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drawings/drawing6.xml" ContentType="application/vnd.openxmlformats-officedocument.drawing+xml"/>
  <Override PartName="/xl/worksheets/sheet2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10" yWindow="65206" windowWidth="12570" windowHeight="14415" tabRatio="931" activeTab="0"/>
  </bookViews>
  <sheets>
    <sheet name="Obsah" sheetId="1" r:id="rId1"/>
    <sheet name="B1.1" sheetId="2" r:id="rId2"/>
    <sheet name="B1.2" sheetId="3" r:id="rId3"/>
    <sheet name="B1.3" sheetId="4" r:id="rId4"/>
    <sheet name="B1.4" sheetId="5" r:id="rId5"/>
    <sheet name="B1.5" sheetId="6" r:id="rId6"/>
    <sheet name="B1.6" sheetId="7" r:id="rId7"/>
    <sheet name="B1.7" sheetId="8" r:id="rId8"/>
    <sheet name="B1.8" sheetId="9" r:id="rId9"/>
    <sheet name="B1.9" sheetId="10" r:id="rId10"/>
    <sheet name="B1.10" sheetId="11" r:id="rId11"/>
    <sheet name="B1.11" sheetId="12" r:id="rId12"/>
    <sheet name="B1.12" sheetId="13" r:id="rId13"/>
    <sheet name="B1.13" sheetId="14" r:id="rId14"/>
    <sheet name="B1.14" sheetId="15" r:id="rId15"/>
    <sheet name="GB1" sheetId="16" r:id="rId16"/>
    <sheet name="GB2" sheetId="17" r:id="rId17"/>
    <sheet name="GB3" sheetId="18" r:id="rId18"/>
    <sheet name="GB4" sheetId="19" r:id="rId19"/>
    <sheet name="GB5" sheetId="20" r:id="rId20"/>
    <sheet name="GB6" sheetId="21" r:id="rId21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 localSheetId="3">'B1.3'!$M$14:$S$54</definedName>
    <definedName name="data_2">#REF!</definedName>
    <definedName name="data_20" localSheetId="15">'GB1'!$M$17:$T$35</definedName>
    <definedName name="data_20" localSheetId="16">'GB2'!$M$18:$T$36</definedName>
    <definedName name="data_20" localSheetId="17">'GB3'!$M$14:$T$32</definedName>
    <definedName name="data_20" localSheetId="18">'GB4'!$M$14:$T$32</definedName>
    <definedName name="data_20" localSheetId="19">'GB5'!$M$18:$T$34</definedName>
    <definedName name="data_20" localSheetId="20">'GB6'!$M$17:$T$30</definedName>
    <definedName name="data_20">#REF!</definedName>
    <definedName name="data_21">#REF!</definedName>
    <definedName name="data_22">#REF!</definedName>
    <definedName name="data_23">#REF!</definedName>
    <definedName name="data_24">#REF!</definedName>
    <definedName name="data_25">#REF!</definedName>
    <definedName name="data_26">#REF!</definedName>
    <definedName name="data_27">#REF!</definedName>
    <definedName name="data_3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1">'B1.1'!$J$13:$R$20</definedName>
    <definedName name="Datova_oblast" localSheetId="10">'B1.10'!$J$12:$R$21</definedName>
    <definedName name="Datova_oblast" localSheetId="11">'B1.11'!$J$12:$R$24</definedName>
    <definedName name="Datova_oblast" localSheetId="12">'B1.12'!$J$12:$R$14</definedName>
    <definedName name="Datova_oblast" localSheetId="13">'B1.13'!$J$12:$R$19</definedName>
    <definedName name="Datova_oblast" localSheetId="14">'B1.14'!$J$12:$R$35</definedName>
    <definedName name="Datova_oblast" localSheetId="2">'B1.2'!$J$13:$R$21</definedName>
    <definedName name="Datova_oblast" localSheetId="3">'B1.3'!$J$13:$R$19</definedName>
    <definedName name="Datova_oblast" localSheetId="4">'B1.4'!$J$12:$R$20</definedName>
    <definedName name="Datova_oblast" localSheetId="5">'B1.5'!$J$12:$R$18</definedName>
    <definedName name="Datova_oblast" localSheetId="6">'B1.6'!$J$12:$R$13</definedName>
    <definedName name="Datova_oblast" localSheetId="7">'B1.7'!$J$12:$R$16</definedName>
    <definedName name="Datova_oblast" localSheetId="8">'B1.8'!$J$12:$R$28</definedName>
    <definedName name="Datova_oblast" localSheetId="9">'B1.9'!$J$12:$R$28</definedName>
    <definedName name="Datova_oblast" localSheetId="15">'GB1'!$J$15:$S$38</definedName>
    <definedName name="Datova_oblast" localSheetId="16">'GB2'!$J$16:$S$39</definedName>
    <definedName name="Datova_oblast" localSheetId="17">'GB3'!$J$12:$S$35</definedName>
    <definedName name="Datova_oblast" localSheetId="18">'GB4'!$J$13:$S$36</definedName>
    <definedName name="Datova_oblast" localSheetId="19">'GB5'!$J$16:$S$35</definedName>
    <definedName name="Datova_oblast" localSheetId="20">'GB6'!$J$15:$S$31</definedName>
    <definedName name="Novy_rok" localSheetId="1">'B1.1'!$S$14:$S$17</definedName>
    <definedName name="Novy_rok" localSheetId="10">'B1.10'!$S$13:$S$46</definedName>
    <definedName name="Novy_rok" localSheetId="11">'B1.11'!$S$13:$S$45</definedName>
    <definedName name="Novy_rok" localSheetId="12">'B1.12'!$S$13:$S$45</definedName>
    <definedName name="Novy_rok" localSheetId="13">'B1.13'!$S$13:$S$19</definedName>
    <definedName name="Novy_rok" localSheetId="14">'B1.14'!$S$13:$S$32</definedName>
    <definedName name="Novy_rok" localSheetId="2">'B1.2'!$S$14:$S$33</definedName>
    <definedName name="Novy_rok" localSheetId="3">'B1.3'!$S$14:$S$54</definedName>
    <definedName name="Novy_rok" localSheetId="4">'B1.4'!$S$13:$S$62</definedName>
    <definedName name="Novy_rok" localSheetId="5">'B1.5'!$S$14:$S$23</definedName>
    <definedName name="Novy_rok" localSheetId="6">'B1.6'!$S$13:$S$22</definedName>
    <definedName name="Novy_rok" localSheetId="7">'B1.7'!$S$13:$S$17</definedName>
    <definedName name="Novy_rok" localSheetId="8">'B1.8'!$S$13:$S$18</definedName>
    <definedName name="Novy_rok" localSheetId="9">'B1.9'!$S$13:$S$34</definedName>
    <definedName name="Novy_rok" localSheetId="15">'GB1'!$T$16:$T$35</definedName>
    <definedName name="Novy_rok" localSheetId="16">'GB2'!$T$17:$T$36</definedName>
    <definedName name="Novy_rok" localSheetId="17">'GB3'!$T$13:$T$32</definedName>
    <definedName name="Novy_rok" localSheetId="18">'GB4'!$T$13:$T$32</definedName>
    <definedName name="Novy_rok" localSheetId="19">'GB5'!$T$17:$T$34</definedName>
    <definedName name="Novy_rok" localSheetId="20">'GB6'!$T$16:$T$30</definedName>
    <definedName name="_xlnm.Print_Area" localSheetId="1">'B1.1'!$D$4:$R$24</definedName>
    <definedName name="_xlnm.Print_Area" localSheetId="10">'B1.10'!$D$4:$R$28</definedName>
    <definedName name="_xlnm.Print_Area" localSheetId="11">'B1.11'!$D$4:$R$31</definedName>
    <definedName name="_xlnm.Print_Area" localSheetId="12">'B1.12'!$D$4:$R$15</definedName>
    <definedName name="_xlnm.Print_Area" localSheetId="13">'B1.13'!$D$4:$R$25</definedName>
    <definedName name="_xlnm.Print_Area" localSheetId="14">'B1.14'!$D$4:$R$41</definedName>
    <definedName name="_xlnm.Print_Area" localSheetId="2">'B1.2'!$D$4:$R$36</definedName>
    <definedName name="_xlnm.Print_Area" localSheetId="3">'B1.3'!$D$4:$R$31</definedName>
    <definedName name="_xlnm.Print_Area" localSheetId="4">'B1.4'!$D$4:$R$31</definedName>
    <definedName name="_xlnm.Print_Area" localSheetId="5">'B1.5'!$D$4:$R$21</definedName>
    <definedName name="_xlnm.Print_Area" localSheetId="6">'B1.6'!$D$4:$R$16</definedName>
    <definedName name="_xlnm.Print_Area" localSheetId="7">'B1.7'!$D$4:$R$20</definedName>
    <definedName name="_xlnm.Print_Area" localSheetId="8">'B1.8'!$D$4:$R$33</definedName>
    <definedName name="_xlnm.Print_Area" localSheetId="9">'B1.9'!$D$4:$R$33</definedName>
    <definedName name="_xlnm.Print_Area" localSheetId="15">'GB1'!$D$4:$S$41</definedName>
    <definedName name="_xlnm.Print_Area" localSheetId="16">'GB2'!$D$4:$S$42</definedName>
    <definedName name="_xlnm.Print_Area" localSheetId="17">'GB3'!$D$4:$S$36</definedName>
    <definedName name="_xlnm.Print_Area" localSheetId="18">'GB4'!$D$4:$S$37</definedName>
    <definedName name="_xlnm.Print_Area" localSheetId="19">'GB5'!$D$4:$S$36</definedName>
    <definedName name="_xlnm.Print_Area" localSheetId="20">'GB6'!$D$4:$S$32</definedName>
    <definedName name="_xlnm.Print_Area" localSheetId="0">'Obsah'!$C$2:$G$67</definedName>
  </definedNames>
  <calcPr fullCalcOnLoad="1"/>
</workbook>
</file>

<file path=xl/sharedStrings.xml><?xml version="1.0" encoding="utf-8"?>
<sst xmlns="http://schemas.openxmlformats.org/spreadsheetml/2006/main" count="646" uniqueCount="233">
  <si>
    <r>
      <t>Celkem regionální školství</t>
    </r>
    <r>
      <rPr>
        <b/>
        <vertAlign val="superscript"/>
        <sz val="10"/>
        <rFont val="Arial Narrow"/>
        <family val="2"/>
      </rPr>
      <t>2)</t>
    </r>
  </si>
  <si>
    <r>
      <t>1. stupeň</t>
    </r>
    <r>
      <rPr>
        <vertAlign val="superscript"/>
        <sz val="10"/>
        <rFont val="Arial Narrow"/>
        <family val="2"/>
      </rPr>
      <t>3)</t>
    </r>
  </si>
  <si>
    <r>
      <t>2. stupeň</t>
    </r>
    <r>
      <rPr>
        <vertAlign val="superscript"/>
        <sz val="10"/>
        <rFont val="Arial Narrow"/>
        <family val="2"/>
      </rPr>
      <t>3)</t>
    </r>
  </si>
  <si>
    <r>
      <t>Celkem regionální školství</t>
    </r>
    <r>
      <rPr>
        <b/>
        <vertAlign val="superscript"/>
        <sz val="10"/>
        <rFont val="Arial Narrow"/>
        <family val="2"/>
      </rPr>
      <t>1)</t>
    </r>
  </si>
  <si>
    <r>
      <t>1. stupeň</t>
    </r>
    <r>
      <rPr>
        <vertAlign val="superscript"/>
        <sz val="10"/>
        <rFont val="Arial Narrow"/>
        <family val="2"/>
      </rPr>
      <t>2)</t>
    </r>
  </si>
  <si>
    <r>
      <t>2. stupeň</t>
    </r>
    <r>
      <rPr>
        <vertAlign val="superscript"/>
        <sz val="10"/>
        <rFont val="Arial Narrow"/>
        <family val="2"/>
      </rPr>
      <t>2)</t>
    </r>
  </si>
  <si>
    <r>
      <t>Veřejné a soukromé vysoké školy</t>
    </r>
    <r>
      <rPr>
        <b/>
        <vertAlign val="superscript"/>
        <sz val="10"/>
        <rFont val="Arial Narrow"/>
        <family val="2"/>
      </rPr>
      <t>2)</t>
    </r>
  </si>
  <si>
    <r>
      <t>Výdaje státního rozpočtu</t>
    </r>
    <r>
      <rPr>
        <b/>
        <vertAlign val="superscript"/>
        <sz val="10"/>
        <rFont val="Arial Narrow"/>
        <family val="2"/>
      </rPr>
      <t xml:space="preserve"> </t>
    </r>
  </si>
  <si>
    <r>
      <t xml:space="preserve"> transfery z MŠMT na KÚ a magistráty</t>
    </r>
    <r>
      <rPr>
        <vertAlign val="superscript"/>
        <sz val="10"/>
        <rFont val="Arial Narrow"/>
        <family val="2"/>
      </rPr>
      <t>1)</t>
    </r>
  </si>
  <si>
    <r>
      <t>z toho mateřské školy</t>
    </r>
    <r>
      <rPr>
        <vertAlign val="superscript"/>
        <sz val="10"/>
        <rFont val="Arial Narrow"/>
        <family val="2"/>
      </rPr>
      <t>2)</t>
    </r>
  </si>
  <si>
    <r>
      <t xml:space="preserve"> z toho ZŠ, včetně školních družin a klubů</t>
    </r>
    <r>
      <rPr>
        <vertAlign val="superscript"/>
        <sz val="10"/>
        <rFont val="Arial Narrow"/>
        <family val="2"/>
      </rPr>
      <t>2)</t>
    </r>
  </si>
  <si>
    <r>
      <t xml:space="preserve"> gymnázia, včetně sportovních škol</t>
    </r>
    <r>
      <rPr>
        <vertAlign val="superscript"/>
        <sz val="10"/>
        <rFont val="Arial Narrow"/>
        <family val="2"/>
      </rPr>
      <t>2)</t>
    </r>
  </si>
  <si>
    <r>
      <t xml:space="preserve"> střední odborné školy, konzervatoře, VOŠ</t>
    </r>
    <r>
      <rPr>
        <vertAlign val="superscript"/>
        <sz val="10"/>
        <rFont val="Arial Narrow"/>
        <family val="2"/>
      </rPr>
      <t>2)</t>
    </r>
  </si>
  <si>
    <r>
      <t xml:space="preserve"> střední odborná učiliště, učiliště, SPV</t>
    </r>
    <r>
      <rPr>
        <vertAlign val="superscript"/>
        <sz val="10"/>
        <rFont val="Arial Narrow"/>
        <family val="2"/>
      </rPr>
      <t>2)</t>
    </r>
  </si>
  <si>
    <r>
      <t>Ubytovací zařízení</t>
    </r>
    <r>
      <rPr>
        <vertAlign val="superscript"/>
        <sz val="10"/>
        <rFont val="Arial Narrow"/>
        <family val="2"/>
      </rPr>
      <t xml:space="preserve">3) </t>
    </r>
  </si>
  <si>
    <r>
      <t>z toho mateřské školy</t>
    </r>
    <r>
      <rPr>
        <vertAlign val="superscript"/>
        <sz val="10"/>
        <rFont val="Arial Narrow"/>
        <family val="2"/>
      </rPr>
      <t>1)</t>
    </r>
  </si>
  <si>
    <r>
      <t xml:space="preserve"> z toho ZŠ, včetně školních družin a klubů</t>
    </r>
    <r>
      <rPr>
        <vertAlign val="superscript"/>
        <sz val="10"/>
        <rFont val="Arial Narrow"/>
        <family val="2"/>
      </rPr>
      <t>1)</t>
    </r>
  </si>
  <si>
    <r>
      <t xml:space="preserve"> gymnázia, včetně sportovních škol</t>
    </r>
    <r>
      <rPr>
        <vertAlign val="superscript"/>
        <sz val="10"/>
        <rFont val="Arial Narrow"/>
        <family val="2"/>
      </rPr>
      <t>1)</t>
    </r>
  </si>
  <si>
    <r>
      <t xml:space="preserve"> střední odborné školy, včetně VOŠ</t>
    </r>
    <r>
      <rPr>
        <vertAlign val="superscript"/>
        <sz val="10"/>
        <rFont val="Arial Narrow"/>
        <family val="2"/>
      </rPr>
      <t>1),2)</t>
    </r>
  </si>
  <si>
    <r>
      <t xml:space="preserve"> konzervatoře</t>
    </r>
    <r>
      <rPr>
        <vertAlign val="superscript"/>
        <sz val="10"/>
        <rFont val="Arial Narrow"/>
        <family val="2"/>
      </rPr>
      <t>1)</t>
    </r>
  </si>
  <si>
    <r>
      <t xml:space="preserve"> střední odborná učiliště, učiliště, SPV</t>
    </r>
    <r>
      <rPr>
        <vertAlign val="superscript"/>
        <sz val="10"/>
        <rFont val="Arial Narrow"/>
        <family val="2"/>
      </rPr>
      <t>1)</t>
    </r>
  </si>
  <si>
    <r>
      <t xml:space="preserve"> vysoké školy</t>
    </r>
    <r>
      <rPr>
        <vertAlign val="superscript"/>
        <sz val="10"/>
        <rFont val="Arial Narrow"/>
        <family val="2"/>
      </rPr>
      <t>1)</t>
    </r>
  </si>
  <si>
    <r>
      <t>Ostatní přímo řízené organizace PO</t>
    </r>
    <r>
      <rPr>
        <b/>
        <vertAlign val="superscript"/>
        <sz val="10"/>
        <rFont val="Arial Narrow"/>
        <family val="2"/>
      </rPr>
      <t>2)</t>
    </r>
  </si>
  <si>
    <r>
      <t xml:space="preserve"> OPŘO odměňující dle § 109 odst. 3 ZP</t>
    </r>
    <r>
      <rPr>
        <vertAlign val="superscript"/>
        <sz val="10"/>
        <rFont val="Arial Narrow"/>
        <family val="2"/>
      </rPr>
      <t>4)</t>
    </r>
  </si>
  <si>
    <r>
      <t xml:space="preserve"> OPŘO odměňující dle § 109 odst. 2 ZP</t>
    </r>
    <r>
      <rPr>
        <vertAlign val="superscript"/>
        <sz val="10"/>
        <rFont val="Arial Narrow"/>
        <family val="2"/>
      </rPr>
      <t>3)</t>
    </r>
  </si>
  <si>
    <r>
      <t>Ostatní organizační složky státu</t>
    </r>
    <r>
      <rPr>
        <sz val="10"/>
        <rFont val="Arial Narrow"/>
        <family val="2"/>
      </rPr>
      <t xml:space="preserve"> (VSC, CZVV)</t>
    </r>
    <r>
      <rPr>
        <vertAlign val="superscript"/>
        <sz val="10"/>
        <rFont val="Arial Narrow"/>
        <family val="2"/>
      </rPr>
      <t>4)</t>
    </r>
  </si>
  <si>
    <r>
      <t>Celkem ČR</t>
    </r>
    <r>
      <rPr>
        <b/>
        <vertAlign val="superscript"/>
        <sz val="10"/>
        <rFont val="Arial Narrow"/>
        <family val="2"/>
      </rPr>
      <t>5)</t>
    </r>
  </si>
  <si>
    <r>
      <t>Nepodnikatelská sféra</t>
    </r>
    <r>
      <rPr>
        <vertAlign val="superscript"/>
        <sz val="10"/>
        <rFont val="Arial Narrow"/>
        <family val="2"/>
      </rPr>
      <t>5)</t>
    </r>
  </si>
  <si>
    <t>Zdroj: Státní závěrečný účet ČR; ZÚ - kapitola 333-MŠMT; 700-Obce a DSO, KÚ; ZÚ ostatních resortů; ČSÚ</t>
  </si>
  <si>
    <t>Předškolní vzdělávání</t>
  </si>
  <si>
    <t>Základní vzdělávání</t>
  </si>
  <si>
    <t>Střední vzdělávání včetně VOŠ a konzervatoří</t>
  </si>
  <si>
    <t>Obr. B4</t>
  </si>
  <si>
    <t xml:space="preserve"> </t>
  </si>
  <si>
    <t/>
  </si>
  <si>
    <t>B1 Vývoj českého školství jako celku</t>
  </si>
  <si>
    <t>Zdroje dat jsou uvedeny v zápatí jednotlivých tabulek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</si>
  <si>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</si>
  <si>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</si>
  <si>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</si>
  <si>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</si>
  <si>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</si>
  <si>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</si>
  <si>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</si>
  <si>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</si>
  <si>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</si>
  <si>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</si>
  <si>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</si>
  <si>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</si>
  <si>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</si>
  <si>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</si>
  <si>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Obrazová příloha</t>
  </si>
  <si>
    <t>Graf 1</t>
  </si>
  <si>
    <t>Graf 2</t>
  </si>
  <si>
    <t>Graf 3</t>
  </si>
  <si>
    <t>Graf 4</t>
  </si>
  <si>
    <t>Graf 5</t>
  </si>
  <si>
    <t>Graf 6</t>
  </si>
  <si>
    <t>Tab. B1.1:</t>
  </si>
  <si>
    <t xml:space="preserve">Školství celkem – počty škol </t>
  </si>
  <si>
    <t>Druh školy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</si>
  <si>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</si>
  <si>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</si>
  <si>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</si>
  <si>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</si>
  <si>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</si>
  <si>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</si>
  <si>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</si>
  <si>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</si>
  <si>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1)</t>
  </si>
  <si>
    <t xml:space="preserve">. </t>
  </si>
  <si>
    <t>v tom</t>
  </si>
  <si>
    <t xml:space="preserve"> mateřské školy</t>
  </si>
  <si>
    <t xml:space="preserve"> základní školy</t>
  </si>
  <si>
    <t>z toho</t>
  </si>
  <si>
    <t xml:space="preserve"> střední školy</t>
  </si>
  <si>
    <t xml:space="preserve"> konzervatoře</t>
  </si>
  <si>
    <t xml:space="preserve"> vyšší odborné školy</t>
  </si>
  <si>
    <t>Veřejné a soukromé vysoké školy</t>
  </si>
  <si>
    <t>Komentáře:</t>
  </si>
  <si>
    <t>Do školního roku 2004/05 jsou MŠ a ZŠ započteny podle počtu jednotlivých pracovišť, od školního roku 2005/06 je uveden počet škol bez ohledu na počet těchto pracovišť. U středních škol, konzervatoří a VOŠ došlo k této změně vykazování o rok později.</t>
  </si>
  <si>
    <t>2)</t>
  </si>
  <si>
    <t>Počet právních subjektů vykonávajících činnost školy.</t>
  </si>
  <si>
    <t>3)</t>
  </si>
  <si>
    <t>Ve školním roce 2003/04 a 2004/05 údaje za jednotlivé stupně ZŠ neuvádíme, neboť systém ročníků na základních školách speciálních (do školního roku 2004/05 v pomocných školách) byl jiný a jednoznačně nelze školy, třídy a žáky k tomuto stupni přiřadit.</t>
  </si>
  <si>
    <t>Tab. B1.2:</t>
  </si>
  <si>
    <t xml:space="preserve">Školství celkem – počty dětí/žáků/studentů </t>
  </si>
  <si>
    <t xml:space="preserve">Školství celkem </t>
  </si>
  <si>
    <t>Z toho dívky/ženy</t>
  </si>
  <si>
    <t>1. stupeň</t>
  </si>
  <si>
    <t>2. stupeň</t>
  </si>
  <si>
    <t>Údaje za všechny druhy škol v regionálním školství jsou za počty studií k 30. 9. daného roku.</t>
  </si>
  <si>
    <t>Údaje za VŠ jsou ve fyzických osobách k 31. 12. daného roku.</t>
  </si>
  <si>
    <t>Tab. B1.3:</t>
  </si>
  <si>
    <t>Školství celkem – počty cizinců</t>
  </si>
  <si>
    <t>Tab. B1.4:</t>
  </si>
  <si>
    <t>Školství celkem – přepočtené počty pedagogických/akademických pracovníků/nekvalifikovaných</t>
  </si>
  <si>
    <t>Celkem regionální školství</t>
  </si>
  <si>
    <t>Veřejné vysoké školy</t>
  </si>
  <si>
    <t>z toho nekvalifikovaní</t>
  </si>
  <si>
    <t>Ve školním roce 2003/04 a 2004/05 nejsou údaje o pedagogických pracovnících dostupné v potřebném členění. Od roku 2005/06 jsou údaje za MŠ a ZŠ včetně škol při zdravotnických zařízeních.</t>
  </si>
  <si>
    <t>Tab. B1.5:</t>
  </si>
  <si>
    <t>Školství celkem – veřejné výdaje na školství v běžných cenách</t>
  </si>
  <si>
    <t>Včetně výdajů Ministerstva obrany.</t>
  </si>
  <si>
    <t>v mld. Kč</t>
  </si>
  <si>
    <t>1),2)</t>
  </si>
  <si>
    <t>Hrubý domácí produkt v běžných cenách</t>
  </si>
  <si>
    <t>Výdaje na školství celkem</t>
  </si>
  <si>
    <t>Výdaje na školství v % HDP</t>
  </si>
  <si>
    <t>Výdaje státního rozpočtu</t>
  </si>
  <si>
    <t>Index spotřebitelských cen a meziroční inflace</t>
  </si>
  <si>
    <t>Meziroční inflace</t>
  </si>
  <si>
    <t>Z důvodu konsolidace nejsou zahrnuty z daných tříd následující položky: 5321, 5323,5329, 5344, 5345, 5349, 5366, 5641, 5642, 5649, 6341, 6342, 6349, 6441, 6442, 6449.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</si>
  <si>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</si>
  <si>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Tab. B1.6:</t>
  </si>
  <si>
    <t>Tab. B1.7:</t>
  </si>
  <si>
    <t xml:space="preserve">Školství celkem – veřejné výdaje na školství v běžných cenách </t>
  </si>
  <si>
    <t>z rozpočtu</t>
  </si>
  <si>
    <t xml:space="preserve"> MŠMT (kapitola 333)</t>
  </si>
  <si>
    <t xml:space="preserve"> obcí a DSO (kapitola 700)</t>
  </si>
  <si>
    <t xml:space="preserve"> krajských úřadů (kapitola 700)</t>
  </si>
  <si>
    <t>Zdroj: Státní závěrečný účet ČR; ZÚ – kapitola 333-MŠMT; 700-Obce a DSO, KÚ; ZÚ ostatních resortů; ČSÚ</t>
  </si>
  <si>
    <t>Výdaje na regionální školství, které byly převedeny transferem z rozpočtu kapitoly 333-MŠMT do rozpočtů KÚ a magistrátů, byly vykázány jak v rozpočtu MŠMT, tak v rozpočtu KÚ a magistrátů.</t>
  </si>
  <si>
    <t>Tab. B1.8:</t>
  </si>
  <si>
    <t xml:space="preserve">Školství celkem – veřejné výdaje v běžných cenách </t>
  </si>
  <si>
    <t>v tis. Kč</t>
  </si>
  <si>
    <t>Druh/typ školy/zařízení</t>
  </si>
  <si>
    <t>1),4)</t>
  </si>
  <si>
    <t>Základní umělecké školy</t>
  </si>
  <si>
    <t>Střední vzdělávání, konzervatoře, VOŠ</t>
  </si>
  <si>
    <t>Stravování žáků MŠ, ZŠ, SŠ</t>
  </si>
  <si>
    <t>Vysoké školy (včetně kolejí a menz a VaV na VŠ)</t>
  </si>
  <si>
    <t xml:space="preserve">Státní správa </t>
  </si>
  <si>
    <t xml:space="preserve"> MŠMT</t>
  </si>
  <si>
    <t xml:space="preserve"> Ostatní státní správa</t>
  </si>
  <si>
    <t>Ostatní výdaje</t>
  </si>
  <si>
    <t>Bez škol pro děti/žáky/studenty se SVP.</t>
  </si>
  <si>
    <t>Včetně zařízení pro výkon ústavní a ochranné výchovy.</t>
  </si>
  <si>
    <t>4)</t>
  </si>
  <si>
    <t>Tab. B1.9:</t>
  </si>
  <si>
    <t>Střední vzdělávání</t>
  </si>
  <si>
    <t xml:space="preserve"> Česká školní inspekce</t>
  </si>
  <si>
    <t>Tab. B1.10:</t>
  </si>
  <si>
    <t>Školství celkem – jednotkové výdaje na žáka/studenta v běžných cenách</t>
  </si>
  <si>
    <t>Druh/typ školy</t>
  </si>
  <si>
    <t>Základní vzdělávání, vč. škol. družin a klubů</t>
  </si>
  <si>
    <t>Střední vzdělávání a konzervatoře</t>
  </si>
  <si>
    <t>Vysoké školy včetně kolejí a menz</t>
  </si>
  <si>
    <t>.</t>
  </si>
  <si>
    <t>Metodika použitá pro výpočty výdajů na žáka/studenta:</t>
  </si>
  <si>
    <t>•  počet žáků/studentů ve školním roce = počet dětí/žáků/studentů denní formy vzdělávání + 1/3 počtu dětí/žáků/studentů ostatních forem vzdělávání, od roku 2006 1/4 počtu dětí/žáků/studentů ostatních forem vzdělávání,</t>
  </si>
  <si>
    <t>•  přepočtený počet dětí/studentů v kalendářním roce = 2/3 počtu dětí/studentů ve školním roce, který v daném kalendářním roce končí + 1/3 počtu dětí/studentů ve školním roce, který v daném kalendářním roce začíná,</t>
  </si>
  <si>
    <t>•  celkové výdaje na školství = běžné (neinvestiční) výdaje z rozpočtů MŠMT, Obce a DSO, KÚ (nejsou započteny výdaje z rozpočtů MO, MV a MSp, které nejsou v ucelené vývojové řadě k dispozici).</t>
  </si>
  <si>
    <t>Do roku 2006 včetně konzervatoří.</t>
  </si>
  <si>
    <t>Tab. B1.11:</t>
  </si>
  <si>
    <t>Školství celkem – jednotkové výdaje na žáka/studenta ve stálých cenách</t>
  </si>
  <si>
    <t>Vysoké školy včetně kolejí a menz</t>
  </si>
  <si>
    <t>Index spotřebitelských cen (rok 2000 = 100)</t>
  </si>
  <si>
    <t>Tab. B1.12:</t>
  </si>
  <si>
    <t xml:space="preserve">Školství celkem, neveřejné školy a školská zařízení – výše dotací </t>
  </si>
  <si>
    <t>Zřizovatel</t>
  </si>
  <si>
    <t>Neveřejné celkem</t>
  </si>
  <si>
    <t xml:space="preserve"> soukromé</t>
  </si>
  <si>
    <t xml:space="preserve"> církevní</t>
  </si>
  <si>
    <t>Zdroj: Centrální registr dotací MF</t>
  </si>
  <si>
    <t>Tab. B1.13:</t>
  </si>
  <si>
    <t xml:space="preserve">Školství celkem – přepočtené počty zaměstnanců </t>
  </si>
  <si>
    <t>Všichni zřizovatelé (bez jiných resortů)</t>
  </si>
  <si>
    <t>Školy celkem</t>
  </si>
  <si>
    <t xml:space="preserve"> regionální školství</t>
  </si>
  <si>
    <t xml:space="preserve">x </t>
  </si>
  <si>
    <t>Veřejné vysoké školy včetně kolejí, menz, vysokoškolských zemědělských a lesních statků, včetně zaměstnanců výzkumu a vývoje.</t>
  </si>
  <si>
    <t>Ostatní přímo řízené organizace včetně pedagogických center (VSC od 1. 3. 2003 změnilo formu hospodaření z OPŘO PO na organizační složku státu, CZVV od 1. 1. 2006).</t>
  </si>
  <si>
    <t>VKC a CSVŠ od 1. 1. 2007 odměňují podle zákona č. 262/06 Sb., § 109 odst. 2.</t>
  </si>
  <si>
    <t>CZVV změnilo od 1. 4. 2009 formu hospodaření z ostatní OSS na OPŘO PO, data jsou kumulativní.</t>
  </si>
  <si>
    <t>Tab. B1.14:</t>
  </si>
  <si>
    <t xml:space="preserve">Školství celkem – průměrné měsíční mzdy </t>
  </si>
  <si>
    <t xml:space="preserve">Data za jednotlivé roky jsou přepočtena ve srovnatelné metodice – nemusí souhlasit s dřívějšími publikacemi. </t>
  </si>
  <si>
    <t>5)</t>
  </si>
  <si>
    <t>Nominální mzda (v běžných cenách)</t>
  </si>
  <si>
    <t xml:space="preserve"> OPŘO odměňující dle § 109 odst. 3 ZP</t>
  </si>
  <si>
    <t>Celkem ČR</t>
  </si>
  <si>
    <t>Nepodnikatelská sféra</t>
  </si>
  <si>
    <t>Ostatní přímo řízené organizace včetně pedagogických center (VSC od 1. 3. 2003 změnilo formu hospodaření z OPŘO PO na organizační složku státu, CZVV od 1. 1. 2006).</t>
  </si>
  <si>
    <t>Od 1. 1. 2009 ČSÚ přešel na novou metodiku výpočtu průměrných mezd, kde přednost dostaly údaje za přepočtené počty zaměstnanců a také za nezjišťované podnikatelské subjekty s méně než 20 zaměstnanci (ČR úhrnem). Data před rokem 2008 (bez podlimitních ekonomických subjektů) jsou nesrovnatelná s daty podle nové metodiky v roce 2008 a roce 2009.</t>
  </si>
  <si>
    <t>Obr. B1</t>
  </si>
  <si>
    <t>MŠ</t>
  </si>
  <si>
    <t>ZŠ</t>
  </si>
  <si>
    <t>SŠ</t>
  </si>
  <si>
    <t>Konzervatoře</t>
  </si>
  <si>
    <t>VOŠ</t>
  </si>
  <si>
    <t>VŠ veřejné a soukromé</t>
  </si>
  <si>
    <t>Ve školním roce 2003/04 a 2004/05 MŠ a ZŠ včetně škol při zdravotnických zařízeních.</t>
  </si>
  <si>
    <t>Obr. B2</t>
  </si>
  <si>
    <t>VŠ</t>
  </si>
  <si>
    <t>U VŠ počet studií.</t>
  </si>
  <si>
    <t>Obr. B3</t>
  </si>
  <si>
    <t>Základní vzdělávání včetně školních družin a klubů</t>
  </si>
  <si>
    <t>Vysoké školy</t>
  </si>
  <si>
    <t>Obr. B5</t>
  </si>
  <si>
    <t xml:space="preserve">RgŠ – všichni zřizovatelé </t>
  </si>
  <si>
    <t>Veřejné VŠ</t>
  </si>
  <si>
    <t>CELKEM Česká republika</t>
  </si>
  <si>
    <t>Obr. B6</t>
  </si>
  <si>
    <r>
      <t xml:space="preserve"> střední odborné školy, konzervatoře a VOŠ</t>
    </r>
    <r>
      <rPr>
        <vertAlign val="superscript"/>
        <sz val="10"/>
        <rFont val="Arial Narrow"/>
        <family val="2"/>
      </rPr>
      <t>2)</t>
    </r>
  </si>
  <si>
    <t>Školství celkem – průměrné reálné měsíční mzdy v letech 2003 až 2011</t>
  </si>
  <si>
    <t>Školství celkem – průměrné nominální měsíční mzdy v letech 2003 až 2011</t>
  </si>
  <si>
    <t>Školství celkem – jednotkové výdaje na dítě, žáka, studenta v tis. Kč v letech 2003 až 2011 – podle úrovně vzdělávání</t>
  </si>
  <si>
    <t>Školství celkem – struktura veřejných výdajů (v %) v letech 2003 až 2011</t>
  </si>
  <si>
    <t>2011/12</t>
  </si>
  <si>
    <t>Školství celkem – struktura dětí/žáků/studentů ve školním roce 2003/04 až 2011/12 – podle druhu školy</t>
  </si>
  <si>
    <t>Školství celkem – počet škol ve školním roce 2003/04 až 2011/12 – podle druhu školy</t>
  </si>
  <si>
    <t>ve školním/akademickém roce 2003/04 až 2011/12 – podle druhu školy</t>
  </si>
  <si>
    <t xml:space="preserve">ve školním/akademickém roce 2003/04 až 2011/12 – podle druhu školy </t>
  </si>
  <si>
    <t>v letech 2003 až 2011</t>
  </si>
  <si>
    <t>v letech 2003 až 2011 – podle jednotlivých kapitol státního rozpočtu</t>
  </si>
  <si>
    <t>v letech 2003 až 2011 – podle druhu/typu školy/zařízení</t>
  </si>
  <si>
    <t>v letech 2003 až 2011 – podle druhu/typu školy</t>
  </si>
  <si>
    <t>z rozpočtu kapitoly 333-MŠMT v letech 2003 až 2011 – podle zřizovatele</t>
  </si>
  <si>
    <t>Index spotřebitelských cen (rok 2005 = 100)</t>
  </si>
  <si>
    <t>Reálná mzda (ve stálých cenách roku 2005)</t>
  </si>
  <si>
    <t>Průměrná reálná měsíční mzda ve stálých cenách roku 2005.</t>
  </si>
  <si>
    <t>Index spotřebitelských cen
(rok 2005 = 100)</t>
  </si>
  <si>
    <r>
      <t xml:space="preserve"> Ministerstva obrany (kapitola 307)</t>
    </r>
    <r>
      <rPr>
        <vertAlign val="superscript"/>
        <sz val="10"/>
        <rFont val="Arial Narrow"/>
        <family val="2"/>
      </rPr>
      <t>3)</t>
    </r>
  </si>
  <si>
    <t>Z výdajů kapitoly je již odečten transfer obcím a krajským úřadům.</t>
  </si>
  <si>
    <t>Střední vzdělávání včetně VOŠ
 a konzervatoří</t>
  </si>
  <si>
    <t>Zdroj: databáze MŠMT</t>
  </si>
  <si>
    <t>Zdroj: databáze MŠMT, ČSÚ</t>
  </si>
  <si>
    <t>Zdroj: ZÚ – kapitola 333-MŠMT; 700-Obce a DSO, KÚ; databáze MŠMT</t>
  </si>
  <si>
    <t>Obsah</t>
  </si>
  <si>
    <t>Školství celkem – veřejné výdaje na školství ve stálých cenách roku 2005</t>
  </si>
  <si>
    <t>Školství celkem – veřejné výdaje ve stálých cenách roku 2005</t>
  </si>
  <si>
    <t>roku 2005 v letech 2003 až 2011 – podle druhu/typu školy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</si>
</sst>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%\ ;[Red]\-0.00%\ ;\–\ "/>
    <numFmt numFmtId="200" formatCode="###,###,##0.00\ ;###,###,##0.00\-"/>
    <numFmt numFmtId="201" formatCode=";;;"/>
    <numFmt numFmtId="202" formatCode="#,##0.0\ _K_č"/>
    <numFmt numFmtId="203" formatCode="0.00000"/>
    <numFmt numFmtId="204" formatCode="[$-405]d\.\ mmmm\ yyyy"/>
    <numFmt numFmtId="205" formatCode="0.0"/>
    <numFmt numFmtId="206" formatCode="#,##0.0"/>
    <numFmt numFmtId="207" formatCode="_____________´@"/>
    <numFmt numFmtId="208" formatCode="#,##0.0;[Red]#,##0.0"/>
    <numFmt numFmtId="209" formatCode="#,##0;[Red]#,##0"/>
    <numFmt numFmtId="210" formatCode="0.000000"/>
    <numFmt numFmtId="211" formatCode="#\ ##0"/>
    <numFmt numFmtId="212" formatCode="#\ ##,000"/>
    <numFmt numFmtId="213" formatCode="#\ #,#00"/>
  </numFmts>
  <fonts count="55"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Times New Roman CE"/>
      <family val="0"/>
    </font>
    <font>
      <b/>
      <sz val="14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8"/>
      <name val="Arial Narrow"/>
      <family val="2"/>
    </font>
    <font>
      <b/>
      <sz val="14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11"/>
      <color indexed="18"/>
      <name val="Arial Narrow"/>
      <family val="2"/>
    </font>
    <font>
      <b/>
      <sz val="10"/>
      <color indexed="10"/>
      <name val="Arial Narrow"/>
      <family val="2"/>
    </font>
    <font>
      <sz val="9"/>
      <color indexed="18"/>
      <name val="Arial Narrow"/>
      <family val="2"/>
    </font>
    <font>
      <sz val="10"/>
      <color indexed="10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sz val="8"/>
      <name val="Arial Narrow"/>
      <family val="2"/>
    </font>
    <font>
      <vertAlign val="superscript"/>
      <sz val="10"/>
      <name val="Arial Narrow"/>
      <family val="2"/>
    </font>
    <font>
      <i/>
      <vertAlign val="superscript"/>
      <sz val="8"/>
      <name val="Arial Narrow"/>
      <family val="2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Narrow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9.2"/>
      <color indexed="8"/>
      <name val="Arial Narrow"/>
      <family val="0"/>
    </font>
    <font>
      <sz val="10.5"/>
      <color indexed="8"/>
      <name val="Arial Narrow"/>
      <family val="0"/>
    </font>
    <font>
      <b/>
      <sz val="10.5"/>
      <color indexed="9"/>
      <name val="Arial Narrow"/>
      <family val="0"/>
    </font>
    <font>
      <b/>
      <sz val="10.5"/>
      <color indexed="26"/>
      <name val="Arial Narrow"/>
      <family val="0"/>
    </font>
    <font>
      <b/>
      <sz val="10.5"/>
      <color indexed="8"/>
      <name val="Arial Narrow"/>
      <family val="0"/>
    </font>
    <font>
      <sz val="11"/>
      <color indexed="8"/>
      <name val="Arial Narrow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0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double"/>
      <right style="hair"/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medium"/>
      <right style="hair"/>
      <top style="double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thin"/>
    </border>
    <border>
      <left style="hair"/>
      <right style="medium"/>
      <top style="double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207" fontId="22" fillId="0" borderId="0" applyFont="0">
      <alignment horizontal="left"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3" borderId="8" applyNumberFormat="0" applyAlignment="0" applyProtection="0"/>
    <xf numFmtId="0" fontId="27" fillId="13" borderId="9" applyNumberFormat="0" applyAlignment="0" applyProtection="0"/>
    <xf numFmtId="0" fontId="28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</cellStyleXfs>
  <cellXfs count="648">
    <xf numFmtId="0" fontId="0" fillId="0" borderId="0" xfId="0" applyAlignment="1">
      <alignment/>
    </xf>
    <xf numFmtId="0" fontId="4" fillId="18" borderId="0" xfId="0" applyFont="1" applyFill="1" applyAlignment="1" applyProtection="1">
      <alignment vertical="center"/>
      <protection hidden="1"/>
    </xf>
    <xf numFmtId="0" fontId="5" fillId="18" borderId="0" xfId="0" applyFont="1" applyFill="1" applyAlignment="1" applyProtection="1">
      <alignment vertical="center"/>
      <protection hidden="1"/>
    </xf>
    <xf numFmtId="49" fontId="5" fillId="0" borderId="0" xfId="0" applyNumberFormat="1" applyFont="1" applyFill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hidden="1"/>
    </xf>
    <xf numFmtId="0" fontId="7" fillId="18" borderId="0" xfId="0" applyFont="1" applyFill="1" applyAlignment="1" applyProtection="1">
      <alignment vertical="center"/>
      <protection hidden="1"/>
    </xf>
    <xf numFmtId="0" fontId="3" fillId="18" borderId="0" xfId="0" applyFont="1" applyFill="1" applyAlignment="1" applyProtection="1">
      <alignment horizontal="center" vertical="center"/>
      <protection hidden="1"/>
    </xf>
    <xf numFmtId="0" fontId="4" fillId="18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/>
      <protection hidden="1"/>
    </xf>
    <xf numFmtId="49" fontId="5" fillId="0" borderId="0" xfId="0" applyNumberFormat="1" applyFont="1" applyFill="1" applyAlignment="1" applyProtection="1" quotePrefix="1">
      <alignment vertical="center"/>
      <protection hidden="1"/>
    </xf>
    <xf numFmtId="175" fontId="4" fillId="18" borderId="0" xfId="0" applyNumberFormat="1" applyFont="1" applyFill="1" applyAlignment="1" applyProtection="1">
      <alignment vertical="center"/>
      <protection hidden="1"/>
    </xf>
    <xf numFmtId="197" fontId="4" fillId="18" borderId="0" xfId="0" applyNumberFormat="1" applyFont="1" applyFill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4" fillId="18" borderId="0" xfId="0" applyFont="1" applyFill="1" applyBorder="1" applyAlignment="1" applyProtection="1">
      <alignment vertical="center"/>
      <protection locked="0"/>
    </xf>
    <xf numFmtId="10" fontId="4" fillId="18" borderId="0" xfId="0" applyNumberFormat="1" applyFont="1" applyFill="1" applyAlignment="1" applyProtection="1">
      <alignment vertical="center"/>
      <protection hidden="1"/>
    </xf>
    <xf numFmtId="49" fontId="3" fillId="13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13" borderId="0" xfId="0" applyNumberFormat="1" applyFont="1" applyFill="1" applyBorder="1" applyAlignment="1" applyProtection="1">
      <alignment horizontal="centerContinuous" vertical="center"/>
      <protection locked="0"/>
    </xf>
    <xf numFmtId="49" fontId="3" fillId="13" borderId="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13" borderId="0" xfId="0" applyNumberFormat="1" applyFont="1" applyFill="1" applyBorder="1" applyAlignment="1" applyProtection="1">
      <alignment vertical="center"/>
      <protection locked="0"/>
    </xf>
    <xf numFmtId="49" fontId="3" fillId="13" borderId="0" xfId="0" applyNumberFormat="1" applyFont="1" applyFill="1" applyBorder="1" applyAlignment="1" applyProtection="1">
      <alignment horizontal="left" vertical="center"/>
      <protection locked="0"/>
    </xf>
    <xf numFmtId="49" fontId="3" fillId="13" borderId="0" xfId="0" applyNumberFormat="1" applyFont="1" applyFill="1" applyBorder="1" applyAlignment="1" applyProtection="1">
      <alignment horizontal="right" vertical="center"/>
      <protection locked="0"/>
    </xf>
    <xf numFmtId="197" fontId="3" fillId="13" borderId="0" xfId="0" applyNumberFormat="1" applyFont="1" applyFill="1" applyBorder="1" applyAlignment="1" applyProtection="1">
      <alignment horizontal="right" vertical="center"/>
      <protection locked="0"/>
    </xf>
    <xf numFmtId="49" fontId="4" fillId="13" borderId="0" xfId="0" applyNumberFormat="1" applyFont="1" applyFill="1" applyBorder="1" applyAlignment="1" applyProtection="1">
      <alignment vertical="center"/>
      <protection locked="0"/>
    </xf>
    <xf numFmtId="49" fontId="4" fillId="13" borderId="0" xfId="0" applyNumberFormat="1" applyFont="1" applyFill="1" applyBorder="1" applyAlignment="1" applyProtection="1">
      <alignment horizontal="left" vertical="center"/>
      <protection locked="0"/>
    </xf>
    <xf numFmtId="49" fontId="4" fillId="13" borderId="0" xfId="0" applyNumberFormat="1" applyFont="1" applyFill="1" applyBorder="1" applyAlignment="1" applyProtection="1">
      <alignment horizontal="right" vertical="center"/>
      <protection locked="0"/>
    </xf>
    <xf numFmtId="197" fontId="4" fillId="13" borderId="0" xfId="0" applyNumberFormat="1" applyFont="1" applyFill="1" applyBorder="1" applyAlignment="1" applyProtection="1">
      <alignment horizontal="right" vertical="center"/>
      <protection locked="0"/>
    </xf>
    <xf numFmtId="49" fontId="3" fillId="13" borderId="0" xfId="0" applyNumberFormat="1" applyFont="1" applyFill="1" applyBorder="1" applyAlignment="1" applyProtection="1">
      <alignment horizontal="left" vertical="center"/>
      <protection locked="0"/>
    </xf>
    <xf numFmtId="49" fontId="6" fillId="13" borderId="0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13" borderId="0" xfId="0" applyFill="1" applyBorder="1" applyAlignment="1" applyProtection="1">
      <alignment horizontal="center" vertical="center" textRotation="90" shrinkToFit="1"/>
      <protection locked="0"/>
    </xf>
    <xf numFmtId="197" fontId="4" fillId="13" borderId="0" xfId="0" applyNumberFormat="1" applyFont="1" applyFill="1" applyBorder="1" applyAlignment="1" applyProtection="1">
      <alignment horizontal="right" vertical="center"/>
      <protection locked="0"/>
    </xf>
    <xf numFmtId="197" fontId="3" fillId="13" borderId="0" xfId="0" applyNumberFormat="1" applyFont="1" applyFill="1" applyBorder="1" applyAlignment="1" applyProtection="1">
      <alignment horizontal="centerContinuous" vertical="center"/>
      <protection locked="0"/>
    </xf>
    <xf numFmtId="49" fontId="3" fillId="13" borderId="0" xfId="0" applyNumberFormat="1" applyFont="1" applyFill="1" applyBorder="1" applyAlignment="1" applyProtection="1">
      <alignment horizontal="centerContinuous" vertical="center"/>
      <protection locked="0"/>
    </xf>
    <xf numFmtId="196" fontId="4" fillId="13" borderId="0" xfId="0" applyNumberFormat="1" applyFont="1" applyFill="1" applyBorder="1" applyAlignment="1" applyProtection="1">
      <alignment horizontal="right" vertical="center"/>
      <protection locked="0"/>
    </xf>
    <xf numFmtId="195" fontId="4" fillId="13" borderId="0" xfId="0" applyNumberFormat="1" applyFont="1" applyFill="1" applyBorder="1" applyAlignment="1" applyProtection="1">
      <alignment horizontal="right" vertical="center"/>
      <protection locked="0"/>
    </xf>
    <xf numFmtId="0" fontId="4" fillId="13" borderId="0" xfId="0" applyNumberFormat="1" applyFont="1" applyFill="1" applyBorder="1" applyAlignment="1" applyProtection="1">
      <alignment vertical="center"/>
      <protection locked="0"/>
    </xf>
    <xf numFmtId="49" fontId="4" fillId="13" borderId="0" xfId="0" applyNumberFormat="1" applyFont="1" applyFill="1" applyBorder="1" applyAlignment="1" applyProtection="1">
      <alignment vertical="center"/>
      <protection hidden="1"/>
    </xf>
    <xf numFmtId="49" fontId="7" fillId="13" borderId="0" xfId="0" applyNumberFormat="1" applyFont="1" applyFill="1" applyBorder="1" applyAlignment="1" applyProtection="1">
      <alignment vertical="center"/>
      <protection hidden="1"/>
    </xf>
    <xf numFmtId="49" fontId="8" fillId="13" borderId="0" xfId="0" applyNumberFormat="1" applyFont="1" applyFill="1" applyBorder="1" applyAlignment="1" applyProtection="1">
      <alignment horizontal="right" vertical="center"/>
      <protection locked="0"/>
    </xf>
    <xf numFmtId="0" fontId="3" fillId="13" borderId="0" xfId="0" applyNumberFormat="1" applyFont="1" applyFill="1" applyBorder="1" applyAlignment="1" applyProtection="1">
      <alignment horizontal="center"/>
      <protection/>
    </xf>
    <xf numFmtId="0" fontId="4" fillId="13" borderId="0" xfId="0" applyFont="1" applyFill="1" applyAlignment="1" applyProtection="1">
      <alignment vertical="center"/>
      <protection hidden="1"/>
    </xf>
    <xf numFmtId="0" fontId="3" fillId="13" borderId="10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13" borderId="12" xfId="0" applyFont="1" applyFill="1" applyBorder="1" applyAlignment="1">
      <alignment/>
    </xf>
    <xf numFmtId="208" fontId="4" fillId="13" borderId="13" xfId="0" applyNumberFormat="1" applyFont="1" applyFill="1" applyBorder="1" applyAlignment="1">
      <alignment/>
    </xf>
    <xf numFmtId="0" fontId="3" fillId="7" borderId="0" xfId="0" applyFont="1" applyFill="1" applyBorder="1" applyAlignment="1" applyProtection="1">
      <alignment horizontal="right"/>
      <protection hidden="1"/>
    </xf>
    <xf numFmtId="0" fontId="3" fillId="7" borderId="0" xfId="0" applyFont="1" applyFill="1" applyAlignment="1" applyProtection="1">
      <alignment horizontal="right"/>
      <protection hidden="1"/>
    </xf>
    <xf numFmtId="0" fontId="3" fillId="7" borderId="0" xfId="0" applyFont="1" applyFill="1" applyBorder="1" applyAlignment="1" applyProtection="1">
      <alignment horizontal="right" vertical="center"/>
      <protection hidden="1"/>
    </xf>
    <xf numFmtId="0" fontId="3" fillId="7" borderId="0" xfId="0" applyFont="1" applyFill="1" applyAlignment="1" applyProtection="1">
      <alignment horizontal="right" vertical="center"/>
      <protection hidden="1"/>
    </xf>
    <xf numFmtId="0" fontId="29" fillId="7" borderId="0" xfId="0" applyFont="1" applyFill="1" applyBorder="1" applyAlignment="1" applyProtection="1">
      <alignment horizontal="centerContinuous" vertical="center"/>
      <protection hidden="1" locked="0"/>
    </xf>
    <xf numFmtId="0" fontId="29" fillId="7" borderId="0" xfId="0" applyFont="1" applyFill="1" applyBorder="1" applyAlignment="1" applyProtection="1">
      <alignment horizontal="centerContinuous" vertical="center"/>
      <protection locked="0"/>
    </xf>
    <xf numFmtId="0" fontId="29" fillId="7" borderId="0" xfId="0" applyFont="1" applyFill="1" applyAlignment="1" applyProtection="1">
      <alignment horizontal="centerContinuous" vertical="center"/>
      <protection hidden="1"/>
    </xf>
    <xf numFmtId="0" fontId="30" fillId="7" borderId="0" xfId="0" applyFont="1" applyFill="1" applyBorder="1" applyAlignment="1" applyProtection="1">
      <alignment horizontal="centerContinuous" vertical="center"/>
      <protection hidden="1"/>
    </xf>
    <xf numFmtId="0" fontId="3" fillId="7" borderId="0" xfId="0" applyFont="1" applyFill="1" applyBorder="1" applyAlignment="1" applyProtection="1">
      <alignment horizontal="centerContinuous" vertical="center"/>
      <protection hidden="1"/>
    </xf>
    <xf numFmtId="0" fontId="31" fillId="7" borderId="0" xfId="0" applyFont="1" applyFill="1" applyAlignment="1" applyProtection="1">
      <alignment horizontal="centerContinuous" vertical="top"/>
      <protection hidden="1"/>
    </xf>
    <xf numFmtId="0" fontId="30" fillId="7" borderId="0" xfId="0" applyFont="1" applyFill="1" applyBorder="1" applyAlignment="1" applyProtection="1">
      <alignment horizontal="centerContinuous" vertical="top"/>
      <protection hidden="1"/>
    </xf>
    <xf numFmtId="0" fontId="3" fillId="7" borderId="0" xfId="0" applyFont="1" applyFill="1" applyBorder="1" applyAlignment="1" applyProtection="1">
      <alignment horizontal="centerContinuous" vertical="top"/>
      <protection hidden="1"/>
    </xf>
    <xf numFmtId="0" fontId="32" fillId="7" borderId="0" xfId="0" applyFont="1" applyFill="1" applyAlignment="1" applyProtection="1">
      <alignment horizontal="right" vertical="center"/>
      <protection hidden="1"/>
    </xf>
    <xf numFmtId="0" fontId="33" fillId="7" borderId="0" xfId="0" applyFont="1" applyFill="1" applyBorder="1" applyAlignment="1" applyProtection="1">
      <alignment vertical="center"/>
      <protection hidden="1"/>
    </xf>
    <xf numFmtId="0" fontId="32" fillId="7" borderId="14" xfId="0" applyFont="1" applyFill="1" applyBorder="1" applyAlignment="1" applyProtection="1">
      <alignment horizontal="right" vertical="center" wrapText="1"/>
      <protection hidden="1"/>
    </xf>
    <xf numFmtId="0" fontId="3" fillId="7" borderId="0" xfId="0" applyFont="1" applyFill="1" applyBorder="1" applyAlignment="1" applyProtection="1">
      <alignment horizontal="right" vertical="center" wrapText="1"/>
      <protection hidden="1"/>
    </xf>
    <xf numFmtId="0" fontId="32" fillId="7" borderId="0" xfId="0" applyFont="1" applyFill="1" applyBorder="1" applyAlignment="1" applyProtection="1">
      <alignment horizontal="center" vertical="center"/>
      <protection hidden="1"/>
    </xf>
    <xf numFmtId="0" fontId="32" fillId="7" borderId="0" xfId="0" applyFont="1" applyFill="1" applyBorder="1" applyAlignment="1" applyProtection="1">
      <alignment horizontal="left" vertical="center"/>
      <protection hidden="1"/>
    </xf>
    <xf numFmtId="0" fontId="32" fillId="7" borderId="0" xfId="0" applyFont="1" applyFill="1" applyBorder="1" applyAlignment="1" applyProtection="1">
      <alignment horizontal="right" vertical="center"/>
      <protection hidden="1"/>
    </xf>
    <xf numFmtId="0" fontId="33" fillId="7" borderId="0" xfId="0" applyFont="1" applyFill="1" applyBorder="1" applyAlignment="1" applyProtection="1">
      <alignment vertical="center"/>
      <protection locked="0"/>
    </xf>
    <xf numFmtId="0" fontId="32" fillId="7" borderId="0" xfId="0" applyFont="1" applyFill="1" applyBorder="1" applyAlignment="1" applyProtection="1">
      <alignment/>
      <protection hidden="1"/>
    </xf>
    <xf numFmtId="0" fontId="3" fillId="7" borderId="0" xfId="0" applyFont="1" applyFill="1" applyBorder="1" applyAlignment="1" applyProtection="1">
      <alignment/>
      <protection hidden="1"/>
    </xf>
    <xf numFmtId="0" fontId="32" fillId="7" borderId="0" xfId="0" applyFont="1" applyFill="1" applyAlignment="1" applyProtection="1">
      <alignment/>
      <protection hidden="1"/>
    </xf>
    <xf numFmtId="0" fontId="34" fillId="7" borderId="0" xfId="0" applyFont="1" applyFill="1" applyBorder="1" applyAlignment="1" applyProtection="1">
      <alignment horizontal="right" vertical="center"/>
      <protection hidden="1"/>
    </xf>
    <xf numFmtId="0" fontId="32" fillId="7" borderId="0" xfId="0" applyFont="1" applyFill="1" applyAlignment="1" applyProtection="1">
      <alignment horizontal="left" vertical="center"/>
      <protection hidden="1"/>
    </xf>
    <xf numFmtId="0" fontId="32" fillId="7" borderId="0" xfId="0" applyFont="1" applyFill="1" applyBorder="1" applyAlignment="1" applyProtection="1">
      <alignment horizontal="right" vertical="center" wrapText="1"/>
      <protection hidden="1"/>
    </xf>
    <xf numFmtId="0" fontId="35" fillId="7" borderId="0" xfId="0" applyFont="1" applyFill="1" applyBorder="1" applyAlignment="1" applyProtection="1">
      <alignment horizontal="right" vertical="center"/>
      <protection hidden="1"/>
    </xf>
    <xf numFmtId="0" fontId="35" fillId="7" borderId="0" xfId="0" applyFont="1" applyFill="1" applyAlignment="1" applyProtection="1">
      <alignment horizontal="right" vertical="center"/>
      <protection hidden="1"/>
    </xf>
    <xf numFmtId="0" fontId="32" fillId="7" borderId="0" xfId="0" applyFont="1" applyFill="1" applyAlignment="1" applyProtection="1">
      <alignment horizontal="right"/>
      <protection hidden="1"/>
    </xf>
    <xf numFmtId="0" fontId="4" fillId="18" borderId="0" xfId="0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 quotePrefix="1">
      <alignment vertical="top"/>
      <protection locked="0"/>
    </xf>
    <xf numFmtId="49" fontId="5" fillId="0" borderId="0" xfId="0" applyNumberFormat="1" applyFont="1" applyFill="1" applyAlignment="1" applyProtection="1">
      <alignment vertical="top"/>
      <protection hidden="1"/>
    </xf>
    <xf numFmtId="0" fontId="4" fillId="0" borderId="15" xfId="0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 applyProtection="1">
      <alignment vertical="center"/>
      <protection hidden="1"/>
    </xf>
    <xf numFmtId="49" fontId="7" fillId="0" borderId="15" xfId="0" applyNumberFormat="1" applyFont="1" applyFill="1" applyBorder="1" applyAlignment="1" applyProtection="1">
      <alignment vertical="center"/>
      <protection hidden="1"/>
    </xf>
    <xf numFmtId="49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18" borderId="16" xfId="0" applyFont="1" applyFill="1" applyBorder="1" applyAlignment="1" applyProtection="1">
      <alignment vertical="center"/>
      <protection hidden="1"/>
    </xf>
    <xf numFmtId="0" fontId="4" fillId="18" borderId="17" xfId="0" applyFont="1" applyFill="1" applyBorder="1" applyAlignment="1" applyProtection="1">
      <alignment vertical="center"/>
      <protection hidden="1"/>
    </xf>
    <xf numFmtId="49" fontId="3" fillId="19" borderId="17" xfId="0" applyNumberFormat="1" applyFont="1" applyFill="1" applyBorder="1" applyAlignment="1" applyProtection="1">
      <alignment horizontal="center" vertical="center" wrapText="1"/>
      <protection locked="0"/>
    </xf>
    <xf numFmtId="0" fontId="37" fillId="19" borderId="18" xfId="0" applyNumberFormat="1" applyFont="1" applyFill="1" applyBorder="1" applyAlignment="1" applyProtection="1">
      <alignment horizontal="center" vertical="top"/>
      <protection locked="0"/>
    </xf>
    <xf numFmtId="0" fontId="37" fillId="19" borderId="19" xfId="0" applyNumberFormat="1" applyFont="1" applyFill="1" applyBorder="1" applyAlignment="1" applyProtection="1">
      <alignment horizontal="center" vertical="top"/>
      <protection locked="0"/>
    </xf>
    <xf numFmtId="0" fontId="37" fillId="19" borderId="20" xfId="0" applyNumberFormat="1" applyFont="1" applyFill="1" applyBorder="1" applyAlignment="1" applyProtection="1">
      <alignment horizontal="center" vertical="top"/>
      <protection locked="0"/>
    </xf>
    <xf numFmtId="0" fontId="37" fillId="19" borderId="21" xfId="0" applyNumberFormat="1" applyFont="1" applyFill="1" applyBorder="1" applyAlignment="1" applyProtection="1">
      <alignment horizontal="center" vertical="top"/>
      <protection locked="0"/>
    </xf>
    <xf numFmtId="0" fontId="37" fillId="19" borderId="22" xfId="0" applyNumberFormat="1" applyFont="1" applyFill="1" applyBorder="1" applyAlignment="1" applyProtection="1">
      <alignment horizontal="center" vertical="top"/>
      <protection locked="0"/>
    </xf>
    <xf numFmtId="49" fontId="3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24" xfId="0" applyNumberFormat="1" applyFont="1" applyFill="1" applyBorder="1" applyAlignment="1" applyProtection="1">
      <alignment horizontal="left" vertical="center"/>
      <protection locked="0"/>
    </xf>
    <xf numFmtId="49" fontId="3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25" xfId="0" applyNumberFormat="1" applyFont="1" applyFill="1" applyBorder="1" applyAlignment="1" applyProtection="1">
      <alignment horizontal="center" vertical="center" wrapText="1"/>
      <protection locked="0"/>
    </xf>
    <xf numFmtId="194" fontId="3" fillId="4" borderId="26" xfId="0" applyNumberFormat="1" applyFont="1" applyFill="1" applyBorder="1" applyAlignment="1" applyProtection="1">
      <alignment horizontal="right" vertical="center"/>
      <protection/>
    </xf>
    <xf numFmtId="194" fontId="3" fillId="4" borderId="27" xfId="0" applyNumberFormat="1" applyFont="1" applyFill="1" applyBorder="1" applyAlignment="1" applyProtection="1">
      <alignment horizontal="right" vertical="center"/>
      <protection/>
    </xf>
    <xf numFmtId="194" fontId="3" fillId="4" borderId="28" xfId="0" applyNumberFormat="1" applyFont="1" applyFill="1" applyBorder="1" applyAlignment="1" applyProtection="1">
      <alignment horizontal="right" vertical="top"/>
      <protection locked="0"/>
    </xf>
    <xf numFmtId="194" fontId="3" fillId="4" borderId="29" xfId="0" applyNumberFormat="1" applyFont="1" applyFill="1" applyBorder="1" applyAlignment="1" applyProtection="1">
      <alignment horizontal="right" vertical="top"/>
      <protection locked="0"/>
    </xf>
    <xf numFmtId="194" fontId="3" fillId="4" borderId="30" xfId="0" applyNumberFormat="1" applyFont="1" applyFill="1" applyBorder="1" applyAlignment="1" applyProtection="1">
      <alignment horizontal="right" vertical="top"/>
      <protection locked="0"/>
    </xf>
    <xf numFmtId="194" fontId="3" fillId="4" borderId="31" xfId="0" applyNumberFormat="1" applyFont="1" applyFill="1" applyBorder="1" applyAlignment="1" applyProtection="1">
      <alignment horizontal="right" vertical="top"/>
      <protection locked="0"/>
    </xf>
    <xf numFmtId="0" fontId="4" fillId="18" borderId="16" xfId="0" applyFont="1" applyFill="1" applyBorder="1" applyAlignment="1" applyProtection="1">
      <alignment vertical="center"/>
      <protection locked="0"/>
    </xf>
    <xf numFmtId="49" fontId="4" fillId="19" borderId="17" xfId="0" applyNumberFormat="1" applyFont="1" applyFill="1" applyBorder="1" applyAlignment="1" applyProtection="1">
      <alignment vertical="center"/>
      <protection locked="0"/>
    </xf>
    <xf numFmtId="49" fontId="4" fillId="19" borderId="32" xfId="0" applyNumberFormat="1" applyFont="1" applyFill="1" applyBorder="1" applyAlignment="1" applyProtection="1">
      <alignment horizontal="left" vertical="center"/>
      <protection locked="0"/>
    </xf>
    <xf numFmtId="49" fontId="4" fillId="19" borderId="32" xfId="0" applyNumberFormat="1" applyFont="1" applyFill="1" applyBorder="1" applyAlignment="1" applyProtection="1">
      <alignment horizontal="right" vertical="center"/>
      <protection locked="0"/>
    </xf>
    <xf numFmtId="49" fontId="4" fillId="19" borderId="33" xfId="0" applyNumberFormat="1" applyFont="1" applyFill="1" applyBorder="1" applyAlignment="1" applyProtection="1">
      <alignment horizontal="left" vertical="center"/>
      <protection locked="0"/>
    </xf>
    <xf numFmtId="194" fontId="4" fillId="4" borderId="34" xfId="0" applyNumberFormat="1" applyFont="1" applyFill="1" applyBorder="1" applyAlignment="1" applyProtection="1">
      <alignment horizontal="right" vertical="center"/>
      <protection locked="0"/>
    </xf>
    <xf numFmtId="194" fontId="4" fillId="4" borderId="35" xfId="0" applyNumberFormat="1" applyFont="1" applyFill="1" applyBorder="1" applyAlignment="1" applyProtection="1">
      <alignment horizontal="right" vertical="center"/>
      <protection locked="0"/>
    </xf>
    <xf numFmtId="194" fontId="4" fillId="4" borderId="36" xfId="0" applyNumberFormat="1" applyFont="1" applyFill="1" applyBorder="1" applyAlignment="1" applyProtection="1">
      <alignment horizontal="right" vertical="center"/>
      <protection locked="0"/>
    </xf>
    <xf numFmtId="194" fontId="4" fillId="4" borderId="37" xfId="0" applyNumberFormat="1" applyFont="1" applyFill="1" applyBorder="1" applyAlignment="1" applyProtection="1">
      <alignment horizontal="right" vertical="center"/>
      <protection locked="0"/>
    </xf>
    <xf numFmtId="194" fontId="4" fillId="4" borderId="38" xfId="0" applyNumberFormat="1" applyFont="1" applyFill="1" applyBorder="1" applyAlignment="1" applyProtection="1">
      <alignment horizontal="right" vertical="center"/>
      <protection locked="0"/>
    </xf>
    <xf numFmtId="49" fontId="4" fillId="19" borderId="39" xfId="0" applyNumberFormat="1" applyFont="1" applyFill="1" applyBorder="1" applyAlignment="1" applyProtection="1">
      <alignment horizontal="left" vertical="center"/>
      <protection locked="0"/>
    </xf>
    <xf numFmtId="49" fontId="4" fillId="19" borderId="39" xfId="0" applyNumberFormat="1" applyFont="1" applyFill="1" applyBorder="1" applyAlignment="1" applyProtection="1">
      <alignment horizontal="right" vertical="center"/>
      <protection locked="0"/>
    </xf>
    <xf numFmtId="49" fontId="4" fillId="19" borderId="40" xfId="0" applyNumberFormat="1" applyFont="1" applyFill="1" applyBorder="1" applyAlignment="1" applyProtection="1">
      <alignment horizontal="left" vertical="center"/>
      <protection locked="0"/>
    </xf>
    <xf numFmtId="194" fontId="4" fillId="4" borderId="41" xfId="0" applyNumberFormat="1" applyFont="1" applyFill="1" applyBorder="1" applyAlignment="1" applyProtection="1">
      <alignment horizontal="right" vertical="center"/>
      <protection locked="0"/>
    </xf>
    <xf numFmtId="194" fontId="4" fillId="4" borderId="42" xfId="0" applyNumberFormat="1" applyFont="1" applyFill="1" applyBorder="1" applyAlignment="1" applyProtection="1">
      <alignment horizontal="right" vertical="center"/>
      <protection locked="0"/>
    </xf>
    <xf numFmtId="194" fontId="4" fillId="4" borderId="43" xfId="0" applyNumberFormat="1" applyFont="1" applyFill="1" applyBorder="1" applyAlignment="1" applyProtection="1">
      <alignment horizontal="right" vertical="center"/>
      <protection locked="0"/>
    </xf>
    <xf numFmtId="194" fontId="4" fillId="4" borderId="44" xfId="0" applyNumberFormat="1" applyFont="1" applyFill="1" applyBorder="1" applyAlignment="1" applyProtection="1">
      <alignment horizontal="right" vertical="center"/>
      <protection locked="0"/>
    </xf>
    <xf numFmtId="194" fontId="4" fillId="4" borderId="45" xfId="0" applyNumberFormat="1" applyFont="1" applyFill="1" applyBorder="1" applyAlignment="1" applyProtection="1">
      <alignment horizontal="right" vertical="center"/>
      <protection locked="0"/>
    </xf>
    <xf numFmtId="49" fontId="4" fillId="19" borderId="46" xfId="0" applyNumberFormat="1" applyFont="1" applyFill="1" applyBorder="1" applyAlignment="1" applyProtection="1">
      <alignment horizontal="left" vertical="center"/>
      <protection locked="0"/>
    </xf>
    <xf numFmtId="49" fontId="4" fillId="19" borderId="46" xfId="0" applyNumberFormat="1" applyFont="1" applyFill="1" applyBorder="1" applyAlignment="1" applyProtection="1">
      <alignment horizontal="right" vertical="center"/>
      <protection locked="0"/>
    </xf>
    <xf numFmtId="49" fontId="4" fillId="19" borderId="47" xfId="0" applyNumberFormat="1" applyFont="1" applyFill="1" applyBorder="1" applyAlignment="1" applyProtection="1">
      <alignment horizontal="left" vertical="center"/>
      <protection locked="0"/>
    </xf>
    <xf numFmtId="194" fontId="4" fillId="4" borderId="48" xfId="0" applyNumberFormat="1" applyFont="1" applyFill="1" applyBorder="1" applyAlignment="1" applyProtection="1">
      <alignment horizontal="right" vertical="center"/>
      <protection locked="0"/>
    </xf>
    <xf numFmtId="194" fontId="4" fillId="4" borderId="49" xfId="0" applyNumberFormat="1" applyFont="1" applyFill="1" applyBorder="1" applyAlignment="1" applyProtection="1">
      <alignment horizontal="right" vertical="center"/>
      <protection locked="0"/>
    </xf>
    <xf numFmtId="194" fontId="4" fillId="4" borderId="50" xfId="0" applyNumberFormat="1" applyFont="1" applyFill="1" applyBorder="1" applyAlignment="1" applyProtection="1">
      <alignment horizontal="right" vertical="center"/>
      <protection locked="0"/>
    </xf>
    <xf numFmtId="194" fontId="4" fillId="4" borderId="51" xfId="0" applyNumberFormat="1" applyFont="1" applyFill="1" applyBorder="1" applyAlignment="1" applyProtection="1">
      <alignment horizontal="right" vertical="center"/>
      <protection locked="0"/>
    </xf>
    <xf numFmtId="194" fontId="4" fillId="4" borderId="52" xfId="0" applyNumberFormat="1" applyFont="1" applyFill="1" applyBorder="1" applyAlignment="1" applyProtection="1">
      <alignment horizontal="right" vertical="center"/>
      <protection locked="0"/>
    </xf>
    <xf numFmtId="49" fontId="4" fillId="19" borderId="53" xfId="0" applyNumberFormat="1" applyFont="1" applyFill="1" applyBorder="1" applyAlignment="1" applyProtection="1">
      <alignment vertical="center"/>
      <protection locked="0"/>
    </xf>
    <xf numFmtId="49" fontId="3" fillId="19" borderId="54" xfId="0" applyNumberFormat="1" applyFont="1" applyFill="1" applyBorder="1" applyAlignment="1" applyProtection="1">
      <alignment horizontal="left" vertical="center"/>
      <protection locked="0"/>
    </xf>
    <xf numFmtId="49" fontId="4" fillId="19" borderId="54" xfId="0" applyNumberFormat="1" applyFont="1" applyFill="1" applyBorder="1" applyAlignment="1" applyProtection="1">
      <alignment horizontal="left" vertical="center"/>
      <protection locked="0"/>
    </xf>
    <xf numFmtId="49" fontId="4" fillId="19" borderId="54" xfId="0" applyNumberFormat="1" applyFont="1" applyFill="1" applyBorder="1" applyAlignment="1" applyProtection="1">
      <alignment horizontal="right" vertical="center"/>
      <protection locked="0"/>
    </xf>
    <xf numFmtId="49" fontId="4" fillId="19" borderId="55" xfId="0" applyNumberFormat="1" applyFont="1" applyFill="1" applyBorder="1" applyAlignment="1" applyProtection="1">
      <alignment horizontal="left" vertical="center"/>
      <protection locked="0"/>
    </xf>
    <xf numFmtId="194" fontId="3" fillId="4" borderId="56" xfId="0" applyNumberFormat="1" applyFont="1" applyFill="1" applyBorder="1" applyAlignment="1" applyProtection="1">
      <alignment horizontal="right" vertical="center"/>
      <protection locked="0"/>
    </xf>
    <xf numFmtId="194" fontId="3" fillId="4" borderId="57" xfId="0" applyNumberFormat="1" applyFont="1" applyFill="1" applyBorder="1" applyAlignment="1" applyProtection="1">
      <alignment horizontal="right" vertical="center"/>
      <protection locked="0"/>
    </xf>
    <xf numFmtId="194" fontId="3" fillId="4" borderId="58" xfId="0" applyNumberFormat="1" applyFont="1" applyFill="1" applyBorder="1" applyAlignment="1" applyProtection="1">
      <alignment horizontal="right" vertical="center"/>
      <protection locked="0"/>
    </xf>
    <xf numFmtId="194" fontId="3" fillId="4" borderId="59" xfId="0" applyNumberFormat="1" applyFont="1" applyFill="1" applyBorder="1" applyAlignment="1" applyProtection="1">
      <alignment horizontal="right" vertical="center"/>
      <protection locked="0"/>
    </xf>
    <xf numFmtId="194" fontId="3" fillId="4" borderId="60" xfId="0" applyNumberFormat="1" applyFont="1" applyFill="1" applyBorder="1" applyAlignment="1" applyProtection="1">
      <alignment horizontal="right" vertical="center"/>
      <protection locked="0"/>
    </xf>
    <xf numFmtId="0" fontId="9" fillId="0" borderId="61" xfId="0" applyFont="1" applyFill="1" applyBorder="1" applyAlignment="1" applyProtection="1">
      <alignment/>
      <protection hidden="1"/>
    </xf>
    <xf numFmtId="0" fontId="10" fillId="0" borderId="61" xfId="0" applyFont="1" applyFill="1" applyBorder="1" applyAlignment="1" applyProtection="1">
      <alignment/>
      <protection hidden="1"/>
    </xf>
    <xf numFmtId="0" fontId="10" fillId="0" borderId="61" xfId="0" applyFont="1" applyFill="1" applyBorder="1" applyAlignment="1" applyProtection="1">
      <alignment horizontal="right"/>
      <protection locked="0"/>
    </xf>
    <xf numFmtId="0" fontId="41" fillId="0" borderId="0" xfId="0" applyFont="1" applyFill="1" applyAlignment="1" applyProtection="1">
      <alignment horizontal="center" vertical="top"/>
      <protection locked="0"/>
    </xf>
    <xf numFmtId="194" fontId="3" fillId="4" borderId="62" xfId="0" applyNumberFormat="1" applyFont="1" applyFill="1" applyBorder="1" applyAlignment="1" applyProtection="1">
      <alignment horizontal="right" vertical="top"/>
      <protection locked="0"/>
    </xf>
    <xf numFmtId="194" fontId="3" fillId="4" borderId="62" xfId="0" applyNumberFormat="1" applyFont="1" applyFill="1" applyBorder="1" applyAlignment="1" applyProtection="1">
      <alignment horizontal="right" vertical="center"/>
      <protection locked="0"/>
    </xf>
    <xf numFmtId="49" fontId="3" fillId="19" borderId="63" xfId="0" applyNumberFormat="1" applyFont="1" applyFill="1" applyBorder="1" applyAlignment="1" applyProtection="1">
      <alignment vertical="center"/>
      <protection locked="0"/>
    </xf>
    <xf numFmtId="49" fontId="3" fillId="19" borderId="0" xfId="0" applyNumberFormat="1" applyFont="1" applyFill="1" applyBorder="1" applyAlignment="1" applyProtection="1">
      <alignment horizontal="left" vertical="center"/>
      <protection locked="0"/>
    </xf>
    <xf numFmtId="49" fontId="3" fillId="19" borderId="0" xfId="0" applyNumberFormat="1" applyFont="1" applyFill="1" applyBorder="1" applyAlignment="1" applyProtection="1">
      <alignment horizontal="right" vertical="center"/>
      <protection locked="0"/>
    </xf>
    <xf numFmtId="49" fontId="3" fillId="19" borderId="64" xfId="0" applyNumberFormat="1" applyFont="1" applyFill="1" applyBorder="1" applyAlignment="1" applyProtection="1">
      <alignment horizontal="left" vertical="center"/>
      <protection locked="0"/>
    </xf>
    <xf numFmtId="194" fontId="3" fillId="4" borderId="65" xfId="0" applyNumberFormat="1" applyFont="1" applyFill="1" applyBorder="1" applyAlignment="1" applyProtection="1">
      <alignment horizontal="right" vertical="center"/>
      <protection locked="0"/>
    </xf>
    <xf numFmtId="194" fontId="3" fillId="4" borderId="66" xfId="0" applyNumberFormat="1" applyFont="1" applyFill="1" applyBorder="1" applyAlignment="1" applyProtection="1">
      <alignment horizontal="right" vertical="center"/>
      <protection locked="0"/>
    </xf>
    <xf numFmtId="194" fontId="3" fillId="4" borderId="67" xfId="0" applyNumberFormat="1" applyFont="1" applyFill="1" applyBorder="1" applyAlignment="1" applyProtection="1">
      <alignment horizontal="right" vertical="center"/>
      <protection locked="0"/>
    </xf>
    <xf numFmtId="194" fontId="3" fillId="4" borderId="68" xfId="0" applyNumberFormat="1" applyFont="1" applyFill="1" applyBorder="1" applyAlignment="1" applyProtection="1">
      <alignment horizontal="right" vertical="center"/>
      <protection locked="0"/>
    </xf>
    <xf numFmtId="194" fontId="3" fillId="4" borderId="69" xfId="0" applyNumberFormat="1" applyFont="1" applyFill="1" applyBorder="1" applyAlignment="1" applyProtection="1">
      <alignment horizontal="right" vertical="center"/>
      <protection locked="0"/>
    </xf>
    <xf numFmtId="49" fontId="4" fillId="19" borderId="70" xfId="0" applyNumberFormat="1" applyFont="1" applyFill="1" applyBorder="1" applyAlignment="1" applyProtection="1">
      <alignment vertical="center"/>
      <protection locked="0"/>
    </xf>
    <xf numFmtId="49" fontId="4" fillId="19" borderId="71" xfId="0" applyNumberFormat="1" applyFont="1" applyFill="1" applyBorder="1" applyAlignment="1" applyProtection="1">
      <alignment horizontal="left" vertical="center"/>
      <protection locked="0"/>
    </xf>
    <xf numFmtId="49" fontId="4" fillId="19" borderId="72" xfId="0" applyNumberFormat="1" applyFont="1" applyFill="1" applyBorder="1" applyAlignment="1" applyProtection="1">
      <alignment horizontal="left" vertical="center"/>
      <protection locked="0"/>
    </xf>
    <xf numFmtId="49" fontId="4" fillId="19" borderId="72" xfId="0" applyNumberFormat="1" applyFont="1" applyFill="1" applyBorder="1" applyAlignment="1" applyProtection="1">
      <alignment horizontal="right" vertical="center"/>
      <protection locked="0"/>
    </xf>
    <xf numFmtId="49" fontId="4" fillId="19" borderId="73" xfId="0" applyNumberFormat="1" applyFont="1" applyFill="1" applyBorder="1" applyAlignment="1" applyProtection="1">
      <alignment horizontal="left" vertical="center"/>
      <protection locked="0"/>
    </xf>
    <xf numFmtId="194" fontId="4" fillId="4" borderId="74" xfId="0" applyNumberFormat="1" applyFont="1" applyFill="1" applyBorder="1" applyAlignment="1" applyProtection="1">
      <alignment horizontal="right" vertical="center"/>
      <protection locked="0"/>
    </xf>
    <xf numFmtId="194" fontId="4" fillId="4" borderId="75" xfId="0" applyNumberFormat="1" applyFont="1" applyFill="1" applyBorder="1" applyAlignment="1" applyProtection="1">
      <alignment horizontal="right" vertical="center"/>
      <protection locked="0"/>
    </xf>
    <xf numFmtId="194" fontId="4" fillId="4" borderId="76" xfId="0" applyNumberFormat="1" applyFont="1" applyFill="1" applyBorder="1" applyAlignment="1" applyProtection="1">
      <alignment horizontal="right" vertical="center"/>
      <protection locked="0"/>
    </xf>
    <xf numFmtId="194" fontId="4" fillId="4" borderId="77" xfId="0" applyNumberFormat="1" applyFont="1" applyFill="1" applyBorder="1" applyAlignment="1" applyProtection="1">
      <alignment horizontal="right" vertical="center"/>
      <protection locked="0"/>
    </xf>
    <xf numFmtId="194" fontId="4" fillId="4" borderId="71" xfId="0" applyNumberFormat="1" applyFont="1" applyFill="1" applyBorder="1" applyAlignment="1" applyProtection="1">
      <alignment horizontal="right" vertical="center"/>
      <protection locked="0"/>
    </xf>
    <xf numFmtId="49" fontId="4" fillId="19" borderId="78" xfId="0" applyNumberFormat="1" applyFont="1" applyFill="1" applyBorder="1" applyAlignment="1" applyProtection="1">
      <alignment horizontal="left" vertical="center"/>
      <protection locked="0"/>
    </xf>
    <xf numFmtId="194" fontId="4" fillId="4" borderId="78" xfId="0" applyNumberFormat="1" applyFont="1" applyFill="1" applyBorder="1" applyAlignment="1" applyProtection="1">
      <alignment horizontal="right" vertical="center"/>
      <protection locked="0"/>
    </xf>
    <xf numFmtId="194" fontId="4" fillId="4" borderId="41" xfId="0" applyNumberFormat="1" applyFont="1" applyFill="1" applyBorder="1" applyAlignment="1" applyProtection="1">
      <alignment horizontal="right" vertical="center"/>
      <protection locked="0"/>
    </xf>
    <xf numFmtId="194" fontId="4" fillId="4" borderId="42" xfId="0" applyNumberFormat="1" applyFont="1" applyFill="1" applyBorder="1" applyAlignment="1" applyProtection="1">
      <alignment horizontal="right" vertical="center"/>
      <protection locked="0"/>
    </xf>
    <xf numFmtId="194" fontId="4" fillId="4" borderId="43" xfId="0" applyNumberFormat="1" applyFont="1" applyFill="1" applyBorder="1" applyAlignment="1" applyProtection="1">
      <alignment horizontal="right" vertical="center"/>
      <protection locked="0"/>
    </xf>
    <xf numFmtId="194" fontId="4" fillId="4" borderId="44" xfId="0" applyNumberFormat="1" applyFont="1" applyFill="1" applyBorder="1" applyAlignment="1" applyProtection="1">
      <alignment horizontal="right" vertical="center"/>
      <protection locked="0"/>
    </xf>
    <xf numFmtId="49" fontId="4" fillId="19" borderId="63" xfId="0" applyNumberFormat="1" applyFont="1" applyFill="1" applyBorder="1" applyAlignment="1" applyProtection="1">
      <alignment vertical="center"/>
      <protection locked="0"/>
    </xf>
    <xf numFmtId="49" fontId="4" fillId="19" borderId="79" xfId="0" applyNumberFormat="1" applyFont="1" applyFill="1" applyBorder="1" applyAlignment="1" applyProtection="1">
      <alignment horizontal="left" vertical="center"/>
      <protection locked="0"/>
    </xf>
    <xf numFmtId="49" fontId="4" fillId="19" borderId="80" xfId="0" applyNumberFormat="1" applyFont="1" applyFill="1" applyBorder="1" applyAlignment="1" applyProtection="1">
      <alignment horizontal="left" vertical="center"/>
      <protection locked="0"/>
    </xf>
    <xf numFmtId="49" fontId="4" fillId="19" borderId="80" xfId="0" applyNumberFormat="1" applyFont="1" applyFill="1" applyBorder="1" applyAlignment="1" applyProtection="1">
      <alignment horizontal="right" vertical="center"/>
      <protection locked="0"/>
    </xf>
    <xf numFmtId="49" fontId="4" fillId="19" borderId="81" xfId="0" applyNumberFormat="1" applyFont="1" applyFill="1" applyBorder="1" applyAlignment="1" applyProtection="1">
      <alignment horizontal="left" vertical="center"/>
      <protection locked="0"/>
    </xf>
    <xf numFmtId="194" fontId="4" fillId="4" borderId="82" xfId="0" applyNumberFormat="1" applyFont="1" applyFill="1" applyBorder="1" applyAlignment="1" applyProtection="1">
      <alignment horizontal="right" vertical="center"/>
      <protection locked="0"/>
    </xf>
    <xf numFmtId="194" fontId="4" fillId="4" borderId="83" xfId="0" applyNumberFormat="1" applyFont="1" applyFill="1" applyBorder="1" applyAlignment="1" applyProtection="1">
      <alignment horizontal="right" vertical="center"/>
      <protection locked="0"/>
    </xf>
    <xf numFmtId="194" fontId="4" fillId="4" borderId="84" xfId="0" applyNumberFormat="1" applyFont="1" applyFill="1" applyBorder="1" applyAlignment="1" applyProtection="1">
      <alignment horizontal="right" vertical="center"/>
      <protection locked="0"/>
    </xf>
    <xf numFmtId="194" fontId="4" fillId="4" borderId="85" xfId="0" applyNumberFormat="1" applyFont="1" applyFill="1" applyBorder="1" applyAlignment="1" applyProtection="1">
      <alignment horizontal="right" vertical="center"/>
      <protection locked="0"/>
    </xf>
    <xf numFmtId="194" fontId="4" fillId="4" borderId="79" xfId="0" applyNumberFormat="1" applyFont="1" applyFill="1" applyBorder="1" applyAlignment="1" applyProtection="1">
      <alignment horizontal="right" vertical="center"/>
      <protection locked="0"/>
    </xf>
    <xf numFmtId="49" fontId="4" fillId="19" borderId="86" xfId="0" applyNumberFormat="1" applyFont="1" applyFill="1" applyBorder="1" applyAlignment="1" applyProtection="1">
      <alignment vertical="center"/>
      <protection locked="0"/>
    </xf>
    <xf numFmtId="49" fontId="3" fillId="19" borderId="15" xfId="0" applyNumberFormat="1" applyFont="1" applyFill="1" applyBorder="1" applyAlignment="1" applyProtection="1">
      <alignment horizontal="left" vertical="center"/>
      <protection locked="0"/>
    </xf>
    <xf numFmtId="49" fontId="4" fillId="19" borderId="15" xfId="0" applyNumberFormat="1" applyFont="1" applyFill="1" applyBorder="1" applyAlignment="1" applyProtection="1">
      <alignment horizontal="left" vertical="center"/>
      <protection locked="0"/>
    </xf>
    <xf numFmtId="49" fontId="4" fillId="19" borderId="15" xfId="0" applyNumberFormat="1" applyFont="1" applyFill="1" applyBorder="1" applyAlignment="1" applyProtection="1">
      <alignment horizontal="right" vertical="center"/>
      <protection locked="0"/>
    </xf>
    <xf numFmtId="49" fontId="4" fillId="19" borderId="87" xfId="0" applyNumberFormat="1" applyFont="1" applyFill="1" applyBorder="1" applyAlignment="1" applyProtection="1">
      <alignment horizontal="left" vertical="center"/>
      <protection locked="0"/>
    </xf>
    <xf numFmtId="194" fontId="3" fillId="4" borderId="88" xfId="0" applyNumberFormat="1" applyFont="1" applyFill="1" applyBorder="1" applyAlignment="1" applyProtection="1">
      <alignment horizontal="right" vertical="center"/>
      <protection locked="0"/>
    </xf>
    <xf numFmtId="194" fontId="3" fillId="4" borderId="89" xfId="0" applyNumberFormat="1" applyFont="1" applyFill="1" applyBorder="1" applyAlignment="1" applyProtection="1">
      <alignment horizontal="right" vertical="center"/>
      <protection locked="0"/>
    </xf>
    <xf numFmtId="194" fontId="3" fillId="4" borderId="90" xfId="0" applyNumberFormat="1" applyFont="1" applyFill="1" applyBorder="1" applyAlignment="1" applyProtection="1">
      <alignment horizontal="right" vertical="center"/>
      <protection locked="0"/>
    </xf>
    <xf numFmtId="194" fontId="3" fillId="4" borderId="91" xfId="0" applyNumberFormat="1" applyFont="1" applyFill="1" applyBorder="1" applyAlignment="1" applyProtection="1">
      <alignment horizontal="right" vertical="center"/>
      <protection locked="0"/>
    </xf>
    <xf numFmtId="194" fontId="3" fillId="4" borderId="92" xfId="0" applyNumberFormat="1" applyFont="1" applyFill="1" applyBorder="1" applyAlignment="1" applyProtection="1">
      <alignment horizontal="right" vertical="center"/>
      <protection locked="0"/>
    </xf>
    <xf numFmtId="49" fontId="3" fillId="19" borderId="93" xfId="0" applyNumberFormat="1" applyFont="1" applyFill="1" applyBorder="1" applyAlignment="1" applyProtection="1">
      <alignment horizontal="centerContinuous" vertical="center"/>
      <protection locked="0"/>
    </xf>
    <xf numFmtId="0" fontId="42" fillId="19" borderId="94" xfId="0" applyFont="1" applyFill="1" applyBorder="1" applyAlignment="1" applyProtection="1">
      <alignment horizontal="centerContinuous" vertical="center"/>
      <protection locked="0"/>
    </xf>
    <xf numFmtId="0" fontId="42" fillId="19" borderId="94" xfId="0" applyFont="1" applyFill="1" applyBorder="1" applyAlignment="1" applyProtection="1">
      <alignment horizontal="centerContinuous" vertical="center"/>
      <protection locked="0"/>
    </xf>
    <xf numFmtId="0" fontId="42" fillId="19" borderId="95" xfId="0" applyFont="1" applyFill="1" applyBorder="1" applyAlignment="1" applyProtection="1">
      <alignment horizontal="centerContinuous" vertical="center"/>
      <protection locked="0"/>
    </xf>
    <xf numFmtId="0" fontId="42" fillId="19" borderId="93" xfId="0" applyFont="1" applyFill="1" applyBorder="1" applyAlignment="1" applyProtection="1">
      <alignment horizontal="centerContinuous" vertical="center"/>
      <protection locked="0"/>
    </xf>
    <xf numFmtId="0" fontId="42" fillId="19" borderId="96" xfId="0" applyFont="1" applyFill="1" applyBorder="1" applyAlignment="1" applyProtection="1">
      <alignment horizontal="centerContinuous" vertical="center"/>
      <protection locked="0"/>
    </xf>
    <xf numFmtId="0" fontId="42" fillId="19" borderId="97" xfId="0" applyFont="1" applyFill="1" applyBorder="1" applyAlignment="1" applyProtection="1">
      <alignment horizontal="centerContinuous" vertical="center"/>
      <protection locked="0"/>
    </xf>
    <xf numFmtId="49" fontId="3" fillId="19" borderId="98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99" xfId="0" applyNumberFormat="1" applyFont="1" applyFill="1" applyBorder="1" applyAlignment="1" applyProtection="1">
      <alignment horizontal="left" vertical="center"/>
      <protection locked="0"/>
    </xf>
    <xf numFmtId="49" fontId="3" fillId="19" borderId="99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00" xfId="0" applyNumberFormat="1" applyFont="1" applyFill="1" applyBorder="1" applyAlignment="1" applyProtection="1">
      <alignment horizontal="center" vertical="center" wrapText="1"/>
      <protection locked="0"/>
    </xf>
    <xf numFmtId="194" fontId="3" fillId="4" borderId="101" xfId="0" applyNumberFormat="1" applyFont="1" applyFill="1" applyBorder="1" applyAlignment="1" applyProtection="1">
      <alignment horizontal="right" vertical="center"/>
      <protection locked="0"/>
    </xf>
    <xf numFmtId="194" fontId="3" fillId="4" borderId="102" xfId="0" applyNumberFormat="1" applyFont="1" applyFill="1" applyBorder="1" applyAlignment="1" applyProtection="1">
      <alignment horizontal="right" vertical="center"/>
      <protection locked="0"/>
    </xf>
    <xf numFmtId="194" fontId="3" fillId="4" borderId="103" xfId="0" applyNumberFormat="1" applyFont="1" applyFill="1" applyBorder="1" applyAlignment="1" applyProtection="1">
      <alignment horizontal="right" vertical="center"/>
      <protection locked="0"/>
    </xf>
    <xf numFmtId="194" fontId="3" fillId="4" borderId="104" xfId="0" applyNumberFormat="1" applyFont="1" applyFill="1" applyBorder="1" applyAlignment="1" applyProtection="1">
      <alignment horizontal="right" vertical="center"/>
      <protection locked="0"/>
    </xf>
    <xf numFmtId="0" fontId="37" fillId="19" borderId="105" xfId="0" applyNumberFormat="1" applyFont="1" applyFill="1" applyBorder="1" applyAlignment="1" applyProtection="1">
      <alignment horizontal="center" vertical="top"/>
      <protection locked="0"/>
    </xf>
    <xf numFmtId="49" fontId="3" fillId="19" borderId="106" xfId="0" applyNumberFormat="1" applyFont="1" applyFill="1" applyBorder="1" applyAlignment="1" applyProtection="1">
      <alignment horizontal="left" vertical="center"/>
      <protection locked="0"/>
    </xf>
    <xf numFmtId="49" fontId="3" fillId="19" borderId="106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07" xfId="0" applyNumberFormat="1" applyFont="1" applyFill="1" applyBorder="1" applyAlignment="1" applyProtection="1">
      <alignment horizontal="center" vertical="center" wrapText="1"/>
      <protection locked="0"/>
    </xf>
    <xf numFmtId="194" fontId="3" fillId="4" borderId="108" xfId="0" applyNumberFormat="1" applyFont="1" applyFill="1" applyBorder="1" applyAlignment="1" applyProtection="1">
      <alignment horizontal="right" vertical="top"/>
      <protection locked="0"/>
    </xf>
    <xf numFmtId="194" fontId="3" fillId="4" borderId="109" xfId="0" applyNumberFormat="1" applyFont="1" applyFill="1" applyBorder="1" applyAlignment="1" applyProtection="1">
      <alignment horizontal="right" vertical="top"/>
      <protection locked="0"/>
    </xf>
    <xf numFmtId="194" fontId="3" fillId="4" borderId="110" xfId="0" applyNumberFormat="1" applyFont="1" applyFill="1" applyBorder="1" applyAlignment="1" applyProtection="1">
      <alignment horizontal="right" vertical="top"/>
      <protection locked="0"/>
    </xf>
    <xf numFmtId="194" fontId="3" fillId="4" borderId="111" xfId="0" applyNumberFormat="1" applyFont="1" applyFill="1" applyBorder="1" applyAlignment="1" applyProtection="1">
      <alignment horizontal="right" vertical="top"/>
      <protection locked="0"/>
    </xf>
    <xf numFmtId="194" fontId="3" fillId="4" borderId="112" xfId="0" applyNumberFormat="1" applyFont="1" applyFill="1" applyBorder="1" applyAlignment="1" applyProtection="1">
      <alignment horizontal="right" vertical="center"/>
      <protection locked="0"/>
    </xf>
    <xf numFmtId="49" fontId="3" fillId="19" borderId="98" xfId="0" applyNumberFormat="1" applyFont="1" applyFill="1" applyBorder="1" applyAlignment="1" applyProtection="1">
      <alignment vertical="center"/>
      <protection locked="0"/>
    </xf>
    <xf numFmtId="194" fontId="4" fillId="4" borderId="78" xfId="0" applyNumberFormat="1" applyFont="1" applyFill="1" applyBorder="1" applyAlignment="1" applyProtection="1">
      <alignment horizontal="right" vertical="center"/>
      <protection locked="0"/>
    </xf>
    <xf numFmtId="194" fontId="3" fillId="4" borderId="113" xfId="0" applyNumberFormat="1" applyFont="1" applyFill="1" applyBorder="1" applyAlignment="1" applyProtection="1">
      <alignment horizontal="right" vertical="center"/>
      <protection locked="0"/>
    </xf>
    <xf numFmtId="0" fontId="42" fillId="19" borderId="114" xfId="0" applyFont="1" applyFill="1" applyBorder="1" applyAlignment="1" applyProtection="1">
      <alignment horizontal="centerContinuous" vertical="center"/>
      <protection locked="0"/>
    </xf>
    <xf numFmtId="0" fontId="42" fillId="19" borderId="115" xfId="0" applyFont="1" applyFill="1" applyBorder="1" applyAlignment="1" applyProtection="1">
      <alignment horizontal="centerContinuous" vertical="center"/>
      <protection locked="0"/>
    </xf>
    <xf numFmtId="49" fontId="3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87" xfId="0" applyNumberFormat="1" applyFont="1" applyFill="1" applyBorder="1" applyAlignment="1" applyProtection="1">
      <alignment horizontal="center" vertical="center" wrapText="1"/>
      <protection locked="0"/>
    </xf>
    <xf numFmtId="194" fontId="3" fillId="4" borderId="88" xfId="0" applyNumberFormat="1" applyFont="1" applyFill="1" applyBorder="1" applyAlignment="1" applyProtection="1">
      <alignment horizontal="right" vertical="top"/>
      <protection locked="0"/>
    </xf>
    <xf numFmtId="194" fontId="3" fillId="4" borderId="113" xfId="0" applyNumberFormat="1" applyFont="1" applyFill="1" applyBorder="1" applyAlignment="1" applyProtection="1">
      <alignment horizontal="right" vertical="top"/>
      <protection locked="0"/>
    </xf>
    <xf numFmtId="194" fontId="3" fillId="4" borderId="90" xfId="0" applyNumberFormat="1" applyFont="1" applyFill="1" applyBorder="1" applyAlignment="1" applyProtection="1">
      <alignment horizontal="right" vertical="top"/>
      <protection locked="0"/>
    </xf>
    <xf numFmtId="194" fontId="3" fillId="4" borderId="91" xfId="0" applyNumberFormat="1" applyFont="1" applyFill="1" applyBorder="1" applyAlignment="1" applyProtection="1">
      <alignment horizontal="right" vertical="top"/>
      <protection locked="0"/>
    </xf>
    <xf numFmtId="49" fontId="3" fillId="19" borderId="116" xfId="0" applyNumberFormat="1" applyFont="1" applyFill="1" applyBorder="1" applyAlignment="1" applyProtection="1">
      <alignment vertical="center"/>
      <protection locked="0"/>
    </xf>
    <xf numFmtId="49" fontId="3" fillId="19" borderId="117" xfId="0" applyNumberFormat="1" applyFont="1" applyFill="1" applyBorder="1" applyAlignment="1" applyProtection="1">
      <alignment horizontal="left" vertical="center"/>
      <protection locked="0"/>
    </xf>
    <xf numFmtId="49" fontId="3" fillId="19" borderId="117" xfId="0" applyNumberFormat="1" applyFont="1" applyFill="1" applyBorder="1" applyAlignment="1" applyProtection="1">
      <alignment horizontal="right" vertical="center"/>
      <protection locked="0"/>
    </xf>
    <xf numFmtId="49" fontId="3" fillId="19" borderId="118" xfId="0" applyNumberFormat="1" applyFont="1" applyFill="1" applyBorder="1" applyAlignment="1" applyProtection="1">
      <alignment horizontal="left" vertical="center"/>
      <protection locked="0"/>
    </xf>
    <xf numFmtId="196" fontId="3" fillId="4" borderId="119" xfId="0" applyNumberFormat="1" applyFont="1" applyFill="1" applyBorder="1" applyAlignment="1" applyProtection="1">
      <alignment horizontal="right" vertical="center"/>
      <protection locked="0"/>
    </xf>
    <xf numFmtId="196" fontId="3" fillId="4" borderId="117" xfId="0" applyNumberFormat="1" applyFont="1" applyFill="1" applyBorder="1" applyAlignment="1" applyProtection="1">
      <alignment horizontal="right" vertical="center"/>
      <protection locked="0"/>
    </xf>
    <xf numFmtId="196" fontId="3" fillId="4" borderId="120" xfId="0" applyNumberFormat="1" applyFont="1" applyFill="1" applyBorder="1" applyAlignment="1" applyProtection="1">
      <alignment horizontal="right" vertical="center"/>
      <protection locked="0"/>
    </xf>
    <xf numFmtId="196" fontId="3" fillId="4" borderId="121" xfId="0" applyNumberFormat="1" applyFont="1" applyFill="1" applyBorder="1" applyAlignment="1" applyProtection="1">
      <alignment horizontal="right" vertical="center"/>
      <protection locked="0"/>
    </xf>
    <xf numFmtId="194" fontId="3" fillId="4" borderId="122" xfId="0" applyNumberFormat="1" applyFont="1" applyFill="1" applyBorder="1" applyAlignment="1" applyProtection="1">
      <alignment horizontal="right" vertical="center"/>
      <protection/>
    </xf>
    <xf numFmtId="194" fontId="3" fillId="4" borderId="75" xfId="0" applyNumberFormat="1" applyFont="1" applyFill="1" applyBorder="1" applyAlignment="1" applyProtection="1">
      <alignment horizontal="right" vertical="center"/>
      <protection/>
    </xf>
    <xf numFmtId="196" fontId="4" fillId="4" borderId="76" xfId="0" applyNumberFormat="1" applyFont="1" applyFill="1" applyBorder="1" applyAlignment="1" applyProtection="1">
      <alignment horizontal="right" vertical="center"/>
      <protection locked="0"/>
    </xf>
    <xf numFmtId="196" fontId="4" fillId="4" borderId="72" xfId="0" applyNumberFormat="1" applyFont="1" applyFill="1" applyBorder="1" applyAlignment="1" applyProtection="1">
      <alignment horizontal="right" vertical="center"/>
      <protection locked="0"/>
    </xf>
    <xf numFmtId="196" fontId="4" fillId="4" borderId="74" xfId="0" applyNumberFormat="1" applyFont="1" applyFill="1" applyBorder="1" applyAlignment="1" applyProtection="1">
      <alignment horizontal="right" vertical="center"/>
      <protection locked="0"/>
    </xf>
    <xf numFmtId="196" fontId="4" fillId="4" borderId="123" xfId="0" applyNumberFormat="1" applyFont="1" applyFill="1" applyBorder="1" applyAlignment="1" applyProtection="1">
      <alignment horizontal="right" vertical="center"/>
      <protection locked="0"/>
    </xf>
    <xf numFmtId="194" fontId="3" fillId="4" borderId="124" xfId="0" applyNumberFormat="1" applyFont="1" applyFill="1" applyBorder="1" applyAlignment="1" applyProtection="1">
      <alignment horizontal="right" vertical="center"/>
      <protection/>
    </xf>
    <xf numFmtId="194" fontId="3" fillId="4" borderId="42" xfId="0" applyNumberFormat="1" applyFont="1" applyFill="1" applyBorder="1" applyAlignment="1" applyProtection="1">
      <alignment horizontal="right" vertical="center"/>
      <protection/>
    </xf>
    <xf numFmtId="196" fontId="4" fillId="4" borderId="43" xfId="0" applyNumberFormat="1" applyFont="1" applyFill="1" applyBorder="1" applyAlignment="1" applyProtection="1">
      <alignment horizontal="right" vertical="center"/>
      <protection locked="0"/>
    </xf>
    <xf numFmtId="196" fontId="4" fillId="4" borderId="39" xfId="0" applyNumberFormat="1" applyFont="1" applyFill="1" applyBorder="1" applyAlignment="1" applyProtection="1">
      <alignment horizontal="right" vertical="center"/>
      <protection locked="0"/>
    </xf>
    <xf numFmtId="196" fontId="4" fillId="4" borderId="41" xfId="0" applyNumberFormat="1" applyFont="1" applyFill="1" applyBorder="1" applyAlignment="1" applyProtection="1">
      <alignment horizontal="right" vertical="center"/>
      <protection locked="0"/>
    </xf>
    <xf numFmtId="196" fontId="4" fillId="4" borderId="45" xfId="0" applyNumberFormat="1" applyFont="1" applyFill="1" applyBorder="1" applyAlignment="1" applyProtection="1">
      <alignment horizontal="right" vertical="center"/>
      <protection locked="0"/>
    </xf>
    <xf numFmtId="194" fontId="3" fillId="4" borderId="125" xfId="0" applyNumberFormat="1" applyFont="1" applyFill="1" applyBorder="1" applyAlignment="1" applyProtection="1">
      <alignment horizontal="right" vertical="center"/>
      <protection/>
    </xf>
    <xf numFmtId="194" fontId="3" fillId="4" borderId="83" xfId="0" applyNumberFormat="1" applyFont="1" applyFill="1" applyBorder="1" applyAlignment="1" applyProtection="1">
      <alignment horizontal="right" vertical="center"/>
      <protection/>
    </xf>
    <xf numFmtId="196" fontId="4" fillId="4" borderId="84" xfId="0" applyNumberFormat="1" applyFont="1" applyFill="1" applyBorder="1" applyAlignment="1" applyProtection="1">
      <alignment horizontal="right" vertical="center"/>
      <protection locked="0"/>
    </xf>
    <xf numFmtId="196" fontId="4" fillId="4" borderId="80" xfId="0" applyNumberFormat="1" applyFont="1" applyFill="1" applyBorder="1" applyAlignment="1" applyProtection="1">
      <alignment horizontal="right" vertical="center"/>
      <protection locked="0"/>
    </xf>
    <xf numFmtId="196" fontId="4" fillId="4" borderId="82" xfId="0" applyNumberFormat="1" applyFont="1" applyFill="1" applyBorder="1" applyAlignment="1" applyProtection="1">
      <alignment horizontal="right" vertical="center"/>
      <protection locked="0"/>
    </xf>
    <xf numFmtId="196" fontId="4" fillId="4" borderId="126" xfId="0" applyNumberFormat="1" applyFont="1" applyFill="1" applyBorder="1" applyAlignment="1" applyProtection="1">
      <alignment horizontal="right" vertical="center"/>
      <protection locked="0"/>
    </xf>
    <xf numFmtId="49" fontId="3" fillId="19" borderId="86" xfId="0" applyNumberFormat="1" applyFont="1" applyFill="1" applyBorder="1" applyAlignment="1" applyProtection="1">
      <alignment vertical="center"/>
      <protection locked="0"/>
    </xf>
    <xf numFmtId="49" fontId="3" fillId="19" borderId="15" xfId="0" applyNumberFormat="1" applyFont="1" applyFill="1" applyBorder="1" applyAlignment="1" applyProtection="1">
      <alignment horizontal="left" vertical="center"/>
      <protection locked="0"/>
    </xf>
    <xf numFmtId="49" fontId="3" fillId="19" borderId="15" xfId="0" applyNumberFormat="1" applyFont="1" applyFill="1" applyBorder="1" applyAlignment="1" applyProtection="1">
      <alignment horizontal="right" vertical="center"/>
      <protection locked="0"/>
    </xf>
    <xf numFmtId="49" fontId="3" fillId="19" borderId="87" xfId="0" applyNumberFormat="1" applyFont="1" applyFill="1" applyBorder="1" applyAlignment="1" applyProtection="1">
      <alignment horizontal="left" vertical="center"/>
      <protection locked="0"/>
    </xf>
    <xf numFmtId="196" fontId="3" fillId="4" borderId="88" xfId="0" applyNumberFormat="1" applyFont="1" applyFill="1" applyBorder="1" applyAlignment="1" applyProtection="1">
      <alignment horizontal="right" vertical="center"/>
      <protection locked="0"/>
    </xf>
    <xf numFmtId="196" fontId="3" fillId="4" borderId="113" xfId="0" applyNumberFormat="1" applyFont="1" applyFill="1" applyBorder="1" applyAlignment="1" applyProtection="1">
      <alignment horizontal="right" vertical="center"/>
      <protection locked="0"/>
    </xf>
    <xf numFmtId="196" fontId="3" fillId="4" borderId="90" xfId="0" applyNumberFormat="1" applyFont="1" applyFill="1" applyBorder="1" applyAlignment="1" applyProtection="1">
      <alignment horizontal="right" vertical="center"/>
      <protection locked="0"/>
    </xf>
    <xf numFmtId="196" fontId="3" fillId="4" borderId="15" xfId="0" applyNumberFormat="1" applyFont="1" applyFill="1" applyBorder="1" applyAlignment="1" applyProtection="1">
      <alignment horizontal="right" vertical="center"/>
      <protection locked="0"/>
    </xf>
    <xf numFmtId="196" fontId="3" fillId="4" borderId="92" xfId="0" applyNumberFormat="1" applyFont="1" applyFill="1" applyBorder="1" applyAlignment="1" applyProtection="1">
      <alignment horizontal="right" vertical="center"/>
      <protection locked="0"/>
    </xf>
    <xf numFmtId="0" fontId="37" fillId="19" borderId="127" xfId="0" applyNumberFormat="1" applyFont="1" applyFill="1" applyBorder="1" applyAlignment="1" applyProtection="1">
      <alignment horizontal="center" vertical="top"/>
      <protection locked="0"/>
    </xf>
    <xf numFmtId="0" fontId="37" fillId="19" borderId="0" xfId="0" applyNumberFormat="1" applyFont="1" applyFill="1" applyBorder="1" applyAlignment="1" applyProtection="1">
      <alignment horizontal="center" vertical="top"/>
      <protection locked="0"/>
    </xf>
    <xf numFmtId="0" fontId="37" fillId="19" borderId="66" xfId="0" applyNumberFormat="1" applyFont="1" applyFill="1" applyBorder="1" applyAlignment="1" applyProtection="1">
      <alignment horizontal="center" vertical="top"/>
      <protection locked="0"/>
    </xf>
    <xf numFmtId="49" fontId="4" fillId="19" borderId="23" xfId="0" applyNumberFormat="1" applyFont="1" applyFill="1" applyBorder="1" applyAlignment="1" applyProtection="1">
      <alignment vertical="center"/>
      <protection locked="0"/>
    </xf>
    <xf numFmtId="49" fontId="4" fillId="19" borderId="24" xfId="0" applyNumberFormat="1" applyFont="1" applyFill="1" applyBorder="1" applyAlignment="1" applyProtection="1">
      <alignment horizontal="left" vertical="center"/>
      <protection locked="0"/>
    </xf>
    <xf numFmtId="49" fontId="4" fillId="19" borderId="24" xfId="0" applyNumberFormat="1" applyFont="1" applyFill="1" applyBorder="1" applyAlignment="1" applyProtection="1">
      <alignment horizontal="right" vertical="center"/>
      <protection locked="0"/>
    </xf>
    <xf numFmtId="49" fontId="4" fillId="19" borderId="25" xfId="0" applyNumberFormat="1" applyFont="1" applyFill="1" applyBorder="1" applyAlignment="1" applyProtection="1">
      <alignment horizontal="left" vertical="center"/>
      <protection locked="0"/>
    </xf>
    <xf numFmtId="196" fontId="4" fillId="4" borderId="30" xfId="0" applyNumberFormat="1" applyFont="1" applyFill="1" applyBorder="1" applyAlignment="1" applyProtection="1">
      <alignment horizontal="right" vertical="center"/>
      <protection locked="0"/>
    </xf>
    <xf numFmtId="196" fontId="4" fillId="4" borderId="128" xfId="0" applyNumberFormat="1" applyFont="1" applyFill="1" applyBorder="1" applyAlignment="1" applyProtection="1">
      <alignment horizontal="right" vertical="center"/>
      <protection locked="0"/>
    </xf>
    <xf numFmtId="196" fontId="4" fillId="4" borderId="28" xfId="0" applyNumberFormat="1" applyFont="1" applyFill="1" applyBorder="1" applyAlignment="1" applyProtection="1">
      <alignment horizontal="right" vertical="center"/>
      <protection locked="0"/>
    </xf>
    <xf numFmtId="196" fontId="4" fillId="4" borderId="24" xfId="0" applyNumberFormat="1" applyFont="1" applyFill="1" applyBorder="1" applyAlignment="1" applyProtection="1">
      <alignment horizontal="right" vertical="center"/>
      <protection locked="0"/>
    </xf>
    <xf numFmtId="196" fontId="4" fillId="4" borderId="62" xfId="0" applyNumberFormat="1" applyFont="1" applyFill="1" applyBorder="1" applyAlignment="1" applyProtection="1">
      <alignment horizontal="right" vertical="center"/>
      <protection locked="0"/>
    </xf>
    <xf numFmtId="49" fontId="4" fillId="19" borderId="129" xfId="0" applyNumberFormat="1" applyFont="1" applyFill="1" applyBorder="1" applyAlignment="1" applyProtection="1">
      <alignment vertical="center"/>
      <protection locked="0"/>
    </xf>
    <xf numFmtId="49" fontId="4" fillId="19" borderId="72" xfId="0" applyNumberFormat="1" applyFont="1" applyFill="1" applyBorder="1" applyAlignment="1" applyProtection="1">
      <alignment horizontal="left" vertical="center"/>
      <protection locked="0"/>
    </xf>
    <xf numFmtId="49" fontId="4" fillId="19" borderId="72" xfId="0" applyNumberFormat="1" applyFont="1" applyFill="1" applyBorder="1" applyAlignment="1" applyProtection="1">
      <alignment horizontal="right" vertical="center"/>
      <protection locked="0"/>
    </xf>
    <xf numFmtId="49" fontId="4" fillId="19" borderId="73" xfId="0" applyNumberFormat="1" applyFont="1" applyFill="1" applyBorder="1" applyAlignment="1" applyProtection="1">
      <alignment horizontal="left" vertical="center"/>
      <protection locked="0"/>
    </xf>
    <xf numFmtId="196" fontId="4" fillId="4" borderId="74" xfId="0" applyNumberFormat="1" applyFont="1" applyFill="1" applyBorder="1" applyAlignment="1" applyProtection="1">
      <alignment horizontal="right" vertical="center"/>
      <protection locked="0"/>
    </xf>
    <xf numFmtId="196" fontId="4" fillId="4" borderId="71" xfId="0" applyNumberFormat="1" applyFont="1" applyFill="1" applyBorder="1" applyAlignment="1" applyProtection="1">
      <alignment horizontal="right" vertical="center"/>
      <protection locked="0"/>
    </xf>
    <xf numFmtId="196" fontId="4" fillId="4" borderId="72" xfId="0" applyNumberFormat="1" applyFont="1" applyFill="1" applyBorder="1" applyAlignment="1" applyProtection="1">
      <alignment horizontal="right" vertical="center"/>
      <protection locked="0"/>
    </xf>
    <xf numFmtId="196" fontId="4" fillId="4" borderId="75" xfId="0" applyNumberFormat="1" applyFont="1" applyFill="1" applyBorder="1" applyAlignment="1" applyProtection="1">
      <alignment horizontal="right" vertical="center"/>
      <protection locked="0"/>
    </xf>
    <xf numFmtId="49" fontId="4" fillId="19" borderId="130" xfId="0" applyNumberFormat="1" applyFont="1" applyFill="1" applyBorder="1" applyAlignment="1" applyProtection="1">
      <alignment vertical="center"/>
      <protection locked="0"/>
    </xf>
    <xf numFmtId="49" fontId="4" fillId="19" borderId="131" xfId="0" applyNumberFormat="1" applyFont="1" applyFill="1" applyBorder="1" applyAlignment="1" applyProtection="1">
      <alignment horizontal="left" vertical="center"/>
      <protection locked="0"/>
    </xf>
    <xf numFmtId="49" fontId="4" fillId="19" borderId="131" xfId="0" applyNumberFormat="1" applyFont="1" applyFill="1" applyBorder="1" applyAlignment="1" applyProtection="1">
      <alignment horizontal="right" vertical="center"/>
      <protection locked="0"/>
    </xf>
    <xf numFmtId="49" fontId="4" fillId="19" borderId="132" xfId="0" applyNumberFormat="1" applyFont="1" applyFill="1" applyBorder="1" applyAlignment="1" applyProtection="1">
      <alignment horizontal="left" vertical="center"/>
      <protection locked="0"/>
    </xf>
    <xf numFmtId="195" fontId="4" fillId="4" borderId="133" xfId="0" applyNumberFormat="1" applyFont="1" applyFill="1" applyBorder="1" applyAlignment="1" applyProtection="1">
      <alignment horizontal="right" vertical="center"/>
      <protection locked="0"/>
    </xf>
    <xf numFmtId="195" fontId="4" fillId="4" borderId="134" xfId="0" applyNumberFormat="1" applyFont="1" applyFill="1" applyBorder="1" applyAlignment="1" applyProtection="1">
      <alignment horizontal="right" vertical="center"/>
      <protection locked="0"/>
    </xf>
    <xf numFmtId="195" fontId="4" fillId="4" borderId="135" xfId="0" applyNumberFormat="1" applyFont="1" applyFill="1" applyBorder="1" applyAlignment="1" applyProtection="1">
      <alignment horizontal="right" vertical="center"/>
      <protection locked="0"/>
    </xf>
    <xf numFmtId="196" fontId="4" fillId="4" borderId="133" xfId="0" applyNumberFormat="1" applyFont="1" applyFill="1" applyBorder="1" applyAlignment="1" applyProtection="1">
      <alignment horizontal="right" vertical="center"/>
      <protection locked="0"/>
    </xf>
    <xf numFmtId="196" fontId="4" fillId="4" borderId="134" xfId="0" applyNumberFormat="1" applyFont="1" applyFill="1" applyBorder="1" applyAlignment="1" applyProtection="1">
      <alignment horizontal="right" vertical="center"/>
      <protection locked="0"/>
    </xf>
    <xf numFmtId="196" fontId="4" fillId="4" borderId="135" xfId="0" applyNumberFormat="1" applyFont="1" applyFill="1" applyBorder="1" applyAlignment="1" applyProtection="1">
      <alignment horizontal="right" vertical="center"/>
      <protection locked="0"/>
    </xf>
    <xf numFmtId="196" fontId="4" fillId="4" borderId="131" xfId="0" applyNumberFormat="1" applyFont="1" applyFill="1" applyBorder="1" applyAlignment="1" applyProtection="1">
      <alignment horizontal="right" vertical="center"/>
      <protection locked="0"/>
    </xf>
    <xf numFmtId="196" fontId="4" fillId="4" borderId="27" xfId="0" applyNumberFormat="1" applyFont="1" applyFill="1" applyBorder="1" applyAlignment="1" applyProtection="1">
      <alignment horizontal="right" vertical="center"/>
      <protection locked="0"/>
    </xf>
    <xf numFmtId="49" fontId="3" fillId="19" borderId="94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5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4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6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36" xfId="0" applyNumberFormat="1" applyFont="1" applyFill="1" applyBorder="1" applyAlignment="1" applyProtection="1">
      <alignment horizontal="centerContinuous" vertical="center"/>
      <protection locked="0"/>
    </xf>
    <xf numFmtId="49" fontId="4" fillId="19" borderId="98" xfId="0" applyNumberFormat="1" applyFont="1" applyFill="1" applyBorder="1" applyAlignment="1" applyProtection="1">
      <alignment vertical="center"/>
      <protection locked="0"/>
    </xf>
    <xf numFmtId="49" fontId="4" fillId="19" borderId="100" xfId="0" applyNumberFormat="1" applyFont="1" applyFill="1" applyBorder="1" applyAlignment="1" applyProtection="1">
      <alignment horizontal="left" vertical="center"/>
      <protection locked="0"/>
    </xf>
    <xf numFmtId="196" fontId="4" fillId="4" borderId="101" xfId="0" applyNumberFormat="1" applyFont="1" applyFill="1" applyBorder="1" applyAlignment="1" applyProtection="1">
      <alignment horizontal="right" vertical="center"/>
      <protection locked="0"/>
    </xf>
    <xf numFmtId="196" fontId="4" fillId="4" borderId="137" xfId="0" applyNumberFormat="1" applyFont="1" applyFill="1" applyBorder="1" applyAlignment="1" applyProtection="1">
      <alignment horizontal="right" vertical="center"/>
      <protection locked="0"/>
    </xf>
    <xf numFmtId="196" fontId="4" fillId="4" borderId="103" xfId="0" applyNumberFormat="1" applyFont="1" applyFill="1" applyBorder="1" applyAlignment="1" applyProtection="1">
      <alignment horizontal="right" vertical="center"/>
      <protection locked="0"/>
    </xf>
    <xf numFmtId="196" fontId="4" fillId="4" borderId="99" xfId="0" applyNumberFormat="1" applyFont="1" applyFill="1" applyBorder="1" applyAlignment="1" applyProtection="1">
      <alignment horizontal="right" vertical="center"/>
      <protection locked="0"/>
    </xf>
    <xf numFmtId="196" fontId="4" fillId="4" borderId="102" xfId="0" applyNumberFormat="1" applyFont="1" applyFill="1" applyBorder="1" applyAlignment="1" applyProtection="1">
      <alignment horizontal="right" vertical="center"/>
      <protection locked="0"/>
    </xf>
    <xf numFmtId="195" fontId="4" fillId="4" borderId="56" xfId="0" applyNumberFormat="1" applyFont="1" applyFill="1" applyBorder="1" applyAlignment="1" applyProtection="1">
      <alignment horizontal="right" vertical="center"/>
      <protection locked="0"/>
    </xf>
    <xf numFmtId="195" fontId="4" fillId="4" borderId="138" xfId="0" applyNumberFormat="1" applyFont="1" applyFill="1" applyBorder="1" applyAlignment="1" applyProtection="1">
      <alignment horizontal="right" vertical="center"/>
      <protection locked="0"/>
    </xf>
    <xf numFmtId="195" fontId="4" fillId="4" borderId="58" xfId="0" applyNumberFormat="1" applyFont="1" applyFill="1" applyBorder="1" applyAlignment="1" applyProtection="1">
      <alignment horizontal="right" vertical="center"/>
      <protection locked="0"/>
    </xf>
    <xf numFmtId="195" fontId="4" fillId="4" borderId="54" xfId="0" applyNumberFormat="1" applyFont="1" applyFill="1" applyBorder="1" applyAlignment="1" applyProtection="1">
      <alignment horizontal="right" vertical="center"/>
      <protection locked="0"/>
    </xf>
    <xf numFmtId="195" fontId="4" fillId="4" borderId="57" xfId="0" applyNumberFormat="1" applyFont="1" applyFill="1" applyBorder="1" applyAlignment="1" applyProtection="1">
      <alignment horizontal="right" vertical="center"/>
      <protection locked="0"/>
    </xf>
    <xf numFmtId="4" fontId="4" fillId="18" borderId="0" xfId="0" applyNumberFormat="1" applyFont="1" applyFill="1" applyAlignment="1" applyProtection="1">
      <alignment vertical="center"/>
      <protection hidden="1"/>
    </xf>
    <xf numFmtId="0" fontId="37" fillId="19" borderId="65" xfId="0" applyNumberFormat="1" applyFont="1" applyFill="1" applyBorder="1" applyAlignment="1" applyProtection="1">
      <alignment horizontal="center" vertical="top"/>
      <protection locked="0"/>
    </xf>
    <xf numFmtId="0" fontId="37" fillId="19" borderId="69" xfId="0" applyNumberFormat="1" applyFont="1" applyFill="1" applyBorder="1" applyAlignment="1" applyProtection="1">
      <alignment horizontal="center" vertical="top"/>
      <protection locked="0"/>
    </xf>
    <xf numFmtId="49" fontId="3" fillId="19" borderId="99" xfId="0" applyNumberFormat="1" applyFont="1" applyFill="1" applyBorder="1" applyAlignment="1" applyProtection="1">
      <alignment horizontal="right" vertical="center"/>
      <protection locked="0"/>
    </xf>
    <xf numFmtId="49" fontId="3" fillId="19" borderId="100" xfId="0" applyNumberFormat="1" applyFont="1" applyFill="1" applyBorder="1" applyAlignment="1" applyProtection="1">
      <alignment horizontal="left" vertical="center"/>
      <protection locked="0"/>
    </xf>
    <xf numFmtId="196" fontId="3" fillId="4" borderId="30" xfId="0" applyNumberFormat="1" applyFont="1" applyFill="1" applyBorder="1" applyAlignment="1" applyProtection="1">
      <alignment horizontal="right" vertical="center"/>
      <protection locked="0"/>
    </xf>
    <xf numFmtId="196" fontId="3" fillId="4" borderId="128" xfId="0" applyNumberFormat="1" applyFont="1" applyFill="1" applyBorder="1" applyAlignment="1" applyProtection="1">
      <alignment horizontal="right" vertical="center"/>
      <protection locked="0"/>
    </xf>
    <xf numFmtId="196" fontId="3" fillId="4" borderId="28" xfId="0" applyNumberFormat="1" applyFont="1" applyFill="1" applyBorder="1" applyAlignment="1" applyProtection="1">
      <alignment horizontal="right" vertical="center"/>
      <protection locked="0"/>
    </xf>
    <xf numFmtId="196" fontId="3" fillId="4" borderId="62" xfId="0" applyNumberFormat="1" applyFont="1" applyFill="1" applyBorder="1" applyAlignment="1" applyProtection="1">
      <alignment horizontal="right" vertical="center"/>
      <protection locked="0"/>
    </xf>
    <xf numFmtId="49" fontId="4" fillId="19" borderId="129" xfId="0" applyNumberFormat="1" applyFont="1" applyFill="1" applyBorder="1" applyAlignment="1" applyProtection="1">
      <alignment vertical="center"/>
      <protection locked="0"/>
    </xf>
    <xf numFmtId="196" fontId="4" fillId="4" borderId="58" xfId="0" applyNumberFormat="1" applyFont="1" applyFill="1" applyBorder="1" applyAlignment="1" applyProtection="1">
      <alignment horizontal="right" vertical="center"/>
      <protection locked="0"/>
    </xf>
    <xf numFmtId="196" fontId="4" fillId="4" borderId="56" xfId="0" applyNumberFormat="1" applyFont="1" applyFill="1" applyBorder="1" applyAlignment="1" applyProtection="1">
      <alignment horizontal="right" vertical="center"/>
      <protection locked="0"/>
    </xf>
    <xf numFmtId="196" fontId="4" fillId="4" borderId="57" xfId="0" applyNumberFormat="1" applyFont="1" applyFill="1" applyBorder="1" applyAlignment="1" applyProtection="1">
      <alignment horizontal="right" vertical="center"/>
      <protection locked="0"/>
    </xf>
    <xf numFmtId="205" fontId="4" fillId="18" borderId="0" xfId="0" applyNumberFormat="1" applyFont="1" applyFill="1" applyAlignment="1" applyProtection="1">
      <alignment vertical="center"/>
      <protection hidden="1"/>
    </xf>
    <xf numFmtId="0" fontId="41" fillId="0" borderId="0" xfId="0" applyFont="1" applyFill="1" applyBorder="1" applyAlignment="1" applyProtection="1">
      <alignment horizontal="center" vertical="top"/>
      <protection locked="0"/>
    </xf>
    <xf numFmtId="0" fontId="37" fillId="19" borderId="67" xfId="0" applyNumberFormat="1" applyFont="1" applyFill="1" applyBorder="1" applyAlignment="1" applyProtection="1">
      <alignment horizontal="center" vertical="top"/>
      <protection locked="0"/>
    </xf>
    <xf numFmtId="49" fontId="4" fillId="19" borderId="116" xfId="0" applyNumberFormat="1" applyFont="1" applyFill="1" applyBorder="1" applyAlignment="1" applyProtection="1">
      <alignment vertical="center"/>
      <protection locked="0"/>
    </xf>
    <xf numFmtId="49" fontId="4" fillId="19" borderId="139" xfId="0" applyNumberFormat="1" applyFont="1" applyFill="1" applyBorder="1" applyAlignment="1" applyProtection="1">
      <alignment horizontal="left" vertical="center"/>
      <protection locked="0"/>
    </xf>
    <xf numFmtId="49" fontId="4" fillId="19" borderId="139" xfId="0" applyNumberFormat="1" applyFont="1" applyFill="1" applyBorder="1" applyAlignment="1" applyProtection="1">
      <alignment horizontal="right" vertical="center"/>
      <protection locked="0"/>
    </xf>
    <xf numFmtId="49" fontId="4" fillId="19" borderId="140" xfId="0" applyNumberFormat="1" applyFont="1" applyFill="1" applyBorder="1" applyAlignment="1" applyProtection="1">
      <alignment horizontal="left" vertical="center"/>
      <protection locked="0"/>
    </xf>
    <xf numFmtId="196" fontId="4" fillId="4" borderId="141" xfId="0" applyNumberFormat="1" applyFont="1" applyFill="1" applyBorder="1" applyAlignment="1" applyProtection="1">
      <alignment horizontal="right" vertical="center"/>
      <protection locked="0"/>
    </xf>
    <xf numFmtId="196" fontId="4" fillId="4" borderId="142" xfId="0" applyNumberFormat="1" applyFont="1" applyFill="1" applyBorder="1" applyAlignment="1" applyProtection="1">
      <alignment horizontal="right" vertical="center"/>
      <protection locked="0"/>
    </xf>
    <xf numFmtId="196" fontId="4" fillId="4" borderId="143" xfId="0" applyNumberFormat="1" applyFont="1" applyFill="1" applyBorder="1" applyAlignment="1" applyProtection="1">
      <alignment horizontal="right" vertical="center"/>
      <protection locked="0"/>
    </xf>
    <xf numFmtId="203" fontId="4" fillId="18" borderId="0" xfId="0" applyNumberFormat="1" applyFont="1" applyFill="1" applyAlignment="1" applyProtection="1">
      <alignment vertical="center"/>
      <protection hidden="1"/>
    </xf>
    <xf numFmtId="196" fontId="4" fillId="4" borderId="41" xfId="0" applyNumberFormat="1" applyFont="1" applyFill="1" applyBorder="1" applyAlignment="1" applyProtection="1">
      <alignment horizontal="right" vertical="center"/>
      <protection locked="0"/>
    </xf>
    <xf numFmtId="196" fontId="4" fillId="4" borderId="78" xfId="0" applyNumberFormat="1" applyFont="1" applyFill="1" applyBorder="1" applyAlignment="1" applyProtection="1">
      <alignment horizontal="right" vertical="center"/>
      <protection locked="0"/>
    </xf>
    <xf numFmtId="196" fontId="4" fillId="4" borderId="144" xfId="48" applyNumberFormat="1" applyFont="1" applyFill="1" applyBorder="1" applyAlignment="1" applyProtection="1">
      <alignment horizontal="right" vertical="center"/>
      <protection locked="0"/>
    </xf>
    <xf numFmtId="196" fontId="4" fillId="4" borderId="145" xfId="48" applyNumberFormat="1" applyFont="1" applyFill="1" applyBorder="1" applyAlignment="1" applyProtection="1">
      <alignment horizontal="right" vertical="center"/>
      <protection locked="0"/>
    </xf>
    <xf numFmtId="196" fontId="4" fillId="4" borderId="146" xfId="48" applyNumberFormat="1" applyFont="1" applyFill="1" applyBorder="1" applyAlignment="1" applyProtection="1">
      <alignment horizontal="right" vertical="center"/>
      <protection locked="0"/>
    </xf>
    <xf numFmtId="196" fontId="4" fillId="18" borderId="0" xfId="0" applyNumberFormat="1" applyFont="1" applyFill="1" applyAlignment="1" applyProtection="1">
      <alignment vertical="center"/>
      <protection hidden="1"/>
    </xf>
    <xf numFmtId="0" fontId="37" fillId="19" borderId="16" xfId="0" applyNumberFormat="1" applyFont="1" applyFill="1" applyBorder="1" applyAlignment="1" applyProtection="1">
      <alignment horizontal="center" vertical="top"/>
      <protection locked="0"/>
    </xf>
    <xf numFmtId="49" fontId="3" fillId="19" borderId="147" xfId="0" applyNumberFormat="1" applyFont="1" applyFill="1" applyBorder="1" applyAlignment="1" applyProtection="1">
      <alignment vertical="center"/>
      <protection locked="0"/>
    </xf>
    <xf numFmtId="49" fontId="3" fillId="19" borderId="106" xfId="0" applyNumberFormat="1" applyFont="1" applyFill="1" applyBorder="1" applyAlignment="1" applyProtection="1">
      <alignment horizontal="right" vertical="center"/>
      <protection locked="0"/>
    </xf>
    <xf numFmtId="49" fontId="3" fillId="19" borderId="107" xfId="0" applyNumberFormat="1" applyFont="1" applyFill="1" applyBorder="1" applyAlignment="1" applyProtection="1">
      <alignment horizontal="left" vertical="center"/>
      <protection locked="0"/>
    </xf>
    <xf numFmtId="194" fontId="3" fillId="4" borderId="108" xfId="0" applyNumberFormat="1" applyFont="1" applyFill="1" applyBorder="1" applyAlignment="1" applyProtection="1">
      <alignment horizontal="right" vertical="center"/>
      <protection locked="0"/>
    </xf>
    <xf numFmtId="194" fontId="3" fillId="4" borderId="148" xfId="0" applyNumberFormat="1" applyFont="1" applyFill="1" applyBorder="1" applyAlignment="1" applyProtection="1">
      <alignment horizontal="right" vertical="center"/>
      <protection locked="0"/>
    </xf>
    <xf numFmtId="194" fontId="3" fillId="4" borderId="110" xfId="0" applyNumberFormat="1" applyFont="1" applyFill="1" applyBorder="1" applyAlignment="1" applyProtection="1">
      <alignment horizontal="right" vertical="center"/>
      <protection locked="0"/>
    </xf>
    <xf numFmtId="194" fontId="36" fillId="18" borderId="0" xfId="0" applyNumberFormat="1" applyFont="1" applyFill="1" applyAlignment="1" applyProtection="1">
      <alignment vertical="center"/>
      <protection hidden="1"/>
    </xf>
    <xf numFmtId="49" fontId="4" fillId="19" borderId="149" xfId="0" applyNumberFormat="1" applyFont="1" applyFill="1" applyBorder="1" applyAlignment="1" applyProtection="1">
      <alignment vertical="center"/>
      <protection locked="0"/>
    </xf>
    <xf numFmtId="194" fontId="4" fillId="4" borderId="150" xfId="0" applyNumberFormat="1" applyFont="1" applyFill="1" applyBorder="1" applyAlignment="1" applyProtection="1">
      <alignment horizontal="right" vertical="center"/>
      <protection locked="0"/>
    </xf>
    <xf numFmtId="194" fontId="4" fillId="4" borderId="151" xfId="0" applyNumberFormat="1" applyFont="1" applyFill="1" applyBorder="1" applyAlignment="1" applyProtection="1">
      <alignment horizontal="right" vertical="center"/>
      <protection locked="0"/>
    </xf>
    <xf numFmtId="194" fontId="4" fillId="4" borderId="152" xfId="0" applyNumberFormat="1" applyFont="1" applyFill="1" applyBorder="1" applyAlignment="1" applyProtection="1">
      <alignment horizontal="right" vertical="center"/>
      <protection locked="0"/>
    </xf>
    <xf numFmtId="194" fontId="4" fillId="4" borderId="153" xfId="0" applyNumberFormat="1" applyFont="1" applyFill="1" applyBorder="1" applyAlignment="1" applyProtection="1">
      <alignment horizontal="right" vertical="center"/>
      <protection locked="0"/>
    </xf>
    <xf numFmtId="49" fontId="4" fillId="19" borderId="154" xfId="0" applyNumberFormat="1" applyFont="1" applyFill="1" applyBorder="1" applyAlignment="1" applyProtection="1">
      <alignment vertical="center"/>
      <protection locked="0"/>
    </xf>
    <xf numFmtId="194" fontId="4" fillId="4" borderId="126" xfId="0" applyNumberFormat="1" applyFont="1" applyFill="1" applyBorder="1" applyAlignment="1" applyProtection="1">
      <alignment horizontal="right" vertical="center"/>
      <protection locked="0"/>
    </xf>
    <xf numFmtId="194" fontId="4" fillId="4" borderId="123" xfId="0" applyNumberFormat="1" applyFont="1" applyFill="1" applyBorder="1" applyAlignment="1" applyProtection="1">
      <alignment horizontal="right" vertical="center"/>
      <protection locked="0"/>
    </xf>
    <xf numFmtId="49" fontId="4" fillId="19" borderId="130" xfId="0" applyNumberFormat="1" applyFont="1" applyFill="1" applyBorder="1" applyAlignment="1" applyProtection="1">
      <alignment vertical="center"/>
      <protection locked="0"/>
    </xf>
    <xf numFmtId="49" fontId="4" fillId="19" borderId="131" xfId="0" applyNumberFormat="1" applyFont="1" applyFill="1" applyBorder="1" applyAlignment="1" applyProtection="1">
      <alignment horizontal="left" vertical="center"/>
      <protection locked="0"/>
    </xf>
    <xf numFmtId="49" fontId="4" fillId="19" borderId="131" xfId="0" applyNumberFormat="1" applyFont="1" applyFill="1" applyBorder="1" applyAlignment="1" applyProtection="1">
      <alignment horizontal="right" vertical="center"/>
      <protection locked="0"/>
    </xf>
    <xf numFmtId="49" fontId="4" fillId="19" borderId="132" xfId="0" applyNumberFormat="1" applyFont="1" applyFill="1" applyBorder="1" applyAlignment="1" applyProtection="1">
      <alignment horizontal="left" vertical="center"/>
      <protection locked="0"/>
    </xf>
    <xf numFmtId="194" fontId="4" fillId="4" borderId="133" xfId="0" applyNumberFormat="1" applyFont="1" applyFill="1" applyBorder="1" applyAlignment="1" applyProtection="1">
      <alignment horizontal="right" vertical="center"/>
      <protection locked="0"/>
    </xf>
    <xf numFmtId="194" fontId="4" fillId="4" borderId="27" xfId="0" applyNumberFormat="1" applyFont="1" applyFill="1" applyBorder="1" applyAlignment="1" applyProtection="1">
      <alignment horizontal="right" vertical="center"/>
      <protection locked="0"/>
    </xf>
    <xf numFmtId="194" fontId="4" fillId="4" borderId="135" xfId="0" applyNumberFormat="1" applyFont="1" applyFill="1" applyBorder="1" applyAlignment="1" applyProtection="1">
      <alignment horizontal="right" vertical="center"/>
      <protection locked="0"/>
    </xf>
    <xf numFmtId="194" fontId="4" fillId="4" borderId="155" xfId="0" applyNumberFormat="1" applyFont="1" applyFill="1" applyBorder="1" applyAlignment="1" applyProtection="1">
      <alignment horizontal="right" vertical="center"/>
      <protection locked="0"/>
    </xf>
    <xf numFmtId="49" fontId="4" fillId="19" borderId="156" xfId="0" applyNumberFormat="1" applyFont="1" applyFill="1" applyBorder="1" applyAlignment="1" applyProtection="1">
      <alignment vertical="center"/>
      <protection locked="0"/>
    </xf>
    <xf numFmtId="194" fontId="4" fillId="4" borderId="56" xfId="0" applyNumberFormat="1" applyFont="1" applyFill="1" applyBorder="1" applyAlignment="1" applyProtection="1">
      <alignment horizontal="right" vertical="center"/>
      <protection locked="0"/>
    </xf>
    <xf numFmtId="194" fontId="4" fillId="4" borderId="57" xfId="0" applyNumberFormat="1" applyFont="1" applyFill="1" applyBorder="1" applyAlignment="1" applyProtection="1">
      <alignment horizontal="right" vertical="center"/>
      <protection locked="0"/>
    </xf>
    <xf numFmtId="194" fontId="4" fillId="4" borderId="58" xfId="0" applyNumberFormat="1" applyFont="1" applyFill="1" applyBorder="1" applyAlignment="1" applyProtection="1">
      <alignment horizontal="right" vertical="center"/>
      <protection locked="0"/>
    </xf>
    <xf numFmtId="194" fontId="4" fillId="4" borderId="60" xfId="0" applyNumberFormat="1" applyFont="1" applyFill="1" applyBorder="1" applyAlignment="1" applyProtection="1">
      <alignment horizontal="right" vertical="center"/>
      <protection locked="0"/>
    </xf>
    <xf numFmtId="194" fontId="4" fillId="18" borderId="0" xfId="0" applyNumberFormat="1" applyFont="1" applyFill="1" applyAlignment="1" applyProtection="1">
      <alignment vertical="center"/>
      <protection hidden="1"/>
    </xf>
    <xf numFmtId="175" fontId="4" fillId="18" borderId="17" xfId="0" applyNumberFormat="1" applyFont="1" applyFill="1" applyBorder="1" applyAlignment="1" applyProtection="1">
      <alignment vertical="center"/>
      <protection hidden="1"/>
    </xf>
    <xf numFmtId="0" fontId="36" fillId="18" borderId="0" xfId="0" applyFont="1" applyFill="1" applyAlignment="1" applyProtection="1">
      <alignment vertical="center"/>
      <protection hidden="1"/>
    </xf>
    <xf numFmtId="175" fontId="4" fillId="18" borderId="0" xfId="0" applyNumberFormat="1" applyFont="1" applyFill="1" applyBorder="1" applyAlignment="1" applyProtection="1">
      <alignment vertical="center"/>
      <protection hidden="1"/>
    </xf>
    <xf numFmtId="0" fontId="37" fillId="19" borderId="68" xfId="0" applyNumberFormat="1" applyFont="1" applyFill="1" applyBorder="1" applyAlignment="1" applyProtection="1">
      <alignment horizontal="center" vertical="top"/>
      <protection locked="0"/>
    </xf>
    <xf numFmtId="49" fontId="4" fillId="19" borderId="157" xfId="0" applyNumberFormat="1" applyFont="1" applyFill="1" applyBorder="1" applyAlignment="1" applyProtection="1">
      <alignment vertical="center"/>
      <protection locked="0"/>
    </xf>
    <xf numFmtId="49" fontId="4" fillId="19" borderId="158" xfId="0" applyNumberFormat="1" applyFont="1" applyFill="1" applyBorder="1" applyAlignment="1" applyProtection="1">
      <alignment horizontal="left" vertical="center"/>
      <protection locked="0"/>
    </xf>
    <xf numFmtId="49" fontId="4" fillId="19" borderId="158" xfId="0" applyNumberFormat="1" applyFont="1" applyFill="1" applyBorder="1" applyAlignment="1" applyProtection="1">
      <alignment horizontal="right" vertical="center"/>
      <protection locked="0"/>
    </xf>
    <xf numFmtId="49" fontId="4" fillId="19" borderId="159" xfId="0" applyNumberFormat="1" applyFont="1" applyFill="1" applyBorder="1" applyAlignment="1" applyProtection="1">
      <alignment horizontal="left" vertical="center"/>
      <protection locked="0"/>
    </xf>
    <xf numFmtId="197" fontId="4" fillId="4" borderId="141" xfId="0" applyNumberFormat="1" applyFont="1" applyFill="1" applyBorder="1" applyAlignment="1" applyProtection="1">
      <alignment horizontal="right" vertical="center"/>
      <protection locked="0"/>
    </xf>
    <xf numFmtId="197" fontId="4" fillId="4" borderId="142" xfId="0" applyNumberFormat="1" applyFont="1" applyFill="1" applyBorder="1" applyAlignment="1" applyProtection="1">
      <alignment horizontal="right" vertical="center"/>
      <protection locked="0"/>
    </xf>
    <xf numFmtId="197" fontId="4" fillId="4" borderId="143" xfId="0" applyNumberFormat="1" applyFont="1" applyFill="1" applyBorder="1" applyAlignment="1" applyProtection="1">
      <alignment horizontal="right" vertical="center"/>
      <protection locked="0"/>
    </xf>
    <xf numFmtId="197" fontId="4" fillId="4" borderId="160" xfId="0" applyNumberFormat="1" applyFont="1" applyFill="1" applyBorder="1" applyAlignment="1" applyProtection="1">
      <alignment horizontal="right" vertical="center"/>
      <protection locked="0"/>
    </xf>
    <xf numFmtId="197" fontId="4" fillId="4" borderId="161" xfId="0" applyNumberFormat="1" applyFont="1" applyFill="1" applyBorder="1" applyAlignment="1" applyProtection="1">
      <alignment horizontal="right" vertical="center"/>
      <protection locked="0"/>
    </xf>
    <xf numFmtId="197" fontId="4" fillId="4" borderId="82" xfId="0" applyNumberFormat="1" applyFont="1" applyFill="1" applyBorder="1" applyAlignment="1" applyProtection="1">
      <alignment horizontal="right" vertical="center"/>
      <protection locked="0"/>
    </xf>
    <xf numFmtId="197" fontId="4" fillId="4" borderId="79" xfId="0" applyNumberFormat="1" applyFont="1" applyFill="1" applyBorder="1" applyAlignment="1" applyProtection="1">
      <alignment horizontal="right" vertical="center"/>
      <protection locked="0"/>
    </xf>
    <xf numFmtId="197" fontId="4" fillId="4" borderId="84" xfId="0" applyNumberFormat="1" applyFont="1" applyFill="1" applyBorder="1" applyAlignment="1" applyProtection="1">
      <alignment horizontal="right" vertical="center"/>
      <protection locked="0"/>
    </xf>
    <xf numFmtId="197" fontId="4" fillId="4" borderId="85" xfId="0" applyNumberFormat="1" applyFont="1" applyFill="1" applyBorder="1" applyAlignment="1" applyProtection="1">
      <alignment horizontal="right" vertical="center"/>
      <protection locked="0"/>
    </xf>
    <xf numFmtId="197" fontId="4" fillId="4" borderId="126" xfId="0" applyNumberFormat="1" applyFont="1" applyFill="1" applyBorder="1" applyAlignment="1" applyProtection="1">
      <alignment horizontal="right" vertical="center"/>
      <protection locked="0"/>
    </xf>
    <xf numFmtId="0" fontId="0" fillId="19" borderId="73" xfId="0" applyFill="1" applyBorder="1" applyAlignment="1">
      <alignment horizontal="left" vertical="center"/>
    </xf>
    <xf numFmtId="197" fontId="4" fillId="4" borderId="74" xfId="0" applyNumberFormat="1" applyFont="1" applyFill="1" applyBorder="1" applyAlignment="1" applyProtection="1">
      <alignment horizontal="right" vertical="center"/>
      <protection locked="0"/>
    </xf>
    <xf numFmtId="197" fontId="4" fillId="4" borderId="71" xfId="0" applyNumberFormat="1" applyFont="1" applyFill="1" applyBorder="1" applyAlignment="1" applyProtection="1">
      <alignment horizontal="right" vertical="center"/>
      <protection locked="0"/>
    </xf>
    <xf numFmtId="197" fontId="4" fillId="4" borderId="76" xfId="0" applyNumberFormat="1" applyFont="1" applyFill="1" applyBorder="1" applyAlignment="1" applyProtection="1">
      <alignment horizontal="right" vertical="center"/>
      <protection locked="0"/>
    </xf>
    <xf numFmtId="197" fontId="4" fillId="4" borderId="77" xfId="0" applyNumberFormat="1" applyFont="1" applyFill="1" applyBorder="1" applyAlignment="1" applyProtection="1">
      <alignment horizontal="right" vertical="center"/>
      <protection locked="0"/>
    </xf>
    <xf numFmtId="197" fontId="4" fillId="4" borderId="123" xfId="0" applyNumberFormat="1" applyFont="1" applyFill="1" applyBorder="1" applyAlignment="1" applyProtection="1">
      <alignment horizontal="right" vertical="center"/>
      <protection locked="0"/>
    </xf>
    <xf numFmtId="49" fontId="4" fillId="19" borderId="80" xfId="0" applyNumberFormat="1" applyFont="1" applyFill="1" applyBorder="1" applyAlignment="1" applyProtection="1">
      <alignment horizontal="left" vertical="center" wrapText="1"/>
      <protection locked="0"/>
    </xf>
    <xf numFmtId="197" fontId="4" fillId="4" borderId="41" xfId="0" applyNumberFormat="1" applyFont="1" applyFill="1" applyBorder="1" applyAlignment="1" applyProtection="1">
      <alignment horizontal="right" vertical="center"/>
      <protection locked="0"/>
    </xf>
    <xf numFmtId="197" fontId="4" fillId="4" borderId="78" xfId="0" applyNumberFormat="1" applyFont="1" applyFill="1" applyBorder="1" applyAlignment="1" applyProtection="1">
      <alignment horizontal="right" vertical="center"/>
      <protection locked="0"/>
    </xf>
    <xf numFmtId="197" fontId="4" fillId="4" borderId="43" xfId="0" applyNumberFormat="1" applyFont="1" applyFill="1" applyBorder="1" applyAlignment="1" applyProtection="1">
      <alignment horizontal="right" vertical="center"/>
      <protection locked="0"/>
    </xf>
    <xf numFmtId="197" fontId="4" fillId="4" borderId="44" xfId="0" applyNumberFormat="1" applyFont="1" applyFill="1" applyBorder="1" applyAlignment="1" applyProtection="1">
      <alignment horizontal="right" vertical="center"/>
      <protection locked="0"/>
    </xf>
    <xf numFmtId="197" fontId="4" fillId="4" borderId="45" xfId="0" applyNumberFormat="1" applyFont="1" applyFill="1" applyBorder="1" applyAlignment="1" applyProtection="1">
      <alignment horizontal="right" vertical="center"/>
      <protection locked="0"/>
    </xf>
    <xf numFmtId="197" fontId="3" fillId="4" borderId="48" xfId="0" applyNumberFormat="1" applyFont="1" applyFill="1" applyBorder="1" applyAlignment="1" applyProtection="1">
      <alignment horizontal="right" vertical="center"/>
      <protection locked="0"/>
    </xf>
    <xf numFmtId="197" fontId="3" fillId="4" borderId="162" xfId="0" applyNumberFormat="1" applyFont="1" applyFill="1" applyBorder="1" applyAlignment="1" applyProtection="1">
      <alignment horizontal="right" vertical="center"/>
      <protection locked="0"/>
    </xf>
    <xf numFmtId="197" fontId="3" fillId="4" borderId="50" xfId="0" applyNumberFormat="1" applyFont="1" applyFill="1" applyBorder="1" applyAlignment="1" applyProtection="1">
      <alignment horizontal="right" vertical="center"/>
      <protection locked="0"/>
    </xf>
    <xf numFmtId="197" fontId="4" fillId="4" borderId="51" xfId="0" applyNumberFormat="1" applyFont="1" applyFill="1" applyBorder="1" applyAlignment="1" applyProtection="1">
      <alignment horizontal="right" vertical="center"/>
      <protection locked="0"/>
    </xf>
    <xf numFmtId="197" fontId="4" fillId="4" borderId="48" xfId="0" applyNumberFormat="1" applyFont="1" applyFill="1" applyBorder="1" applyAlignment="1" applyProtection="1">
      <alignment horizontal="right" vertical="center"/>
      <protection locked="0"/>
    </xf>
    <xf numFmtId="197" fontId="4" fillId="4" borderId="52" xfId="0" applyNumberFormat="1" applyFont="1" applyFill="1" applyBorder="1" applyAlignment="1" applyProtection="1">
      <alignment horizontal="right" vertical="center"/>
      <protection locked="0"/>
    </xf>
    <xf numFmtId="197" fontId="4" fillId="4" borderId="56" xfId="0" applyNumberFormat="1" applyFont="1" applyFill="1" applyBorder="1" applyAlignment="1" applyProtection="1">
      <alignment horizontal="right" vertical="center"/>
      <protection locked="0"/>
    </xf>
    <xf numFmtId="197" fontId="4" fillId="4" borderId="138" xfId="0" applyNumberFormat="1" applyFont="1" applyFill="1" applyBorder="1" applyAlignment="1" applyProtection="1">
      <alignment horizontal="right" vertical="center"/>
      <protection locked="0"/>
    </xf>
    <xf numFmtId="197" fontId="4" fillId="4" borderId="158" xfId="0" applyNumberFormat="1" applyFont="1" applyFill="1" applyBorder="1" applyAlignment="1" applyProtection="1">
      <alignment horizontal="right" vertical="center"/>
      <protection locked="0"/>
    </xf>
    <xf numFmtId="197" fontId="4" fillId="4" borderId="80" xfId="0" applyNumberFormat="1" applyFont="1" applyFill="1" applyBorder="1" applyAlignment="1" applyProtection="1">
      <alignment horizontal="right" vertical="center"/>
      <protection locked="0"/>
    </xf>
    <xf numFmtId="197" fontId="4" fillId="4" borderId="72" xfId="0" applyNumberFormat="1" applyFont="1" applyFill="1" applyBorder="1" applyAlignment="1" applyProtection="1">
      <alignment horizontal="right" vertical="center"/>
      <protection locked="0"/>
    </xf>
    <xf numFmtId="197" fontId="4" fillId="4" borderId="39" xfId="0" applyNumberFormat="1" applyFont="1" applyFill="1" applyBorder="1" applyAlignment="1" applyProtection="1">
      <alignment horizontal="right" vertical="center"/>
      <protection locked="0"/>
    </xf>
    <xf numFmtId="197" fontId="4" fillId="4" borderId="162" xfId="0" applyNumberFormat="1" applyFont="1" applyFill="1" applyBorder="1" applyAlignment="1" applyProtection="1">
      <alignment horizontal="right" vertical="center"/>
      <protection locked="0"/>
    </xf>
    <xf numFmtId="197" fontId="4" fillId="4" borderId="50" xfId="0" applyNumberFormat="1" applyFont="1" applyFill="1" applyBorder="1" applyAlignment="1" applyProtection="1">
      <alignment horizontal="right" vertical="center"/>
      <protection locked="0"/>
    </xf>
    <xf numFmtId="197" fontId="4" fillId="4" borderId="46" xfId="0" applyNumberFormat="1" applyFont="1" applyFill="1" applyBorder="1" applyAlignment="1" applyProtection="1">
      <alignment horizontal="right" vertical="center"/>
      <protection locked="0"/>
    </xf>
    <xf numFmtId="197" fontId="4" fillId="4" borderId="58" xfId="0" applyNumberFormat="1" applyFont="1" applyFill="1" applyBorder="1" applyAlignment="1" applyProtection="1">
      <alignment horizontal="right" vertical="center"/>
      <protection locked="0"/>
    </xf>
    <xf numFmtId="197" fontId="4" fillId="4" borderId="54" xfId="0" applyNumberFormat="1" applyFont="1" applyFill="1" applyBorder="1" applyAlignment="1" applyProtection="1">
      <alignment horizontal="right" vertical="center"/>
      <protection locked="0"/>
    </xf>
    <xf numFmtId="196" fontId="4" fillId="4" borderId="150" xfId="0" applyNumberFormat="1" applyFont="1" applyFill="1" applyBorder="1" applyAlignment="1" applyProtection="1">
      <alignment horizontal="right" vertical="center"/>
      <protection locked="0"/>
    </xf>
    <xf numFmtId="196" fontId="4" fillId="4" borderId="163" xfId="0" applyNumberFormat="1" applyFont="1" applyFill="1" applyBorder="1" applyAlignment="1" applyProtection="1">
      <alignment horizontal="right" vertical="center"/>
      <protection locked="0"/>
    </xf>
    <xf numFmtId="196" fontId="4" fillId="4" borderId="152" xfId="0" applyNumberFormat="1" applyFont="1" applyFill="1" applyBorder="1" applyAlignment="1" applyProtection="1">
      <alignment horizontal="right" vertical="center"/>
      <protection locked="0"/>
    </xf>
    <xf numFmtId="196" fontId="4" fillId="4" borderId="139" xfId="0" applyNumberFormat="1" applyFont="1" applyFill="1" applyBorder="1" applyAlignment="1" applyProtection="1">
      <alignment horizontal="right" vertical="center"/>
      <protection locked="0"/>
    </xf>
    <xf numFmtId="49" fontId="4" fillId="19" borderId="164" xfId="0" applyNumberFormat="1" applyFont="1" applyFill="1" applyBorder="1" applyAlignment="1" applyProtection="1">
      <alignment vertical="center"/>
      <protection locked="0"/>
    </xf>
    <xf numFmtId="195" fontId="4" fillId="4" borderId="144" xfId="0" applyNumberFormat="1" applyFont="1" applyFill="1" applyBorder="1" applyAlignment="1" applyProtection="1">
      <alignment horizontal="right" vertical="center"/>
      <protection locked="0"/>
    </xf>
    <xf numFmtId="195" fontId="4" fillId="4" borderId="145" xfId="0" applyNumberFormat="1" applyFont="1" applyFill="1" applyBorder="1" applyAlignment="1" applyProtection="1">
      <alignment horizontal="right" vertical="center"/>
      <protection locked="0"/>
    </xf>
    <xf numFmtId="195" fontId="4" fillId="4" borderId="146" xfId="0" applyNumberFormat="1" applyFont="1" applyFill="1" applyBorder="1" applyAlignment="1" applyProtection="1">
      <alignment horizontal="right" vertical="center"/>
      <protection locked="0"/>
    </xf>
    <xf numFmtId="195" fontId="4" fillId="4" borderId="165" xfId="0" applyNumberFormat="1" applyFont="1" applyFill="1" applyBorder="1" applyAlignment="1" applyProtection="1">
      <alignment horizontal="right" vertical="center"/>
      <protection locked="0"/>
    </xf>
    <xf numFmtId="194" fontId="3" fillId="4" borderId="30" xfId="0" applyNumberFormat="1" applyFont="1" applyFill="1" applyBorder="1" applyAlignment="1" applyProtection="1">
      <alignment horizontal="right" vertical="center"/>
      <protection locked="0"/>
    </xf>
    <xf numFmtId="194" fontId="3" fillId="4" borderId="31" xfId="0" applyNumberFormat="1" applyFont="1" applyFill="1" applyBorder="1" applyAlignment="1" applyProtection="1">
      <alignment horizontal="right" vertical="center"/>
      <protection locked="0"/>
    </xf>
    <xf numFmtId="194" fontId="4" fillId="4" borderId="14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 applyProtection="1" quotePrefix="1">
      <alignment vertical="center"/>
      <protection locked="0"/>
    </xf>
    <xf numFmtId="49" fontId="3" fillId="19" borderId="147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06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48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72" xfId="0" applyNumberFormat="1" applyFont="1" applyFill="1" applyBorder="1" applyAlignment="1" applyProtection="1">
      <alignment horizontal="left" vertical="center"/>
      <protection locked="0"/>
    </xf>
    <xf numFmtId="194" fontId="3" fillId="4" borderId="150" xfId="0" applyNumberFormat="1" applyFont="1" applyFill="1" applyBorder="1" applyAlignment="1" applyProtection="1">
      <alignment horizontal="right" vertical="center"/>
      <protection locked="0"/>
    </xf>
    <xf numFmtId="194" fontId="3" fillId="4" borderId="153" xfId="0" applyNumberFormat="1" applyFont="1" applyFill="1" applyBorder="1" applyAlignment="1" applyProtection="1">
      <alignment horizontal="right" vertical="center"/>
      <protection locked="0"/>
    </xf>
    <xf numFmtId="49" fontId="3" fillId="19" borderId="130" xfId="0" applyNumberFormat="1" applyFont="1" applyFill="1" applyBorder="1" applyAlignment="1" applyProtection="1">
      <alignment vertical="center"/>
      <protection locked="0"/>
    </xf>
    <xf numFmtId="49" fontId="3" fillId="19" borderId="131" xfId="0" applyNumberFormat="1" applyFont="1" applyFill="1" applyBorder="1" applyAlignment="1" applyProtection="1">
      <alignment horizontal="left" vertical="center"/>
      <protection locked="0"/>
    </xf>
    <xf numFmtId="49" fontId="3" fillId="19" borderId="131" xfId="0" applyNumberFormat="1" applyFont="1" applyFill="1" applyBorder="1" applyAlignment="1" applyProtection="1">
      <alignment horizontal="right" vertical="center"/>
      <protection locked="0"/>
    </xf>
    <xf numFmtId="49" fontId="3" fillId="19" borderId="132" xfId="0" applyNumberFormat="1" applyFont="1" applyFill="1" applyBorder="1" applyAlignment="1" applyProtection="1">
      <alignment horizontal="left" vertical="center"/>
      <protection locked="0"/>
    </xf>
    <xf numFmtId="194" fontId="3" fillId="4" borderId="133" xfId="0" applyNumberFormat="1" applyFont="1" applyFill="1" applyBorder="1" applyAlignment="1" applyProtection="1">
      <alignment horizontal="right" vertical="center"/>
      <protection locked="0"/>
    </xf>
    <xf numFmtId="194" fontId="3" fillId="4" borderId="155" xfId="0" applyNumberFormat="1" applyFont="1" applyFill="1" applyBorder="1" applyAlignment="1" applyProtection="1">
      <alignment horizontal="right" vertical="center"/>
      <protection locked="0"/>
    </xf>
    <xf numFmtId="49" fontId="3" fillId="19" borderId="73" xfId="0" applyNumberFormat="1" applyFont="1" applyFill="1" applyBorder="1" applyAlignment="1" applyProtection="1">
      <alignment horizontal="left" vertical="center"/>
      <protection locked="0"/>
    </xf>
    <xf numFmtId="194" fontId="4" fillId="4" borderId="74" xfId="0" applyNumberFormat="1" applyFont="1" applyFill="1" applyBorder="1" applyAlignment="1" applyProtection="1">
      <alignment horizontal="right" vertical="center"/>
      <protection locked="0"/>
    </xf>
    <xf numFmtId="194" fontId="4" fillId="4" borderId="123" xfId="0" applyNumberFormat="1" applyFont="1" applyFill="1" applyBorder="1" applyAlignment="1" applyProtection="1">
      <alignment horizontal="right" vertical="center"/>
      <protection locked="0"/>
    </xf>
    <xf numFmtId="49" fontId="3" fillId="19" borderId="81" xfId="0" applyNumberFormat="1" applyFont="1" applyFill="1" applyBorder="1" applyAlignment="1" applyProtection="1">
      <alignment horizontal="left" vertical="center"/>
      <protection locked="0"/>
    </xf>
    <xf numFmtId="194" fontId="4" fillId="4" borderId="82" xfId="0" applyNumberFormat="1" applyFont="1" applyFill="1" applyBorder="1" applyAlignment="1" applyProtection="1">
      <alignment horizontal="right" vertical="center"/>
      <protection locked="0"/>
    </xf>
    <xf numFmtId="194" fontId="4" fillId="4" borderId="126" xfId="0" applyNumberFormat="1" applyFont="1" applyFill="1" applyBorder="1" applyAlignment="1" applyProtection="1">
      <alignment horizontal="right" vertical="center"/>
      <protection locked="0"/>
    </xf>
    <xf numFmtId="49" fontId="3" fillId="19" borderId="86" xfId="0" applyNumberFormat="1" applyFont="1" applyFill="1" applyBorder="1" applyAlignment="1" applyProtection="1">
      <alignment vertical="center"/>
      <protection locked="0"/>
    </xf>
    <xf numFmtId="49" fontId="3" fillId="19" borderId="54" xfId="0" applyNumberFormat="1" applyFont="1" applyFill="1" applyBorder="1" applyAlignment="1" applyProtection="1">
      <alignment horizontal="right" vertical="center"/>
      <protection locked="0"/>
    </xf>
    <xf numFmtId="49" fontId="3" fillId="19" borderId="55" xfId="0" applyNumberFormat="1" applyFont="1" applyFill="1" applyBorder="1" applyAlignment="1" applyProtection="1">
      <alignment horizontal="left" vertical="center"/>
      <protection locked="0"/>
    </xf>
    <xf numFmtId="194" fontId="3" fillId="4" borderId="56" xfId="0" applyNumberFormat="1" applyFont="1" applyFill="1" applyBorder="1" applyAlignment="1" applyProtection="1">
      <alignment horizontal="right" vertical="center"/>
      <protection locked="0"/>
    </xf>
    <xf numFmtId="194" fontId="3" fillId="4" borderId="6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43" fillId="0" borderId="0" xfId="0" applyFont="1" applyAlignment="1">
      <alignment/>
    </xf>
    <xf numFmtId="49" fontId="3" fillId="19" borderId="106" xfId="0" applyNumberFormat="1" applyFont="1" applyFill="1" applyBorder="1" applyAlignment="1" applyProtection="1">
      <alignment horizontal="centerContinuous" vertical="center" wrapText="1"/>
      <protection locked="0"/>
    </xf>
    <xf numFmtId="0" fontId="37" fillId="19" borderId="106" xfId="0" applyNumberFormat="1" applyFont="1" applyFill="1" applyBorder="1" applyAlignment="1" applyProtection="1">
      <alignment horizontal="centerContinuous" vertical="center"/>
      <protection locked="0"/>
    </xf>
    <xf numFmtId="0" fontId="37" fillId="19" borderId="147" xfId="0" applyNumberFormat="1" applyFont="1" applyFill="1" applyBorder="1" applyAlignment="1" applyProtection="1">
      <alignment horizontal="centerContinuous" vertical="center"/>
      <protection locked="0"/>
    </xf>
    <xf numFmtId="0" fontId="37" fillId="19" borderId="148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86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5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5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49" xfId="0" applyNumberFormat="1" applyFont="1" applyFill="1" applyBorder="1" applyAlignment="1" applyProtection="1">
      <alignment vertical="center"/>
      <protection locked="0"/>
    </xf>
    <xf numFmtId="49" fontId="3" fillId="19" borderId="139" xfId="0" applyNumberFormat="1" applyFont="1" applyFill="1" applyBorder="1" applyAlignment="1" applyProtection="1">
      <alignment horizontal="left" vertical="center"/>
      <protection locked="0"/>
    </xf>
    <xf numFmtId="49" fontId="3" fillId="19" borderId="139" xfId="0" applyNumberFormat="1" applyFont="1" applyFill="1" applyBorder="1" applyAlignment="1" applyProtection="1">
      <alignment horizontal="right" vertical="center"/>
      <protection locked="0"/>
    </xf>
    <xf numFmtId="49" fontId="3" fillId="19" borderId="140" xfId="0" applyNumberFormat="1" applyFont="1" applyFill="1" applyBorder="1" applyAlignment="1" applyProtection="1">
      <alignment horizontal="left" vertical="center"/>
      <protection locked="0"/>
    </xf>
    <xf numFmtId="197" fontId="3" fillId="4" borderId="150" xfId="0" applyNumberFormat="1" applyFont="1" applyFill="1" applyBorder="1" applyAlignment="1" applyProtection="1">
      <alignment horizontal="right" vertical="center"/>
      <protection locked="0"/>
    </xf>
    <xf numFmtId="197" fontId="3" fillId="4" borderId="163" xfId="0" applyNumberFormat="1" applyFont="1" applyFill="1" applyBorder="1" applyAlignment="1" applyProtection="1">
      <alignment horizontal="right" vertical="center"/>
      <protection locked="0"/>
    </xf>
    <xf numFmtId="197" fontId="3" fillId="4" borderId="152" xfId="0" applyNumberFormat="1" applyFont="1" applyFill="1" applyBorder="1" applyAlignment="1" applyProtection="1">
      <alignment horizontal="right" vertical="center"/>
      <protection locked="0"/>
    </xf>
    <xf numFmtId="197" fontId="3" fillId="4" borderId="151" xfId="0" applyNumberFormat="1" applyFont="1" applyFill="1" applyBorder="1" applyAlignment="1" applyProtection="1">
      <alignment horizontal="right" vertical="center"/>
      <protection locked="0"/>
    </xf>
    <xf numFmtId="49" fontId="4" fillId="19" borderId="166" xfId="0" applyNumberFormat="1" applyFont="1" applyFill="1" applyBorder="1" applyAlignment="1" applyProtection="1">
      <alignment vertical="center"/>
      <protection locked="0"/>
    </xf>
    <xf numFmtId="49" fontId="4" fillId="19" borderId="165" xfId="0" applyNumberFormat="1" applyFont="1" applyFill="1" applyBorder="1" applyAlignment="1" applyProtection="1">
      <alignment horizontal="left" vertical="center"/>
      <protection locked="0"/>
    </xf>
    <xf numFmtId="49" fontId="4" fillId="19" borderId="165" xfId="0" applyNumberFormat="1" applyFont="1" applyFill="1" applyBorder="1" applyAlignment="1" applyProtection="1">
      <alignment horizontal="right" vertical="center"/>
      <protection locked="0"/>
    </xf>
    <xf numFmtId="49" fontId="4" fillId="19" borderId="167" xfId="0" applyNumberFormat="1" applyFont="1" applyFill="1" applyBorder="1" applyAlignment="1" applyProtection="1">
      <alignment horizontal="left" vertical="center"/>
      <protection locked="0"/>
    </xf>
    <xf numFmtId="197" fontId="4" fillId="4" borderId="144" xfId="0" applyNumberFormat="1" applyFont="1" applyFill="1" applyBorder="1" applyAlignment="1" applyProtection="1">
      <alignment horizontal="right" vertical="center"/>
      <protection locked="0"/>
    </xf>
    <xf numFmtId="197" fontId="4" fillId="4" borderId="145" xfId="0" applyNumberFormat="1" applyFont="1" applyFill="1" applyBorder="1" applyAlignment="1" applyProtection="1">
      <alignment horizontal="right" vertical="center"/>
      <protection locked="0"/>
    </xf>
    <xf numFmtId="197" fontId="4" fillId="4" borderId="146" xfId="0" applyNumberFormat="1" applyFont="1" applyFill="1" applyBorder="1" applyAlignment="1" applyProtection="1">
      <alignment horizontal="right" vertical="center"/>
      <protection locked="0"/>
    </xf>
    <xf numFmtId="197" fontId="4" fillId="4" borderId="168" xfId="0" applyNumberFormat="1" applyFont="1" applyFill="1" applyBorder="1" applyAlignment="1" applyProtection="1">
      <alignment horizontal="right" vertical="center"/>
      <protection locked="0"/>
    </xf>
    <xf numFmtId="197" fontId="4" fillId="4" borderId="42" xfId="0" applyNumberFormat="1" applyFont="1" applyFill="1" applyBorder="1" applyAlignment="1" applyProtection="1">
      <alignment horizontal="right" vertical="center"/>
      <protection locked="0"/>
    </xf>
    <xf numFmtId="197" fontId="4" fillId="4" borderId="83" xfId="0" applyNumberFormat="1" applyFont="1" applyFill="1" applyBorder="1" applyAlignment="1" applyProtection="1">
      <alignment horizontal="right" vertical="center"/>
      <protection locked="0"/>
    </xf>
    <xf numFmtId="197" fontId="3" fillId="4" borderId="133" xfId="0" applyNumberFormat="1" applyFont="1" applyFill="1" applyBorder="1" applyAlignment="1" applyProtection="1">
      <alignment horizontal="right" vertical="center"/>
      <protection locked="0"/>
    </xf>
    <xf numFmtId="197" fontId="3" fillId="4" borderId="134" xfId="0" applyNumberFormat="1" applyFont="1" applyFill="1" applyBorder="1" applyAlignment="1" applyProtection="1">
      <alignment horizontal="right" vertical="center"/>
      <protection locked="0"/>
    </xf>
    <xf numFmtId="197" fontId="3" fillId="4" borderId="135" xfId="0" applyNumberFormat="1" applyFont="1" applyFill="1" applyBorder="1" applyAlignment="1" applyProtection="1">
      <alignment horizontal="right" vertical="center"/>
      <protection locked="0"/>
    </xf>
    <xf numFmtId="197" fontId="3" fillId="4" borderId="27" xfId="0" applyNumberFormat="1" applyFont="1" applyFill="1" applyBorder="1" applyAlignment="1" applyProtection="1">
      <alignment horizontal="right" vertical="center"/>
      <protection locked="0"/>
    </xf>
    <xf numFmtId="197" fontId="4" fillId="4" borderId="74" xfId="0" applyNumberFormat="1" applyFont="1" applyFill="1" applyBorder="1" applyAlignment="1" applyProtection="1">
      <alignment horizontal="right" vertical="center"/>
      <protection locked="0"/>
    </xf>
    <xf numFmtId="197" fontId="4" fillId="4" borderId="71" xfId="0" applyNumberFormat="1" applyFont="1" applyFill="1" applyBorder="1" applyAlignment="1" applyProtection="1">
      <alignment horizontal="right" vertical="center"/>
      <protection locked="0"/>
    </xf>
    <xf numFmtId="197" fontId="4" fillId="4" borderId="76" xfId="0" applyNumberFormat="1" applyFont="1" applyFill="1" applyBorder="1" applyAlignment="1" applyProtection="1">
      <alignment horizontal="right" vertical="center"/>
      <protection locked="0"/>
    </xf>
    <xf numFmtId="197" fontId="4" fillId="4" borderId="75" xfId="0" applyNumberFormat="1" applyFont="1" applyFill="1" applyBorder="1" applyAlignment="1" applyProtection="1">
      <alignment horizontal="right" vertical="center"/>
      <protection locked="0"/>
    </xf>
    <xf numFmtId="197" fontId="4" fillId="4" borderId="82" xfId="0" applyNumberFormat="1" applyFont="1" applyFill="1" applyBorder="1" applyAlignment="1" applyProtection="1">
      <alignment horizontal="right" vertical="center"/>
      <protection locked="0"/>
    </xf>
    <xf numFmtId="197" fontId="4" fillId="4" borderId="79" xfId="0" applyNumberFormat="1" applyFont="1" applyFill="1" applyBorder="1" applyAlignment="1" applyProtection="1">
      <alignment horizontal="right" vertical="center"/>
      <protection locked="0"/>
    </xf>
    <xf numFmtId="197" fontId="4" fillId="4" borderId="84" xfId="0" applyNumberFormat="1" applyFont="1" applyFill="1" applyBorder="1" applyAlignment="1" applyProtection="1">
      <alignment horizontal="right" vertical="center"/>
      <protection locked="0"/>
    </xf>
    <xf numFmtId="197" fontId="4" fillId="4" borderId="83" xfId="0" applyNumberFormat="1" applyFont="1" applyFill="1" applyBorder="1" applyAlignment="1" applyProtection="1">
      <alignment horizontal="right" vertical="center"/>
      <protection locked="0"/>
    </xf>
    <xf numFmtId="49" fontId="3" fillId="19" borderId="53" xfId="0" applyNumberFormat="1" applyFont="1" applyFill="1" applyBorder="1" applyAlignment="1" applyProtection="1">
      <alignment vertical="center"/>
      <protection locked="0"/>
    </xf>
    <xf numFmtId="197" fontId="3" fillId="4" borderId="56" xfId="0" applyNumberFormat="1" applyFont="1" applyFill="1" applyBorder="1" applyAlignment="1" applyProtection="1">
      <alignment horizontal="right" vertical="center"/>
      <protection locked="0"/>
    </xf>
    <xf numFmtId="197" fontId="3" fillId="4" borderId="138" xfId="0" applyNumberFormat="1" applyFont="1" applyFill="1" applyBorder="1" applyAlignment="1" applyProtection="1">
      <alignment horizontal="right" vertical="center"/>
      <protection locked="0"/>
    </xf>
    <xf numFmtId="197" fontId="3" fillId="4" borderId="58" xfId="0" applyNumberFormat="1" applyFont="1" applyFill="1" applyBorder="1" applyAlignment="1" applyProtection="1">
      <alignment horizontal="right" vertical="center"/>
      <protection locked="0"/>
    </xf>
    <xf numFmtId="197" fontId="3" fillId="4" borderId="57" xfId="0" applyNumberFormat="1" applyFont="1" applyFill="1" applyBorder="1" applyAlignment="1" applyProtection="1">
      <alignment horizontal="right" vertical="center"/>
      <protection locked="0"/>
    </xf>
    <xf numFmtId="197" fontId="3" fillId="19" borderId="94" xfId="0" applyNumberFormat="1" applyFont="1" applyFill="1" applyBorder="1" applyAlignment="1" applyProtection="1">
      <alignment horizontal="centerContinuous" vertical="center"/>
      <protection locked="0"/>
    </xf>
    <xf numFmtId="197" fontId="3" fillId="19" borderId="169" xfId="0" applyNumberFormat="1" applyFont="1" applyFill="1" applyBorder="1" applyAlignment="1" applyProtection="1">
      <alignment horizontal="centerContinuous" vertical="center"/>
      <protection locked="0"/>
    </xf>
    <xf numFmtId="197" fontId="3" fillId="19" borderId="95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69" xfId="0" applyNumberFormat="1" applyFont="1" applyFill="1" applyBorder="1" applyAlignment="1" applyProtection="1">
      <alignment horizontal="centerContinuous" vertical="center"/>
      <protection locked="0"/>
    </xf>
    <xf numFmtId="196" fontId="4" fillId="4" borderId="151" xfId="0" applyNumberFormat="1" applyFont="1" applyFill="1" applyBorder="1" applyAlignment="1" applyProtection="1">
      <alignment horizontal="right" vertical="center"/>
      <protection locked="0"/>
    </xf>
    <xf numFmtId="195" fontId="4" fillId="4" borderId="168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Alignment="1">
      <alignment/>
    </xf>
    <xf numFmtId="0" fontId="41" fillId="0" borderId="0" xfId="0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49" fontId="7" fillId="0" borderId="0" xfId="0" applyNumberFormat="1" applyFont="1" applyFill="1" applyBorder="1" applyAlignment="1" applyProtection="1">
      <alignment vertical="center"/>
      <protection hidden="1"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13" borderId="170" xfId="0" applyFont="1" applyFill="1" applyBorder="1" applyAlignment="1">
      <alignment horizontal="left" vertical="center" wrapText="1"/>
    </xf>
    <xf numFmtId="0" fontId="3" fillId="13" borderId="171" xfId="0" applyFont="1" applyFill="1" applyBorder="1" applyAlignment="1">
      <alignment horizontal="center"/>
    </xf>
    <xf numFmtId="0" fontId="4" fillId="13" borderId="172" xfId="0" applyFont="1" applyFill="1" applyBorder="1" applyAlignment="1">
      <alignment horizontal="left"/>
    </xf>
    <xf numFmtId="0" fontId="4" fillId="13" borderId="173" xfId="0" applyFont="1" applyFill="1" applyBorder="1" applyAlignment="1">
      <alignment horizontal="left"/>
    </xf>
    <xf numFmtId="0" fontId="4" fillId="13" borderId="174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75" xfId="0" applyFont="1" applyBorder="1" applyAlignment="1">
      <alignment horizontal="center"/>
    </xf>
    <xf numFmtId="0" fontId="3" fillId="0" borderId="176" xfId="0" applyFont="1" applyBorder="1" applyAlignment="1">
      <alignment horizontal="center"/>
    </xf>
    <xf numFmtId="0" fontId="3" fillId="0" borderId="17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left"/>
    </xf>
    <xf numFmtId="3" fontId="44" fillId="0" borderId="13" xfId="0" applyNumberFormat="1" applyFont="1" applyBorder="1" applyAlignment="1">
      <alignment horizontal="right"/>
    </xf>
    <xf numFmtId="3" fontId="44" fillId="0" borderId="178" xfId="0" applyNumberFormat="1" applyFont="1" applyBorder="1" applyAlignment="1">
      <alignment horizontal="right"/>
    </xf>
    <xf numFmtId="3" fontId="44" fillId="0" borderId="39" xfId="0" applyNumberFormat="1" applyFont="1" applyBorder="1" applyAlignment="1">
      <alignment horizontal="right"/>
    </xf>
    <xf numFmtId="3" fontId="44" fillId="0" borderId="179" xfId="0" applyNumberFormat="1" applyFont="1" applyBorder="1" applyAlignment="1">
      <alignment horizontal="right"/>
    </xf>
    <xf numFmtId="0" fontId="44" fillId="0" borderId="172" xfId="0" applyFont="1" applyBorder="1" applyAlignment="1">
      <alignment horizontal="left"/>
    </xf>
    <xf numFmtId="3" fontId="44" fillId="0" borderId="180" xfId="0" applyNumberFormat="1" applyFont="1" applyBorder="1" applyAlignment="1">
      <alignment horizontal="right"/>
    </xf>
    <xf numFmtId="3" fontId="44" fillId="0" borderId="181" xfId="0" applyNumberFormat="1" applyFont="1" applyBorder="1" applyAlignment="1">
      <alignment horizontal="right"/>
    </xf>
    <xf numFmtId="3" fontId="44" fillId="0" borderId="182" xfId="0" applyNumberFormat="1" applyFont="1" applyBorder="1" applyAlignment="1">
      <alignment horizontal="right"/>
    </xf>
    <xf numFmtId="3" fontId="44" fillId="0" borderId="183" xfId="0" applyNumberFormat="1" applyFont="1" applyBorder="1" applyAlignment="1">
      <alignment horizontal="right"/>
    </xf>
    <xf numFmtId="0" fontId="3" fillId="0" borderId="174" xfId="0" applyFont="1" applyBorder="1" applyAlignment="1">
      <alignment/>
    </xf>
    <xf numFmtId="3" fontId="3" fillId="0" borderId="184" xfId="0" applyNumberFormat="1" applyFont="1" applyBorder="1" applyAlignment="1">
      <alignment/>
    </xf>
    <xf numFmtId="3" fontId="3" fillId="0" borderId="185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86" xfId="0" applyNumberFormat="1" applyFont="1" applyBorder="1" applyAlignment="1">
      <alignment/>
    </xf>
    <xf numFmtId="0" fontId="37" fillId="13" borderId="0" xfId="0" applyNumberFormat="1" applyFont="1" applyFill="1" applyBorder="1" applyAlignment="1" applyProtection="1">
      <alignment horizontal="center" vertical="top"/>
      <protection locked="0"/>
    </xf>
    <xf numFmtId="0" fontId="37" fillId="13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187" xfId="0" applyFont="1" applyBorder="1" applyAlignment="1">
      <alignment horizontal="center"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 horizontal="center" vertical="top"/>
      <protection/>
    </xf>
    <xf numFmtId="0" fontId="9" fillId="0" borderId="0" xfId="0" applyFont="1" applyFill="1" applyAlignment="1" applyProtection="1">
      <alignment horizontal="left" vertical="top"/>
      <protection/>
    </xf>
    <xf numFmtId="196" fontId="3" fillId="4" borderId="103" xfId="0" applyNumberFormat="1" applyFont="1" applyFill="1" applyBorder="1" applyAlignment="1" applyProtection="1">
      <alignment horizontal="right" vertical="center"/>
      <protection locked="0"/>
    </xf>
    <xf numFmtId="196" fontId="3" fillId="4" borderId="99" xfId="0" applyNumberFormat="1" applyFont="1" applyFill="1" applyBorder="1" applyAlignment="1" applyProtection="1">
      <alignment horizontal="right" vertical="center"/>
      <protection locked="0"/>
    </xf>
    <xf numFmtId="196" fontId="3" fillId="4" borderId="101" xfId="0" applyNumberFormat="1" applyFont="1" applyFill="1" applyBorder="1" applyAlignment="1" applyProtection="1">
      <alignment horizontal="right" vertical="center"/>
      <protection locked="0"/>
    </xf>
    <xf numFmtId="196" fontId="3" fillId="4" borderId="188" xfId="0" applyNumberFormat="1" applyFont="1" applyFill="1" applyBorder="1" applyAlignment="1" applyProtection="1">
      <alignment horizontal="right" vertical="center"/>
      <protection locked="0"/>
    </xf>
    <xf numFmtId="195" fontId="4" fillId="4" borderId="27" xfId="0" applyNumberFormat="1" applyFont="1" applyFill="1" applyBorder="1" applyAlignment="1" applyProtection="1">
      <alignment horizontal="right" vertical="center"/>
      <protection locked="0"/>
    </xf>
    <xf numFmtId="196" fontId="4" fillId="4" borderId="189" xfId="0" applyNumberFormat="1" applyFont="1" applyFill="1" applyBorder="1" applyAlignment="1" applyProtection="1">
      <alignment horizontal="right" vertical="center"/>
      <protection locked="0"/>
    </xf>
    <xf numFmtId="196" fontId="4" fillId="4" borderId="42" xfId="0" applyNumberFormat="1" applyFont="1" applyFill="1" applyBorder="1" applyAlignment="1" applyProtection="1">
      <alignment horizontal="right" vertical="center"/>
      <protection locked="0"/>
    </xf>
    <xf numFmtId="196" fontId="4" fillId="4" borderId="168" xfId="48" applyNumberFormat="1" applyFont="1" applyFill="1" applyBorder="1" applyAlignment="1" applyProtection="1">
      <alignment horizontal="right" vertical="center"/>
      <protection locked="0"/>
    </xf>
    <xf numFmtId="197" fontId="4" fillId="4" borderId="189" xfId="0" applyNumberFormat="1" applyFont="1" applyFill="1" applyBorder="1" applyAlignment="1" applyProtection="1">
      <alignment horizontal="right" vertical="center"/>
      <protection locked="0"/>
    </xf>
    <xf numFmtId="197" fontId="4" fillId="4" borderId="75" xfId="0" applyNumberFormat="1" applyFont="1" applyFill="1" applyBorder="1" applyAlignment="1" applyProtection="1">
      <alignment horizontal="right" vertical="center"/>
      <protection locked="0"/>
    </xf>
    <xf numFmtId="197" fontId="4" fillId="4" borderId="49" xfId="0" applyNumberFormat="1" applyFont="1" applyFill="1" applyBorder="1" applyAlignment="1" applyProtection="1">
      <alignment horizontal="right" vertical="center"/>
      <protection locked="0"/>
    </xf>
    <xf numFmtId="197" fontId="4" fillId="4" borderId="57" xfId="0" applyNumberFormat="1" applyFont="1" applyFill="1" applyBorder="1" applyAlignment="1" applyProtection="1">
      <alignment horizontal="right" vertical="center"/>
      <protection locked="0"/>
    </xf>
    <xf numFmtId="0" fontId="42" fillId="19" borderId="136" xfId="0" applyFont="1" applyFill="1" applyBorder="1" applyAlignment="1" applyProtection="1">
      <alignment horizontal="centerContinuous" vertical="center"/>
      <protection locked="0"/>
    </xf>
    <xf numFmtId="205" fontId="3" fillId="13" borderId="0" xfId="0" applyNumberFormat="1" applyFont="1" applyFill="1" applyBorder="1" applyAlignment="1" applyProtection="1">
      <alignment horizontal="right" vertical="center"/>
      <protection locked="0"/>
    </xf>
    <xf numFmtId="175" fontId="4" fillId="13" borderId="0" xfId="0" applyNumberFormat="1" applyFont="1" applyFill="1" applyBorder="1" applyAlignment="1" applyProtection="1">
      <alignment horizontal="right" vertical="center"/>
      <protection locked="0"/>
    </xf>
    <xf numFmtId="175" fontId="4" fillId="13" borderId="171" xfId="0" applyNumberFormat="1" applyFont="1" applyFill="1" applyBorder="1" applyAlignment="1">
      <alignment horizontal="right" vertical="justify"/>
    </xf>
    <xf numFmtId="196" fontId="4" fillId="4" borderId="138" xfId="0" applyNumberFormat="1" applyFont="1" applyFill="1" applyBorder="1" applyAlignment="1" applyProtection="1">
      <alignment horizontal="right" vertical="center"/>
      <protection locked="0"/>
    </xf>
    <xf numFmtId="194" fontId="4" fillId="4" borderId="72" xfId="0" applyNumberFormat="1" applyFont="1" applyFill="1" applyBorder="1" applyAlignment="1" applyProtection="1">
      <alignment horizontal="right" vertical="center"/>
      <protection locked="0"/>
    </xf>
    <xf numFmtId="194" fontId="3" fillId="4" borderId="24" xfId="0" applyNumberFormat="1" applyFont="1" applyFill="1" applyBorder="1" applyAlignment="1" applyProtection="1">
      <alignment horizontal="right" vertical="center"/>
      <protection locked="0"/>
    </xf>
    <xf numFmtId="194" fontId="4" fillId="4" borderId="165" xfId="0" applyNumberFormat="1" applyFont="1" applyFill="1" applyBorder="1" applyAlignment="1" applyProtection="1">
      <alignment horizontal="right" vertical="center"/>
      <protection locked="0"/>
    </xf>
    <xf numFmtId="197" fontId="3" fillId="4" borderId="139" xfId="0" applyNumberFormat="1" applyFont="1" applyFill="1" applyBorder="1" applyAlignment="1" applyProtection="1">
      <alignment horizontal="right" vertical="center"/>
      <protection locked="0"/>
    </xf>
    <xf numFmtId="197" fontId="4" fillId="4" borderId="165" xfId="0" applyNumberFormat="1" applyFont="1" applyFill="1" applyBorder="1" applyAlignment="1" applyProtection="1">
      <alignment horizontal="right" vertical="center"/>
      <protection locked="0"/>
    </xf>
    <xf numFmtId="197" fontId="3" fillId="4" borderId="131" xfId="0" applyNumberFormat="1" applyFont="1" applyFill="1" applyBorder="1" applyAlignment="1" applyProtection="1">
      <alignment horizontal="right" vertical="center"/>
      <protection locked="0"/>
    </xf>
    <xf numFmtId="197" fontId="4" fillId="4" borderId="72" xfId="0" applyNumberFormat="1" applyFont="1" applyFill="1" applyBorder="1" applyAlignment="1" applyProtection="1">
      <alignment horizontal="right" vertical="center"/>
      <protection locked="0"/>
    </xf>
    <xf numFmtId="197" fontId="4" fillId="4" borderId="80" xfId="0" applyNumberFormat="1" applyFont="1" applyFill="1" applyBorder="1" applyAlignment="1" applyProtection="1">
      <alignment horizontal="right" vertical="center"/>
      <protection locked="0"/>
    </xf>
    <xf numFmtId="197" fontId="3" fillId="4" borderId="54" xfId="0" applyNumberFormat="1" applyFont="1" applyFill="1" applyBorder="1" applyAlignment="1" applyProtection="1">
      <alignment horizontal="right" vertical="center"/>
      <protection locked="0"/>
    </xf>
    <xf numFmtId="194" fontId="3" fillId="4" borderId="163" xfId="0" applyNumberFormat="1" applyFont="1" applyFill="1" applyBorder="1" applyAlignment="1" applyProtection="1">
      <alignment horizontal="right" vertical="center"/>
      <protection locked="0"/>
    </xf>
    <xf numFmtId="194" fontId="3" fillId="4" borderId="134" xfId="0" applyNumberFormat="1" applyFont="1" applyFill="1" applyBorder="1" applyAlignment="1" applyProtection="1">
      <alignment horizontal="right" vertical="center"/>
      <protection locked="0"/>
    </xf>
    <xf numFmtId="194" fontId="4" fillId="4" borderId="71" xfId="0" applyNumberFormat="1" applyFont="1" applyFill="1" applyBorder="1" applyAlignment="1" applyProtection="1">
      <alignment horizontal="right" vertical="center"/>
      <protection locked="0"/>
    </xf>
    <xf numFmtId="194" fontId="4" fillId="4" borderId="79" xfId="0" applyNumberFormat="1" applyFont="1" applyFill="1" applyBorder="1" applyAlignment="1" applyProtection="1">
      <alignment horizontal="right" vertical="center"/>
      <protection locked="0"/>
    </xf>
    <xf numFmtId="194" fontId="3" fillId="4" borderId="138" xfId="0" applyNumberFormat="1" applyFont="1" applyFill="1" applyBorder="1" applyAlignment="1" applyProtection="1">
      <alignment horizontal="right" vertical="center"/>
      <protection locked="0"/>
    </xf>
    <xf numFmtId="49" fontId="3" fillId="19" borderId="108" xfId="0" applyNumberFormat="1" applyFont="1" applyFill="1" applyBorder="1" applyAlignment="1" applyProtection="1">
      <alignment horizontal="centerContinuous" vertical="center"/>
      <protection locked="0"/>
    </xf>
    <xf numFmtId="194" fontId="3" fillId="4" borderId="16" xfId="0" applyNumberFormat="1" applyFont="1" applyFill="1" applyBorder="1" applyAlignment="1" applyProtection="1">
      <alignment horizontal="right" vertical="center"/>
      <protection locked="0"/>
    </xf>
    <xf numFmtId="194" fontId="3" fillId="4" borderId="188" xfId="0" applyNumberFormat="1" applyFont="1" applyFill="1" applyBorder="1" applyAlignment="1" applyProtection="1">
      <alignment horizontal="right" vertical="center"/>
      <protection locked="0"/>
    </xf>
    <xf numFmtId="194" fontId="3" fillId="4" borderId="92" xfId="0" applyNumberFormat="1" applyFont="1" applyFill="1" applyBorder="1" applyAlignment="1" applyProtection="1">
      <alignment horizontal="right" vertical="center"/>
      <protection locked="0"/>
    </xf>
    <xf numFmtId="49" fontId="3" fillId="19" borderId="97" xfId="0" applyNumberFormat="1" applyFont="1" applyFill="1" applyBorder="1" applyAlignment="1" applyProtection="1">
      <alignment horizontal="centerContinuous" vertical="center"/>
      <protection locked="0"/>
    </xf>
    <xf numFmtId="194" fontId="4" fillId="4" borderId="168" xfId="0" applyNumberFormat="1" applyFont="1" applyFill="1" applyBorder="1" applyAlignment="1" applyProtection="1">
      <alignment horizontal="right" vertical="center"/>
      <protection locked="0"/>
    </xf>
    <xf numFmtId="1" fontId="36" fillId="18" borderId="0" xfId="0" applyNumberFormat="1" applyFont="1" applyFill="1" applyAlignment="1" applyProtection="1">
      <alignment vertical="center"/>
      <protection hidden="1"/>
    </xf>
    <xf numFmtId="1" fontId="4" fillId="18" borderId="0" xfId="0" applyNumberFormat="1" applyFont="1" applyFill="1" applyAlignment="1" applyProtection="1">
      <alignment vertical="center"/>
      <protection hidden="1"/>
    </xf>
    <xf numFmtId="0" fontId="3" fillId="13" borderId="12" xfId="0" applyFont="1" applyFill="1" applyBorder="1" applyAlignment="1">
      <alignment wrapText="1"/>
    </xf>
    <xf numFmtId="197" fontId="4" fillId="4" borderId="58" xfId="0" applyNumberFormat="1" applyFont="1" applyFill="1" applyBorder="1" applyAlignment="1" applyProtection="1">
      <alignment horizontal="right" vertical="center"/>
      <protection locked="0"/>
    </xf>
    <xf numFmtId="197" fontId="4" fillId="4" borderId="59" xfId="0" applyNumberFormat="1" applyFont="1" applyFill="1" applyBorder="1" applyAlignment="1" applyProtection="1">
      <alignment horizontal="right" vertical="center"/>
      <protection locked="0"/>
    </xf>
    <xf numFmtId="197" fontId="4" fillId="4" borderId="56" xfId="0" applyNumberFormat="1" applyFont="1" applyFill="1" applyBorder="1" applyAlignment="1" applyProtection="1">
      <alignment horizontal="right" vertical="center"/>
      <protection locked="0"/>
    </xf>
    <xf numFmtId="197" fontId="4" fillId="4" borderId="6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3" fillId="19" borderId="190" xfId="0" applyNumberFormat="1" applyFont="1" applyFill="1" applyBorder="1" applyAlignment="1" applyProtection="1">
      <alignment horizontal="center"/>
      <protection/>
    </xf>
    <xf numFmtId="0" fontId="3" fillId="19" borderId="66" xfId="0" applyNumberFormat="1" applyFont="1" applyFill="1" applyBorder="1" applyAlignment="1" applyProtection="1">
      <alignment horizontal="center"/>
      <protection/>
    </xf>
    <xf numFmtId="49" fontId="6" fillId="19" borderId="68" xfId="0" applyNumberFormat="1" applyFont="1" applyFill="1" applyBorder="1" applyAlignment="1" applyProtection="1">
      <alignment horizontal="center" vertical="center" textRotation="90"/>
      <protection locked="0"/>
    </xf>
    <xf numFmtId="0" fontId="38" fillId="0" borderId="68" xfId="0" applyFont="1" applyBorder="1" applyAlignment="1">
      <alignment horizontal="center" vertical="center" textRotation="90"/>
    </xf>
    <xf numFmtId="0" fontId="3" fillId="19" borderId="191" xfId="0" applyNumberFormat="1" applyFont="1" applyFill="1" applyBorder="1" applyAlignment="1" applyProtection="1">
      <alignment horizontal="center"/>
      <protection/>
    </xf>
    <xf numFmtId="0" fontId="3" fillId="19" borderId="65" xfId="0" applyNumberFormat="1" applyFont="1" applyFill="1" applyBorder="1" applyAlignment="1" applyProtection="1">
      <alignment horizontal="center"/>
      <protection/>
    </xf>
    <xf numFmtId="0" fontId="3" fillId="19" borderId="192" xfId="0" applyNumberFormat="1" applyFont="1" applyFill="1" applyBorder="1" applyAlignment="1" applyProtection="1">
      <alignment horizontal="center"/>
      <protection/>
    </xf>
    <xf numFmtId="0" fontId="3" fillId="19" borderId="16" xfId="0" applyNumberFormat="1" applyFont="1" applyFill="1" applyBorder="1" applyAlignment="1" applyProtection="1">
      <alignment horizontal="center"/>
      <protection/>
    </xf>
    <xf numFmtId="49" fontId="3" fillId="19" borderId="193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61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94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97" xfId="0" applyNumberFormat="1" applyFont="1" applyFill="1" applyBorder="1" applyAlignment="1" applyProtection="1">
      <alignment horizontal="center" vertical="center" wrapText="1"/>
      <protection locked="0"/>
    </xf>
    <xf numFmtId="49" fontId="39" fillId="19" borderId="48" xfId="0" applyNumberFormat="1" applyFont="1" applyFill="1" applyBorder="1" applyAlignment="1" applyProtection="1">
      <alignment horizontal="center" vertical="center" textRotation="90"/>
      <protection locked="0"/>
    </xf>
    <xf numFmtId="49" fontId="39" fillId="19" borderId="34" xfId="0" applyNumberFormat="1" applyFont="1" applyFill="1" applyBorder="1" applyAlignment="1" applyProtection="1">
      <alignment horizontal="center" vertical="center" textRotation="90"/>
      <protection locked="0"/>
    </xf>
    <xf numFmtId="0" fontId="3" fillId="19" borderId="198" xfId="0" applyNumberFormat="1" applyFont="1" applyFill="1" applyBorder="1" applyAlignment="1" applyProtection="1">
      <alignment horizontal="center"/>
      <protection/>
    </xf>
    <xf numFmtId="0" fontId="3" fillId="19" borderId="67" xfId="0" applyNumberFormat="1" applyFont="1" applyFill="1" applyBorder="1" applyAlignment="1" applyProtection="1">
      <alignment horizontal="center"/>
      <protection/>
    </xf>
    <xf numFmtId="0" fontId="3" fillId="19" borderId="199" xfId="0" applyNumberFormat="1" applyFont="1" applyFill="1" applyBorder="1" applyAlignment="1" applyProtection="1">
      <alignment horizontal="center"/>
      <protection/>
    </xf>
    <xf numFmtId="0" fontId="3" fillId="19" borderId="68" xfId="0" applyNumberFormat="1" applyFont="1" applyFill="1" applyBorder="1" applyAlignment="1" applyProtection="1">
      <alignment horizontal="center"/>
      <protection/>
    </xf>
    <xf numFmtId="49" fontId="6" fillId="19" borderId="200" xfId="0" applyNumberFormat="1" applyFont="1" applyFill="1" applyBorder="1" applyAlignment="1" applyProtection="1">
      <alignment horizontal="center" vertical="center" textRotation="90"/>
      <protection locked="0"/>
    </xf>
    <xf numFmtId="0" fontId="38" fillId="0" borderId="0" xfId="0" applyFont="1" applyBorder="1" applyAlignment="1">
      <alignment horizontal="center" vertical="center" textRotation="90"/>
    </xf>
    <xf numFmtId="0" fontId="38" fillId="0" borderId="182" xfId="0" applyFont="1" applyBorder="1" applyAlignment="1">
      <alignment horizontal="center" vertical="center" textRotation="90"/>
    </xf>
    <xf numFmtId="0" fontId="3" fillId="19" borderId="201" xfId="0" applyNumberFormat="1" applyFont="1" applyFill="1" applyBorder="1" applyAlignment="1" applyProtection="1">
      <alignment horizontal="center"/>
      <protection/>
    </xf>
    <xf numFmtId="0" fontId="3" fillId="19" borderId="69" xfId="0" applyNumberFormat="1" applyFont="1" applyFill="1" applyBorder="1" applyAlignment="1" applyProtection="1">
      <alignment horizontal="center"/>
      <protection/>
    </xf>
    <xf numFmtId="49" fontId="6" fillId="19" borderId="202" xfId="0" applyNumberFormat="1" applyFont="1" applyFill="1" applyBorder="1" applyAlignment="1" applyProtection="1">
      <alignment horizontal="center" vertical="center" textRotation="90"/>
      <protection locked="0"/>
    </xf>
    <xf numFmtId="0" fontId="38" fillId="0" borderId="203" xfId="0" applyFont="1" applyBorder="1" applyAlignment="1">
      <alignment horizontal="center" vertical="center" textRotation="90"/>
    </xf>
    <xf numFmtId="0" fontId="3" fillId="19" borderId="204" xfId="0" applyNumberFormat="1" applyFont="1" applyFill="1" applyBorder="1" applyAlignment="1" applyProtection="1">
      <alignment horizontal="center"/>
      <protection/>
    </xf>
    <xf numFmtId="0" fontId="3" fillId="19" borderId="205" xfId="0" applyNumberFormat="1" applyFont="1" applyFill="1" applyBorder="1" applyAlignment="1" applyProtection="1">
      <alignment horizontal="center"/>
      <protection/>
    </xf>
    <xf numFmtId="49" fontId="4" fillId="19" borderId="99" xfId="0" applyNumberFormat="1" applyFont="1" applyFill="1" applyBorder="1" applyAlignment="1" applyProtection="1">
      <alignment horizontal="left" vertical="center" wrapText="1"/>
      <protection locked="0"/>
    </xf>
    <xf numFmtId="49" fontId="4" fillId="19" borderId="99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49" fontId="6" fillId="19" borderId="206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0" borderId="68" xfId="0" applyBorder="1" applyAlignment="1">
      <alignment/>
    </xf>
    <xf numFmtId="0" fontId="0" fillId="0" borderId="91" xfId="0" applyBorder="1" applyAlignment="1">
      <alignment/>
    </xf>
    <xf numFmtId="49" fontId="6" fillId="19" borderId="44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19" borderId="44" xfId="0" applyFill="1" applyBorder="1" applyAlignment="1" applyProtection="1">
      <alignment horizontal="center" vertical="center" textRotation="90" shrinkToFit="1"/>
      <protection locked="0"/>
    </xf>
    <xf numFmtId="0" fontId="0" fillId="19" borderId="85" xfId="0" applyFill="1" applyBorder="1" applyAlignment="1" applyProtection="1">
      <alignment horizontal="center" vertical="center" textRotation="90" shrinkToFit="1"/>
      <protection locked="0"/>
    </xf>
    <xf numFmtId="49" fontId="39" fillId="19" borderId="51" xfId="0" applyNumberFormat="1" applyFont="1" applyFill="1" applyBorder="1" applyAlignment="1" applyProtection="1">
      <alignment horizontal="center" vertical="center" textRotation="90" shrinkToFit="1"/>
      <protection locked="0"/>
    </xf>
    <xf numFmtId="0" fontId="43" fillId="19" borderId="203" xfId="0" applyFont="1" applyFill="1" applyBorder="1" applyAlignment="1">
      <alignment horizontal="center" vertical="center" textRotation="90" shrinkToFit="1"/>
    </xf>
    <xf numFmtId="0" fontId="0" fillId="19" borderId="44" xfId="0" applyFill="1" applyBorder="1" applyAlignment="1">
      <alignment horizontal="center" vertical="center" textRotation="90" shrinkToFit="1"/>
    </xf>
    <xf numFmtId="0" fontId="0" fillId="19" borderId="85" xfId="0" applyFill="1" applyBorder="1" applyAlignment="1">
      <alignment horizontal="center" vertical="center" textRotation="90" shrinkToFit="1"/>
    </xf>
    <xf numFmtId="0" fontId="0" fillId="19" borderId="51" xfId="0" applyFill="1" applyBorder="1" applyAlignment="1">
      <alignment horizontal="center" vertical="center" textRotation="90" shrinkToFit="1"/>
    </xf>
    <xf numFmtId="49" fontId="6" fillId="19" borderId="202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19" borderId="91" xfId="0" applyFill="1" applyBorder="1" applyAlignment="1">
      <alignment horizontal="center" vertical="center" textRotation="90" shrinkToFit="1"/>
    </xf>
    <xf numFmtId="0" fontId="0" fillId="0" borderId="0" xfId="0" applyAlignment="1">
      <alignment/>
    </xf>
    <xf numFmtId="49" fontId="6" fillId="19" borderId="51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19" borderId="203" xfId="0" applyFill="1" applyBorder="1" applyAlignment="1">
      <alignment horizontal="center" vertical="center" textRotation="90" shrinkToFit="1"/>
    </xf>
    <xf numFmtId="0" fontId="9" fillId="0" borderId="0" xfId="0" applyFont="1" applyFill="1" applyAlignment="1" applyProtection="1">
      <alignment horizontal="left" vertical="top"/>
      <protection locked="0"/>
    </xf>
    <xf numFmtId="0" fontId="0" fillId="19" borderId="203" xfId="0" applyFill="1" applyBorder="1" applyAlignment="1" applyProtection="1">
      <alignment horizontal="center" vertical="center" textRotation="90" shrinkToFit="1"/>
      <protection locked="0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VEK_96KS" xfId="47"/>
    <cellStyle name="normální_List1" xfId="48"/>
    <cellStyle name="ods9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6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2"/>
          <c:w val="0.9342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'GB1'!$K$11:$S$11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'GB1'!$K$12:$S$12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'GB1'!$K$13:$S$13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Konzervatoře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'GB1'!$K$14:$S$14</c:f>
              <c:numCache/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'GB1'!$K$15:$S$15</c:f>
              <c:numCache/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VŠ veřejné a soukromé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'GB1'!$K$16:$S$16</c:f>
              <c:numCache/>
            </c:numRef>
          </c:val>
        </c:ser>
        <c:axId val="25388556"/>
        <c:axId val="27170413"/>
      </c:barChart>
      <c:catAx>
        <c:axId val="2538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70413"/>
        <c:crosses val="autoZero"/>
        <c:auto val="1"/>
        <c:lblOffset val="100"/>
        <c:tickLblSkip val="1"/>
        <c:noMultiLvlLbl val="0"/>
      </c:catAx>
      <c:valAx>
        <c:axId val="27170413"/>
        <c:scaling>
          <c:orientation val="minMax"/>
          <c:max val="5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škol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88556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"/>
          <c:y val="0.9515"/>
          <c:w val="0.52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1625"/>
          <c:w val="0.93075"/>
          <c:h val="0.9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'GB2'!$K$10:$S$10</c:f>
              <c:strCache/>
            </c:strRef>
          </c:cat>
          <c:val>
            <c:numRef>
              <c:f>'GB2'!$K$11:$S$11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'GB2'!$K$10:$S$10</c:f>
              <c:strCache/>
            </c:strRef>
          </c:cat>
          <c:val>
            <c:numRef>
              <c:f>'GB2'!$K$12:$S$12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'GB2'!$K$10:$S$10</c:f>
              <c:strCache/>
            </c:strRef>
          </c:cat>
          <c:val>
            <c:numRef>
              <c:f>'GB2'!$K$13:$S$13</c:f>
              <c:numCache/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Konzervatoře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'GB2'!$K$10:$S$10</c:f>
              <c:strCache/>
            </c:strRef>
          </c:cat>
          <c:val>
            <c:numRef>
              <c:f>'GB2'!$K$14:$S$14</c:f>
              <c:numCache/>
            </c:numRef>
          </c:val>
        </c:ser>
        <c:ser>
          <c:idx val="4"/>
          <c:order val="4"/>
          <c:tx>
            <c:strRef>
              <c:f>'GB2'!$J$15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'GB2'!$K$10:$S$10</c:f>
              <c:strCache/>
            </c:strRef>
          </c:cat>
          <c:val>
            <c:numRef>
              <c:f>'GB2'!$K$15:$S$15</c:f>
              <c:numCache/>
            </c:numRef>
          </c:val>
        </c:ser>
        <c:ser>
          <c:idx val="5"/>
          <c:order val="5"/>
          <c:tx>
            <c:strRef>
              <c:f>'GB2'!$J$16</c:f>
              <c:strCache>
                <c:ptCount val="1"/>
                <c:pt idx="0">
                  <c:v>VŠ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'GB2'!$K$10:$S$10</c:f>
              <c:strCache/>
            </c:strRef>
          </c:cat>
          <c:val>
            <c:numRef>
              <c:f>'GB2'!$K$16:$S$16</c:f>
              <c:numCache/>
            </c:numRef>
          </c:val>
        </c:ser>
        <c:overlap val="100"/>
        <c:gapWidth val="70"/>
        <c:axId val="43207126"/>
        <c:axId val="53319815"/>
      </c:barChart>
      <c:catAx>
        <c:axId val="43207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19815"/>
        <c:crosses val="autoZero"/>
        <c:auto val="1"/>
        <c:lblOffset val="100"/>
        <c:tickLblSkip val="1"/>
        <c:noMultiLvlLbl val="0"/>
      </c:catAx>
      <c:valAx>
        <c:axId val="53319815"/>
        <c:scaling>
          <c:orientation val="minMax"/>
          <c:max val="2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počty žáků/studentů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7126"/>
        <c:crossesAt val="1"/>
        <c:crossBetween val="between"/>
        <c:dispUnits/>
        <c:majorUnit val="4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4"/>
          <c:y val="0.95675"/>
          <c:w val="0.35175"/>
          <c:h val="0.0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95"/>
          <c:w val="0.97625"/>
          <c:h val="0.90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Předškolní vzdělávání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'GB3'!$K$10:$S$10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'GB3'!$K$11:$S$11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'GB3'!$J$12</c:f>
              <c:strCache>
                <c:ptCount val="1"/>
                <c:pt idx="0">
                  <c:v>Základní vzdělávání včetně školních družin a klubů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'GB3'!$K$10:$S$10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'GB3'!$K$12:$S$12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'GB3'!$J$13</c:f>
              <c:strCache>
                <c:ptCount val="1"/>
                <c:pt idx="0">
                  <c:v>Střední vzdělávání včetně VOŠ a konzervatoří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'GB3'!$K$10:$S$10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'GB3'!$K$13:$S$13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'GB3'!$J$14</c:f>
              <c:strCache>
                <c:ptCount val="1"/>
                <c:pt idx="0">
                  <c:v>Vysoké školy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'GB3'!$K$10:$S$10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'GB3'!$K$14:$S$14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'GB3'!$J$15</c:f>
              <c:strCache>
                <c:ptCount val="1"/>
                <c:pt idx="0">
                  <c:v>Ostatní výdaje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'GB3'!$K$10:$S$10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'GB3'!$K$15:$S$15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gapWidth val="60"/>
        <c:axId val="10116288"/>
        <c:axId val="23937729"/>
      </c:barChart>
      <c:catAx>
        <c:axId val="10116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37729"/>
        <c:crosses val="autoZero"/>
        <c:auto val="1"/>
        <c:lblOffset val="100"/>
        <c:tickLblSkip val="1"/>
        <c:noMultiLvlLbl val="0"/>
      </c:catAx>
      <c:valAx>
        <c:axId val="23937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1628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5025"/>
          <c:w val="1"/>
          <c:h val="0.04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19"/>
          <c:w val="0.9487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'GB4'!$J$11</c:f>
              <c:strCache>
                <c:ptCount val="1"/>
                <c:pt idx="0">
                  <c:v>Předškolní vzdělávání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'GB4'!$K$10:$S$10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'GB4'!$K$11:$S$11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'GB4'!$J$12</c:f>
              <c:strCache>
                <c:ptCount val="1"/>
                <c:pt idx="0">
                  <c:v>Základní vzdělávání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'GB4'!$K$10:$S$10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'GB4'!$K$12:$S$12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'GB4'!$J$13</c:f>
              <c:strCache>
                <c:ptCount val="1"/>
                <c:pt idx="0">
                  <c:v>Střední vzdělávání včetně VOŠ
 a konzervatoří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'GB4'!$K$10:$S$10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'GB4'!$K$13:$S$13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4112970"/>
        <c:axId val="59907867"/>
      </c:barChart>
      <c:catAx>
        <c:axId val="141129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07867"/>
        <c:crosses val="autoZero"/>
        <c:auto val="1"/>
        <c:lblOffset val="100"/>
        <c:tickLblSkip val="1"/>
        <c:noMultiLvlLbl val="0"/>
      </c:catAx>
      <c:valAx>
        <c:axId val="59907867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jednotkové výdaje na dítě, žáka, studenta v tis. Kč</a:t>
                </a:r>
              </a:p>
            </c:rich>
          </c:tx>
          <c:layout>
            <c:manualLayout>
              <c:xMode val="factor"/>
              <c:yMode val="factor"/>
              <c:x val="-0.007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1297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1"/>
          <c:y val="0.924"/>
          <c:w val="0.568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2475"/>
          <c:w val="0.905"/>
          <c:h val="0.89025"/>
        </c:manualLayout>
      </c:layout>
      <c:areaChart>
        <c:grouping val="stacked"/>
        <c:varyColors val="0"/>
        <c:ser>
          <c:idx val="2"/>
          <c:order val="2"/>
          <c:tx>
            <c:strRef>
              <c:f>'GB5'!$J$13</c:f>
              <c:strCache>
                <c:ptCount val="1"/>
                <c:pt idx="0">
                  <c:v>CELKEM Česká republika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'GB5'!$K$10:$S$10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'GB5'!$K$13:$S$13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299892"/>
        <c:axId val="20699029"/>
      </c:areaChart>
      <c:barChart>
        <c:barDir val="col"/>
        <c:grouping val="clustered"/>
        <c:varyColors val="0"/>
        <c:ser>
          <c:idx val="3"/>
          <c:order val="3"/>
          <c:tx>
            <c:strRef>
              <c:f>'GB5'!$J$14</c:f>
              <c:strCache>
                <c:ptCount val="1"/>
                <c:pt idx="0">
                  <c:v>Nepodnikatelská sféra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'GB5'!$K$10:$S$10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'GB5'!$K$14:$S$14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299892"/>
        <c:axId val="20699029"/>
      </c:barChart>
      <c:lineChart>
        <c:grouping val="standard"/>
        <c:varyColors val="0"/>
        <c:ser>
          <c:idx val="1"/>
          <c:order val="0"/>
          <c:tx>
            <c:strRef>
              <c:f>'GB5'!$J$11</c:f>
              <c:strCache>
                <c:ptCount val="1"/>
                <c:pt idx="0">
                  <c:v>RgŠ – všichni zřizovatelé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'GB5'!$K$10:$S$10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'GB5'!$K$11:$S$11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'GB5'!$J$12</c:f>
              <c:strCache>
                <c:ptCount val="1"/>
                <c:pt idx="0">
                  <c:v>Veřejné VŠ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'GB5'!$K$10:$S$10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'GB5'!$K$12:$S$12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2073534"/>
        <c:axId val="66008623"/>
      </c:lineChart>
      <c:catAx>
        <c:axId val="5207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08623"/>
        <c:crosses val="autoZero"/>
        <c:auto val="0"/>
        <c:lblOffset val="100"/>
        <c:tickLblSkip val="1"/>
        <c:noMultiLvlLbl val="0"/>
      </c:catAx>
      <c:valAx>
        <c:axId val="66008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průměrná reálná mzda v Kč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73534"/>
        <c:crossesAt val="1"/>
        <c:crossBetween val="between"/>
        <c:dispUnits/>
      </c:valAx>
      <c:catAx>
        <c:axId val="2299892"/>
        <c:scaling>
          <c:orientation val="minMax"/>
        </c:scaling>
        <c:axPos val="b"/>
        <c:delete val="1"/>
        <c:majorTickMark val="out"/>
        <c:minorTickMark val="none"/>
        <c:tickLblPos val="nextTo"/>
        <c:crossAx val="20699029"/>
        <c:crosses val="autoZero"/>
        <c:auto val="0"/>
        <c:lblOffset val="100"/>
        <c:tickLblSkip val="1"/>
        <c:noMultiLvlLbl val="0"/>
      </c:catAx>
      <c:valAx>
        <c:axId val="20699029"/>
        <c:scaling>
          <c:orientation val="minMax"/>
        </c:scaling>
        <c:axPos val="l"/>
        <c:delete val="1"/>
        <c:majorTickMark val="out"/>
        <c:minorTickMark val="none"/>
        <c:tickLblPos val="nextTo"/>
        <c:crossAx val="22998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49"/>
          <c:w val="0.9035"/>
          <c:h val="0.04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29"/>
          <c:w val="0.899"/>
          <c:h val="0.8755"/>
        </c:manualLayout>
      </c:layout>
      <c:areaChart>
        <c:grouping val="stacked"/>
        <c:varyColors val="0"/>
        <c:ser>
          <c:idx val="2"/>
          <c:order val="2"/>
          <c:tx>
            <c:strRef>
              <c:f>'GB6'!$J$13</c:f>
              <c:strCache>
                <c:ptCount val="1"/>
                <c:pt idx="0">
                  <c:v>CELKEM Česká republika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'GB6'!$K$10:$S$10</c:f>
              <c:numCache/>
            </c:numRef>
          </c:cat>
          <c:val>
            <c:numRef>
              <c:f>'GB6'!$K$13:$S$13</c:f>
              <c:numCache/>
            </c:numRef>
          </c:val>
        </c:ser>
        <c:axId val="57206696"/>
        <c:axId val="45098217"/>
      </c:areaChart>
      <c:barChart>
        <c:barDir val="col"/>
        <c:grouping val="clustered"/>
        <c:varyColors val="0"/>
        <c:ser>
          <c:idx val="3"/>
          <c:order val="3"/>
          <c:tx>
            <c:strRef>
              <c:f>'GB6'!$J$14</c:f>
              <c:strCache>
                <c:ptCount val="1"/>
                <c:pt idx="0">
                  <c:v>Nepodnikatelská sféra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'GB6'!$K$10:$S$10</c:f>
              <c:numCache/>
            </c:numRef>
          </c:cat>
          <c:val>
            <c:numRef>
              <c:f>'GB6'!$K$14:$S$14</c:f>
              <c:numCache/>
            </c:numRef>
          </c:val>
        </c:ser>
        <c:axId val="57206696"/>
        <c:axId val="45098217"/>
      </c:barChart>
      <c:lineChart>
        <c:grouping val="standard"/>
        <c:varyColors val="0"/>
        <c:ser>
          <c:idx val="1"/>
          <c:order val="0"/>
          <c:tx>
            <c:strRef>
              <c:f>'GB6'!$J$11</c:f>
              <c:strCache>
                <c:ptCount val="1"/>
                <c:pt idx="0">
                  <c:v>RgŠ – všichni zřizovatelé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'GB6'!$K$10:$S$10</c:f>
              <c:numCache/>
            </c:numRef>
          </c:cat>
          <c:val>
            <c:numRef>
              <c:f>'GB6'!$K$11:$S$11</c:f>
              <c:numCache/>
            </c:numRef>
          </c:val>
          <c:smooth val="0"/>
        </c:ser>
        <c:ser>
          <c:idx val="0"/>
          <c:order val="1"/>
          <c:tx>
            <c:strRef>
              <c:f>'GB6'!$J$12</c:f>
              <c:strCache>
                <c:ptCount val="1"/>
                <c:pt idx="0">
                  <c:v>Veřejné VŠ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'GB6'!$K$10:$S$10</c:f>
              <c:numCache/>
            </c:numRef>
          </c:cat>
          <c:val>
            <c:numRef>
              <c:f>'GB6'!$K$12:$S$12</c:f>
              <c:numCache/>
            </c:numRef>
          </c:val>
          <c:smooth val="0"/>
        </c:ser>
        <c:marker val="1"/>
        <c:axId val="3230770"/>
        <c:axId val="29076931"/>
      </c:lineChart>
      <c:catAx>
        <c:axId val="3230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76931"/>
        <c:crosses val="autoZero"/>
        <c:auto val="0"/>
        <c:lblOffset val="100"/>
        <c:tickLblSkip val="1"/>
        <c:noMultiLvlLbl val="0"/>
      </c:catAx>
      <c:valAx>
        <c:axId val="29076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průměrná reálná mzda v Kč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770"/>
        <c:crossesAt val="1"/>
        <c:crossBetween val="between"/>
        <c:dispUnits/>
      </c:valAx>
      <c:catAx>
        <c:axId val="57206696"/>
        <c:scaling>
          <c:orientation val="minMax"/>
        </c:scaling>
        <c:axPos val="b"/>
        <c:delete val="1"/>
        <c:majorTickMark val="out"/>
        <c:minorTickMark val="none"/>
        <c:tickLblPos val="nextTo"/>
        <c:crossAx val="45098217"/>
        <c:crosses val="autoZero"/>
        <c:auto val="0"/>
        <c:lblOffset val="100"/>
        <c:tickLblSkip val="1"/>
        <c:noMultiLvlLbl val="0"/>
      </c:catAx>
      <c:valAx>
        <c:axId val="45098217"/>
        <c:scaling>
          <c:orientation val="minMax"/>
        </c:scaling>
        <c:axPos val="l"/>
        <c:delete val="1"/>
        <c:majorTickMark val="out"/>
        <c:minorTickMark val="none"/>
        <c:tickLblPos val="nextTo"/>
        <c:crossAx val="572066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4125"/>
          <c:w val="0.89975"/>
          <c:h val="0.05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0</xdr:rowOff>
    </xdr:from>
    <xdr:to>
      <xdr:col>7</xdr:col>
      <xdr:colOff>9525</xdr:colOff>
      <xdr:row>6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43725" y="9810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9525</xdr:colOff>
      <xdr:row>8</xdr:row>
      <xdr:rowOff>9525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43725" y="1295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</a:t>
          </a:r>
        </a:p>
      </xdr:txBody>
    </xdr:sp>
    <xdr:clientData/>
  </xdr:twoCellAnchor>
  <xdr:twoCellAnchor>
    <xdr:from>
      <xdr:col>6</xdr:col>
      <xdr:colOff>9525</xdr:colOff>
      <xdr:row>9</xdr:row>
      <xdr:rowOff>0</xdr:rowOff>
    </xdr:from>
    <xdr:to>
      <xdr:col>7</xdr:col>
      <xdr:colOff>9525</xdr:colOff>
      <xdr:row>10</xdr:row>
      <xdr:rowOff>0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43725" y="16859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</a:t>
          </a:r>
        </a:p>
      </xdr:txBody>
    </xdr:sp>
    <xdr:clientData/>
  </xdr:twoCellAnchor>
  <xdr:twoCellAnchor>
    <xdr:from>
      <xdr:col>6</xdr:col>
      <xdr:colOff>9525</xdr:colOff>
      <xdr:row>11</xdr:row>
      <xdr:rowOff>0</xdr:rowOff>
    </xdr:from>
    <xdr:to>
      <xdr:col>7</xdr:col>
      <xdr:colOff>9525</xdr:colOff>
      <xdr:row>12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43725" y="20859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</a:t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7</xdr:col>
      <xdr:colOff>9525</xdr:colOff>
      <xdr:row>14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43725" y="2486025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</a:t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7</xdr:col>
      <xdr:colOff>9525</xdr:colOff>
      <xdr:row>16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43725" y="28670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B1.5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9525</xdr:colOff>
      <xdr:row>18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43725" y="3181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B1.6</a:t>
          </a:r>
        </a:p>
      </xdr:txBody>
    </xdr:sp>
    <xdr:clientData/>
  </xdr:twoCellAnchor>
  <xdr:twoCellAnchor>
    <xdr:from>
      <xdr:col>6</xdr:col>
      <xdr:colOff>9525</xdr:colOff>
      <xdr:row>19</xdr:row>
      <xdr:rowOff>0</xdr:rowOff>
    </xdr:from>
    <xdr:to>
      <xdr:col>7</xdr:col>
      <xdr:colOff>9525</xdr:colOff>
      <xdr:row>20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43725" y="35718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</a:t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7</xdr:col>
      <xdr:colOff>9525</xdr:colOff>
      <xdr:row>22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43725" y="39719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</a:t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7</xdr:col>
      <xdr:colOff>9525</xdr:colOff>
      <xdr:row>24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43725" y="43719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9525</xdr:colOff>
      <xdr:row>26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43725" y="4781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</a:t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7</xdr:col>
      <xdr:colOff>9525</xdr:colOff>
      <xdr:row>28</xdr:row>
      <xdr:rowOff>0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43725" y="51720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</a:t>
          </a:r>
        </a:p>
      </xdr:txBody>
    </xdr:sp>
    <xdr:clientData/>
  </xdr:twoCellAnchor>
  <xdr:twoCellAnchor>
    <xdr:from>
      <xdr:col>6</xdr:col>
      <xdr:colOff>9525</xdr:colOff>
      <xdr:row>29</xdr:row>
      <xdr:rowOff>0</xdr:rowOff>
    </xdr:from>
    <xdr:to>
      <xdr:col>7</xdr:col>
      <xdr:colOff>9525</xdr:colOff>
      <xdr:row>30</xdr:row>
      <xdr:rowOff>9525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43725" y="55721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B1.12</a:t>
          </a:r>
        </a:p>
      </xdr:txBody>
    </xdr:sp>
    <xdr:clientData/>
  </xdr:twoCellAnchor>
  <xdr:twoCellAnchor>
    <xdr:from>
      <xdr:col>6</xdr:col>
      <xdr:colOff>9525</xdr:colOff>
      <xdr:row>32</xdr:row>
      <xdr:rowOff>57150</xdr:rowOff>
    </xdr:from>
    <xdr:to>
      <xdr:col>7</xdr:col>
      <xdr:colOff>9525</xdr:colOff>
      <xdr:row>33</xdr:row>
      <xdr:rowOff>266700</xdr:rowOff>
    </xdr:to>
    <xdr:sp macro="[0]!List1.TL_15">
      <xdr:nvSpPr>
        <xdr:cNvPr id="14" name="Text Box 16"/>
        <xdr:cNvSpPr txBox="1">
          <a:spLocks noChangeArrowheads="1"/>
        </xdr:cNvSpPr>
      </xdr:nvSpPr>
      <xdr:spPr>
        <a:xfrm>
          <a:off x="6943725" y="629602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B1.14</a:t>
          </a:r>
        </a:p>
      </xdr:txBody>
    </xdr:sp>
    <xdr:clientData/>
  </xdr:twoCellAnchor>
  <xdr:twoCellAnchor>
    <xdr:from>
      <xdr:col>6</xdr:col>
      <xdr:colOff>9525</xdr:colOff>
      <xdr:row>30</xdr:row>
      <xdr:rowOff>66675</xdr:rowOff>
    </xdr:from>
    <xdr:to>
      <xdr:col>7</xdr:col>
      <xdr:colOff>9525</xdr:colOff>
      <xdr:row>32</xdr:row>
      <xdr:rowOff>0</xdr:rowOff>
    </xdr:to>
    <xdr:sp macro="[0]!List1.TL_14">
      <xdr:nvSpPr>
        <xdr:cNvPr id="15" name="TL_U"/>
        <xdr:cNvSpPr txBox="1">
          <a:spLocks noChangeArrowheads="1"/>
        </xdr:cNvSpPr>
      </xdr:nvSpPr>
      <xdr:spPr>
        <a:xfrm>
          <a:off x="6943725" y="595312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B1.13</a:t>
          </a:r>
        </a:p>
      </xdr:txBody>
    </xdr:sp>
    <xdr:clientData/>
  </xdr:twoCellAnchor>
  <xdr:twoCellAnchor>
    <xdr:from>
      <xdr:col>6</xdr:col>
      <xdr:colOff>9525</xdr:colOff>
      <xdr:row>35</xdr:row>
      <xdr:rowOff>57150</xdr:rowOff>
    </xdr:from>
    <xdr:to>
      <xdr:col>7</xdr:col>
      <xdr:colOff>9525</xdr:colOff>
      <xdr:row>36</xdr:row>
      <xdr:rowOff>266700</xdr:rowOff>
    </xdr:to>
    <xdr:sp macro="[0]!List1.TL_16">
      <xdr:nvSpPr>
        <xdr:cNvPr id="16" name="Text Box 18"/>
        <xdr:cNvSpPr txBox="1">
          <a:spLocks noChangeArrowheads="1"/>
        </xdr:cNvSpPr>
      </xdr:nvSpPr>
      <xdr:spPr>
        <a:xfrm>
          <a:off x="6943725" y="692467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6</xdr:col>
      <xdr:colOff>9525</xdr:colOff>
      <xdr:row>37</xdr:row>
      <xdr:rowOff>57150</xdr:rowOff>
    </xdr:from>
    <xdr:to>
      <xdr:col>7</xdr:col>
      <xdr:colOff>9525</xdr:colOff>
      <xdr:row>38</xdr:row>
      <xdr:rowOff>266700</xdr:rowOff>
    </xdr:to>
    <xdr:sp macro="[0]!List1.TL_17">
      <xdr:nvSpPr>
        <xdr:cNvPr id="17" name="Text Box 19"/>
        <xdr:cNvSpPr txBox="1">
          <a:spLocks noChangeArrowheads="1"/>
        </xdr:cNvSpPr>
      </xdr:nvSpPr>
      <xdr:spPr>
        <a:xfrm>
          <a:off x="6943725" y="727710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6</xdr:col>
      <xdr:colOff>9525</xdr:colOff>
      <xdr:row>39</xdr:row>
      <xdr:rowOff>57150</xdr:rowOff>
    </xdr:from>
    <xdr:to>
      <xdr:col>7</xdr:col>
      <xdr:colOff>9525</xdr:colOff>
      <xdr:row>40</xdr:row>
      <xdr:rowOff>266700</xdr:rowOff>
    </xdr:to>
    <xdr:sp macro="[0]!List1.TL_18">
      <xdr:nvSpPr>
        <xdr:cNvPr id="18" name="Text Box 20"/>
        <xdr:cNvSpPr txBox="1">
          <a:spLocks noChangeArrowheads="1"/>
        </xdr:cNvSpPr>
      </xdr:nvSpPr>
      <xdr:spPr>
        <a:xfrm>
          <a:off x="6943725" y="762952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6</xdr:col>
      <xdr:colOff>9525</xdr:colOff>
      <xdr:row>41</xdr:row>
      <xdr:rowOff>57150</xdr:rowOff>
    </xdr:from>
    <xdr:to>
      <xdr:col>7</xdr:col>
      <xdr:colOff>9525</xdr:colOff>
      <xdr:row>42</xdr:row>
      <xdr:rowOff>266700</xdr:rowOff>
    </xdr:to>
    <xdr:sp macro="[0]!List1.TL_19">
      <xdr:nvSpPr>
        <xdr:cNvPr id="19" name="Text Box 21"/>
        <xdr:cNvSpPr txBox="1">
          <a:spLocks noChangeArrowheads="1"/>
        </xdr:cNvSpPr>
      </xdr:nvSpPr>
      <xdr:spPr>
        <a:xfrm>
          <a:off x="6943725" y="798195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43</xdr:row>
      <xdr:rowOff>57150</xdr:rowOff>
    </xdr:from>
    <xdr:to>
      <xdr:col>7</xdr:col>
      <xdr:colOff>9525</xdr:colOff>
      <xdr:row>44</xdr:row>
      <xdr:rowOff>266700</xdr:rowOff>
    </xdr:to>
    <xdr:sp macro="[0]!List1.TL_20">
      <xdr:nvSpPr>
        <xdr:cNvPr id="20" name="Text Box 22"/>
        <xdr:cNvSpPr txBox="1">
          <a:spLocks noChangeArrowheads="1"/>
        </xdr:cNvSpPr>
      </xdr:nvSpPr>
      <xdr:spPr>
        <a:xfrm>
          <a:off x="6943725" y="833437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  <xdr:twoCellAnchor>
    <xdr:from>
      <xdr:col>6</xdr:col>
      <xdr:colOff>9525</xdr:colOff>
      <xdr:row>45</xdr:row>
      <xdr:rowOff>57150</xdr:rowOff>
    </xdr:from>
    <xdr:to>
      <xdr:col>7</xdr:col>
      <xdr:colOff>9525</xdr:colOff>
      <xdr:row>46</xdr:row>
      <xdr:rowOff>266700</xdr:rowOff>
    </xdr:to>
    <xdr:sp macro="[0]!List1.TL_21">
      <xdr:nvSpPr>
        <xdr:cNvPr id="21" name="Text Box 23"/>
        <xdr:cNvSpPr txBox="1">
          <a:spLocks noChangeArrowheads="1"/>
        </xdr:cNvSpPr>
      </xdr:nvSpPr>
      <xdr:spPr>
        <a:xfrm>
          <a:off x="6943725" y="868680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</a:t>
          </a:r>
        </a:p>
      </xdr:txBody>
    </xdr:sp>
    <xdr:clientData/>
  </xdr:twoCellAnchor>
  <xdr:twoCellAnchor>
    <xdr:from>
      <xdr:col>6</xdr:col>
      <xdr:colOff>9525</xdr:colOff>
      <xdr:row>39</xdr:row>
      <xdr:rowOff>57150</xdr:rowOff>
    </xdr:from>
    <xdr:to>
      <xdr:col>7</xdr:col>
      <xdr:colOff>9525</xdr:colOff>
      <xdr:row>40</xdr:row>
      <xdr:rowOff>266700</xdr:rowOff>
    </xdr:to>
    <xdr:sp macro="[0]!List1.TL_18">
      <xdr:nvSpPr>
        <xdr:cNvPr id="22" name="Text Box 19"/>
        <xdr:cNvSpPr txBox="1">
          <a:spLocks noChangeArrowheads="1"/>
        </xdr:cNvSpPr>
      </xdr:nvSpPr>
      <xdr:spPr>
        <a:xfrm>
          <a:off x="6943725" y="762952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
</a:t>
          </a:r>
        </a:p>
      </xdr:txBody>
    </xdr:sp>
    <xdr:clientData/>
  </xdr:twoCellAnchor>
  <xdr:twoCellAnchor>
    <xdr:from>
      <xdr:col>6</xdr:col>
      <xdr:colOff>9525</xdr:colOff>
      <xdr:row>41</xdr:row>
      <xdr:rowOff>57150</xdr:rowOff>
    </xdr:from>
    <xdr:to>
      <xdr:col>7</xdr:col>
      <xdr:colOff>9525</xdr:colOff>
      <xdr:row>42</xdr:row>
      <xdr:rowOff>266700</xdr:rowOff>
    </xdr:to>
    <xdr:sp macro="[0]!List1.TL_19">
      <xdr:nvSpPr>
        <xdr:cNvPr id="23" name="TextBox 46"/>
        <xdr:cNvSpPr txBox="1">
          <a:spLocks noChangeArrowheads="1"/>
        </xdr:cNvSpPr>
      </xdr:nvSpPr>
      <xdr:spPr>
        <a:xfrm>
          <a:off x="6943725" y="798195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
</a:t>
          </a:r>
        </a:p>
      </xdr:txBody>
    </xdr:sp>
    <xdr:clientData/>
  </xdr:twoCellAnchor>
  <xdr:twoCellAnchor>
    <xdr:from>
      <xdr:col>6</xdr:col>
      <xdr:colOff>9525</xdr:colOff>
      <xdr:row>43</xdr:row>
      <xdr:rowOff>57150</xdr:rowOff>
    </xdr:from>
    <xdr:to>
      <xdr:col>7</xdr:col>
      <xdr:colOff>9525</xdr:colOff>
      <xdr:row>44</xdr:row>
      <xdr:rowOff>266700</xdr:rowOff>
    </xdr:to>
    <xdr:sp macro="[0]!List1.TL_19">
      <xdr:nvSpPr>
        <xdr:cNvPr id="24" name="Text Box 21"/>
        <xdr:cNvSpPr txBox="1">
          <a:spLocks noChangeArrowheads="1"/>
        </xdr:cNvSpPr>
      </xdr:nvSpPr>
      <xdr:spPr>
        <a:xfrm>
          <a:off x="6943725" y="833437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43</xdr:row>
      <xdr:rowOff>57150</xdr:rowOff>
    </xdr:from>
    <xdr:to>
      <xdr:col>7</xdr:col>
      <xdr:colOff>9525</xdr:colOff>
      <xdr:row>44</xdr:row>
      <xdr:rowOff>266700</xdr:rowOff>
    </xdr:to>
    <xdr:sp macro="[0]!List1.TL_20">
      <xdr:nvSpPr>
        <xdr:cNvPr id="25" name="TextBox 48"/>
        <xdr:cNvSpPr txBox="1">
          <a:spLocks noChangeArrowheads="1"/>
        </xdr:cNvSpPr>
      </xdr:nvSpPr>
      <xdr:spPr>
        <a:xfrm>
          <a:off x="6943725" y="833437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
</a:t>
          </a:r>
        </a:p>
      </xdr:txBody>
    </xdr:sp>
    <xdr:clientData/>
  </xdr:twoCellAnchor>
  <xdr:twoCellAnchor>
    <xdr:from>
      <xdr:col>6</xdr:col>
      <xdr:colOff>9525</xdr:colOff>
      <xdr:row>45</xdr:row>
      <xdr:rowOff>57150</xdr:rowOff>
    </xdr:from>
    <xdr:to>
      <xdr:col>7</xdr:col>
      <xdr:colOff>9525</xdr:colOff>
      <xdr:row>46</xdr:row>
      <xdr:rowOff>266700</xdr:rowOff>
    </xdr:to>
    <xdr:sp macro="[0]!List1.TL_19">
      <xdr:nvSpPr>
        <xdr:cNvPr id="26" name="Text Box 21"/>
        <xdr:cNvSpPr txBox="1">
          <a:spLocks noChangeArrowheads="1"/>
        </xdr:cNvSpPr>
      </xdr:nvSpPr>
      <xdr:spPr>
        <a:xfrm>
          <a:off x="6943725" y="868680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45</xdr:row>
      <xdr:rowOff>57150</xdr:rowOff>
    </xdr:from>
    <xdr:to>
      <xdr:col>7</xdr:col>
      <xdr:colOff>9525</xdr:colOff>
      <xdr:row>46</xdr:row>
      <xdr:rowOff>266700</xdr:rowOff>
    </xdr:to>
    <xdr:sp macro="[0]!List1.TL_21">
      <xdr:nvSpPr>
        <xdr:cNvPr id="27" name="TextBox 50"/>
        <xdr:cNvSpPr txBox="1">
          <a:spLocks noChangeArrowheads="1"/>
        </xdr:cNvSpPr>
      </xdr:nvSpPr>
      <xdr:spPr>
        <a:xfrm>
          <a:off x="6943725" y="868680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76200</xdr:rowOff>
    </xdr:from>
    <xdr:to>
      <xdr:col>18</xdr:col>
      <xdr:colOff>609600</xdr:colOff>
      <xdr:row>36</xdr:row>
      <xdr:rowOff>76200</xdr:rowOff>
    </xdr:to>
    <xdr:graphicFrame>
      <xdr:nvGraphicFramePr>
        <xdr:cNvPr id="1" name="graf 1"/>
        <xdr:cNvGraphicFramePr/>
      </xdr:nvGraphicFramePr>
      <xdr:xfrm>
        <a:off x="152400" y="638175"/>
        <a:ext cx="91249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123825</xdr:colOff>
      <xdr:row>5</xdr:row>
      <xdr:rowOff>38100</xdr:rowOff>
    </xdr:from>
    <xdr:to>
      <xdr:col>19</xdr:col>
      <xdr:colOff>9525</xdr:colOff>
      <xdr:row>36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600075"/>
          <a:ext cx="9191625" cy="545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19050</xdr:rowOff>
    </xdr:from>
    <xdr:to>
      <xdr:col>18</xdr:col>
      <xdr:colOff>666750</xdr:colOff>
      <xdr:row>36</xdr:row>
      <xdr:rowOff>114300</xdr:rowOff>
    </xdr:to>
    <xdr:graphicFrame>
      <xdr:nvGraphicFramePr>
        <xdr:cNvPr id="1" name="graf 1"/>
        <xdr:cNvGraphicFramePr/>
      </xdr:nvGraphicFramePr>
      <xdr:xfrm>
        <a:off x="152400" y="581025"/>
        <a:ext cx="92202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</xdr:row>
      <xdr:rowOff>9525</xdr:rowOff>
    </xdr:from>
    <xdr:to>
      <xdr:col>19</xdr:col>
      <xdr:colOff>19050</xdr:colOff>
      <xdr:row>36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71500"/>
          <a:ext cx="9305925" cy="558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</xdr:row>
      <xdr:rowOff>104775</xdr:rowOff>
    </xdr:from>
    <xdr:to>
      <xdr:col>18</xdr:col>
      <xdr:colOff>628650</xdr:colOff>
      <xdr:row>33</xdr:row>
      <xdr:rowOff>161925</xdr:rowOff>
    </xdr:to>
    <xdr:graphicFrame>
      <xdr:nvGraphicFramePr>
        <xdr:cNvPr id="1" name="graf 1"/>
        <xdr:cNvGraphicFramePr/>
      </xdr:nvGraphicFramePr>
      <xdr:xfrm>
        <a:off x="123825" y="466725"/>
        <a:ext cx="91821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</xdr:row>
      <xdr:rowOff>85725</xdr:rowOff>
    </xdr:from>
    <xdr:to>
      <xdr:col>19</xdr:col>
      <xdr:colOff>9525</xdr:colOff>
      <xdr:row>33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47675"/>
          <a:ext cx="9191625" cy="505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38100</xdr:rowOff>
    </xdr:from>
    <xdr:to>
      <xdr:col>19</xdr:col>
      <xdr:colOff>0</xdr:colOff>
      <xdr:row>34</xdr:row>
      <xdr:rowOff>114300</xdr:rowOff>
    </xdr:to>
    <xdr:graphicFrame>
      <xdr:nvGraphicFramePr>
        <xdr:cNvPr id="1" name="graf 1"/>
        <xdr:cNvGraphicFramePr/>
      </xdr:nvGraphicFramePr>
      <xdr:xfrm>
        <a:off x="133350" y="600075"/>
        <a:ext cx="98012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5</xdr:row>
      <xdr:rowOff>38100</xdr:rowOff>
    </xdr:from>
    <xdr:to>
      <xdr:col>19</xdr:col>
      <xdr:colOff>19050</xdr:colOff>
      <xdr:row>35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600075"/>
          <a:ext cx="9915525" cy="522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0</xdr:rowOff>
    </xdr:from>
    <xdr:to>
      <xdr:col>18</xdr:col>
      <xdr:colOff>619125</xdr:colOff>
      <xdr:row>32</xdr:row>
      <xdr:rowOff>66675</xdr:rowOff>
    </xdr:to>
    <xdr:graphicFrame>
      <xdr:nvGraphicFramePr>
        <xdr:cNvPr id="1" name="graf 1"/>
        <xdr:cNvGraphicFramePr/>
      </xdr:nvGraphicFramePr>
      <xdr:xfrm>
        <a:off x="152400" y="561975"/>
        <a:ext cx="91059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</xdr:colOff>
      <xdr:row>4</xdr:row>
      <xdr:rowOff>171450</xdr:rowOff>
    </xdr:from>
    <xdr:to>
      <xdr:col>19</xdr:col>
      <xdr:colOff>38100</xdr:colOff>
      <xdr:row>32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33400"/>
          <a:ext cx="924877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104775</xdr:rowOff>
    </xdr:from>
    <xdr:to>
      <xdr:col>19</xdr:col>
      <xdr:colOff>0</xdr:colOff>
      <xdr:row>27</xdr:row>
      <xdr:rowOff>133350</xdr:rowOff>
    </xdr:to>
    <xdr:graphicFrame>
      <xdr:nvGraphicFramePr>
        <xdr:cNvPr id="1" name="graf 1"/>
        <xdr:cNvGraphicFramePr/>
      </xdr:nvGraphicFramePr>
      <xdr:xfrm>
        <a:off x="142875" y="466725"/>
        <a:ext cx="91535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</xdr:row>
      <xdr:rowOff>114300</xdr:rowOff>
    </xdr:from>
    <xdr:to>
      <xdr:col>19</xdr:col>
      <xdr:colOff>66675</xdr:colOff>
      <xdr:row>28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76250"/>
          <a:ext cx="92297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K69"/>
  <sheetViews>
    <sheetView showGridLines="0" showZeros="0" tabSelected="1" showOutlineSymbols="0" zoomScale="90" zoomScaleNormal="90" zoomScalePageLayoutView="0" workbookViewId="0" topLeftCell="B2">
      <pane ySplit="3" topLeftCell="BM5" activePane="bottomLeft" state="frozen"/>
      <selection pane="topLeft" activeCell="A1" sqref="A1"/>
      <selection pane="bottomLeft" activeCell="K43" sqref="K43"/>
    </sheetView>
  </sheetViews>
  <sheetFormatPr defaultColWidth="9.00390625" defaultRowHeight="18" customHeight="1"/>
  <cols>
    <col min="1" max="1" width="12.75390625" style="47" hidden="1" customWidth="1"/>
    <col min="2" max="2" width="2.75390625" style="47" customWidth="1"/>
    <col min="3" max="3" width="9.75390625" style="46" customWidth="1"/>
    <col min="4" max="4" width="3.75390625" style="47" customWidth="1"/>
    <col min="5" max="5" width="72.75390625" style="47" customWidth="1"/>
    <col min="6" max="6" width="2.00390625" style="47" customWidth="1"/>
    <col min="7" max="7" width="10.75390625" style="47" customWidth="1"/>
    <col min="8" max="16384" width="9.125" style="47" customWidth="1"/>
  </cols>
  <sheetData>
    <row r="1" ht="18" customHeight="1" hidden="1"/>
    <row r="2" spans="3:7" s="49" customFormat="1" ht="15" customHeight="1">
      <c r="C2" s="48"/>
      <c r="F2" s="48"/>
      <c r="G2" s="48"/>
    </row>
    <row r="3" spans="3:7" s="49" customFormat="1" ht="18" customHeight="1">
      <c r="C3" s="50" t="s">
        <v>35</v>
      </c>
      <c r="D3" s="51"/>
      <c r="E3" s="52"/>
      <c r="F3" s="53"/>
      <c r="G3" s="54"/>
    </row>
    <row r="4" spans="3:7" s="49" customFormat="1" ht="27.75" customHeight="1">
      <c r="C4" s="55" t="s">
        <v>36</v>
      </c>
      <c r="D4" s="55"/>
      <c r="E4" s="55"/>
      <c r="F4" s="56"/>
      <c r="G4" s="57"/>
    </row>
    <row r="5" spans="3:7" s="49" customFormat="1" ht="16.5" customHeight="1">
      <c r="C5" s="58"/>
      <c r="D5" s="58"/>
      <c r="E5" s="58"/>
      <c r="F5" s="48"/>
      <c r="G5" s="48"/>
    </row>
    <row r="6" spans="3:11" s="49" customFormat="1" ht="18" customHeight="1">
      <c r="C6" s="58"/>
      <c r="D6" s="59"/>
      <c r="E6" s="60" t="s">
        <v>229</v>
      </c>
      <c r="F6" s="61"/>
      <c r="G6" s="62"/>
      <c r="H6" s="63"/>
      <c r="I6" s="64"/>
      <c r="J6" s="58"/>
      <c r="K6" s="58"/>
    </row>
    <row r="7" spans="3:11" s="49" customFormat="1" ht="6" customHeight="1">
      <c r="C7" s="58"/>
      <c r="D7" s="65"/>
      <c r="E7" s="66"/>
      <c r="F7" s="67"/>
      <c r="G7" s="64"/>
      <c r="H7" s="63"/>
      <c r="I7" s="64"/>
      <c r="J7" s="58"/>
      <c r="K7" s="58"/>
    </row>
    <row r="8" spans="3:11" s="49" customFormat="1" ht="25.5" customHeight="1">
      <c r="C8" s="58" t="s">
        <v>37</v>
      </c>
      <c r="D8" s="59"/>
      <c r="E8" s="60" t="str">
        <f>'B1.1'!H4&amp;" "&amp;'B1.1'!D5</f>
        <v>Školství celkem – počty škol  ve školním/akademickém roce 2003/04 až 2011/12 – podle druhu školy</v>
      </c>
      <c r="F8" s="61"/>
      <c r="G8" s="62"/>
      <c r="H8" s="64"/>
      <c r="I8" s="64"/>
      <c r="J8" s="58"/>
      <c r="K8" s="58"/>
    </row>
    <row r="9" spans="3:11" s="49" customFormat="1" ht="6" customHeight="1">
      <c r="C9" s="58"/>
      <c r="D9" s="65"/>
      <c r="E9" s="68"/>
      <c r="F9" s="67"/>
      <c r="G9" s="64"/>
      <c r="H9" s="48"/>
      <c r="I9" s="64"/>
      <c r="J9" s="58"/>
      <c r="K9" s="58"/>
    </row>
    <row r="10" spans="3:11" s="49" customFormat="1" ht="25.5" customHeight="1">
      <c r="C10" s="58" t="s">
        <v>38</v>
      </c>
      <c r="D10" s="59"/>
      <c r="E10" s="60" t="str">
        <f>'B1.2'!H4&amp;" "&amp;'B1.2'!D5</f>
        <v>Školství celkem – počty dětí/žáků/studentů  ve školním/akademickém roce 2003/04 až 2011/12 – podle druhu školy </v>
      </c>
      <c r="F10" s="61"/>
      <c r="G10" s="62"/>
      <c r="H10" s="64"/>
      <c r="I10" s="64"/>
      <c r="J10" s="58"/>
      <c r="K10" s="58"/>
    </row>
    <row r="11" spans="3:11" s="49" customFormat="1" ht="6" customHeight="1">
      <c r="C11" s="58"/>
      <c r="D11" s="65"/>
      <c r="E11" s="68"/>
      <c r="F11" s="67"/>
      <c r="G11" s="64"/>
      <c r="H11" s="64"/>
      <c r="I11" s="64"/>
      <c r="J11" s="58"/>
      <c r="K11" s="58"/>
    </row>
    <row r="12" spans="3:11" s="49" customFormat="1" ht="25.5" customHeight="1">
      <c r="C12" s="58" t="s">
        <v>39</v>
      </c>
      <c r="D12" s="59"/>
      <c r="E12" s="60" t="str">
        <f>'B1.3'!H4&amp;" "&amp;'B1.3'!D5</f>
        <v>Školství celkem – počty cizinců ve školním/akademickém roce 2003/04 až 2011/12 – podle druhu školy </v>
      </c>
      <c r="F12" s="61"/>
      <c r="G12" s="62"/>
      <c r="H12" s="64"/>
      <c r="I12" s="64"/>
      <c r="J12" s="58"/>
      <c r="K12" s="58"/>
    </row>
    <row r="13" spans="3:11" s="49" customFormat="1" ht="6" customHeight="1">
      <c r="C13" s="58"/>
      <c r="D13" s="65"/>
      <c r="E13" s="68"/>
      <c r="F13" s="67"/>
      <c r="G13" s="64"/>
      <c r="H13" s="69"/>
      <c r="I13" s="58"/>
      <c r="J13" s="58"/>
      <c r="K13" s="58"/>
    </row>
    <row r="14" spans="3:11" s="49" customFormat="1" ht="24" customHeight="1">
      <c r="C14" s="58" t="s">
        <v>40</v>
      </c>
      <c r="D14" s="59"/>
      <c r="E14" s="60" t="str">
        <f>'B1.4'!H4&amp;" "&amp;'B1.4'!D5</f>
        <v>Školství celkem – přepočtené počty pedagogických/akademických pracovníků/nekvalifikovaných ve školním/akademickém roce 2003/04 až 2011/12 – podle druhu školy</v>
      </c>
      <c r="F14" s="61"/>
      <c r="G14" s="62"/>
      <c r="H14" s="64"/>
      <c r="I14" s="58"/>
      <c r="J14" s="58"/>
      <c r="K14" s="58"/>
    </row>
    <row r="15" spans="3:11" s="49" customFormat="1" ht="6" customHeight="1">
      <c r="C15" s="58"/>
      <c r="D15" s="65"/>
      <c r="E15" s="68"/>
      <c r="F15" s="67"/>
      <c r="G15" s="64"/>
      <c r="H15" s="64"/>
      <c r="I15" s="58"/>
      <c r="J15" s="58"/>
      <c r="K15" s="58"/>
    </row>
    <row r="16" spans="3:11" s="49" customFormat="1" ht="18" customHeight="1">
      <c r="C16" s="58" t="s">
        <v>41</v>
      </c>
      <c r="D16" s="59"/>
      <c r="E16" s="60" t="str">
        <f>'B1.5'!H4&amp;" "&amp;'B1.5'!D5</f>
        <v>Školství celkem – veřejné výdaje na školství v běžných cenách v letech 2003 až 2011</v>
      </c>
      <c r="F16" s="61"/>
      <c r="G16" s="62"/>
      <c r="H16" s="48"/>
      <c r="I16" s="58"/>
      <c r="J16" s="58"/>
      <c r="K16" s="58"/>
    </row>
    <row r="17" spans="3:11" s="49" customFormat="1" ht="6" customHeight="1">
      <c r="C17" s="58"/>
      <c r="D17" s="65"/>
      <c r="E17" s="66"/>
      <c r="F17" s="67"/>
      <c r="G17" s="64"/>
      <c r="H17" s="48"/>
      <c r="I17" s="58"/>
      <c r="J17" s="58"/>
      <c r="K17" s="58"/>
    </row>
    <row r="18" spans="3:11" s="49" customFormat="1" ht="25.5" customHeight="1">
      <c r="C18" s="58" t="s">
        <v>42</v>
      </c>
      <c r="D18" s="59"/>
      <c r="E18" s="60" t="str">
        <f>'B1.6'!H4&amp;" "&amp;'B1.6'!D5</f>
        <v>Školství celkem – veřejné výdaje na školství ve stálých cenách roku 2005 v letech 2003 až 2011</v>
      </c>
      <c r="F18" s="61"/>
      <c r="G18" s="62"/>
      <c r="H18" s="48"/>
      <c r="I18" s="58"/>
      <c r="J18" s="58"/>
      <c r="K18" s="58"/>
    </row>
    <row r="19" spans="3:11" s="49" customFormat="1" ht="6" customHeight="1">
      <c r="C19" s="58"/>
      <c r="D19" s="65"/>
      <c r="E19" s="68"/>
      <c r="F19" s="67"/>
      <c r="G19" s="64"/>
      <c r="H19" s="48"/>
      <c r="I19" s="58"/>
      <c r="J19" s="58"/>
      <c r="K19" s="58"/>
    </row>
    <row r="20" spans="3:11" s="49" customFormat="1" ht="25.5" customHeight="1">
      <c r="C20" s="58" t="s">
        <v>43</v>
      </c>
      <c r="D20" s="59"/>
      <c r="E20" s="60" t="str">
        <f>'B1.7'!H4&amp;" "&amp;'B1.7'!D5</f>
        <v>Školství celkem – veřejné výdaje na školství v běžných cenách  v letech 2003 až 2011 – podle jednotlivých kapitol státního rozpočtu</v>
      </c>
      <c r="F20" s="61"/>
      <c r="G20" s="62"/>
      <c r="H20" s="48"/>
      <c r="I20" s="58"/>
      <c r="J20" s="58"/>
      <c r="K20" s="58"/>
    </row>
    <row r="21" spans="3:11" s="49" customFormat="1" ht="6" customHeight="1">
      <c r="C21" s="58"/>
      <c r="D21" s="65"/>
      <c r="E21" s="68"/>
      <c r="F21" s="67"/>
      <c r="G21" s="64"/>
      <c r="H21" s="48"/>
      <c r="I21" s="58"/>
      <c r="J21" s="58"/>
      <c r="K21" s="58"/>
    </row>
    <row r="22" spans="3:11" s="49" customFormat="1" ht="25.5" customHeight="1">
      <c r="C22" s="58" t="s">
        <v>44</v>
      </c>
      <c r="D22" s="59"/>
      <c r="E22" s="60" t="str">
        <f>'B1.8'!H4&amp;" "&amp;'B1.8'!D5</f>
        <v>Školství celkem – veřejné výdaje v běžných cenách  v letech 2003 až 2011 – podle druhu/typu školy/zařízení</v>
      </c>
      <c r="F22" s="61"/>
      <c r="G22" s="62"/>
      <c r="H22" s="48"/>
      <c r="I22" s="58"/>
      <c r="J22" s="58"/>
      <c r="K22" s="58"/>
    </row>
    <row r="23" spans="3:11" s="49" customFormat="1" ht="6" customHeight="1">
      <c r="C23" s="58"/>
      <c r="D23" s="65"/>
      <c r="E23" s="68"/>
      <c r="F23" s="67"/>
      <c r="G23" s="64"/>
      <c r="H23" s="48"/>
      <c r="I23" s="58"/>
      <c r="J23" s="58"/>
      <c r="K23" s="58"/>
    </row>
    <row r="24" spans="3:11" s="49" customFormat="1" ht="25.5" customHeight="1">
      <c r="C24" s="58" t="s">
        <v>45</v>
      </c>
      <c r="D24" s="59"/>
      <c r="E24" s="60" t="str">
        <f>'B1.9'!H4&amp;" "&amp;'B1.9'!D5</f>
        <v>Školství celkem – veřejné výdaje ve stálých cenách roku 2005 v letech 2003 až 2011 – podle druhu/typu školy/zařízení</v>
      </c>
      <c r="F24" s="61"/>
      <c r="G24" s="62"/>
      <c r="H24" s="48"/>
      <c r="I24" s="58"/>
      <c r="J24" s="58"/>
      <c r="K24" s="58"/>
    </row>
    <row r="25" spans="3:11" s="49" customFormat="1" ht="6" customHeight="1">
      <c r="C25" s="58"/>
      <c r="D25" s="65"/>
      <c r="E25" s="68"/>
      <c r="F25" s="67"/>
      <c r="G25" s="64"/>
      <c r="H25" s="48"/>
      <c r="I25" s="58"/>
      <c r="J25" s="58"/>
      <c r="K25" s="58"/>
    </row>
    <row r="26" spans="3:11" s="49" customFormat="1" ht="25.5" customHeight="1">
      <c r="C26" s="58" t="s">
        <v>46</v>
      </c>
      <c r="D26" s="59"/>
      <c r="E26" s="60" t="str">
        <f>'B1.10'!H4&amp;" "&amp;'B1.10'!D5</f>
        <v>Školství celkem – jednotkové výdaje na žáka/studenta v běžných cenách v letech 2003 až 2011 – podle druhu/typu školy</v>
      </c>
      <c r="F26" s="61"/>
      <c r="G26" s="62"/>
      <c r="H26" s="48"/>
      <c r="I26" s="58"/>
      <c r="J26" s="58"/>
      <c r="K26" s="58"/>
    </row>
    <row r="27" spans="3:11" s="49" customFormat="1" ht="6" customHeight="1">
      <c r="C27" s="58"/>
      <c r="D27" s="65"/>
      <c r="E27" s="66"/>
      <c r="F27" s="67"/>
      <c r="G27" s="64"/>
      <c r="H27" s="48"/>
      <c r="I27" s="58"/>
      <c r="J27" s="58"/>
      <c r="K27" s="58"/>
    </row>
    <row r="28" spans="3:11" s="49" customFormat="1" ht="25.5" customHeight="1">
      <c r="C28" s="58" t="s">
        <v>47</v>
      </c>
      <c r="D28" s="59"/>
      <c r="E28" s="60" t="str">
        <f>'B1.11'!H4&amp;" "&amp;'B1.11'!D5</f>
        <v>Školství celkem – jednotkové výdaje na žáka/studenta ve stálých cenách roku 2005 v letech 2003 až 2011 – podle druhu/typu školy</v>
      </c>
      <c r="F28" s="61"/>
      <c r="G28" s="62"/>
      <c r="H28" s="48"/>
      <c r="I28" s="58"/>
      <c r="J28" s="58"/>
      <c r="K28" s="58"/>
    </row>
    <row r="29" spans="3:11" s="49" customFormat="1" ht="6" customHeight="1">
      <c r="C29" s="58"/>
      <c r="D29" s="65"/>
      <c r="E29" s="68"/>
      <c r="F29" s="67"/>
      <c r="G29" s="64"/>
      <c r="H29" s="48"/>
      <c r="I29" s="58"/>
      <c r="J29" s="58"/>
      <c r="K29" s="58"/>
    </row>
    <row r="30" spans="3:11" s="49" customFormat="1" ht="24.75" customHeight="1">
      <c r="C30" s="58" t="s">
        <v>48</v>
      </c>
      <c r="D30" s="59"/>
      <c r="E30" s="60" t="str">
        <f>'B1.12'!H4&amp;" "&amp;'B1.12'!D5</f>
        <v>Školství celkem, neveřejné školy a školská zařízení – výše dotací  z rozpočtu kapitoly 333-MŠMT v letech 2003 až 2011 – podle zřizovatele</v>
      </c>
      <c r="F30" s="61"/>
      <c r="G30" s="62"/>
      <c r="H30" s="48"/>
      <c r="I30" s="70"/>
      <c r="J30" s="58"/>
      <c r="K30" s="58"/>
    </row>
    <row r="31" spans="3:11" s="49" customFormat="1" ht="6" customHeight="1">
      <c r="C31" s="58"/>
      <c r="D31" s="65"/>
      <c r="E31" s="68"/>
      <c r="F31" s="67"/>
      <c r="G31" s="64"/>
      <c r="H31" s="48"/>
      <c r="I31" s="58"/>
      <c r="J31" s="58"/>
      <c r="K31" s="58"/>
    </row>
    <row r="32" spans="3:11" s="49" customFormat="1" ht="21.75" customHeight="1">
      <c r="C32" s="58" t="s">
        <v>49</v>
      </c>
      <c r="D32" s="59"/>
      <c r="E32" s="60" t="str">
        <f>'B1.13'!H4&amp;" "&amp;'B1.13'!D5</f>
        <v>Školství celkem – přepočtené počty zaměstnanců  v letech 2003 až 2011</v>
      </c>
      <c r="F32" s="61"/>
      <c r="G32" s="62"/>
      <c r="H32" s="48"/>
      <c r="I32" s="58"/>
      <c r="J32" s="58"/>
      <c r="K32" s="58"/>
    </row>
    <row r="33" spans="3:11" s="49" customFormat="1" ht="6" customHeight="1">
      <c r="C33" s="58"/>
      <c r="D33" s="65"/>
      <c r="E33" s="68"/>
      <c r="F33" s="67"/>
      <c r="G33" s="64"/>
      <c r="H33" s="48"/>
      <c r="I33" s="58"/>
      <c r="J33" s="58"/>
      <c r="K33" s="58"/>
    </row>
    <row r="34" spans="3:11" s="49" customFormat="1" ht="21.75" customHeight="1">
      <c r="C34" s="58" t="s">
        <v>50</v>
      </c>
      <c r="D34" s="59"/>
      <c r="E34" s="60" t="str">
        <f>'B1.14'!$H$4&amp;" "&amp;'B1.14'!$D$5</f>
        <v>Školství celkem – průměrné měsíční mzdy  v letech 2003 až 2011</v>
      </c>
      <c r="F34" s="61"/>
      <c r="G34" s="62"/>
      <c r="H34" s="48"/>
      <c r="I34" s="70"/>
      <c r="J34" s="58"/>
      <c r="K34" s="58"/>
    </row>
    <row r="35" spans="3:11" s="49" customFormat="1" ht="21.75" customHeight="1">
      <c r="C35" s="58"/>
      <c r="D35" s="59" t="s">
        <v>51</v>
      </c>
      <c r="E35" s="71"/>
      <c r="F35" s="61"/>
      <c r="G35" s="62"/>
      <c r="H35" s="64"/>
      <c r="I35" s="70"/>
      <c r="J35" s="58"/>
      <c r="K35" s="58"/>
    </row>
    <row r="36" spans="3:11" s="49" customFormat="1" ht="6" customHeight="1">
      <c r="C36" s="58"/>
      <c r="D36" s="65"/>
      <c r="E36" s="68"/>
      <c r="F36" s="67"/>
      <c r="G36" s="64"/>
      <c r="H36" s="64"/>
      <c r="I36" s="58"/>
      <c r="J36" s="58"/>
      <c r="K36" s="58"/>
    </row>
    <row r="37" spans="3:11" s="49" customFormat="1" ht="21.75" customHeight="1">
      <c r="C37" s="58" t="s">
        <v>52</v>
      </c>
      <c r="D37" s="59"/>
      <c r="E37" s="60" t="str">
        <f>'GB1'!$H$4&amp;" "&amp;'GB1'!$D$5</f>
        <v>Školství celkem – počet škol ve školním roce 2003/04 až 2011/12 – podle druhu školy </v>
      </c>
      <c r="F37" s="61"/>
      <c r="G37" s="62"/>
      <c r="H37" s="64"/>
      <c r="I37" s="70"/>
      <c r="J37" s="58"/>
      <c r="K37" s="58"/>
    </row>
    <row r="38" spans="3:11" s="49" customFormat="1" ht="6" customHeight="1">
      <c r="C38" s="58"/>
      <c r="D38" s="65"/>
      <c r="E38" s="68"/>
      <c r="F38" s="67"/>
      <c r="G38" s="64"/>
      <c r="H38" s="64"/>
      <c r="I38" s="58"/>
      <c r="J38" s="58"/>
      <c r="K38" s="58"/>
    </row>
    <row r="39" spans="3:11" s="49" customFormat="1" ht="21.75" customHeight="1">
      <c r="C39" s="58" t="s">
        <v>53</v>
      </c>
      <c r="D39" s="59"/>
      <c r="E39" s="60" t="str">
        <f>'GB2'!$H$4&amp;" "&amp;'GB2'!$D$5</f>
        <v>Školství celkem – struktura dětí/žáků/studentů ve školním roce 2003/04 až 2011/12 – podle druhu školy </v>
      </c>
      <c r="F39" s="61"/>
      <c r="G39" s="62"/>
      <c r="H39" s="64"/>
      <c r="I39" s="70"/>
      <c r="J39" s="58"/>
      <c r="K39" s="58"/>
    </row>
    <row r="40" spans="3:11" s="49" customFormat="1" ht="6" customHeight="1">
      <c r="C40" s="58"/>
      <c r="D40" s="65"/>
      <c r="E40" s="68"/>
      <c r="F40" s="67"/>
      <c r="G40" s="64"/>
      <c r="H40" s="64"/>
      <c r="I40" s="58"/>
      <c r="J40" s="58"/>
      <c r="K40" s="58"/>
    </row>
    <row r="41" spans="3:11" s="49" customFormat="1" ht="21.75" customHeight="1">
      <c r="C41" s="58" t="s">
        <v>54</v>
      </c>
      <c r="D41" s="59"/>
      <c r="E41" s="60" t="str">
        <f>'GB3'!$H$4&amp;" "&amp;'GB3'!$D$5</f>
        <v>Školství celkem – struktura veřejných výdajů (v %) v letech 2003 až 2011 </v>
      </c>
      <c r="F41" s="61"/>
      <c r="G41" s="62"/>
      <c r="H41" s="64"/>
      <c r="I41" s="70"/>
      <c r="J41" s="58"/>
      <c r="K41" s="58"/>
    </row>
    <row r="42" spans="3:11" s="49" customFormat="1" ht="6" customHeight="1">
      <c r="C42" s="58"/>
      <c r="D42" s="65"/>
      <c r="E42" s="68"/>
      <c r="F42" s="67"/>
      <c r="G42" s="64"/>
      <c r="H42" s="69"/>
      <c r="I42" s="58"/>
      <c r="J42" s="58"/>
      <c r="K42" s="58"/>
    </row>
    <row r="43" spans="3:11" s="49" customFormat="1" ht="21.75" customHeight="1">
      <c r="C43" s="58" t="s">
        <v>55</v>
      </c>
      <c r="D43" s="59"/>
      <c r="E43" s="60" t="str">
        <f>'GB4'!$H$4&amp;" "&amp;'GB4'!$D$5</f>
        <v>Školství celkem – jednotkové výdaje na dítě, žáka, studenta v tis. Kč v letech 2003 až 2011 – podle úrovně vzdělávání </v>
      </c>
      <c r="F43" s="61"/>
      <c r="G43" s="62"/>
      <c r="H43" s="64"/>
      <c r="I43" s="70"/>
      <c r="J43" s="58"/>
      <c r="K43" s="58"/>
    </row>
    <row r="44" spans="3:11" s="49" customFormat="1" ht="6" customHeight="1">
      <c r="C44" s="58"/>
      <c r="D44" s="65"/>
      <c r="E44" s="68"/>
      <c r="F44" s="67"/>
      <c r="G44" s="64"/>
      <c r="H44" s="69"/>
      <c r="I44" s="58"/>
      <c r="J44" s="58"/>
      <c r="K44" s="58"/>
    </row>
    <row r="45" spans="3:11" s="49" customFormat="1" ht="21.75" customHeight="1">
      <c r="C45" s="58" t="s">
        <v>56</v>
      </c>
      <c r="D45" s="59"/>
      <c r="E45" s="60" t="str">
        <f>'GB5'!$H$4&amp;" "&amp;'GB5'!$D$5</f>
        <v>Školství celkem – průměrné nominální měsíční mzdy v letech 2003 až 2011 </v>
      </c>
      <c r="F45" s="61"/>
      <c r="G45" s="62"/>
      <c r="H45" s="64"/>
      <c r="I45" s="70"/>
      <c r="J45" s="58"/>
      <c r="K45" s="58"/>
    </row>
    <row r="46" spans="3:11" s="49" customFormat="1" ht="6" customHeight="1">
      <c r="C46" s="58"/>
      <c r="D46" s="65"/>
      <c r="E46" s="68"/>
      <c r="F46" s="67"/>
      <c r="G46" s="64"/>
      <c r="H46" s="69"/>
      <c r="I46" s="58"/>
      <c r="J46" s="58"/>
      <c r="K46" s="58"/>
    </row>
    <row r="47" spans="3:11" s="49" customFormat="1" ht="21.75" customHeight="1">
      <c r="C47" s="58" t="s">
        <v>57</v>
      </c>
      <c r="D47" s="59"/>
      <c r="E47" s="60" t="str">
        <f>'GB6'!$H$4&amp;" "&amp;'GB6'!$D$5</f>
        <v>Školství celkem – průměrné reálné měsíční mzdy v letech 2003 až 2011 </v>
      </c>
      <c r="F47" s="61"/>
      <c r="G47" s="62"/>
      <c r="H47" s="64"/>
      <c r="I47" s="70"/>
      <c r="J47" s="58"/>
      <c r="K47" s="58"/>
    </row>
    <row r="48" spans="3:11" ht="18" customHeight="1">
      <c r="C48" s="49"/>
      <c r="F48" s="46"/>
      <c r="G48" s="72"/>
      <c r="H48" s="64"/>
      <c r="I48" s="58"/>
      <c r="J48" s="58"/>
      <c r="K48" s="58"/>
    </row>
    <row r="49" spans="3:11" ht="18" customHeight="1">
      <c r="C49" s="49"/>
      <c r="F49" s="46"/>
      <c r="G49" s="62"/>
      <c r="H49" s="64"/>
      <c r="I49" s="58"/>
      <c r="J49" s="58"/>
      <c r="K49" s="58"/>
    </row>
    <row r="50" spans="3:11" ht="18" customHeight="1">
      <c r="C50" s="49"/>
      <c r="F50" s="46"/>
      <c r="G50" s="64"/>
      <c r="H50" s="64"/>
      <c r="I50" s="58"/>
      <c r="J50" s="58"/>
      <c r="K50" s="58"/>
    </row>
    <row r="51" spans="3:11" ht="18" customHeight="1">
      <c r="C51" s="49"/>
      <c r="G51" s="62"/>
      <c r="H51" s="64"/>
      <c r="I51" s="58"/>
      <c r="J51" s="58"/>
      <c r="K51" s="58"/>
    </row>
    <row r="52" spans="3:11" ht="18" customHeight="1">
      <c r="C52" s="49"/>
      <c r="G52" s="64"/>
      <c r="H52" s="64"/>
      <c r="I52" s="58"/>
      <c r="J52" s="58"/>
      <c r="K52" s="58"/>
    </row>
    <row r="53" spans="3:11" ht="18" customHeight="1">
      <c r="C53" s="49"/>
      <c r="G53" s="62"/>
      <c r="H53" s="64"/>
      <c r="I53" s="58"/>
      <c r="J53" s="58"/>
      <c r="K53" s="58"/>
    </row>
    <row r="54" spans="7:11" ht="18" customHeight="1">
      <c r="G54" s="64"/>
      <c r="H54" s="64"/>
      <c r="I54" s="58"/>
      <c r="J54" s="58"/>
      <c r="K54" s="58"/>
    </row>
    <row r="55" spans="7:11" ht="18" customHeight="1">
      <c r="G55" s="62"/>
      <c r="H55" s="64"/>
      <c r="I55" s="58"/>
      <c r="J55" s="58"/>
      <c r="K55" s="58"/>
    </row>
    <row r="56" spans="7:11" ht="18" customHeight="1">
      <c r="G56" s="64"/>
      <c r="H56" s="64"/>
      <c r="I56" s="58"/>
      <c r="J56" s="58"/>
      <c r="K56" s="58"/>
    </row>
    <row r="57" spans="7:11" ht="18" customHeight="1">
      <c r="G57" s="62"/>
      <c r="H57" s="64"/>
      <c r="I57" s="58"/>
      <c r="J57" s="58"/>
      <c r="K57" s="58"/>
    </row>
    <row r="58" spans="7:11" ht="18" customHeight="1">
      <c r="G58" s="64"/>
      <c r="H58" s="64"/>
      <c r="I58" s="58"/>
      <c r="J58" s="58"/>
      <c r="K58" s="58"/>
    </row>
    <row r="59" spans="7:11" ht="18" customHeight="1">
      <c r="G59" s="62"/>
      <c r="H59" s="64"/>
      <c r="I59" s="58"/>
      <c r="J59" s="58"/>
      <c r="K59" s="58"/>
    </row>
    <row r="60" spans="7:11" ht="18" customHeight="1">
      <c r="G60" s="64"/>
      <c r="H60" s="64"/>
      <c r="I60" s="58"/>
      <c r="J60" s="58"/>
      <c r="K60" s="58"/>
    </row>
    <row r="61" spans="7:11" ht="18" customHeight="1">
      <c r="G61" s="62"/>
      <c r="H61" s="64"/>
      <c r="I61" s="58"/>
      <c r="J61" s="58"/>
      <c r="K61" s="58"/>
    </row>
    <row r="62" spans="7:11" ht="18" customHeight="1">
      <c r="G62" s="64"/>
      <c r="H62" s="64"/>
      <c r="I62" s="58"/>
      <c r="J62" s="58"/>
      <c r="K62" s="58"/>
    </row>
    <row r="63" spans="7:11" ht="18" customHeight="1">
      <c r="G63" s="62"/>
      <c r="H63" s="64"/>
      <c r="I63" s="58"/>
      <c r="J63" s="58"/>
      <c r="K63" s="58"/>
    </row>
    <row r="64" spans="7:11" ht="18" customHeight="1">
      <c r="G64" s="64"/>
      <c r="H64" s="64"/>
      <c r="I64" s="58"/>
      <c r="J64" s="58"/>
      <c r="K64" s="58"/>
    </row>
    <row r="65" spans="7:11" ht="18" customHeight="1">
      <c r="G65" s="62"/>
      <c r="H65" s="64"/>
      <c r="I65" s="58"/>
      <c r="J65" s="58"/>
      <c r="K65" s="58"/>
    </row>
    <row r="66" spans="7:11" ht="18" customHeight="1">
      <c r="G66" s="64"/>
      <c r="H66" s="64"/>
      <c r="I66" s="58"/>
      <c r="J66" s="58"/>
      <c r="K66" s="58"/>
    </row>
    <row r="67" spans="7:11" ht="18" customHeight="1">
      <c r="G67" s="62"/>
      <c r="H67" s="64"/>
      <c r="I67" s="58"/>
      <c r="J67" s="58"/>
      <c r="K67" s="58"/>
    </row>
    <row r="68" spans="7:11" ht="18" customHeight="1">
      <c r="G68" s="73"/>
      <c r="H68" s="74"/>
      <c r="I68" s="74"/>
      <c r="J68" s="74"/>
      <c r="K68" s="74"/>
    </row>
    <row r="69" spans="7:11" ht="18" customHeight="1">
      <c r="G69" s="74"/>
      <c r="H69" s="74"/>
      <c r="I69" s="74"/>
      <c r="J69" s="74"/>
      <c r="K69" s="74"/>
    </row>
  </sheetData>
  <sheetProtection selectLockedCells="1" selectUnlockedCells="1"/>
  <conditionalFormatting sqref="D3">
    <cfRule type="cellIs" priority="1" dxfId="60" operator="equal" stopIfTrue="1">
      <formula>"Do buňky D3 zadejte NÁZEV KAPITOLY (ODDÍLU)"</formula>
    </cfRule>
  </conditionalFormatting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7"/>
  <dimension ref="C3:W33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13.875" style="1" customWidth="1"/>
    <col min="9" max="9" width="1.12109375" style="1" customWidth="1"/>
    <col min="10" max="18" width="9.625" style="1" customWidth="1"/>
    <col min="19" max="19" width="11.75390625" style="1" customWidth="1"/>
    <col min="20" max="21" width="1.75390625" style="1" customWidth="1"/>
    <col min="22" max="22" width="13.125" style="1" customWidth="1"/>
    <col min="23" max="23" width="11.125" style="1" customWidth="1"/>
    <col min="24" max="42" width="1.75390625" style="1" customWidth="1"/>
    <col min="43" max="16384" width="9.125" style="1" customWidth="1"/>
  </cols>
  <sheetData>
    <row r="1" ht="12.75" hidden="1"/>
    <row r="2" ht="12.75" hidden="1"/>
    <row r="3" ht="9" customHeight="1">
      <c r="C3" s="75"/>
    </row>
    <row r="4" spans="4:18" s="2" customFormat="1" ht="15.75">
      <c r="D4" s="3" t="s">
        <v>139</v>
      </c>
      <c r="E4" s="3"/>
      <c r="F4" s="3"/>
      <c r="G4" s="3"/>
      <c r="H4" s="4" t="s">
        <v>231</v>
      </c>
      <c r="I4" s="5"/>
      <c r="J4" s="3"/>
      <c r="K4" s="3"/>
      <c r="L4" s="3"/>
      <c r="M4" s="3"/>
      <c r="N4" s="3"/>
      <c r="O4" s="3"/>
      <c r="P4" s="3"/>
      <c r="Q4" s="3"/>
      <c r="R4" s="3"/>
    </row>
    <row r="5" spans="4:18" s="2" customFormat="1" ht="15.75">
      <c r="D5" s="76" t="s">
        <v>216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9" s="6" customFormat="1" ht="21" customHeight="1" thickBot="1">
      <c r="D6" s="78" t="s">
        <v>103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1" t="s">
        <v>125</v>
      </c>
      <c r="S6" s="7"/>
    </row>
    <row r="7" spans="3:19" ht="6" customHeight="1">
      <c r="C7" s="82"/>
      <c r="D7" s="601" t="s">
        <v>126</v>
      </c>
      <c r="E7" s="602"/>
      <c r="F7" s="602"/>
      <c r="G7" s="602"/>
      <c r="H7" s="602"/>
      <c r="I7" s="603"/>
      <c r="J7" s="597">
        <v>2003</v>
      </c>
      <c r="K7" s="597">
        <v>2004</v>
      </c>
      <c r="L7" s="597">
        <v>2005</v>
      </c>
      <c r="M7" s="597">
        <v>2006</v>
      </c>
      <c r="N7" s="593">
        <v>2007</v>
      </c>
      <c r="O7" s="612">
        <v>2008</v>
      </c>
      <c r="P7" s="597">
        <v>2009</v>
      </c>
      <c r="Q7" s="597">
        <v>2010</v>
      </c>
      <c r="R7" s="599">
        <v>2011</v>
      </c>
      <c r="S7" s="83"/>
    </row>
    <row r="8" spans="3:19" ht="6" customHeight="1">
      <c r="C8" s="82"/>
      <c r="D8" s="604"/>
      <c r="E8" s="605"/>
      <c r="F8" s="605"/>
      <c r="G8" s="605"/>
      <c r="H8" s="605"/>
      <c r="I8" s="606"/>
      <c r="J8" s="598"/>
      <c r="K8" s="598"/>
      <c r="L8" s="598"/>
      <c r="M8" s="598"/>
      <c r="N8" s="594"/>
      <c r="O8" s="613"/>
      <c r="P8" s="598"/>
      <c r="Q8" s="598"/>
      <c r="R8" s="600"/>
      <c r="S8" s="83"/>
    </row>
    <row r="9" spans="3:19" ht="6" customHeight="1">
      <c r="C9" s="82"/>
      <c r="D9" s="604"/>
      <c r="E9" s="605"/>
      <c r="F9" s="605"/>
      <c r="G9" s="605"/>
      <c r="H9" s="605"/>
      <c r="I9" s="606"/>
      <c r="J9" s="598"/>
      <c r="K9" s="598"/>
      <c r="L9" s="598"/>
      <c r="M9" s="598"/>
      <c r="N9" s="594"/>
      <c r="O9" s="613"/>
      <c r="P9" s="598"/>
      <c r="Q9" s="598"/>
      <c r="R9" s="600"/>
      <c r="S9" s="83"/>
    </row>
    <row r="10" spans="3:19" ht="6" customHeight="1">
      <c r="C10" s="82"/>
      <c r="D10" s="604"/>
      <c r="E10" s="605"/>
      <c r="F10" s="605"/>
      <c r="G10" s="605"/>
      <c r="H10" s="605"/>
      <c r="I10" s="606"/>
      <c r="J10" s="598"/>
      <c r="K10" s="598"/>
      <c r="L10" s="598"/>
      <c r="M10" s="598"/>
      <c r="N10" s="594"/>
      <c r="O10" s="613"/>
      <c r="P10" s="598"/>
      <c r="Q10" s="598"/>
      <c r="R10" s="600"/>
      <c r="S10" s="83"/>
    </row>
    <row r="11" spans="3:18" ht="15" customHeight="1" thickBot="1">
      <c r="C11" s="82"/>
      <c r="D11" s="607"/>
      <c r="E11" s="608"/>
      <c r="F11" s="608"/>
      <c r="G11" s="608"/>
      <c r="H11" s="608"/>
      <c r="I11" s="609"/>
      <c r="J11" s="307" t="s">
        <v>69</v>
      </c>
      <c r="K11" s="307" t="s">
        <v>69</v>
      </c>
      <c r="L11" s="307" t="s">
        <v>69</v>
      </c>
      <c r="M11" s="307" t="s">
        <v>69</v>
      </c>
      <c r="N11" s="259" t="s">
        <v>69</v>
      </c>
      <c r="O11" s="321" t="s">
        <v>127</v>
      </c>
      <c r="P11" s="307"/>
      <c r="Q11" s="307"/>
      <c r="R11" s="336"/>
    </row>
    <row r="12" spans="3:23" ht="14.25" thickBot="1" thickTop="1">
      <c r="C12" s="100"/>
      <c r="D12" s="337"/>
      <c r="E12" s="203" t="s">
        <v>107</v>
      </c>
      <c r="F12" s="203"/>
      <c r="G12" s="203"/>
      <c r="H12" s="338"/>
      <c r="I12" s="339"/>
      <c r="J12" s="340">
        <f>'B1.8'!J12/'B1.5'!J$17*100</f>
        <v>121315805.68586385</v>
      </c>
      <c r="K12" s="340">
        <f>'B1.8'!K12/'B1.5'!K$17*100</f>
        <v>125424702.803262</v>
      </c>
      <c r="L12" s="340">
        <f>'B1.8'!L12/'B1.5'!L$17*100</f>
        <v>130319162.68999995</v>
      </c>
      <c r="M12" s="340">
        <f>'B1.8'!M12/'B1.5'!M$17*100</f>
        <v>139350333.34634143</v>
      </c>
      <c r="N12" s="210">
        <f>'B1.8'!N12/'B1.5'!N$17*100</f>
        <v>145149685.7874763</v>
      </c>
      <c r="O12" s="342">
        <f>'B1.8'!O12/'B1.5'!O$17*100</f>
        <v>134703827.1989295</v>
      </c>
      <c r="P12" s="340">
        <f>'B1.8'!P12/'B1.5'!P$17*100</f>
        <v>144698155.49867612</v>
      </c>
      <c r="Q12" s="340">
        <f>'B1.8'!Q12/'B1.5'!Q$17*100</f>
        <v>141832078.72062662</v>
      </c>
      <c r="R12" s="341">
        <f>'B1.8'!R12/'B1.5'!R$17*100</f>
        <v>148353517.42464563</v>
      </c>
      <c r="S12" s="366"/>
      <c r="T12" s="367"/>
      <c r="V12" s="368"/>
      <c r="W12" s="365"/>
    </row>
    <row r="13" spans="3:23" ht="12.75">
      <c r="C13" s="100"/>
      <c r="D13" s="344"/>
      <c r="E13" s="323" t="s">
        <v>29</v>
      </c>
      <c r="F13" s="323"/>
      <c r="G13" s="323"/>
      <c r="H13" s="324"/>
      <c r="I13" s="325"/>
      <c r="J13" s="345">
        <f>'B1.8'!J13/'B1.5'!J$17*100</f>
        <v>10224476.596858637</v>
      </c>
      <c r="K13" s="345">
        <f>'B1.8'!K13/'B1.5'!K$17*100</f>
        <v>10489352.986748215</v>
      </c>
      <c r="L13" s="345">
        <f>'B1.8'!L13/'B1.5'!L$17*100</f>
        <v>11034349.75</v>
      </c>
      <c r="M13" s="345">
        <f>'B1.8'!M13/'B1.5'!M$17*100</f>
        <v>11682901.404878046</v>
      </c>
      <c r="N13" s="346">
        <f>'B1.8'!N13/'B1.5'!N$17*100</f>
        <v>12028252.760910816</v>
      </c>
      <c r="O13" s="347">
        <f>'B1.8'!O13/'B1.5'!O$17*100</f>
        <v>12573135.807314897</v>
      </c>
      <c r="P13" s="345">
        <f>'B1.8'!P13/'B1.5'!P$17*100</f>
        <v>14107145.957634598</v>
      </c>
      <c r="Q13" s="345">
        <f>'B1.8'!Q13/'B1.5'!Q$17*100</f>
        <v>14171744.95213229</v>
      </c>
      <c r="R13" s="348">
        <f>'B1.8'!R13/'B1.5'!R$17*100</f>
        <v>13902106.541417595</v>
      </c>
      <c r="S13" s="366"/>
      <c r="V13" s="368"/>
      <c r="W13" s="365"/>
    </row>
    <row r="14" spans="3:23" ht="15">
      <c r="C14" s="100"/>
      <c r="D14" s="349"/>
      <c r="E14" s="169"/>
      <c r="F14" s="169" t="s">
        <v>9</v>
      </c>
      <c r="G14" s="169"/>
      <c r="H14" s="170"/>
      <c r="I14" s="171"/>
      <c r="J14" s="172">
        <f>'B1.8'!J14/'B1.5'!J$17*100</f>
        <v>9839525.109947642</v>
      </c>
      <c r="K14" s="172">
        <f>'B1.8'!K14/'B1.5'!K$17*100</f>
        <v>10103491.569826707</v>
      </c>
      <c r="L14" s="172">
        <f>'B1.8'!L14/'B1.5'!L$17*100</f>
        <v>10617936.950000001</v>
      </c>
      <c r="M14" s="172">
        <f>'B1.8'!M14/'B1.5'!M$17*100</f>
        <v>11292745.765853658</v>
      </c>
      <c r="N14" s="173">
        <f>'B1.8'!N14/'B1.5'!N$17*100</f>
        <v>11684450.702087287</v>
      </c>
      <c r="O14" s="174">
        <f>'B1.8'!O14/'B1.5'!O$17*100</f>
        <v>12239156.949152544</v>
      </c>
      <c r="P14" s="172">
        <f>'B1.8'!P14/'B1.5'!P$17*100</f>
        <v>13786865.251544572</v>
      </c>
      <c r="Q14" s="172">
        <f>'B1.8'!Q14/'B1.5'!Q$17*100</f>
        <v>13837624.656222804</v>
      </c>
      <c r="R14" s="350">
        <f>'B1.8'!R14/'B1.5'!R$17*100</f>
        <v>13601287.09649872</v>
      </c>
      <c r="S14" s="366"/>
      <c r="V14" s="368"/>
      <c r="W14" s="365"/>
    </row>
    <row r="15" spans="3:23" ht="12.75">
      <c r="C15" s="100"/>
      <c r="D15" s="315"/>
      <c r="E15" s="153" t="s">
        <v>30</v>
      </c>
      <c r="F15" s="153"/>
      <c r="G15" s="153"/>
      <c r="H15" s="153"/>
      <c r="I15" s="155"/>
      <c r="J15" s="156">
        <f>'B1.8'!J15/'B1.5'!J$17*100</f>
        <v>44730318.607329845</v>
      </c>
      <c r="K15" s="156">
        <f>'B1.8'!K15/'B1.5'!K$17*100</f>
        <v>45739715.851172276</v>
      </c>
      <c r="L15" s="156">
        <f>'B1.8'!L15/'B1.5'!L$17*100</f>
        <v>43975300.41999999</v>
      </c>
      <c r="M15" s="156">
        <f>'B1.8'!M15/'B1.5'!M$17*100</f>
        <v>46974537.82439025</v>
      </c>
      <c r="N15" s="157">
        <f>'B1.8'!N15/'B1.5'!N$17*100</f>
        <v>45414045.39848197</v>
      </c>
      <c r="O15" s="158">
        <f>'B1.8'!O15/'B1.5'!O$17*100</f>
        <v>44195368.019625336</v>
      </c>
      <c r="P15" s="156">
        <f>'B1.8'!P15/'B1.5'!P$17*100</f>
        <v>47752904.89849956</v>
      </c>
      <c r="Q15" s="156">
        <f>'B1.8'!Q15/'B1.5'!Q$17*100</f>
        <v>45552936.457789384</v>
      </c>
      <c r="R15" s="351">
        <f>'B1.8'!R15/'B1.5'!R$17*100</f>
        <v>46578517.56789069</v>
      </c>
      <c r="S15" s="366"/>
      <c r="V15" s="368"/>
      <c r="W15" s="365"/>
    </row>
    <row r="16" spans="3:23" ht="15">
      <c r="C16" s="100"/>
      <c r="D16" s="349"/>
      <c r="E16" s="169"/>
      <c r="F16" s="169" t="s">
        <v>10</v>
      </c>
      <c r="G16" s="169"/>
      <c r="H16" s="169"/>
      <c r="I16" s="171"/>
      <c r="J16" s="172">
        <f>'B1.8'!J16/'B1.5'!J$17*100</f>
        <v>40882540.29319372</v>
      </c>
      <c r="K16" s="172">
        <f>'B1.8'!K16/'B1.5'!K$17*100</f>
        <v>41647320.59123344</v>
      </c>
      <c r="L16" s="172">
        <f>'B1.8'!L16/'B1.5'!L$17*100</f>
        <v>39818749.29999999</v>
      </c>
      <c r="M16" s="172">
        <f>'B1.8'!M16/'B1.5'!M$17*100</f>
        <v>42825748.19512196</v>
      </c>
      <c r="N16" s="173">
        <f>'B1.8'!N16/'B1.5'!N$17*100</f>
        <v>41289106.21442125</v>
      </c>
      <c r="O16" s="174">
        <f>'B1.8'!O16/'B1.5'!O$17*100</f>
        <v>40271323.85370205</v>
      </c>
      <c r="P16" s="172">
        <f>'B1.8'!P16/'B1.5'!P$17*100</f>
        <v>43609318.684907325</v>
      </c>
      <c r="Q16" s="172">
        <f>'B1.8'!Q16/'B1.5'!Q$17*100</f>
        <v>41596390.6875544</v>
      </c>
      <c r="R16" s="350">
        <f>'B1.8'!R16/'B1.5'!R$17*100</f>
        <v>42534177.629376605</v>
      </c>
      <c r="S16" s="366"/>
      <c r="V16" s="368"/>
      <c r="W16" s="365"/>
    </row>
    <row r="17" spans="3:23" ht="12.75">
      <c r="C17" s="100"/>
      <c r="D17" s="352"/>
      <c r="E17" s="353" t="s">
        <v>128</v>
      </c>
      <c r="F17" s="353"/>
      <c r="G17" s="353"/>
      <c r="H17" s="354"/>
      <c r="I17" s="355"/>
      <c r="J17" s="356">
        <f>'B1.8'!J17/'B1.5'!J$17*100</f>
        <v>2596747.130890052</v>
      </c>
      <c r="K17" s="356">
        <f>'B1.8'!K17/'B1.5'!K$17*100</f>
        <v>2838022.2833843017</v>
      </c>
      <c r="L17" s="356">
        <f>'B1.8'!L17/'B1.5'!L$17*100</f>
        <v>3037719.11</v>
      </c>
      <c r="M17" s="356">
        <f>'B1.8'!M17/'B1.5'!M$17*100</f>
        <v>3069357.746341463</v>
      </c>
      <c r="N17" s="357">
        <f>'B1.8'!N17/'B1.5'!N$17*100</f>
        <v>3179632.7134724855</v>
      </c>
      <c r="O17" s="358">
        <f>'B1.8'!O17/'B1.5'!O$17*100</f>
        <v>3161775.370205174</v>
      </c>
      <c r="P17" s="356">
        <f>'B1.8'!P17/'B1.5'!P$17*100</f>
        <v>3357095.180935569</v>
      </c>
      <c r="Q17" s="356">
        <f>'B1.8'!Q17/'B1.5'!Q$17*100</f>
        <v>3354353.3507397734</v>
      </c>
      <c r="R17" s="359">
        <f>'B1.8'!R17/'B1.5'!R$17*100</f>
        <v>3256997.147736977</v>
      </c>
      <c r="S17" s="366"/>
      <c r="V17" s="368"/>
      <c r="W17" s="365"/>
    </row>
    <row r="18" spans="3:23" ht="12.75">
      <c r="C18" s="100"/>
      <c r="D18" s="315"/>
      <c r="E18" s="153" t="s">
        <v>140</v>
      </c>
      <c r="F18" s="153"/>
      <c r="G18" s="153"/>
      <c r="H18" s="154"/>
      <c r="I18" s="155"/>
      <c r="J18" s="156">
        <f>'B1.8'!J18/'B1.5'!J$17*100</f>
        <v>27787149.172774866</v>
      </c>
      <c r="K18" s="156">
        <f>'B1.8'!K18/'B1.5'!K$17*100</f>
        <v>28519561.294597354</v>
      </c>
      <c r="L18" s="156">
        <f>'B1.8'!L18/'B1.5'!L$17*100</f>
        <v>29350786.43</v>
      </c>
      <c r="M18" s="156">
        <f>'B1.8'!M18/'B1.5'!M$17*100</f>
        <v>30727351.785365853</v>
      </c>
      <c r="N18" s="157">
        <f>'B1.8'!N18/'B1.5'!N$17*100</f>
        <v>30735321.451612905</v>
      </c>
      <c r="O18" s="158">
        <f>'B1.8'!O18/'B1.5'!O$17*100</f>
        <v>30055020.70472792</v>
      </c>
      <c r="P18" s="156">
        <f>'B1.8'!P18/'B1.5'!P$17*100</f>
        <v>31408519.046778463</v>
      </c>
      <c r="Q18" s="156">
        <f>'B1.8'!Q18/'B1.5'!Q$17*100</f>
        <v>30014355.622280244</v>
      </c>
      <c r="R18" s="351">
        <f>'B1.8'!R18/'B1.5'!R$17*100</f>
        <v>29005655.518471397</v>
      </c>
      <c r="S18" s="366"/>
      <c r="V18" s="368"/>
      <c r="W18" s="365"/>
    </row>
    <row r="19" spans="3:23" ht="15">
      <c r="C19" s="100"/>
      <c r="D19" s="360"/>
      <c r="E19" s="631" t="s">
        <v>74</v>
      </c>
      <c r="F19" s="161" t="s">
        <v>11</v>
      </c>
      <c r="G19" s="110"/>
      <c r="H19" s="111"/>
      <c r="I19" s="112"/>
      <c r="J19" s="113">
        <f>'B1.8'!J19/'B1.5'!J$17*100</f>
        <v>5570378.209424084</v>
      </c>
      <c r="K19" s="113">
        <f>'B1.8'!K19/'B1.5'!K$17*100</f>
        <v>5843607.42099898</v>
      </c>
      <c r="L19" s="113">
        <f>'B1.8'!L19/'B1.5'!L$17*100</f>
        <v>6115290.149999999</v>
      </c>
      <c r="M19" s="113">
        <f>'B1.8'!M19/'B1.5'!M$17*100</f>
        <v>6599210.604878051</v>
      </c>
      <c r="N19" s="114">
        <f>'B1.8'!N19/'B1.5'!N$17*100</f>
        <v>6768849.364326375</v>
      </c>
      <c r="O19" s="115">
        <f>'B1.8'!O19/'B1.5'!O$17*100</f>
        <v>6737019.009812667</v>
      </c>
      <c r="P19" s="113">
        <f>'B1.8'!P19/'B1.5'!P$17*100</f>
        <v>6875265.233892321</v>
      </c>
      <c r="Q19" s="113">
        <f>'B1.8'!Q19/'B1.5'!Q$17*100</f>
        <v>6538184.0295909485</v>
      </c>
      <c r="R19" s="117">
        <f>'B1.8'!R19/'B1.5'!R$17*100</f>
        <v>6452931.622297183</v>
      </c>
      <c r="S19" s="366"/>
      <c r="V19" s="368"/>
      <c r="W19" s="365"/>
    </row>
    <row r="20" spans="3:23" ht="15">
      <c r="C20" s="100"/>
      <c r="D20" s="101"/>
      <c r="E20" s="636"/>
      <c r="F20" s="161" t="s">
        <v>204</v>
      </c>
      <c r="G20" s="110"/>
      <c r="H20" s="111"/>
      <c r="I20" s="112"/>
      <c r="J20" s="113">
        <f>'B1.8'!J20/'B1.5'!J$17*100</f>
        <v>10322566.062827226</v>
      </c>
      <c r="K20" s="113">
        <f>'B1.8'!K20/'B1.5'!K$17*100</f>
        <v>10611936.534148827</v>
      </c>
      <c r="L20" s="113">
        <f>'B1.8'!L20/'B1.5'!L$17*100</f>
        <v>11065998.390000002</v>
      </c>
      <c r="M20" s="113">
        <f>'B1.8'!M20/'B1.5'!M$17*100</f>
        <v>11807457.71707317</v>
      </c>
      <c r="N20" s="114">
        <f>'B1.8'!N20/'B1.5'!N$17*100</f>
        <v>11810767.67552182</v>
      </c>
      <c r="O20" s="115">
        <f>'B1.8'!O20/'B1.5'!O$17*100</f>
        <v>11630469.482604817</v>
      </c>
      <c r="P20" s="113">
        <f>'B1.8'!P20/'B1.5'!P$17*100</f>
        <v>12744432.312444838</v>
      </c>
      <c r="Q20" s="113">
        <f>'B1.8'!Q20/'B1.5'!Q$17*100</f>
        <v>12338959.512619665</v>
      </c>
      <c r="R20" s="117">
        <f>'B1.8'!R20/'B1.5'!R$17*100</f>
        <v>11991160.725533731</v>
      </c>
      <c r="S20" s="366"/>
      <c r="V20" s="368"/>
      <c r="W20" s="365"/>
    </row>
    <row r="21" spans="3:23" ht="15">
      <c r="C21" s="100"/>
      <c r="D21" s="167"/>
      <c r="E21" s="637"/>
      <c r="F21" s="168" t="s">
        <v>13</v>
      </c>
      <c r="G21" s="169"/>
      <c r="H21" s="170"/>
      <c r="I21" s="171"/>
      <c r="J21" s="172">
        <f>'B1.8'!J21/'B1.5'!J$17*100</f>
        <v>10540077.235602094</v>
      </c>
      <c r="K21" s="172">
        <f>'B1.8'!K21/'B1.5'!K$17*100</f>
        <v>10652949.133537209</v>
      </c>
      <c r="L21" s="172">
        <f>'B1.8'!L21/'B1.5'!L$17*100</f>
        <v>10762925.719999999</v>
      </c>
      <c r="M21" s="172">
        <f>'B1.8'!M21/'B1.5'!M$17*100</f>
        <v>10882949.863414634</v>
      </c>
      <c r="N21" s="173">
        <f>'B1.8'!N21/'B1.5'!N$17*100</f>
        <v>10911519.01328273</v>
      </c>
      <c r="O21" s="174">
        <f>'B1.8'!O21/'B1.5'!O$17*100</f>
        <v>10620988.59054416</v>
      </c>
      <c r="P21" s="172">
        <f>'B1.8'!P21/'B1.5'!P$17*100</f>
        <v>10757518.005295677</v>
      </c>
      <c r="Q21" s="172">
        <f>'B1.8'!Q21/'B1.5'!Q$17*100</f>
        <v>10121885.526544824</v>
      </c>
      <c r="R21" s="350">
        <f>'B1.8'!R21/'B1.5'!R$17*100</f>
        <v>9568005.00203245</v>
      </c>
      <c r="S21" s="366"/>
      <c r="V21" s="368"/>
      <c r="W21" s="365"/>
    </row>
    <row r="22" spans="3:23" ht="12.75">
      <c r="C22" s="100"/>
      <c r="D22" s="352"/>
      <c r="E22" s="353" t="s">
        <v>130</v>
      </c>
      <c r="F22" s="353"/>
      <c r="G22" s="353"/>
      <c r="H22" s="354"/>
      <c r="I22" s="355"/>
      <c r="J22" s="356">
        <f>'B1.8'!J22/'B1.5'!J$17*100</f>
        <v>2161480.104712042</v>
      </c>
      <c r="K22" s="356">
        <f>'B1.8'!K22/'B1.5'!K$17*100</f>
        <v>2108202.762487258</v>
      </c>
      <c r="L22" s="356">
        <f>'B1.8'!L22/'B1.5'!L$17*100</f>
        <v>3419642.22</v>
      </c>
      <c r="M22" s="356">
        <f>'B1.8'!M22/'B1.5'!M$17*100</f>
        <v>3326183.473170732</v>
      </c>
      <c r="N22" s="357">
        <f>'B1.8'!N22/'B1.5'!N$17*100</f>
        <v>3269954.800759013</v>
      </c>
      <c r="O22" s="358">
        <f>'B1.8'!O22/'B1.5'!O$17*100</f>
        <v>3225787.0383586087</v>
      </c>
      <c r="P22" s="356">
        <f>'B1.8'!P22/'B1.5'!P$17*100</f>
        <v>3370689.576345984</v>
      </c>
      <c r="Q22" s="356">
        <f>'B1.8'!Q22/'B1.5'!Q$17*100</f>
        <v>3219399.791122715</v>
      </c>
      <c r="R22" s="359">
        <f>'B1.8'!R22/'B1.5'!R$17*100</f>
        <v>2797217.361229718</v>
      </c>
      <c r="S22" s="366"/>
      <c r="V22" s="368"/>
      <c r="W22" s="365"/>
    </row>
    <row r="23" spans="3:23" ht="15">
      <c r="C23" s="100"/>
      <c r="D23" s="352"/>
      <c r="E23" s="353" t="s">
        <v>14</v>
      </c>
      <c r="F23" s="353"/>
      <c r="G23" s="353"/>
      <c r="H23" s="354"/>
      <c r="I23" s="355"/>
      <c r="J23" s="356">
        <f>'B1.8'!J23/'B1.5'!J$17*100</f>
        <v>3430621.811518325</v>
      </c>
      <c r="K23" s="356">
        <f>'B1.8'!K23/'B1.5'!K$17*100</f>
        <v>3902853.82262997</v>
      </c>
      <c r="L23" s="356">
        <f>'B1.8'!L23/'B1.5'!L$17*100</f>
        <v>4055161.1899999995</v>
      </c>
      <c r="M23" s="356">
        <f>'B1.8'!M23/'B1.5'!M$17*100</f>
        <v>4099580.3414634145</v>
      </c>
      <c r="N23" s="357">
        <f>'B1.8'!N23/'B1.5'!N$17*100</f>
        <v>3865834.2220113855</v>
      </c>
      <c r="O23" s="358">
        <f>'B1.8'!O23/'B1.5'!O$17*100</f>
        <v>3710839.4023193577</v>
      </c>
      <c r="P23" s="356">
        <f>'B1.8'!P23/'B1.5'!P$17*100</f>
        <v>4035256.1253309804</v>
      </c>
      <c r="Q23" s="356">
        <f>'B1.8'!Q23/'B1.5'!Q$17*100</f>
        <v>3764796.7014795477</v>
      </c>
      <c r="R23" s="359">
        <f>'B1.8'!R23/'B1.5'!R$17*100</f>
        <v>3575204.839308284</v>
      </c>
      <c r="S23" s="366"/>
      <c r="V23" s="368"/>
      <c r="W23" s="365"/>
    </row>
    <row r="24" spans="3:23" ht="12.75">
      <c r="C24" s="100"/>
      <c r="D24" s="352"/>
      <c r="E24" s="353" t="s">
        <v>131</v>
      </c>
      <c r="F24" s="353"/>
      <c r="G24" s="353"/>
      <c r="H24" s="354"/>
      <c r="I24" s="355"/>
      <c r="J24" s="356">
        <f>'B1.8'!J24/'B1.5'!J$17*100</f>
        <v>21472563.068062827</v>
      </c>
      <c r="K24" s="356">
        <f>'B1.8'!K24/'B1.5'!K$17*100</f>
        <v>23287922.19164118</v>
      </c>
      <c r="L24" s="356">
        <f>'B1.8'!L24/'B1.5'!L$17*100</f>
        <v>26442456.139999993</v>
      </c>
      <c r="M24" s="356">
        <f>'B1.8'!M24/'B1.5'!M$17*100</f>
        <v>28301630.068292685</v>
      </c>
      <c r="N24" s="357">
        <f>'B1.8'!N24/'B1.5'!N$17*100</f>
        <v>32831022.770398483</v>
      </c>
      <c r="O24" s="358">
        <f>'B1.8'!O24/'B1.5'!O$17*100</f>
        <v>27871733.487957187</v>
      </c>
      <c r="P24" s="356">
        <f>'B1.8'!P24/'B1.5'!P$17*100</f>
        <v>29753140.406001773</v>
      </c>
      <c r="Q24" s="356">
        <f>'B1.8'!Q24/'B1.5'!Q$17*100</f>
        <v>28119129.912967794</v>
      </c>
      <c r="R24" s="359">
        <f>'B1.8'!R24/'B1.5'!R$17*100</f>
        <v>29227121.372664392</v>
      </c>
      <c r="S24" s="366"/>
      <c r="V24" s="368"/>
      <c r="W24" s="365"/>
    </row>
    <row r="25" spans="3:23" ht="12.75">
      <c r="C25" s="100"/>
      <c r="D25" s="315"/>
      <c r="E25" s="153" t="s">
        <v>132</v>
      </c>
      <c r="F25" s="153"/>
      <c r="G25" s="153"/>
      <c r="H25" s="154"/>
      <c r="I25" s="155"/>
      <c r="J25" s="156">
        <f>'B1.8'!J25/'B1.5'!J$17*100</f>
        <v>672795.9790575916</v>
      </c>
      <c r="K25" s="156">
        <f>'B1.8'!K25/'B1.5'!K$17*100</f>
        <v>717839.0316004077</v>
      </c>
      <c r="L25" s="156">
        <f>'B1.8'!L25/'B1.5'!L$17*100</f>
        <v>662073.87</v>
      </c>
      <c r="M25" s="156">
        <f>'B1.8'!M25/'B1.5'!M$17*100</f>
        <v>691905.1414634146</v>
      </c>
      <c r="N25" s="157">
        <f>'B1.8'!N25/'B1.5'!N$17*100</f>
        <v>765203.889943074</v>
      </c>
      <c r="O25" s="158">
        <f>'B1.8'!O25/'B1.5'!O$17*100</f>
        <v>736891.0080285459</v>
      </c>
      <c r="P25" s="156">
        <f>'B1.8'!P25/'B1.5'!P$17*100</f>
        <v>662306.1429832303</v>
      </c>
      <c r="Q25" s="156">
        <f>'B1.8'!Q25/'B1.5'!Q$17*100</f>
        <v>663526.7014795474</v>
      </c>
      <c r="R25" s="351">
        <f>'B1.8'!R25/'B1.5'!R$17*100</f>
        <v>694182.2475491035</v>
      </c>
      <c r="S25" s="366"/>
      <c r="V25" s="368"/>
      <c r="W25" s="365"/>
    </row>
    <row r="26" spans="3:23" ht="12.75" customHeight="1">
      <c r="C26" s="100"/>
      <c r="D26" s="360"/>
      <c r="E26" s="634" t="s">
        <v>74</v>
      </c>
      <c r="F26" s="110" t="s">
        <v>133</v>
      </c>
      <c r="G26" s="110"/>
      <c r="H26" s="111"/>
      <c r="I26" s="112"/>
      <c r="J26" s="113">
        <f>'B1.8'!J26/'B1.5'!J$17*100</f>
        <v>306758.4188481675</v>
      </c>
      <c r="K26" s="113">
        <f>'B1.8'!K26/'B1.5'!K$17*100</f>
        <v>402947.55351681955</v>
      </c>
      <c r="L26" s="113">
        <f>'B1.8'!L26/'B1.5'!L$17*100</f>
        <v>328208.63</v>
      </c>
      <c r="M26" s="113">
        <f>'B1.8'!M26/'B1.5'!M$17*100</f>
        <v>356566.3707317074</v>
      </c>
      <c r="N26" s="114">
        <f>'B1.8'!N26/'B1.5'!N$17*100</f>
        <v>382060.4554079696</v>
      </c>
      <c r="O26" s="115">
        <f>'B1.8'!O26/'B1.5'!O$17*100</f>
        <v>411125.9678858163</v>
      </c>
      <c r="P26" s="113">
        <f>'B1.8'!P26/'B1.5'!P$17*100</f>
        <v>350865.0750220653</v>
      </c>
      <c r="Q26" s="113">
        <f>'B1.8'!Q26/'B1.5'!Q$17*100</f>
        <v>336264.7954743255</v>
      </c>
      <c r="R26" s="117">
        <f>'B1.8'!R26/'B1.5'!R$17*100</f>
        <v>331139.88021349284</v>
      </c>
      <c r="S26" s="366"/>
      <c r="V26" s="368"/>
      <c r="W26" s="365"/>
    </row>
    <row r="27" spans="3:23" ht="12.75">
      <c r="C27" s="100"/>
      <c r="D27" s="167"/>
      <c r="E27" s="635"/>
      <c r="F27" s="169" t="s">
        <v>141</v>
      </c>
      <c r="G27" s="169"/>
      <c r="H27" s="170"/>
      <c r="I27" s="171"/>
      <c r="J27" s="172">
        <f>'B1.8'!J27/'B1.5'!J$17*100</f>
        <v>354850.9947643979</v>
      </c>
      <c r="K27" s="172">
        <f>'B1.8'!K27/'B1.5'!K$17*100</f>
        <v>295363.21100917435</v>
      </c>
      <c r="L27" s="172">
        <f>'B1.8'!L27/'B1.5'!L$17*100</f>
        <v>316763.76</v>
      </c>
      <c r="M27" s="172">
        <f>'B1.8'!M27/'B1.5'!M$17*100</f>
        <v>335338.8097560976</v>
      </c>
      <c r="N27" s="173">
        <f>'B1.8'!N27/'B1.5'!N$17*100</f>
        <v>383143.4345351043</v>
      </c>
      <c r="O27" s="174">
        <f>'B1.8'!O27/'B1.5'!O$17*100</f>
        <v>325765.0312221231</v>
      </c>
      <c r="P27" s="172">
        <f>'B1.8'!P27/'B1.5'!P$17*100</f>
        <v>311441.06796116504</v>
      </c>
      <c r="Q27" s="172">
        <f>'B1.8'!Q27/'B1.5'!Q$17*100</f>
        <v>327261.9060052219</v>
      </c>
      <c r="R27" s="350">
        <f>'B1.8'!R27/'B1.5'!R$17*100</f>
        <v>363042.36733561056</v>
      </c>
      <c r="S27" s="366"/>
      <c r="V27" s="368"/>
      <c r="W27" s="365"/>
    </row>
    <row r="28" spans="3:23" ht="13.5" thickBot="1">
      <c r="C28" s="100"/>
      <c r="D28" s="126"/>
      <c r="E28" s="128" t="s">
        <v>135</v>
      </c>
      <c r="F28" s="128"/>
      <c r="G28" s="128"/>
      <c r="H28" s="129"/>
      <c r="I28" s="130"/>
      <c r="J28" s="361">
        <f>'B1.8'!J28/'B1.5'!J$17*100</f>
        <v>8239653.214659658</v>
      </c>
      <c r="K28" s="361">
        <f>'B1.8'!K28/'B1.5'!K$17*100</f>
        <v>7821232.579001047</v>
      </c>
      <c r="L28" s="361">
        <f>'B1.8'!L28/'B1.5'!L$17*100</f>
        <v>8341673.559999996</v>
      </c>
      <c r="M28" s="361">
        <f>'B1.8'!M28/'B1.5'!M$17*100</f>
        <v>10476919.707317073</v>
      </c>
      <c r="N28" s="362">
        <f>'B1.8'!N28/'B1.5'!N$17*100</f>
        <v>13060417.779886149</v>
      </c>
      <c r="O28" s="363">
        <f>'B1.8'!O28/'B1.5'!O$17*100</f>
        <v>9173276.3603925</v>
      </c>
      <c r="P28" s="361">
        <f>'B1.8'!P28/'B1.5'!P$17*100</f>
        <v>10251098.16416593</v>
      </c>
      <c r="Q28" s="361">
        <f>'B1.8'!Q28/'B1.5'!Q$17*100</f>
        <v>12971835.230635334</v>
      </c>
      <c r="R28" s="364">
        <f>'B1.8'!R28/'B1.5'!R$17*100</f>
        <v>19316514.828377455</v>
      </c>
      <c r="S28" s="366"/>
      <c r="V28" s="368"/>
      <c r="W28" s="365"/>
    </row>
    <row r="29" spans="4:18" ht="13.5">
      <c r="D29" s="136" t="s">
        <v>79</v>
      </c>
      <c r="E29" s="137"/>
      <c r="F29" s="137"/>
      <c r="G29" s="137"/>
      <c r="H29" s="137"/>
      <c r="I29" s="136"/>
      <c r="J29" s="136"/>
      <c r="K29" s="136"/>
      <c r="L29" s="136"/>
      <c r="M29" s="136"/>
      <c r="N29" s="136"/>
      <c r="O29" s="136"/>
      <c r="P29" s="136"/>
      <c r="Q29" s="136"/>
      <c r="R29" s="138" t="s">
        <v>121</v>
      </c>
    </row>
    <row r="30" spans="4:18" ht="12.75">
      <c r="D30" s="139" t="s">
        <v>69</v>
      </c>
      <c r="E30" s="592" t="s">
        <v>112</v>
      </c>
      <c r="F30" s="592"/>
      <c r="G30" s="592"/>
      <c r="H30" s="592"/>
      <c r="I30" s="592"/>
      <c r="J30" s="592"/>
      <c r="K30" s="592"/>
      <c r="L30" s="592"/>
      <c r="M30" s="592"/>
      <c r="N30" s="592"/>
      <c r="O30" s="592"/>
      <c r="P30" s="592"/>
      <c r="Q30" s="592"/>
      <c r="R30" s="592"/>
    </row>
    <row r="31" spans="4:18" ht="12.75">
      <c r="D31" s="139" t="s">
        <v>81</v>
      </c>
      <c r="E31" s="592" t="s">
        <v>136</v>
      </c>
      <c r="F31" s="592"/>
      <c r="G31" s="592"/>
      <c r="H31" s="592"/>
      <c r="I31" s="592"/>
      <c r="J31" s="592"/>
      <c r="K31" s="592"/>
      <c r="L31" s="592"/>
      <c r="M31" s="592"/>
      <c r="N31" s="592"/>
      <c r="O31" s="592"/>
      <c r="P31" s="592"/>
      <c r="Q31" s="592"/>
      <c r="R31" s="592"/>
    </row>
    <row r="32" spans="4:18" ht="12.75" customHeight="1">
      <c r="D32" s="139" t="s">
        <v>83</v>
      </c>
      <c r="E32" s="592" t="s">
        <v>137</v>
      </c>
      <c r="F32" s="592"/>
      <c r="G32" s="592"/>
      <c r="H32" s="592"/>
      <c r="I32" s="592"/>
      <c r="J32" s="592"/>
      <c r="K32" s="592"/>
      <c r="L32" s="592"/>
      <c r="M32" s="592"/>
      <c r="N32" s="592"/>
      <c r="O32" s="592"/>
      <c r="P32" s="592"/>
      <c r="Q32" s="592"/>
      <c r="R32" s="592"/>
    </row>
    <row r="33" spans="4:18" ht="24" customHeight="1">
      <c r="D33" s="139" t="s">
        <v>138</v>
      </c>
      <c r="E33" s="627" t="s">
        <v>113</v>
      </c>
      <c r="F33" s="627"/>
      <c r="G33" s="627"/>
      <c r="H33" s="627"/>
      <c r="I33" s="627"/>
      <c r="J33" s="627"/>
      <c r="K33" s="627"/>
      <c r="L33" s="627"/>
      <c r="M33" s="627"/>
      <c r="N33" s="627"/>
      <c r="O33" s="627"/>
      <c r="P33" s="627"/>
      <c r="Q33" s="627"/>
      <c r="R33" s="627"/>
    </row>
  </sheetData>
  <sheetProtection/>
  <mergeCells count="16">
    <mergeCell ref="Q7:Q10"/>
    <mergeCell ref="E26:E27"/>
    <mergeCell ref="E30:R30"/>
    <mergeCell ref="E31:R31"/>
    <mergeCell ref="K7:K10"/>
    <mergeCell ref="P7:P10"/>
    <mergeCell ref="E33:R33"/>
    <mergeCell ref="E32:R32"/>
    <mergeCell ref="E19:E21"/>
    <mergeCell ref="N7:N10"/>
    <mergeCell ref="O7:O10"/>
    <mergeCell ref="R7:R10"/>
    <mergeCell ref="D7:I11"/>
    <mergeCell ref="L7:L10"/>
    <mergeCell ref="M7:M10"/>
    <mergeCell ref="J7:J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8"/>
  <dimension ref="C3:S28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75390625" style="1" customWidth="1"/>
    <col min="8" max="8" width="11.25390625" style="1" customWidth="1"/>
    <col min="9" max="9" width="1.12109375" style="1" customWidth="1"/>
    <col min="10" max="18" width="9.125" style="1" customWidth="1"/>
    <col min="19" max="27" width="1.75390625" style="1" customWidth="1"/>
    <col min="28" max="28" width="10.375" style="1" bestFit="1" customWidth="1"/>
    <col min="29" max="29" width="6.25390625" style="1" customWidth="1"/>
    <col min="30" max="30" width="1.625" style="1" customWidth="1"/>
    <col min="31" max="42" width="1.75390625" style="1" customWidth="1"/>
    <col min="43" max="16384" width="9.125" style="1" customWidth="1"/>
  </cols>
  <sheetData>
    <row r="1" ht="12.75" hidden="1"/>
    <row r="2" ht="12.75" hidden="1"/>
    <row r="3" ht="9" customHeight="1">
      <c r="C3" s="75"/>
    </row>
    <row r="4" spans="4:18" s="2" customFormat="1" ht="15.75">
      <c r="D4" s="3" t="s">
        <v>142</v>
      </c>
      <c r="E4" s="3"/>
      <c r="F4" s="3"/>
      <c r="G4" s="3"/>
      <c r="H4" s="4" t="s">
        <v>143</v>
      </c>
      <c r="I4" s="5"/>
      <c r="J4" s="3"/>
      <c r="K4" s="3"/>
      <c r="L4" s="3"/>
      <c r="M4" s="3"/>
      <c r="N4" s="3"/>
      <c r="O4" s="3"/>
      <c r="P4" s="3"/>
      <c r="Q4" s="3"/>
      <c r="R4" s="3"/>
    </row>
    <row r="5" spans="4:18" s="2" customFormat="1" ht="15.75">
      <c r="D5" s="76" t="s">
        <v>217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9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1"/>
      <c r="S6" s="7" t="s">
        <v>34</v>
      </c>
    </row>
    <row r="7" spans="3:19" ht="6" customHeight="1">
      <c r="C7" s="82"/>
      <c r="D7" s="601" t="s">
        <v>144</v>
      </c>
      <c r="E7" s="602"/>
      <c r="F7" s="602"/>
      <c r="G7" s="602"/>
      <c r="H7" s="602"/>
      <c r="I7" s="603"/>
      <c r="J7" s="597">
        <v>2003</v>
      </c>
      <c r="K7" s="597">
        <v>2004</v>
      </c>
      <c r="L7" s="619">
        <v>2005</v>
      </c>
      <c r="M7" s="612">
        <v>2006</v>
      </c>
      <c r="N7" s="614">
        <v>2007</v>
      </c>
      <c r="O7" s="597">
        <v>2008</v>
      </c>
      <c r="P7" s="597">
        <v>2009</v>
      </c>
      <c r="Q7" s="597">
        <v>2010</v>
      </c>
      <c r="R7" s="599">
        <v>2011</v>
      </c>
      <c r="S7" s="83"/>
    </row>
    <row r="8" spans="3:19" ht="6" customHeight="1">
      <c r="C8" s="82"/>
      <c r="D8" s="604"/>
      <c r="E8" s="605"/>
      <c r="F8" s="605"/>
      <c r="G8" s="605"/>
      <c r="H8" s="605"/>
      <c r="I8" s="606"/>
      <c r="J8" s="598"/>
      <c r="K8" s="598"/>
      <c r="L8" s="620"/>
      <c r="M8" s="613"/>
      <c r="N8" s="615"/>
      <c r="O8" s="598"/>
      <c r="P8" s="598"/>
      <c r="Q8" s="598"/>
      <c r="R8" s="600"/>
      <c r="S8" s="83"/>
    </row>
    <row r="9" spans="3:19" ht="6" customHeight="1">
      <c r="C9" s="82"/>
      <c r="D9" s="604"/>
      <c r="E9" s="605"/>
      <c r="F9" s="605"/>
      <c r="G9" s="605"/>
      <c r="H9" s="605"/>
      <c r="I9" s="606"/>
      <c r="J9" s="598"/>
      <c r="K9" s="598"/>
      <c r="L9" s="620"/>
      <c r="M9" s="613"/>
      <c r="N9" s="615"/>
      <c r="O9" s="598"/>
      <c r="P9" s="598"/>
      <c r="Q9" s="598"/>
      <c r="R9" s="600"/>
      <c r="S9" s="83"/>
    </row>
    <row r="10" spans="3:19" ht="6" customHeight="1">
      <c r="C10" s="82"/>
      <c r="D10" s="604"/>
      <c r="E10" s="605"/>
      <c r="F10" s="605"/>
      <c r="G10" s="605"/>
      <c r="H10" s="605"/>
      <c r="I10" s="606"/>
      <c r="J10" s="598"/>
      <c r="K10" s="598"/>
      <c r="L10" s="620"/>
      <c r="M10" s="613"/>
      <c r="N10" s="615"/>
      <c r="O10" s="598"/>
      <c r="P10" s="598"/>
      <c r="Q10" s="598"/>
      <c r="R10" s="600"/>
      <c r="S10" s="83"/>
    </row>
    <row r="11" spans="3:19" ht="15" customHeight="1" thickBot="1">
      <c r="C11" s="82"/>
      <c r="D11" s="607"/>
      <c r="E11" s="608"/>
      <c r="F11" s="608"/>
      <c r="G11" s="608"/>
      <c r="H11" s="608"/>
      <c r="I11" s="609"/>
      <c r="J11" s="307"/>
      <c r="K11" s="307"/>
      <c r="L11" s="308"/>
      <c r="M11" s="87"/>
      <c r="N11" s="369"/>
      <c r="O11" s="307"/>
      <c r="P11" s="307"/>
      <c r="Q11" s="307"/>
      <c r="R11" s="336"/>
      <c r="S11" s="83"/>
    </row>
    <row r="12" spans="3:19" ht="13.5" thickTop="1">
      <c r="C12" s="100"/>
      <c r="D12" s="370"/>
      <c r="E12" s="371" t="s">
        <v>29</v>
      </c>
      <c r="F12" s="371"/>
      <c r="G12" s="371"/>
      <c r="H12" s="372"/>
      <c r="I12" s="373"/>
      <c r="J12" s="374">
        <v>32597.428828365875</v>
      </c>
      <c r="K12" s="374">
        <v>33621.19329149735</v>
      </c>
      <c r="L12" s="375">
        <v>35730.90788785493</v>
      </c>
      <c r="M12" s="376">
        <v>38924.16434809805</v>
      </c>
      <c r="N12" s="377">
        <v>40491.76382821888</v>
      </c>
      <c r="O12" s="374">
        <v>41978.733172905515</v>
      </c>
      <c r="P12" s="374">
        <v>44122.81031656938</v>
      </c>
      <c r="Q12" s="374">
        <v>42476.67355092949</v>
      </c>
      <c r="R12" s="378">
        <v>41708.766560199416</v>
      </c>
      <c r="S12" s="83"/>
    </row>
    <row r="13" spans="3:19" ht="15">
      <c r="C13" s="100"/>
      <c r="D13" s="349"/>
      <c r="E13" s="169"/>
      <c r="F13" s="169" t="s">
        <v>15</v>
      </c>
      <c r="G13" s="169"/>
      <c r="H13" s="170"/>
      <c r="I13" s="171"/>
      <c r="J13" s="379">
        <v>32057.83330887642</v>
      </c>
      <c r="K13" s="379">
        <v>33014.296605103686</v>
      </c>
      <c r="L13" s="380">
        <v>35183.39895569234</v>
      </c>
      <c r="M13" s="381">
        <v>38271.588665920455</v>
      </c>
      <c r="N13" s="382">
        <v>39946.13269935917</v>
      </c>
      <c r="O13" s="379">
        <v>41518.59807102758</v>
      </c>
      <c r="P13" s="379">
        <v>43651.19973253725</v>
      </c>
      <c r="Q13" s="379">
        <v>42017.24529427421</v>
      </c>
      <c r="R13" s="383">
        <v>41270.780979471325</v>
      </c>
      <c r="S13" s="83"/>
    </row>
    <row r="14" spans="3:19" ht="12.75" customHeight="1">
      <c r="C14" s="100"/>
      <c r="D14" s="315"/>
      <c r="E14" s="153" t="s">
        <v>145</v>
      </c>
      <c r="F14" s="153"/>
      <c r="G14" s="153"/>
      <c r="H14" s="153"/>
      <c r="I14" s="384"/>
      <c r="J14" s="385">
        <v>37533.98839770103</v>
      </c>
      <c r="K14" s="385">
        <v>40570.93775645349</v>
      </c>
      <c r="L14" s="386">
        <v>42236.69068047225</v>
      </c>
      <c r="M14" s="387">
        <v>46962.204614962204</v>
      </c>
      <c r="N14" s="388">
        <v>50370.710492801496</v>
      </c>
      <c r="O14" s="385">
        <v>52572.37797594019</v>
      </c>
      <c r="P14" s="385">
        <v>57642.8309624349</v>
      </c>
      <c r="Q14" s="385">
        <v>57292.5257856028</v>
      </c>
      <c r="R14" s="389">
        <v>60342.56451586241</v>
      </c>
      <c r="S14" s="83"/>
    </row>
    <row r="15" spans="3:19" ht="15">
      <c r="C15" s="100"/>
      <c r="D15" s="349"/>
      <c r="E15" s="390"/>
      <c r="F15" s="169" t="s">
        <v>16</v>
      </c>
      <c r="G15" s="390"/>
      <c r="H15" s="390"/>
      <c r="I15" s="171"/>
      <c r="J15" s="379">
        <v>35555.83544228999</v>
      </c>
      <c r="K15" s="379">
        <v>38377.208515022336</v>
      </c>
      <c r="L15" s="380">
        <v>40635.01224939772</v>
      </c>
      <c r="M15" s="381">
        <v>44373.89301371208</v>
      </c>
      <c r="N15" s="382">
        <v>46299.76447772799</v>
      </c>
      <c r="O15" s="379">
        <v>49739.994987042606</v>
      </c>
      <c r="P15" s="379">
        <v>54598.90616533933</v>
      </c>
      <c r="Q15" s="379">
        <v>54277.82800077879</v>
      </c>
      <c r="R15" s="383">
        <v>57213.50110109882</v>
      </c>
      <c r="S15" s="83"/>
    </row>
    <row r="16" spans="3:19" ht="12.75">
      <c r="C16" s="100"/>
      <c r="D16" s="315"/>
      <c r="E16" s="153" t="s">
        <v>146</v>
      </c>
      <c r="F16" s="153"/>
      <c r="G16" s="153"/>
      <c r="H16" s="154"/>
      <c r="I16" s="155"/>
      <c r="J16" s="385">
        <v>43686.2885080502</v>
      </c>
      <c r="K16" s="385">
        <v>44972.25581940032</v>
      </c>
      <c r="L16" s="386">
        <v>47291.91613952178</v>
      </c>
      <c r="M16" s="387">
        <v>50514.83017509384</v>
      </c>
      <c r="N16" s="388">
        <v>53018.37126996815</v>
      </c>
      <c r="O16" s="385">
        <v>54812.8443644825</v>
      </c>
      <c r="P16" s="385">
        <v>57271.47679763307</v>
      </c>
      <c r="Q16" s="385">
        <v>57010.13186404616</v>
      </c>
      <c r="R16" s="389">
        <v>59340.48616431607</v>
      </c>
      <c r="S16" s="83"/>
    </row>
    <row r="17" spans="3:19" ht="15">
      <c r="C17" s="100"/>
      <c r="D17" s="360"/>
      <c r="E17" s="631" t="s">
        <v>74</v>
      </c>
      <c r="F17" s="110" t="s">
        <v>17</v>
      </c>
      <c r="G17" s="110"/>
      <c r="H17" s="111"/>
      <c r="I17" s="112"/>
      <c r="J17" s="391">
        <v>35515.477973488916</v>
      </c>
      <c r="K17" s="391">
        <v>37524.628204068715</v>
      </c>
      <c r="L17" s="392">
        <v>39927.186322012276</v>
      </c>
      <c r="M17" s="393">
        <v>43114.405690961044</v>
      </c>
      <c r="N17" s="394">
        <v>45484.37691328211</v>
      </c>
      <c r="O17" s="391">
        <v>47765.737593879305</v>
      </c>
      <c r="P17" s="391">
        <v>49668.045689806975</v>
      </c>
      <c r="Q17" s="391">
        <v>49280.10460632059</v>
      </c>
      <c r="R17" s="395">
        <v>51390.72561910862</v>
      </c>
      <c r="S17" s="83"/>
    </row>
    <row r="18" spans="3:19" ht="15">
      <c r="C18" s="100"/>
      <c r="D18" s="101"/>
      <c r="E18" s="636"/>
      <c r="F18" s="110" t="s">
        <v>18</v>
      </c>
      <c r="G18" s="110"/>
      <c r="H18" s="111"/>
      <c r="I18" s="112"/>
      <c r="J18" s="391">
        <v>40073.410086160155</v>
      </c>
      <c r="K18" s="391">
        <v>40981.25647274903</v>
      </c>
      <c r="L18" s="392">
        <v>43015.676921543556</v>
      </c>
      <c r="M18" s="393">
        <v>47724.16254511099</v>
      </c>
      <c r="N18" s="394">
        <v>48372.1526116228</v>
      </c>
      <c r="O18" s="391">
        <v>49484.37926796324</v>
      </c>
      <c r="P18" s="391">
        <v>52415.521989304725</v>
      </c>
      <c r="Q18" s="391">
        <v>52683.900371037</v>
      </c>
      <c r="R18" s="395">
        <v>55522.37316363162</v>
      </c>
      <c r="S18" s="83"/>
    </row>
    <row r="19" spans="3:19" ht="15">
      <c r="C19" s="100"/>
      <c r="D19" s="101"/>
      <c r="E19" s="638"/>
      <c r="F19" s="118" t="s">
        <v>19</v>
      </c>
      <c r="G19" s="118"/>
      <c r="H19" s="119"/>
      <c r="I19" s="120"/>
      <c r="J19" s="396" t="s">
        <v>70</v>
      </c>
      <c r="K19" s="396" t="s">
        <v>70</v>
      </c>
      <c r="L19" s="397" t="s">
        <v>70</v>
      </c>
      <c r="M19" s="398" t="s">
        <v>70</v>
      </c>
      <c r="N19" s="399">
        <v>154800.46625155665</v>
      </c>
      <c r="O19" s="400">
        <v>160971.8425866416</v>
      </c>
      <c r="P19" s="400">
        <v>178499.0990362826</v>
      </c>
      <c r="Q19" s="400">
        <v>180496.16338804658</v>
      </c>
      <c r="R19" s="401">
        <v>179795.4820165094</v>
      </c>
      <c r="S19" s="83"/>
    </row>
    <row r="20" spans="3:19" ht="15">
      <c r="C20" s="100"/>
      <c r="D20" s="167"/>
      <c r="E20" s="637"/>
      <c r="F20" s="169" t="s">
        <v>20</v>
      </c>
      <c r="G20" s="169"/>
      <c r="H20" s="170"/>
      <c r="I20" s="171"/>
      <c r="J20" s="379">
        <v>52216.22583730001</v>
      </c>
      <c r="K20" s="379">
        <v>53375.47503067511</v>
      </c>
      <c r="L20" s="380">
        <v>57072.36613310868</v>
      </c>
      <c r="M20" s="381">
        <v>58888.14042571103</v>
      </c>
      <c r="N20" s="382">
        <v>61375.55175308489</v>
      </c>
      <c r="O20" s="379">
        <v>63050.5060668837</v>
      </c>
      <c r="P20" s="379">
        <v>65486.069370147336</v>
      </c>
      <c r="Q20" s="379">
        <v>64608.153271408555</v>
      </c>
      <c r="R20" s="383">
        <v>66603.73712808748</v>
      </c>
      <c r="S20" s="83"/>
    </row>
    <row r="21" spans="3:19" ht="13.5" thickBot="1">
      <c r="C21" s="100"/>
      <c r="D21" s="126"/>
      <c r="E21" s="128" t="s">
        <v>147</v>
      </c>
      <c r="F21" s="128"/>
      <c r="G21" s="128"/>
      <c r="H21" s="129"/>
      <c r="I21" s="130"/>
      <c r="J21" s="402">
        <v>79172.31853901445</v>
      </c>
      <c r="K21" s="402">
        <v>82772.36800514873</v>
      </c>
      <c r="L21" s="403">
        <v>89028.43758275281</v>
      </c>
      <c r="M21" s="588">
        <v>93541.8610419112</v>
      </c>
      <c r="N21" s="589">
        <v>95594.78529760736</v>
      </c>
      <c r="O21" s="590">
        <v>93758.26561869257</v>
      </c>
      <c r="P21" s="590">
        <v>99017.39881833864</v>
      </c>
      <c r="Q21" s="590">
        <v>94436.81670692175</v>
      </c>
      <c r="R21" s="591">
        <v>97327.75638377637</v>
      </c>
      <c r="S21" s="83"/>
    </row>
    <row r="22" spans="4:19" ht="13.5">
      <c r="D22" s="136" t="s">
        <v>79</v>
      </c>
      <c r="E22" s="137"/>
      <c r="F22" s="137"/>
      <c r="G22" s="137"/>
      <c r="H22" s="137"/>
      <c r="I22" s="136"/>
      <c r="J22" s="136"/>
      <c r="K22" s="136"/>
      <c r="L22" s="136"/>
      <c r="M22" s="136"/>
      <c r="N22" s="136"/>
      <c r="O22" s="136"/>
      <c r="P22" s="136"/>
      <c r="Q22" s="136"/>
      <c r="R22" s="138" t="s">
        <v>228</v>
      </c>
      <c r="S22" s="1" t="s">
        <v>34</v>
      </c>
    </row>
    <row r="23" spans="4:18" ht="12.75">
      <c r="D23" s="139"/>
      <c r="E23" s="592" t="s">
        <v>149</v>
      </c>
      <c r="F23" s="592"/>
      <c r="G23" s="592"/>
      <c r="H23" s="592"/>
      <c r="I23" s="592"/>
      <c r="J23" s="592"/>
      <c r="K23" s="592"/>
      <c r="L23" s="592"/>
      <c r="M23" s="592"/>
      <c r="N23" s="592"/>
      <c r="O23" s="592"/>
      <c r="P23" s="592"/>
      <c r="Q23" s="592"/>
      <c r="R23" s="592"/>
    </row>
    <row r="24" spans="4:18" ht="24.75" customHeight="1">
      <c r="D24" s="139"/>
      <c r="E24" s="592" t="s">
        <v>150</v>
      </c>
      <c r="F24" s="592"/>
      <c r="G24" s="592"/>
      <c r="H24" s="592"/>
      <c r="I24" s="592"/>
      <c r="J24" s="592"/>
      <c r="K24" s="592"/>
      <c r="L24" s="592"/>
      <c r="M24" s="592"/>
      <c r="N24" s="592"/>
      <c r="O24" s="592"/>
      <c r="P24" s="592"/>
      <c r="Q24" s="592"/>
      <c r="R24" s="592"/>
    </row>
    <row r="25" spans="4:18" ht="24" customHeight="1">
      <c r="D25" s="139"/>
      <c r="E25" s="592" t="s">
        <v>151</v>
      </c>
      <c r="F25" s="592"/>
      <c r="G25" s="592"/>
      <c r="H25" s="592"/>
      <c r="I25" s="592"/>
      <c r="J25" s="592"/>
      <c r="K25" s="592"/>
      <c r="L25" s="592"/>
      <c r="M25" s="592"/>
      <c r="N25" s="592"/>
      <c r="O25" s="592"/>
      <c r="P25" s="592"/>
      <c r="Q25" s="592"/>
      <c r="R25" s="592"/>
    </row>
    <row r="26" spans="4:18" ht="24" customHeight="1">
      <c r="D26" s="139"/>
      <c r="E26" s="592" t="s">
        <v>152</v>
      </c>
      <c r="F26" s="592"/>
      <c r="G26" s="592"/>
      <c r="H26" s="592"/>
      <c r="I26" s="592"/>
      <c r="J26" s="592"/>
      <c r="K26" s="592"/>
      <c r="L26" s="592"/>
      <c r="M26" s="592"/>
      <c r="N26" s="592"/>
      <c r="O26" s="592"/>
      <c r="P26" s="592"/>
      <c r="Q26" s="592"/>
      <c r="R26" s="592"/>
    </row>
    <row r="27" spans="4:18" ht="13.5" customHeight="1">
      <c r="D27" s="139" t="s">
        <v>69</v>
      </c>
      <c r="E27" s="592" t="s">
        <v>136</v>
      </c>
      <c r="F27" s="592"/>
      <c r="G27" s="592"/>
      <c r="H27" s="592"/>
      <c r="I27" s="592"/>
      <c r="J27" s="592"/>
      <c r="K27" s="592"/>
      <c r="L27" s="592"/>
      <c r="M27" s="592"/>
      <c r="N27" s="592"/>
      <c r="O27" s="592"/>
      <c r="P27" s="592"/>
      <c r="Q27" s="592"/>
      <c r="R27" s="592"/>
    </row>
    <row r="28" spans="4:18" ht="13.5" customHeight="1">
      <c r="D28" s="139" t="s">
        <v>81</v>
      </c>
      <c r="E28" s="592" t="s">
        <v>153</v>
      </c>
      <c r="F28" s="592"/>
      <c r="G28" s="592"/>
      <c r="H28" s="592"/>
      <c r="I28" s="592"/>
      <c r="J28" s="592"/>
      <c r="K28" s="592"/>
      <c r="L28" s="592"/>
      <c r="M28" s="592"/>
      <c r="N28" s="592"/>
      <c r="O28" s="592"/>
      <c r="P28" s="592"/>
      <c r="Q28" s="592"/>
      <c r="R28" s="592"/>
    </row>
  </sheetData>
  <sheetProtection/>
  <mergeCells count="17">
    <mergeCell ref="N7:N10"/>
    <mergeCell ref="O7:O10"/>
    <mergeCell ref="R7:R10"/>
    <mergeCell ref="D7:I11"/>
    <mergeCell ref="J7:J10"/>
    <mergeCell ref="K7:K10"/>
    <mergeCell ref="L7:L10"/>
    <mergeCell ref="M7:M10"/>
    <mergeCell ref="P7:P10"/>
    <mergeCell ref="Q7:Q10"/>
    <mergeCell ref="E28:R28"/>
    <mergeCell ref="E17:E20"/>
    <mergeCell ref="E23:R23"/>
    <mergeCell ref="E24:R24"/>
    <mergeCell ref="E25:R25"/>
    <mergeCell ref="E27:R27"/>
    <mergeCell ref="E26:R26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8"/>
  <dimension ref="C3:AR40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75390625" style="1" customWidth="1"/>
    <col min="8" max="8" width="10.375" style="1" customWidth="1"/>
    <col min="9" max="9" width="1.12109375" style="1" customWidth="1"/>
    <col min="10" max="18" width="9.375" style="1" customWidth="1"/>
    <col min="19" max="42" width="1.75390625" style="1" customWidth="1"/>
    <col min="43" max="43" width="10.625" style="1" bestFit="1" customWidth="1"/>
    <col min="44" max="16384" width="9.125" style="1" customWidth="1"/>
  </cols>
  <sheetData>
    <row r="1" ht="12.75" hidden="1"/>
    <row r="2" ht="12.75" hidden="1"/>
    <row r="3" ht="9" customHeight="1">
      <c r="C3" s="75"/>
    </row>
    <row r="4" spans="4:18" s="2" customFormat="1" ht="15.75">
      <c r="D4" s="3" t="s">
        <v>154</v>
      </c>
      <c r="E4" s="3"/>
      <c r="F4" s="3"/>
      <c r="G4" s="3"/>
      <c r="H4" s="4" t="s">
        <v>155</v>
      </c>
      <c r="I4" s="5"/>
      <c r="J4" s="3"/>
      <c r="K4" s="3"/>
      <c r="L4" s="3"/>
      <c r="M4" s="3"/>
      <c r="N4" s="3"/>
      <c r="O4" s="3"/>
      <c r="P4" s="3"/>
      <c r="Q4" s="3"/>
      <c r="R4" s="3"/>
    </row>
    <row r="5" spans="4:18" s="2" customFormat="1" ht="15.75">
      <c r="D5" s="76" t="s">
        <v>232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9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1"/>
      <c r="S6" s="7" t="s">
        <v>34</v>
      </c>
    </row>
    <row r="7" spans="3:19" ht="6" customHeight="1">
      <c r="C7" s="82"/>
      <c r="D7" s="601" t="s">
        <v>144</v>
      </c>
      <c r="E7" s="602"/>
      <c r="F7" s="602"/>
      <c r="G7" s="602"/>
      <c r="H7" s="602"/>
      <c r="I7" s="603"/>
      <c r="J7" s="597">
        <v>2003</v>
      </c>
      <c r="K7" s="597">
        <v>2004</v>
      </c>
      <c r="L7" s="619">
        <v>2005</v>
      </c>
      <c r="M7" s="612">
        <v>2006</v>
      </c>
      <c r="N7" s="614">
        <v>2007</v>
      </c>
      <c r="O7" s="597">
        <v>2008</v>
      </c>
      <c r="P7" s="597">
        <v>2009</v>
      </c>
      <c r="Q7" s="597">
        <v>2010</v>
      </c>
      <c r="R7" s="593">
        <v>2011</v>
      </c>
      <c r="S7" s="83"/>
    </row>
    <row r="8" spans="3:19" ht="6" customHeight="1">
      <c r="C8" s="82"/>
      <c r="D8" s="604"/>
      <c r="E8" s="605"/>
      <c r="F8" s="605"/>
      <c r="G8" s="605"/>
      <c r="H8" s="605"/>
      <c r="I8" s="606"/>
      <c r="J8" s="598"/>
      <c r="K8" s="598"/>
      <c r="L8" s="620"/>
      <c r="M8" s="613"/>
      <c r="N8" s="615"/>
      <c r="O8" s="598"/>
      <c r="P8" s="598"/>
      <c r="Q8" s="598"/>
      <c r="R8" s="594"/>
      <c r="S8" s="83"/>
    </row>
    <row r="9" spans="3:19" ht="6" customHeight="1">
      <c r="C9" s="82"/>
      <c r="D9" s="604"/>
      <c r="E9" s="605"/>
      <c r="F9" s="605"/>
      <c r="G9" s="605"/>
      <c r="H9" s="605"/>
      <c r="I9" s="606"/>
      <c r="J9" s="598"/>
      <c r="K9" s="598"/>
      <c r="L9" s="620"/>
      <c r="M9" s="613"/>
      <c r="N9" s="615"/>
      <c r="O9" s="598"/>
      <c r="P9" s="598"/>
      <c r="Q9" s="598"/>
      <c r="R9" s="594"/>
      <c r="S9" s="83"/>
    </row>
    <row r="10" spans="3:19" ht="6" customHeight="1">
      <c r="C10" s="82"/>
      <c r="D10" s="604"/>
      <c r="E10" s="605"/>
      <c r="F10" s="605"/>
      <c r="G10" s="605"/>
      <c r="H10" s="605"/>
      <c r="I10" s="606"/>
      <c r="J10" s="598"/>
      <c r="K10" s="598"/>
      <c r="L10" s="620"/>
      <c r="M10" s="613"/>
      <c r="N10" s="615"/>
      <c r="O10" s="598"/>
      <c r="P10" s="598"/>
      <c r="Q10" s="598"/>
      <c r="R10" s="594"/>
      <c r="S10" s="83"/>
    </row>
    <row r="11" spans="3:19" ht="15" customHeight="1" thickBot="1">
      <c r="C11" s="82"/>
      <c r="D11" s="607"/>
      <c r="E11" s="608"/>
      <c r="F11" s="608"/>
      <c r="G11" s="608"/>
      <c r="H11" s="608"/>
      <c r="I11" s="609"/>
      <c r="J11" s="307"/>
      <c r="K11" s="308"/>
      <c r="L11" s="308"/>
      <c r="M11" s="87"/>
      <c r="N11" s="369"/>
      <c r="O11" s="307"/>
      <c r="P11" s="307"/>
      <c r="Q11" s="308"/>
      <c r="R11" s="259"/>
      <c r="S11" s="83"/>
    </row>
    <row r="12" spans="3:44" ht="13.5" thickTop="1">
      <c r="C12" s="100"/>
      <c r="D12" s="344"/>
      <c r="E12" s="323" t="s">
        <v>29</v>
      </c>
      <c r="F12" s="323"/>
      <c r="G12" s="323"/>
      <c r="H12" s="324"/>
      <c r="I12" s="325"/>
      <c r="J12" s="374">
        <f>'B1.10'!J12/'B1.11'!J$23*100</f>
        <v>34133.4333281318</v>
      </c>
      <c r="K12" s="375">
        <f>'B1.10'!K12/'B1.11'!K$23*100</f>
        <v>34272.36828898813</v>
      </c>
      <c r="L12" s="375">
        <f>'B1.10'!L12/'B1.11'!L$23*100</f>
        <v>35730.90788785493</v>
      </c>
      <c r="M12" s="376">
        <f>'B1.10'!M12/'B1.11'!M$23*100</f>
        <v>37974.794485949315</v>
      </c>
      <c r="N12" s="404">
        <f>'B1.10'!N12/'B1.11'!N$23*100</f>
        <v>38417.233233604245</v>
      </c>
      <c r="O12" s="374">
        <f>'B1.10'!O12/'B1.11'!O$23*100</f>
        <v>37447.57642542865</v>
      </c>
      <c r="P12" s="374">
        <f>'B1.10'!P12/'B1.11'!P$23*100</f>
        <v>38943.34538090855</v>
      </c>
      <c r="Q12" s="375">
        <f>'B1.10'!Q12/'B1.11'!Q$23*100</f>
        <v>36968.384291496506</v>
      </c>
      <c r="R12" s="556">
        <f>'B1.10'!R12/'B1.11'!R$23*100</f>
        <v>35618.07562783895</v>
      </c>
      <c r="S12" s="83"/>
      <c r="AQ12" s="16"/>
      <c r="AR12" s="13"/>
    </row>
    <row r="13" spans="3:44" ht="15">
      <c r="C13" s="100"/>
      <c r="D13" s="349"/>
      <c r="E13" s="169"/>
      <c r="F13" s="169" t="s">
        <v>15</v>
      </c>
      <c r="G13" s="169"/>
      <c r="H13" s="170"/>
      <c r="I13" s="171"/>
      <c r="J13" s="379">
        <f>'B1.10'!J13/'B1.11'!J$23*100</f>
        <v>33568.41184175541</v>
      </c>
      <c r="K13" s="380">
        <f>'B1.10'!K13/'B1.11'!K$23*100</f>
        <v>33653.717232521594</v>
      </c>
      <c r="L13" s="380">
        <f>'B1.10'!L13/'B1.11'!L$23*100</f>
        <v>35183.39895569234</v>
      </c>
      <c r="M13" s="381">
        <f>'B1.10'!M13/'B1.11'!M$23*100</f>
        <v>37338.135283824835</v>
      </c>
      <c r="N13" s="405">
        <f>'B1.10'!N13/'B1.11'!N$23*100</f>
        <v>37899.55664075822</v>
      </c>
      <c r="O13" s="379">
        <f>'B1.10'!O13/'B1.11'!O$23*100</f>
        <v>37037.10800270079</v>
      </c>
      <c r="P13" s="379">
        <f>'B1.10'!P13/'B1.11'!P$23*100</f>
        <v>38527.09596870013</v>
      </c>
      <c r="Q13" s="380">
        <f>'B1.10'!Q13/'B1.11'!Q$23*100</f>
        <v>36568.53376351106</v>
      </c>
      <c r="R13" s="477">
        <f>'B1.10'!R13/'B1.11'!R$23*100</f>
        <v>35244.048658814114</v>
      </c>
      <c r="S13" s="83"/>
      <c r="AQ13" s="16"/>
      <c r="AR13" s="13"/>
    </row>
    <row r="14" spans="3:44" ht="12.75">
      <c r="C14" s="100"/>
      <c r="D14" s="315"/>
      <c r="E14" s="153" t="s">
        <v>145</v>
      </c>
      <c r="F14" s="153"/>
      <c r="G14" s="153"/>
      <c r="H14" s="154"/>
      <c r="I14" s="155"/>
      <c r="J14" s="385">
        <f>'B1.10'!J14/'B1.11'!J$23*100</f>
        <v>39302.60565204297</v>
      </c>
      <c r="K14" s="386">
        <f>'B1.10'!K14/'B1.11'!K$23*100</f>
        <v>41356.715348066755</v>
      </c>
      <c r="L14" s="386">
        <f>'B1.10'!L14/'B1.11'!L$23*100</f>
        <v>42236.69068047225</v>
      </c>
      <c r="M14" s="387">
        <f>'B1.10'!M14/'B1.11'!M$23*100</f>
        <v>45816.78499020702</v>
      </c>
      <c r="N14" s="406">
        <f>'B1.10'!N14/'B1.11'!N$23*100</f>
        <v>47790.047905883766</v>
      </c>
      <c r="O14" s="385">
        <f>'B1.10'!O14/'B1.11'!O$23*100</f>
        <v>46897.75020155236</v>
      </c>
      <c r="P14" s="385">
        <f>'B1.10'!P14/'B1.11'!P$23*100</f>
        <v>50876.285050692764</v>
      </c>
      <c r="Q14" s="386">
        <f>'B1.10'!Q14/'B1.11'!Q$23*100</f>
        <v>49862.94672376222</v>
      </c>
      <c r="R14" s="557">
        <f>'B1.10'!R14/'B1.11'!R$23*100</f>
        <v>51530.79804941282</v>
      </c>
      <c r="S14" s="83"/>
      <c r="AQ14" s="16"/>
      <c r="AR14" s="13"/>
    </row>
    <row r="15" spans="3:44" ht="15">
      <c r="C15" s="100"/>
      <c r="D15" s="349"/>
      <c r="E15" s="169"/>
      <c r="F15" s="169" t="s">
        <v>16</v>
      </c>
      <c r="G15" s="169"/>
      <c r="H15" s="170"/>
      <c r="I15" s="171"/>
      <c r="J15" s="379">
        <f>'B1.10'!J15/'B1.11'!J$23*100</f>
        <v>37231.24130082721</v>
      </c>
      <c r="K15" s="380">
        <f>'B1.10'!K15/'B1.11'!K$23*100</f>
        <v>39120.49797657731</v>
      </c>
      <c r="L15" s="380">
        <f>'B1.10'!L15/'B1.11'!L$23*100</f>
        <v>40635.01224939772</v>
      </c>
      <c r="M15" s="381">
        <f>'B1.10'!M15/'B1.11'!M$23*100</f>
        <v>43291.6029402069</v>
      </c>
      <c r="N15" s="405">
        <f>'B1.10'!N15/'B1.11'!N$23*100</f>
        <v>43927.67028247437</v>
      </c>
      <c r="O15" s="379">
        <f>'B1.10'!O15/'B1.11'!O$23*100</f>
        <v>44371.092762749875</v>
      </c>
      <c r="P15" s="379">
        <f>'B1.10'!P15/'B1.11'!P$23*100</f>
        <v>48189.67887496852</v>
      </c>
      <c r="Q15" s="380">
        <f>'B1.10'!Q15/'B1.11'!Q$23*100</f>
        <v>47239.18886055595</v>
      </c>
      <c r="R15" s="477">
        <f>'B1.10'!R15/'B1.11'!R$23*100</f>
        <v>48858.66874560104</v>
      </c>
      <c r="S15" s="83"/>
      <c r="AQ15" s="16"/>
      <c r="AR15" s="13"/>
    </row>
    <row r="16" spans="3:44" ht="12.75">
      <c r="C16" s="100"/>
      <c r="D16" s="315"/>
      <c r="E16" s="153" t="s">
        <v>146</v>
      </c>
      <c r="F16" s="153"/>
      <c r="G16" s="153"/>
      <c r="H16" s="154"/>
      <c r="I16" s="155"/>
      <c r="J16" s="385">
        <f>'B1.10'!J16/'B1.11'!J$23*100</f>
        <v>45744.80472047142</v>
      </c>
      <c r="K16" s="386">
        <f>'B1.10'!K16/'B1.11'!K$23*100</f>
        <v>45843.278103364246</v>
      </c>
      <c r="L16" s="386">
        <f>'B1.10'!L16/'B1.11'!L$23*100</f>
        <v>47291.91613952178</v>
      </c>
      <c r="M16" s="387">
        <f>'B1.10'!M16/'B1.11'!M$23*100</f>
        <v>49282.76114643302</v>
      </c>
      <c r="N16" s="406">
        <f>'B1.10'!N16/'B1.11'!N$23*100</f>
        <v>50302.060028432774</v>
      </c>
      <c r="O16" s="385">
        <f>'B1.10'!O16/'B1.11'!O$23*100</f>
        <v>48896.38212710304</v>
      </c>
      <c r="P16" s="385">
        <f>'B1.10'!P16/'B1.11'!P$23*100</f>
        <v>50548.52321062054</v>
      </c>
      <c r="Q16" s="386">
        <f>'B1.10'!Q16/'B1.11'!Q$23*100</f>
        <v>49617.17307575819</v>
      </c>
      <c r="R16" s="557">
        <f>'B1.10'!R16/'B1.11'!R$23*100</f>
        <v>50675.05223255002</v>
      </c>
      <c r="S16" s="83"/>
      <c r="AQ16" s="16"/>
      <c r="AR16" s="13"/>
    </row>
    <row r="17" spans="3:44" ht="15" customHeight="1">
      <c r="C17" s="100"/>
      <c r="D17" s="360"/>
      <c r="E17" s="631" t="s">
        <v>74</v>
      </c>
      <c r="F17" s="110" t="s">
        <v>17</v>
      </c>
      <c r="G17" s="110"/>
      <c r="H17" s="111"/>
      <c r="I17" s="112"/>
      <c r="J17" s="391">
        <f>'B1.10'!J17/'B1.11'!J$23*100</f>
        <v>37188.98217119258</v>
      </c>
      <c r="K17" s="392">
        <f>'B1.10'!K17/'B1.11'!K$23*100</f>
        <v>38251.40489711388</v>
      </c>
      <c r="L17" s="392">
        <f>'B1.10'!L17/'B1.11'!L$23*100</f>
        <v>39927.186322012276</v>
      </c>
      <c r="M17" s="393">
        <f>'B1.10'!M17/'B1.11'!M$23*100</f>
        <v>42062.834820449796</v>
      </c>
      <c r="N17" s="407">
        <f>'B1.10'!N17/'B1.11'!N$23*100</f>
        <v>43154.05779248777</v>
      </c>
      <c r="O17" s="391">
        <f>'B1.10'!O17/'B1.11'!O$23*100</f>
        <v>42609.93540934818</v>
      </c>
      <c r="P17" s="391">
        <f>'B1.10'!P17/'B1.11'!P$23*100</f>
        <v>43837.63962030625</v>
      </c>
      <c r="Q17" s="392">
        <f>'B1.10'!Q17/'B1.11'!Q$23*100</f>
        <v>42889.56014475247</v>
      </c>
      <c r="R17" s="476">
        <f>'B1.10'!R17/'B1.11'!R$23*100</f>
        <v>43886.187548342125</v>
      </c>
      <c r="S17" s="83"/>
      <c r="AQ17" s="16"/>
      <c r="AR17" s="13"/>
    </row>
    <row r="18" spans="3:44" ht="15">
      <c r="C18" s="100"/>
      <c r="D18" s="101"/>
      <c r="E18" s="636"/>
      <c r="F18" s="110" t="s">
        <v>18</v>
      </c>
      <c r="G18" s="110"/>
      <c r="H18" s="111"/>
      <c r="I18" s="112"/>
      <c r="J18" s="391">
        <f>'B1.10'!J18/'B1.11'!J$23*100</f>
        <v>41961.6859540944</v>
      </c>
      <c r="K18" s="392">
        <f>'B1.10'!K18/'B1.11'!K$23*100</f>
        <v>41774.98111391339</v>
      </c>
      <c r="L18" s="392">
        <f>'B1.10'!L18/'B1.11'!L$23*100</f>
        <v>43015.676921543556</v>
      </c>
      <c r="M18" s="393">
        <f>'B1.10'!M18/'B1.11'!M$23*100</f>
        <v>46560.158580596086</v>
      </c>
      <c r="N18" s="407">
        <f>'B1.10'!N18/'B1.11'!N$23*100</f>
        <v>45893.88293322846</v>
      </c>
      <c r="O18" s="391">
        <f>'B1.10'!O18/'B1.11'!O$23*100</f>
        <v>44143.06803564963</v>
      </c>
      <c r="P18" s="391">
        <f>'B1.10'!P18/'B1.11'!P$23*100</f>
        <v>46262.596636632596</v>
      </c>
      <c r="Q18" s="392">
        <f>'B1.10'!Q18/'B1.11'!Q$23*100</f>
        <v>45851.95854746475</v>
      </c>
      <c r="R18" s="476">
        <f>'B1.10'!R18/'B1.11'!R$23*100</f>
        <v>47414.49458892539</v>
      </c>
      <c r="S18" s="83"/>
      <c r="AQ18" s="16"/>
      <c r="AR18" s="13"/>
    </row>
    <row r="19" spans="3:44" ht="15">
      <c r="C19" s="100"/>
      <c r="D19" s="101"/>
      <c r="E19" s="638"/>
      <c r="F19" s="118" t="s">
        <v>19</v>
      </c>
      <c r="G19" s="118"/>
      <c r="H19" s="119"/>
      <c r="I19" s="120"/>
      <c r="J19" s="400" t="s">
        <v>148</v>
      </c>
      <c r="K19" s="408" t="s">
        <v>148</v>
      </c>
      <c r="L19" s="408" t="s">
        <v>148</v>
      </c>
      <c r="M19" s="409" t="s">
        <v>148</v>
      </c>
      <c r="N19" s="410" t="s">
        <v>148</v>
      </c>
      <c r="O19" s="400">
        <f>'B1.10'!O19/'B1.11'!O$23*100</f>
        <v>143596.64815935917</v>
      </c>
      <c r="P19" s="400">
        <f>'B1.10'!P19/'B1.11'!P$23*100</f>
        <v>157545.5419561188</v>
      </c>
      <c r="Q19" s="408">
        <f>'B1.10'!Q19/'B1.11'!Q$23*100</f>
        <v>157089.78536818674</v>
      </c>
      <c r="R19" s="558">
        <f>'B1.10'!R19/'B1.11'!R$23*100</f>
        <v>153540.12127797556</v>
      </c>
      <c r="S19" s="83"/>
      <c r="AQ19" s="16"/>
      <c r="AR19" s="13"/>
    </row>
    <row r="20" spans="3:44" ht="15">
      <c r="C20" s="100"/>
      <c r="D20" s="167"/>
      <c r="E20" s="637"/>
      <c r="F20" s="169" t="s">
        <v>20</v>
      </c>
      <c r="G20" s="169"/>
      <c r="H20" s="170"/>
      <c r="I20" s="171"/>
      <c r="J20" s="379">
        <f>'B1.10'!J20/'B1.11'!J$23*100</f>
        <v>54676.67626942409</v>
      </c>
      <c r="K20" s="380">
        <f>'B1.10'!K20/'B1.11'!K$23*100</f>
        <v>54409.25079579522</v>
      </c>
      <c r="L20" s="380">
        <f>'B1.10'!L20/'B1.11'!L$23*100</f>
        <v>57072.36613310868</v>
      </c>
      <c r="M20" s="381">
        <f>'B1.10'!M20/'B1.11'!M$23*100</f>
        <v>57451.84431776686</v>
      </c>
      <c r="N20" s="405">
        <f>'B1.10'!N20/'B1.11'!N$23*100</f>
        <v>58231.073769530245</v>
      </c>
      <c r="O20" s="379">
        <f>'B1.10'!O20/'B1.11'!O$23*100</f>
        <v>56244.876063232565</v>
      </c>
      <c r="P20" s="379">
        <f>'B1.10'!P20/'B1.11'!P$23*100</f>
        <v>57798.82556941512</v>
      </c>
      <c r="Q20" s="380">
        <f>'B1.10'!Q20/'B1.11'!Q$23*100</f>
        <v>56229.898408536596</v>
      </c>
      <c r="R20" s="477">
        <f>'B1.10'!R20/'B1.11'!R$23*100</f>
        <v>56877.657667026026</v>
      </c>
      <c r="S20" s="83"/>
      <c r="AQ20" s="16"/>
      <c r="AR20" s="13"/>
    </row>
    <row r="21" spans="3:44" ht="13.5" thickBot="1">
      <c r="C21" s="100"/>
      <c r="D21" s="126"/>
      <c r="E21" s="128" t="s">
        <v>156</v>
      </c>
      <c r="F21" s="128"/>
      <c r="G21" s="128"/>
      <c r="H21" s="129"/>
      <c r="I21" s="130"/>
      <c r="J21" s="402">
        <f>'B1.10'!J21/'B1.11'!J$23*100</f>
        <v>82902.95134975335</v>
      </c>
      <c r="K21" s="403">
        <f>'B1.10'!K21/'B1.11'!K$23*100</f>
        <v>84375.50255366844</v>
      </c>
      <c r="L21" s="403">
        <f>'B1.10'!L21/'B1.11'!L$23*100</f>
        <v>89028.43758275281</v>
      </c>
      <c r="M21" s="411">
        <f>'B1.10'!M21/'B1.11'!M$23*100</f>
        <v>91260.35223601092</v>
      </c>
      <c r="N21" s="412">
        <f>'B1.10'!N21/'B1.11'!N$23*100</f>
        <v>90697.13975105062</v>
      </c>
      <c r="O21" s="402">
        <f>'B1.10'!O21/'B1.11'!O$23*100</f>
        <v>83638.06031997553</v>
      </c>
      <c r="P21" s="402">
        <f>'B1.10'!P21/'B1.11'!P$23*100</f>
        <v>87393.99719182581</v>
      </c>
      <c r="Q21" s="403">
        <f>'B1.10'!Q21/'B1.11'!Q$23*100</f>
        <v>82190.44099819125</v>
      </c>
      <c r="R21" s="559">
        <f>'B1.10'!R21/'B1.11'!R$23*100</f>
        <v>83115.0780390917</v>
      </c>
      <c r="S21" s="83"/>
      <c r="AQ21" s="16"/>
      <c r="AR21" s="13"/>
    </row>
    <row r="22" spans="3:44" ht="13.5" thickBot="1">
      <c r="C22" s="100"/>
      <c r="D22" s="187" t="s">
        <v>110</v>
      </c>
      <c r="E22" s="188"/>
      <c r="F22" s="188"/>
      <c r="G22" s="188"/>
      <c r="H22" s="188"/>
      <c r="I22" s="188"/>
      <c r="J22" s="189"/>
      <c r="K22" s="189"/>
      <c r="L22" s="189"/>
      <c r="M22" s="192"/>
      <c r="N22" s="189"/>
      <c r="O22" s="193"/>
      <c r="P22" s="193"/>
      <c r="Q22" s="215"/>
      <c r="R22" s="560"/>
      <c r="S22" s="83"/>
      <c r="AQ22" s="16"/>
      <c r="AR22" s="13"/>
    </row>
    <row r="23" spans="3:44" ht="12.75">
      <c r="C23" s="100"/>
      <c r="D23" s="344"/>
      <c r="E23" s="323" t="s">
        <v>157</v>
      </c>
      <c r="F23" s="323"/>
      <c r="G23" s="323"/>
      <c r="H23" s="324"/>
      <c r="I23" s="325"/>
      <c r="J23" s="413">
        <v>95.5</v>
      </c>
      <c r="K23" s="414">
        <v>98.1</v>
      </c>
      <c r="L23" s="414">
        <v>100</v>
      </c>
      <c r="M23" s="415">
        <v>102.5</v>
      </c>
      <c r="N23" s="416">
        <v>105.4</v>
      </c>
      <c r="O23" s="413">
        <v>112.1</v>
      </c>
      <c r="P23" s="413">
        <v>113.3</v>
      </c>
      <c r="Q23" s="414">
        <v>114.9</v>
      </c>
      <c r="R23" s="499">
        <v>117.1</v>
      </c>
      <c r="S23" s="83"/>
      <c r="AQ23" s="16"/>
      <c r="AR23" s="13"/>
    </row>
    <row r="24" spans="3:44" ht="13.5" thickBot="1">
      <c r="C24" s="100"/>
      <c r="D24" s="417"/>
      <c r="E24" s="110" t="s">
        <v>111</v>
      </c>
      <c r="F24" s="110"/>
      <c r="G24" s="110"/>
      <c r="H24" s="111"/>
      <c r="I24" s="112"/>
      <c r="J24" s="418">
        <v>0.001</v>
      </c>
      <c r="K24" s="419">
        <v>0.028</v>
      </c>
      <c r="L24" s="419">
        <v>0.019</v>
      </c>
      <c r="M24" s="420">
        <v>0.025</v>
      </c>
      <c r="N24" s="421">
        <v>0.028</v>
      </c>
      <c r="O24" s="418">
        <v>0.063</v>
      </c>
      <c r="P24" s="418">
        <v>0.01</v>
      </c>
      <c r="Q24" s="419">
        <v>0.015</v>
      </c>
      <c r="R24" s="500">
        <v>0.019</v>
      </c>
      <c r="S24" s="83"/>
      <c r="AQ24" s="16"/>
      <c r="AR24" s="13"/>
    </row>
    <row r="25" spans="4:44" ht="13.5">
      <c r="D25" s="136" t="s">
        <v>79</v>
      </c>
      <c r="E25" s="137"/>
      <c r="F25" s="137"/>
      <c r="G25" s="137"/>
      <c r="H25" s="137"/>
      <c r="I25" s="136"/>
      <c r="J25" s="136"/>
      <c r="K25" s="136"/>
      <c r="L25" s="136"/>
      <c r="M25" s="136"/>
      <c r="N25" s="136"/>
      <c r="O25" s="136"/>
      <c r="P25" s="136"/>
      <c r="Q25" s="136"/>
      <c r="R25" s="138" t="s">
        <v>228</v>
      </c>
      <c r="S25" s="1" t="s">
        <v>34</v>
      </c>
      <c r="AQ25" s="16"/>
      <c r="AR25" s="13"/>
    </row>
    <row r="26" spans="4:18" ht="12.75" customHeight="1">
      <c r="D26" s="139"/>
      <c r="E26" s="592" t="s">
        <v>149</v>
      </c>
      <c r="F26" s="592"/>
      <c r="G26" s="592"/>
      <c r="H26" s="592"/>
      <c r="I26" s="592"/>
      <c r="J26" s="592"/>
      <c r="K26" s="592"/>
      <c r="L26" s="592"/>
      <c r="M26" s="592"/>
      <c r="N26" s="592"/>
      <c r="O26" s="592"/>
      <c r="P26" s="592"/>
      <c r="Q26" s="592"/>
      <c r="R26" s="592"/>
    </row>
    <row r="27" spans="4:18" ht="24.75" customHeight="1">
      <c r="D27" s="139"/>
      <c r="E27" s="592" t="s">
        <v>150</v>
      </c>
      <c r="F27" s="592"/>
      <c r="G27" s="592"/>
      <c r="H27" s="592"/>
      <c r="I27" s="592"/>
      <c r="J27" s="592"/>
      <c r="K27" s="592"/>
      <c r="L27" s="592"/>
      <c r="M27" s="592"/>
      <c r="N27" s="592"/>
      <c r="O27" s="592"/>
      <c r="P27" s="592"/>
      <c r="Q27" s="592"/>
      <c r="R27" s="592"/>
    </row>
    <row r="28" spans="4:18" ht="24" customHeight="1">
      <c r="D28" s="139"/>
      <c r="E28" s="592" t="s">
        <v>151</v>
      </c>
      <c r="F28" s="592"/>
      <c r="G28" s="592"/>
      <c r="H28" s="592"/>
      <c r="I28" s="592"/>
      <c r="J28" s="592"/>
      <c r="K28" s="592"/>
      <c r="L28" s="592"/>
      <c r="M28" s="592"/>
      <c r="N28" s="592"/>
      <c r="O28" s="592"/>
      <c r="P28" s="592"/>
      <c r="Q28" s="592"/>
      <c r="R28" s="592"/>
    </row>
    <row r="29" spans="4:18" ht="24" customHeight="1">
      <c r="D29" s="139"/>
      <c r="E29" s="592" t="s">
        <v>152</v>
      </c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</row>
    <row r="30" spans="4:18" ht="10.5" customHeight="1">
      <c r="D30" s="139" t="s">
        <v>69</v>
      </c>
      <c r="E30" s="592" t="s">
        <v>136</v>
      </c>
      <c r="F30" s="592"/>
      <c r="G30" s="592"/>
      <c r="H30" s="592"/>
      <c r="I30" s="592"/>
      <c r="J30" s="592"/>
      <c r="K30" s="592"/>
      <c r="L30" s="592"/>
      <c r="M30" s="592"/>
      <c r="N30" s="592"/>
      <c r="O30" s="592"/>
      <c r="P30" s="592"/>
      <c r="Q30" s="592"/>
      <c r="R30" s="592"/>
    </row>
    <row r="31" spans="4:18" ht="12.75">
      <c r="D31" s="139" t="s">
        <v>81</v>
      </c>
      <c r="E31" s="592" t="s">
        <v>153</v>
      </c>
      <c r="F31" s="592"/>
      <c r="G31" s="592"/>
      <c r="H31" s="592"/>
      <c r="I31" s="592"/>
      <c r="J31" s="592"/>
      <c r="K31" s="592"/>
      <c r="L31" s="592"/>
      <c r="M31" s="592"/>
      <c r="N31" s="592"/>
      <c r="O31" s="592"/>
      <c r="P31" s="592"/>
      <c r="Q31" s="592"/>
      <c r="R31" s="592"/>
    </row>
    <row r="32" spans="15:17" ht="12.75">
      <c r="O32" s="12"/>
      <c r="P32" s="12"/>
      <c r="Q32" s="12"/>
    </row>
    <row r="33" spans="15:17" ht="12.75">
      <c r="O33" s="12"/>
      <c r="P33" s="12"/>
      <c r="Q33" s="12"/>
    </row>
    <row r="34" spans="15:17" ht="12.75">
      <c r="O34" s="12"/>
      <c r="P34" s="12"/>
      <c r="Q34" s="12"/>
    </row>
    <row r="35" spans="15:17" ht="12.75">
      <c r="O35" s="12"/>
      <c r="P35" s="12"/>
      <c r="Q35" s="12"/>
    </row>
    <row r="36" spans="15:17" ht="12.75">
      <c r="O36" s="12"/>
      <c r="P36" s="12"/>
      <c r="Q36" s="12"/>
    </row>
    <row r="37" spans="15:17" ht="12.75">
      <c r="O37" s="12"/>
      <c r="P37" s="12"/>
      <c r="Q37" s="12"/>
    </row>
    <row r="38" spans="15:17" ht="12.75">
      <c r="O38" s="12"/>
      <c r="P38" s="12"/>
      <c r="Q38" s="12"/>
    </row>
    <row r="39" spans="15:17" ht="12.75">
      <c r="O39" s="12"/>
      <c r="P39" s="12"/>
      <c r="Q39" s="12"/>
    </row>
    <row r="40" spans="15:17" ht="12.75">
      <c r="O40" s="12"/>
      <c r="P40" s="12"/>
      <c r="Q40" s="12"/>
    </row>
  </sheetData>
  <sheetProtection/>
  <mergeCells count="17">
    <mergeCell ref="Q7:Q10"/>
    <mergeCell ref="E31:R31"/>
    <mergeCell ref="E26:R26"/>
    <mergeCell ref="E27:R27"/>
    <mergeCell ref="E28:R28"/>
    <mergeCell ref="E29:R29"/>
    <mergeCell ref="E30:R30"/>
    <mergeCell ref="R7:R10"/>
    <mergeCell ref="E17:E20"/>
    <mergeCell ref="D7:I11"/>
    <mergeCell ref="P7:P10"/>
    <mergeCell ref="N7:N10"/>
    <mergeCell ref="O7:O10"/>
    <mergeCell ref="J7:J10"/>
    <mergeCell ref="L7:L10"/>
    <mergeCell ref="M7:M10"/>
    <mergeCell ref="K7:K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8"/>
  <dimension ref="C3:S18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16.75390625" style="1" customWidth="1"/>
    <col min="9" max="9" width="1.12109375" style="1" customWidth="1"/>
    <col min="10" max="18" width="8.25390625" style="1" customWidth="1"/>
    <col min="19" max="42" width="1.75390625" style="1" customWidth="1"/>
    <col min="43" max="16384" width="9.125" style="1" customWidth="1"/>
  </cols>
  <sheetData>
    <row r="1" ht="12.75" hidden="1"/>
    <row r="2" ht="12.75" hidden="1"/>
    <row r="3" ht="9" customHeight="1">
      <c r="C3" s="75"/>
    </row>
    <row r="4" spans="4:18" s="2" customFormat="1" ht="15.75">
      <c r="D4" s="3" t="s">
        <v>158</v>
      </c>
      <c r="E4" s="3"/>
      <c r="F4" s="3"/>
      <c r="G4" s="3"/>
      <c r="H4" s="4" t="s">
        <v>159</v>
      </c>
      <c r="I4" s="5"/>
      <c r="J4" s="3"/>
      <c r="K4" s="3"/>
      <c r="L4" s="3"/>
      <c r="M4" s="3"/>
      <c r="N4" s="3"/>
      <c r="O4" s="3"/>
      <c r="P4" s="3"/>
      <c r="Q4" s="3"/>
      <c r="R4" s="3"/>
    </row>
    <row r="5" spans="4:18" s="2" customFormat="1" ht="15.75">
      <c r="D5" s="76" t="s">
        <v>218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9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1" t="s">
        <v>125</v>
      </c>
      <c r="S6" s="7" t="s">
        <v>34</v>
      </c>
    </row>
    <row r="7" spans="3:19" ht="6" customHeight="1">
      <c r="C7" s="82"/>
      <c r="D7" s="601" t="s">
        <v>160</v>
      </c>
      <c r="E7" s="602"/>
      <c r="F7" s="602"/>
      <c r="G7" s="602"/>
      <c r="H7" s="602"/>
      <c r="I7" s="603"/>
      <c r="J7" s="597">
        <v>2003</v>
      </c>
      <c r="K7" s="597">
        <v>2004</v>
      </c>
      <c r="L7" s="597">
        <v>2005</v>
      </c>
      <c r="M7" s="597">
        <v>2006</v>
      </c>
      <c r="N7" s="597">
        <v>2007</v>
      </c>
      <c r="O7" s="597">
        <v>2008</v>
      </c>
      <c r="P7" s="597">
        <v>2009</v>
      </c>
      <c r="Q7" s="619">
        <v>2010</v>
      </c>
      <c r="R7" s="593">
        <v>2011</v>
      </c>
      <c r="S7" s="83"/>
    </row>
    <row r="8" spans="3:19" ht="6" customHeight="1">
      <c r="C8" s="82"/>
      <c r="D8" s="604"/>
      <c r="E8" s="605"/>
      <c r="F8" s="605"/>
      <c r="G8" s="605"/>
      <c r="H8" s="605"/>
      <c r="I8" s="606"/>
      <c r="J8" s="598"/>
      <c r="K8" s="598"/>
      <c r="L8" s="598"/>
      <c r="M8" s="598"/>
      <c r="N8" s="598"/>
      <c r="O8" s="598"/>
      <c r="P8" s="598"/>
      <c r="Q8" s="620"/>
      <c r="R8" s="594"/>
      <c r="S8" s="83"/>
    </row>
    <row r="9" spans="3:19" ht="6" customHeight="1">
      <c r="C9" s="82"/>
      <c r="D9" s="604"/>
      <c r="E9" s="605"/>
      <c r="F9" s="605"/>
      <c r="G9" s="605"/>
      <c r="H9" s="605"/>
      <c r="I9" s="606"/>
      <c r="J9" s="598"/>
      <c r="K9" s="598"/>
      <c r="L9" s="598"/>
      <c r="M9" s="598"/>
      <c r="N9" s="598"/>
      <c r="O9" s="598"/>
      <c r="P9" s="598"/>
      <c r="Q9" s="620"/>
      <c r="R9" s="594"/>
      <c r="S9" s="83"/>
    </row>
    <row r="10" spans="3:19" ht="6" customHeight="1">
      <c r="C10" s="82"/>
      <c r="D10" s="604"/>
      <c r="E10" s="605"/>
      <c r="F10" s="605"/>
      <c r="G10" s="605"/>
      <c r="H10" s="605"/>
      <c r="I10" s="606"/>
      <c r="J10" s="598"/>
      <c r="K10" s="598"/>
      <c r="L10" s="598"/>
      <c r="M10" s="598"/>
      <c r="N10" s="598"/>
      <c r="O10" s="598"/>
      <c r="P10" s="598"/>
      <c r="Q10" s="620"/>
      <c r="R10" s="594"/>
      <c r="S10" s="83"/>
    </row>
    <row r="11" spans="3:19" ht="15" customHeight="1" thickBot="1">
      <c r="C11" s="82"/>
      <c r="D11" s="607"/>
      <c r="E11" s="608"/>
      <c r="F11" s="608"/>
      <c r="G11" s="608"/>
      <c r="H11" s="608"/>
      <c r="I11" s="609"/>
      <c r="J11" s="307"/>
      <c r="K11" s="307"/>
      <c r="L11" s="307"/>
      <c r="M11" s="307"/>
      <c r="N11" s="307"/>
      <c r="O11" s="307"/>
      <c r="P11" s="307"/>
      <c r="Q11" s="308"/>
      <c r="R11" s="259"/>
      <c r="S11" s="83"/>
    </row>
    <row r="12" spans="3:19" ht="13.5" thickTop="1">
      <c r="C12" s="100"/>
      <c r="D12" s="211"/>
      <c r="E12" s="195" t="s">
        <v>161</v>
      </c>
      <c r="F12" s="195"/>
      <c r="G12" s="195"/>
      <c r="H12" s="309"/>
      <c r="I12" s="310"/>
      <c r="J12" s="422">
        <v>3341562.91</v>
      </c>
      <c r="K12" s="422">
        <v>3580016.647</v>
      </c>
      <c r="L12" s="422">
        <v>3849801.81762</v>
      </c>
      <c r="M12" s="422">
        <v>4243343.94595</v>
      </c>
      <c r="N12" s="422">
        <v>4528406.722</v>
      </c>
      <c r="O12" s="422">
        <v>4889100.714505</v>
      </c>
      <c r="P12" s="422">
        <v>5026755.7833</v>
      </c>
      <c r="Q12" s="566">
        <f>Q13+Q14</f>
        <v>5100180.07675</v>
      </c>
      <c r="R12" s="141">
        <f>R13+R14</f>
        <v>5088128.125</v>
      </c>
      <c r="S12" s="83"/>
    </row>
    <row r="13" spans="3:19" ht="12.75">
      <c r="C13" s="100"/>
      <c r="D13" s="151"/>
      <c r="E13" s="639" t="s">
        <v>71</v>
      </c>
      <c r="F13" s="153" t="s">
        <v>162</v>
      </c>
      <c r="G13" s="153"/>
      <c r="H13" s="154"/>
      <c r="I13" s="155"/>
      <c r="J13" s="156">
        <v>2723177.65</v>
      </c>
      <c r="K13" s="156">
        <v>2912555.879</v>
      </c>
      <c r="L13" s="156">
        <v>3123623.988</v>
      </c>
      <c r="M13" s="156">
        <v>3461196.8389499993</v>
      </c>
      <c r="N13" s="156">
        <v>3672308.7029999997</v>
      </c>
      <c r="O13" s="156">
        <v>3941870</v>
      </c>
      <c r="P13" s="156">
        <v>3999147.458</v>
      </c>
      <c r="Q13" s="565">
        <v>4081244</v>
      </c>
      <c r="R13" s="157">
        <v>4008208</v>
      </c>
      <c r="S13" s="83"/>
    </row>
    <row r="14" spans="3:19" ht="13.5" thickBot="1">
      <c r="C14" s="100"/>
      <c r="D14" s="177"/>
      <c r="E14" s="640"/>
      <c r="F14" s="110" t="s">
        <v>163</v>
      </c>
      <c r="G14" s="110"/>
      <c r="H14" s="111"/>
      <c r="I14" s="112"/>
      <c r="J14" s="424">
        <v>618385.26</v>
      </c>
      <c r="K14" s="424">
        <v>667460.7679999999</v>
      </c>
      <c r="L14" s="424">
        <v>726177.82962</v>
      </c>
      <c r="M14" s="424">
        <v>782147.107</v>
      </c>
      <c r="N14" s="424">
        <v>856098.019</v>
      </c>
      <c r="O14" s="424">
        <v>947230.7145049999</v>
      </c>
      <c r="P14" s="424">
        <v>1027608.3253</v>
      </c>
      <c r="Q14" s="567">
        <v>1018936.07675</v>
      </c>
      <c r="R14" s="584">
        <v>1079920.125</v>
      </c>
      <c r="S14" s="83"/>
    </row>
    <row r="15" spans="4:19" ht="13.5">
      <c r="D15" s="136"/>
      <c r="E15" s="137"/>
      <c r="F15" s="137"/>
      <c r="G15" s="137"/>
      <c r="H15" s="137"/>
      <c r="I15" s="136"/>
      <c r="J15" s="136"/>
      <c r="K15" s="136"/>
      <c r="L15" s="136"/>
      <c r="M15" s="136"/>
      <c r="N15" s="136"/>
      <c r="O15" s="136"/>
      <c r="P15" s="136"/>
      <c r="Q15" s="136"/>
      <c r="R15" s="138" t="s">
        <v>164</v>
      </c>
      <c r="S15" s="1" t="s">
        <v>34</v>
      </c>
    </row>
    <row r="16" ht="12" customHeight="1"/>
    <row r="18" ht="12.75">
      <c r="R18" s="16"/>
    </row>
  </sheetData>
  <sheetProtection/>
  <mergeCells count="11">
    <mergeCell ref="M7:M10"/>
    <mergeCell ref="N7:N10"/>
    <mergeCell ref="O7:O10"/>
    <mergeCell ref="R7:R10"/>
    <mergeCell ref="P7:P10"/>
    <mergeCell ref="Q7:Q10"/>
    <mergeCell ref="E13:E14"/>
    <mergeCell ref="D7:I11"/>
    <mergeCell ref="J7:J10"/>
    <mergeCell ref="L7:L10"/>
    <mergeCell ref="K7:K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9"/>
  <dimension ref="D4:AS32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00390625" defaultRowHeight="12.75"/>
  <cols>
    <col min="1" max="2" width="0" style="1" hidden="1" customWidth="1"/>
    <col min="3" max="3" width="1.625" style="1" customWidth="1"/>
    <col min="4" max="4" width="1.37890625" style="1" customWidth="1"/>
    <col min="5" max="5" width="3.625" style="1" customWidth="1"/>
    <col min="6" max="6" width="16.125" style="1" customWidth="1"/>
    <col min="7" max="7" width="4.375" style="1" customWidth="1"/>
    <col min="8" max="8" width="10.125" style="1" customWidth="1"/>
    <col min="9" max="9" width="1.12109375" style="1" customWidth="1"/>
    <col min="10" max="18" width="7.25390625" style="1" customWidth="1"/>
    <col min="19" max="42" width="1.75390625" style="1" customWidth="1"/>
    <col min="43" max="16384" width="9.125" style="1" customWidth="1"/>
  </cols>
  <sheetData>
    <row r="1" ht="12.75" hidden="1"/>
    <row r="2" ht="12.75" hidden="1"/>
    <row r="3" ht="9" customHeight="1"/>
    <row r="4" spans="4:18" s="2" customFormat="1" ht="15.75">
      <c r="D4" s="3" t="s">
        <v>165</v>
      </c>
      <c r="E4" s="3"/>
      <c r="F4" s="3"/>
      <c r="G4" s="3"/>
      <c r="H4" s="4" t="s">
        <v>166</v>
      </c>
      <c r="I4" s="5"/>
      <c r="J4" s="3"/>
      <c r="K4" s="3"/>
      <c r="L4" s="3"/>
      <c r="M4" s="3"/>
      <c r="N4" s="3"/>
      <c r="O4" s="3"/>
      <c r="P4" s="3"/>
      <c r="Q4" s="3"/>
      <c r="R4" s="3"/>
    </row>
    <row r="5" spans="4:24" s="2" customFormat="1" ht="15.75">
      <c r="D5" s="425" t="s">
        <v>214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X5" s="6"/>
    </row>
    <row r="6" spans="4:19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1"/>
      <c r="S6" s="7" t="s">
        <v>34</v>
      </c>
    </row>
    <row r="7" spans="4:19" ht="6" customHeight="1">
      <c r="D7" s="601"/>
      <c r="E7" s="602"/>
      <c r="F7" s="602"/>
      <c r="G7" s="602"/>
      <c r="H7" s="602"/>
      <c r="I7" s="603"/>
      <c r="J7" s="597">
        <v>2003</v>
      </c>
      <c r="K7" s="597">
        <v>2004</v>
      </c>
      <c r="L7" s="597">
        <v>2005</v>
      </c>
      <c r="M7" s="597">
        <v>2006</v>
      </c>
      <c r="N7" s="597">
        <v>2007</v>
      </c>
      <c r="O7" s="597">
        <v>2008</v>
      </c>
      <c r="P7" s="619">
        <v>2009</v>
      </c>
      <c r="Q7" s="597">
        <v>2010</v>
      </c>
      <c r="R7" s="599">
        <v>2011</v>
      </c>
      <c r="S7" s="83"/>
    </row>
    <row r="8" spans="4:19" ht="6" customHeight="1">
      <c r="D8" s="604"/>
      <c r="E8" s="605"/>
      <c r="F8" s="605"/>
      <c r="G8" s="605"/>
      <c r="H8" s="605"/>
      <c r="I8" s="606"/>
      <c r="J8" s="598"/>
      <c r="K8" s="598"/>
      <c r="L8" s="598"/>
      <c r="M8" s="598"/>
      <c r="N8" s="598"/>
      <c r="O8" s="598"/>
      <c r="P8" s="620"/>
      <c r="Q8" s="598"/>
      <c r="R8" s="600"/>
      <c r="S8" s="83"/>
    </row>
    <row r="9" spans="4:19" ht="6" customHeight="1">
      <c r="D9" s="604"/>
      <c r="E9" s="605"/>
      <c r="F9" s="605"/>
      <c r="G9" s="605"/>
      <c r="H9" s="605"/>
      <c r="I9" s="606"/>
      <c r="J9" s="598"/>
      <c r="K9" s="598"/>
      <c r="L9" s="598"/>
      <c r="M9" s="598"/>
      <c r="N9" s="598"/>
      <c r="O9" s="598"/>
      <c r="P9" s="620"/>
      <c r="Q9" s="598"/>
      <c r="R9" s="600"/>
      <c r="S9" s="83"/>
    </row>
    <row r="10" spans="4:19" ht="6" customHeight="1">
      <c r="D10" s="604"/>
      <c r="E10" s="605"/>
      <c r="F10" s="605"/>
      <c r="G10" s="605"/>
      <c r="H10" s="605"/>
      <c r="I10" s="606"/>
      <c r="J10" s="598"/>
      <c r="K10" s="598"/>
      <c r="L10" s="598"/>
      <c r="M10" s="598"/>
      <c r="N10" s="598"/>
      <c r="O10" s="598"/>
      <c r="P10" s="620"/>
      <c r="Q10" s="598"/>
      <c r="R10" s="600"/>
      <c r="S10" s="83"/>
    </row>
    <row r="11" spans="4:19" ht="15" customHeight="1" thickBot="1">
      <c r="D11" s="607"/>
      <c r="E11" s="608"/>
      <c r="F11" s="608"/>
      <c r="G11" s="608"/>
      <c r="H11" s="608"/>
      <c r="I11" s="609"/>
      <c r="J11" s="307"/>
      <c r="K11" s="307"/>
      <c r="L11" s="307"/>
      <c r="M11" s="307"/>
      <c r="N11" s="307"/>
      <c r="O11" s="307"/>
      <c r="P11" s="308"/>
      <c r="Q11" s="307"/>
      <c r="R11" s="336"/>
      <c r="S11" s="83"/>
    </row>
    <row r="12" spans="4:19" ht="14.25" thickBot="1" thickTop="1">
      <c r="D12" s="426" t="s">
        <v>167</v>
      </c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579"/>
      <c r="R12" s="428"/>
      <c r="S12" s="83"/>
    </row>
    <row r="13" spans="4:43" ht="12.75">
      <c r="D13" s="315"/>
      <c r="E13" s="429" t="s">
        <v>168</v>
      </c>
      <c r="F13" s="153"/>
      <c r="G13" s="153"/>
      <c r="H13" s="154"/>
      <c r="I13" s="155"/>
      <c r="J13" s="430">
        <v>276992.802</v>
      </c>
      <c r="K13" s="430">
        <v>274522.581</v>
      </c>
      <c r="L13" s="430">
        <v>272617</v>
      </c>
      <c r="M13" s="430">
        <v>271763.247</v>
      </c>
      <c r="N13" s="430">
        <v>271496.95400000014</v>
      </c>
      <c r="O13" s="430">
        <v>270439.55800000334</v>
      </c>
      <c r="P13" s="574">
        <v>270377.9059999996</v>
      </c>
      <c r="Q13" s="430">
        <v>271230.4170000003</v>
      </c>
      <c r="R13" s="431">
        <v>269703.20399999956</v>
      </c>
      <c r="S13" s="83"/>
      <c r="AQ13" s="365"/>
    </row>
    <row r="14" spans="4:43" ht="12.75">
      <c r="D14" s="360"/>
      <c r="E14" s="642" t="s">
        <v>71</v>
      </c>
      <c r="F14" s="110" t="s">
        <v>169</v>
      </c>
      <c r="G14" s="110"/>
      <c r="H14" s="111"/>
      <c r="I14" s="112"/>
      <c r="J14" s="113">
        <v>244248.254</v>
      </c>
      <c r="K14" s="113">
        <v>241290.158</v>
      </c>
      <c r="L14" s="113">
        <v>238113.30000000054</v>
      </c>
      <c r="M14" s="113">
        <v>236084.974</v>
      </c>
      <c r="N14" s="113">
        <v>234899.47900000014</v>
      </c>
      <c r="O14" s="113">
        <v>233315.31700000333</v>
      </c>
      <c r="P14" s="162">
        <v>232614.73</v>
      </c>
      <c r="Q14" s="113">
        <v>233147.7910000003</v>
      </c>
      <c r="R14" s="117">
        <v>231528.71599999955</v>
      </c>
      <c r="S14" s="83"/>
      <c r="AQ14" s="365"/>
    </row>
    <row r="15" spans="4:45" ht="15">
      <c r="D15" s="167"/>
      <c r="E15" s="643"/>
      <c r="F15" s="169" t="s">
        <v>21</v>
      </c>
      <c r="G15" s="169"/>
      <c r="H15" s="170"/>
      <c r="I15" s="171"/>
      <c r="J15" s="172">
        <v>32744.548</v>
      </c>
      <c r="K15" s="172">
        <v>33232.423</v>
      </c>
      <c r="L15" s="172">
        <v>34503.596</v>
      </c>
      <c r="M15" s="172">
        <v>35678.273</v>
      </c>
      <c r="N15" s="172">
        <v>36597.475</v>
      </c>
      <c r="O15" s="172">
        <v>37124.24100000001</v>
      </c>
      <c r="P15" s="176">
        <v>37763.17599999999</v>
      </c>
      <c r="Q15" s="172">
        <v>38082.62600000002</v>
      </c>
      <c r="R15" s="350">
        <v>38174.488</v>
      </c>
      <c r="S15" s="83"/>
      <c r="AQ15" s="365"/>
      <c r="AS15" s="365"/>
    </row>
    <row r="16" spans="4:43" ht="15">
      <c r="D16" s="432"/>
      <c r="E16" s="433" t="s">
        <v>22</v>
      </c>
      <c r="F16" s="433"/>
      <c r="G16" s="433"/>
      <c r="H16" s="434"/>
      <c r="I16" s="435"/>
      <c r="J16" s="436">
        <v>1057.539</v>
      </c>
      <c r="K16" s="436">
        <v>1064.248</v>
      </c>
      <c r="L16" s="436">
        <v>916.569</v>
      </c>
      <c r="M16" s="436">
        <v>918.658</v>
      </c>
      <c r="N16" s="436">
        <v>917.918</v>
      </c>
      <c r="O16" s="436">
        <v>840.519</v>
      </c>
      <c r="P16" s="575">
        <v>976.345</v>
      </c>
      <c r="Q16" s="436">
        <v>1116.504</v>
      </c>
      <c r="R16" s="437">
        <v>1029.563</v>
      </c>
      <c r="S16" s="83"/>
      <c r="AQ16" s="365"/>
    </row>
    <row r="17" spans="4:43" ht="15">
      <c r="D17" s="151"/>
      <c r="E17" s="642" t="s">
        <v>71</v>
      </c>
      <c r="F17" s="152" t="s">
        <v>23</v>
      </c>
      <c r="G17" s="153"/>
      <c r="H17" s="154"/>
      <c r="I17" s="438"/>
      <c r="J17" s="439">
        <v>1057.539</v>
      </c>
      <c r="K17" s="439">
        <v>1064.248</v>
      </c>
      <c r="L17" s="439">
        <v>916.569</v>
      </c>
      <c r="M17" s="439">
        <v>918.658</v>
      </c>
      <c r="N17" s="439">
        <v>884.846</v>
      </c>
      <c r="O17" s="439">
        <v>807.7939999999999</v>
      </c>
      <c r="P17" s="576">
        <v>944.99</v>
      </c>
      <c r="Q17" s="439">
        <v>1088.5539999999999</v>
      </c>
      <c r="R17" s="440">
        <v>1004.671</v>
      </c>
      <c r="S17" s="83"/>
      <c r="AQ17" s="365"/>
    </row>
    <row r="18" spans="4:43" ht="15">
      <c r="D18" s="167"/>
      <c r="E18" s="643"/>
      <c r="F18" s="168" t="s">
        <v>24</v>
      </c>
      <c r="G18" s="169"/>
      <c r="H18" s="170"/>
      <c r="I18" s="441"/>
      <c r="J18" s="442" t="s">
        <v>170</v>
      </c>
      <c r="K18" s="442" t="s">
        <v>170</v>
      </c>
      <c r="L18" s="442" t="s">
        <v>170</v>
      </c>
      <c r="M18" s="442" t="s">
        <v>170</v>
      </c>
      <c r="N18" s="442">
        <v>33.072</v>
      </c>
      <c r="O18" s="442">
        <v>32.725</v>
      </c>
      <c r="P18" s="577">
        <v>31.355</v>
      </c>
      <c r="Q18" s="442">
        <v>27.95</v>
      </c>
      <c r="R18" s="443">
        <v>24.892</v>
      </c>
      <c r="S18" s="83"/>
      <c r="AQ18" s="365"/>
    </row>
    <row r="19" spans="4:43" ht="15.75" thickBot="1">
      <c r="D19" s="444"/>
      <c r="E19" s="127" t="s">
        <v>25</v>
      </c>
      <c r="F19" s="127"/>
      <c r="G19" s="127"/>
      <c r="H19" s="445"/>
      <c r="I19" s="446"/>
      <c r="J19" s="447">
        <v>98</v>
      </c>
      <c r="K19" s="447">
        <v>96</v>
      </c>
      <c r="L19" s="447">
        <v>94</v>
      </c>
      <c r="M19" s="447">
        <v>138.49</v>
      </c>
      <c r="N19" s="447">
        <v>141.58</v>
      </c>
      <c r="O19" s="447">
        <v>161.863</v>
      </c>
      <c r="P19" s="578">
        <v>111.254</v>
      </c>
      <c r="Q19" s="447">
        <v>92</v>
      </c>
      <c r="R19" s="448">
        <v>92</v>
      </c>
      <c r="S19" s="83"/>
      <c r="AQ19" s="365"/>
    </row>
    <row r="20" spans="4:43" ht="13.5">
      <c r="D20" s="136" t="s">
        <v>79</v>
      </c>
      <c r="E20" s="137"/>
      <c r="F20" s="137"/>
      <c r="G20" s="137"/>
      <c r="H20" s="137"/>
      <c r="I20" s="136"/>
      <c r="J20" s="136"/>
      <c r="K20" s="136"/>
      <c r="L20" s="136"/>
      <c r="M20" s="136"/>
      <c r="N20" s="136"/>
      <c r="O20" s="136"/>
      <c r="P20" s="136"/>
      <c r="Q20" s="136"/>
      <c r="R20" s="138" t="s">
        <v>226</v>
      </c>
      <c r="AQ20" s="365"/>
    </row>
    <row r="21" spans="4:18" ht="12.75">
      <c r="D21" s="139" t="s">
        <v>69</v>
      </c>
      <c r="E21" s="644" t="s">
        <v>171</v>
      </c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644"/>
      <c r="R21" s="644"/>
    </row>
    <row r="22" spans="4:18" ht="12.75">
      <c r="D22" s="139" t="s">
        <v>81</v>
      </c>
      <c r="E22" s="592" t="s">
        <v>172</v>
      </c>
      <c r="F22" s="641"/>
      <c r="G22" s="641"/>
      <c r="H22" s="641"/>
      <c r="I22" s="641"/>
      <c r="J22" s="641"/>
      <c r="K22" s="641"/>
      <c r="L22" s="641"/>
      <c r="M22" s="641"/>
      <c r="N22" s="641"/>
      <c r="O22" s="641"/>
      <c r="P22" s="641"/>
      <c r="Q22" s="641"/>
      <c r="R22" s="641"/>
    </row>
    <row r="23" spans="4:18" ht="12.75">
      <c r="D23" s="139"/>
      <c r="E23" s="641"/>
      <c r="F23" s="641"/>
      <c r="G23" s="641"/>
      <c r="H23" s="641"/>
      <c r="I23" s="641"/>
      <c r="J23" s="641"/>
      <c r="K23" s="641"/>
      <c r="L23" s="641"/>
      <c r="M23" s="641"/>
      <c r="N23" s="641"/>
      <c r="O23" s="641"/>
      <c r="P23" s="641"/>
      <c r="Q23" s="641"/>
      <c r="R23" s="641"/>
    </row>
    <row r="24" spans="4:18" ht="13.5">
      <c r="D24" s="139" t="s">
        <v>83</v>
      </c>
      <c r="E24" s="451" t="s">
        <v>173</v>
      </c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</row>
    <row r="25" spans="4:18" ht="13.5">
      <c r="D25" s="139" t="s">
        <v>138</v>
      </c>
      <c r="E25" s="451" t="s">
        <v>174</v>
      </c>
      <c r="F25" s="452"/>
      <c r="G25" s="452"/>
      <c r="H25" s="452"/>
      <c r="I25" s="452"/>
      <c r="J25" s="452"/>
      <c r="K25" s="452"/>
      <c r="L25" s="452"/>
      <c r="M25" s="452"/>
      <c r="N25" s="452"/>
      <c r="O25" s="450"/>
      <c r="P25" s="450"/>
      <c r="Q25" s="450"/>
      <c r="R25" s="450"/>
    </row>
    <row r="26" spans="11:18" ht="12.75">
      <c r="K26" s="365"/>
      <c r="L26" s="365"/>
      <c r="M26" s="365"/>
      <c r="N26" s="365"/>
      <c r="O26" s="365"/>
      <c r="P26" s="365"/>
      <c r="Q26" s="365"/>
      <c r="R26" s="365"/>
    </row>
    <row r="27" spans="11:18" ht="12.75">
      <c r="K27" s="365"/>
      <c r="L27" s="365"/>
      <c r="M27" s="365"/>
      <c r="N27" s="365"/>
      <c r="O27" s="365"/>
      <c r="P27" s="365"/>
      <c r="Q27" s="365"/>
      <c r="R27" s="365"/>
    </row>
    <row r="28" spans="11:18" ht="12.75">
      <c r="K28" s="365"/>
      <c r="L28" s="365"/>
      <c r="M28" s="365"/>
      <c r="N28" s="365"/>
      <c r="O28" s="365"/>
      <c r="P28" s="365"/>
      <c r="Q28" s="365"/>
      <c r="R28" s="365"/>
    </row>
    <row r="29" spans="13:18" ht="12.75">
      <c r="M29" s="365"/>
      <c r="N29" s="365"/>
      <c r="R29" s="365"/>
    </row>
    <row r="30" ht="12.75">
      <c r="M30" s="365"/>
    </row>
    <row r="31" ht="12.75">
      <c r="M31" s="365"/>
    </row>
    <row r="32" ht="12.75">
      <c r="R32" s="365"/>
    </row>
  </sheetData>
  <sheetProtection/>
  <mergeCells count="14">
    <mergeCell ref="D7:I11"/>
    <mergeCell ref="E22:R23"/>
    <mergeCell ref="E17:E18"/>
    <mergeCell ref="E21:R21"/>
    <mergeCell ref="E14:E15"/>
    <mergeCell ref="O7:O10"/>
    <mergeCell ref="R7:R10"/>
    <mergeCell ref="J7:J10"/>
    <mergeCell ref="P7:P10"/>
    <mergeCell ref="L7:L10"/>
    <mergeCell ref="Q7:Q10"/>
    <mergeCell ref="M7:M10"/>
    <mergeCell ref="K7:K10"/>
    <mergeCell ref="N7:N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0"/>
  <dimension ref="C4:AQ56"/>
  <sheetViews>
    <sheetView showGridLines="0" showOutlineSymbols="0" zoomScale="90" zoomScaleNormal="90" zoomScalePageLayoutView="0" workbookViewId="0" topLeftCell="A1">
      <pane xSplit="9" ySplit="12" topLeftCell="J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23.75390625" style="1" customWidth="1"/>
    <col min="9" max="9" width="1.12109375" style="1" customWidth="1"/>
    <col min="10" max="18" width="8.375" style="1" customWidth="1"/>
    <col min="19" max="42" width="1.75390625" style="1" customWidth="1"/>
    <col min="43" max="43" width="13.75390625" style="1" customWidth="1"/>
    <col min="44" max="16384" width="9.125" style="1" customWidth="1"/>
  </cols>
  <sheetData>
    <row r="1" ht="12.75" hidden="1"/>
    <row r="2" ht="12.75" hidden="1"/>
    <row r="4" spans="4:18" s="2" customFormat="1" ht="15.75">
      <c r="D4" s="3" t="s">
        <v>175</v>
      </c>
      <c r="E4" s="3"/>
      <c r="F4" s="3"/>
      <c r="G4" s="3"/>
      <c r="H4" s="4" t="s">
        <v>176</v>
      </c>
      <c r="I4" s="5"/>
      <c r="J4" s="3"/>
      <c r="K4" s="3"/>
      <c r="L4" s="3"/>
      <c r="M4" s="3"/>
      <c r="N4" s="3"/>
      <c r="O4" s="3"/>
      <c r="P4" s="3"/>
      <c r="Q4" s="3"/>
      <c r="R4" s="3"/>
    </row>
    <row r="5" spans="4:18" s="2" customFormat="1" ht="15.75">
      <c r="D5" s="11" t="s">
        <v>214</v>
      </c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</row>
    <row r="6" spans="4:19" s="6" customFormat="1" ht="21" customHeight="1" thickBot="1">
      <c r="D6" s="78" t="s">
        <v>177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1"/>
      <c r="S6" s="7" t="s">
        <v>34</v>
      </c>
    </row>
    <row r="7" spans="3:19" ht="6" customHeight="1">
      <c r="C7" s="82"/>
      <c r="D7" s="601"/>
      <c r="E7" s="602"/>
      <c r="F7" s="602"/>
      <c r="G7" s="602"/>
      <c r="H7" s="602"/>
      <c r="I7" s="603"/>
      <c r="J7" s="597">
        <v>2003</v>
      </c>
      <c r="K7" s="597">
        <v>2004</v>
      </c>
      <c r="L7" s="597">
        <v>2005</v>
      </c>
      <c r="M7" s="597">
        <v>2006</v>
      </c>
      <c r="N7" s="619">
        <v>2007</v>
      </c>
      <c r="O7" s="612">
        <v>2008</v>
      </c>
      <c r="P7" s="612">
        <v>2009</v>
      </c>
      <c r="Q7" s="597">
        <v>2010</v>
      </c>
      <c r="R7" s="599">
        <v>2011</v>
      </c>
      <c r="S7" s="83"/>
    </row>
    <row r="8" spans="3:19" ht="6" customHeight="1">
      <c r="C8" s="82"/>
      <c r="D8" s="604"/>
      <c r="E8" s="605"/>
      <c r="F8" s="605"/>
      <c r="G8" s="605"/>
      <c r="H8" s="605"/>
      <c r="I8" s="606"/>
      <c r="J8" s="598"/>
      <c r="K8" s="598"/>
      <c r="L8" s="598"/>
      <c r="M8" s="598"/>
      <c r="N8" s="620"/>
      <c r="O8" s="613"/>
      <c r="P8" s="613"/>
      <c r="Q8" s="598"/>
      <c r="R8" s="600"/>
      <c r="S8" s="83"/>
    </row>
    <row r="9" spans="3:19" ht="6" customHeight="1">
      <c r="C9" s="82"/>
      <c r="D9" s="604"/>
      <c r="E9" s="605"/>
      <c r="F9" s="605"/>
      <c r="G9" s="605"/>
      <c r="H9" s="605"/>
      <c r="I9" s="606"/>
      <c r="J9" s="598"/>
      <c r="K9" s="598"/>
      <c r="L9" s="598"/>
      <c r="M9" s="598"/>
      <c r="N9" s="620"/>
      <c r="O9" s="613"/>
      <c r="P9" s="613"/>
      <c r="Q9" s="598"/>
      <c r="R9" s="600"/>
      <c r="S9" s="83"/>
    </row>
    <row r="10" spans="3:19" ht="6" customHeight="1">
      <c r="C10" s="82"/>
      <c r="D10" s="604"/>
      <c r="E10" s="605"/>
      <c r="F10" s="605"/>
      <c r="G10" s="605"/>
      <c r="H10" s="605"/>
      <c r="I10" s="606"/>
      <c r="J10" s="598"/>
      <c r="K10" s="598"/>
      <c r="L10" s="598"/>
      <c r="M10" s="598"/>
      <c r="N10" s="620"/>
      <c r="O10" s="613"/>
      <c r="P10" s="613"/>
      <c r="Q10" s="598"/>
      <c r="R10" s="600"/>
      <c r="S10" s="83"/>
    </row>
    <row r="11" spans="3:19" ht="15" customHeight="1" thickBot="1">
      <c r="C11" s="82"/>
      <c r="D11" s="604"/>
      <c r="E11" s="605"/>
      <c r="F11" s="605"/>
      <c r="G11" s="605"/>
      <c r="H11" s="605"/>
      <c r="I11" s="606"/>
      <c r="J11" s="307"/>
      <c r="K11" s="307"/>
      <c r="L11" s="307"/>
      <c r="M11" s="307"/>
      <c r="N11" s="308"/>
      <c r="O11" s="321" t="s">
        <v>178</v>
      </c>
      <c r="P11" s="87" t="s">
        <v>178</v>
      </c>
      <c r="Q11" s="85" t="s">
        <v>178</v>
      </c>
      <c r="R11" s="259" t="s">
        <v>178</v>
      </c>
      <c r="S11" s="83"/>
    </row>
    <row r="12" spans="3:19" ht="12.75" customHeight="1" thickBot="1" thickTop="1">
      <c r="C12" s="82"/>
      <c r="D12" s="426" t="s">
        <v>167</v>
      </c>
      <c r="E12" s="453"/>
      <c r="F12" s="453"/>
      <c r="G12" s="453"/>
      <c r="H12" s="453"/>
      <c r="I12" s="453"/>
      <c r="J12" s="454"/>
      <c r="K12" s="454"/>
      <c r="L12" s="454"/>
      <c r="M12" s="454"/>
      <c r="N12" s="454"/>
      <c r="O12" s="455"/>
      <c r="P12" s="455"/>
      <c r="Q12" s="454"/>
      <c r="R12" s="456"/>
      <c r="S12" s="83"/>
    </row>
    <row r="13" spans="3:19" ht="12.75" customHeight="1" thickBot="1">
      <c r="C13" s="82"/>
      <c r="D13" s="457" t="s">
        <v>179</v>
      </c>
      <c r="E13" s="458"/>
      <c r="F13" s="458"/>
      <c r="G13" s="458"/>
      <c r="H13" s="458"/>
      <c r="I13" s="458"/>
      <c r="J13" s="289"/>
      <c r="K13" s="289"/>
      <c r="L13" s="289"/>
      <c r="M13" s="289"/>
      <c r="N13" s="289"/>
      <c r="O13" s="187"/>
      <c r="P13" s="187"/>
      <c r="Q13" s="289"/>
      <c r="R13" s="459"/>
      <c r="S13" s="83"/>
    </row>
    <row r="14" spans="3:19" ht="12.75" customHeight="1">
      <c r="C14" s="100"/>
      <c r="D14" s="460"/>
      <c r="E14" s="461" t="s">
        <v>26</v>
      </c>
      <c r="F14" s="461"/>
      <c r="G14" s="461"/>
      <c r="H14" s="462"/>
      <c r="I14" s="463"/>
      <c r="J14" s="464">
        <v>17446</v>
      </c>
      <c r="K14" s="464">
        <v>18583</v>
      </c>
      <c r="L14" s="464">
        <v>19584</v>
      </c>
      <c r="M14" s="464">
        <v>20844</v>
      </c>
      <c r="N14" s="465">
        <v>22384</v>
      </c>
      <c r="O14" s="466">
        <v>22691</v>
      </c>
      <c r="P14" s="466">
        <v>23598</v>
      </c>
      <c r="Q14" s="568">
        <v>23951</v>
      </c>
      <c r="R14" s="467">
        <v>24319</v>
      </c>
      <c r="S14" s="83"/>
    </row>
    <row r="15" spans="3:19" ht="12.75" customHeight="1" thickBot="1">
      <c r="C15" s="100"/>
      <c r="D15" s="468"/>
      <c r="E15" s="469" t="s">
        <v>27</v>
      </c>
      <c r="F15" s="469"/>
      <c r="G15" s="469"/>
      <c r="H15" s="470"/>
      <c r="I15" s="471"/>
      <c r="J15" s="472">
        <v>17692</v>
      </c>
      <c r="K15" s="472">
        <v>18715</v>
      </c>
      <c r="L15" s="472">
        <v>19876</v>
      </c>
      <c r="M15" s="472">
        <v>20975</v>
      </c>
      <c r="N15" s="473">
        <v>22387</v>
      </c>
      <c r="O15" s="474">
        <v>23337</v>
      </c>
      <c r="P15" s="474">
        <v>24433</v>
      </c>
      <c r="Q15" s="569">
        <v>24289</v>
      </c>
      <c r="R15" s="475">
        <v>24287</v>
      </c>
      <c r="S15" s="83"/>
    </row>
    <row r="16" spans="3:19" ht="12.75" customHeight="1">
      <c r="C16" s="100"/>
      <c r="D16" s="315"/>
      <c r="E16" s="429" t="s">
        <v>168</v>
      </c>
      <c r="F16" s="153"/>
      <c r="G16" s="153"/>
      <c r="H16" s="154"/>
      <c r="I16" s="155"/>
      <c r="J16" s="464">
        <v>16211.682</v>
      </c>
      <c r="K16" s="464">
        <v>17368.008</v>
      </c>
      <c r="L16" s="464">
        <v>18668.766222582086</v>
      </c>
      <c r="M16" s="464">
        <v>19864</v>
      </c>
      <c r="N16" s="465">
        <v>21107.957801741402</v>
      </c>
      <c r="O16" s="466">
        <v>21893.95764142108</v>
      </c>
      <c r="P16" s="466">
        <v>23272.004655155957</v>
      </c>
      <c r="Q16" s="568">
        <v>22904.522191734908</v>
      </c>
      <c r="R16" s="467">
        <v>23577.792782110893</v>
      </c>
      <c r="S16" s="83"/>
    </row>
    <row r="17" spans="3:19" ht="12.75" customHeight="1">
      <c r="C17" s="100"/>
      <c r="D17" s="360"/>
      <c r="E17" s="642" t="s">
        <v>71</v>
      </c>
      <c r="F17" s="110" t="s">
        <v>169</v>
      </c>
      <c r="G17" s="110"/>
      <c r="H17" s="111"/>
      <c r="I17" s="112"/>
      <c r="J17" s="391">
        <v>15707.912</v>
      </c>
      <c r="K17" s="391">
        <v>16698.908</v>
      </c>
      <c r="L17" s="391">
        <v>17712.680593650057</v>
      </c>
      <c r="M17" s="391">
        <v>18787</v>
      </c>
      <c r="N17" s="392">
        <v>19841.654276295743</v>
      </c>
      <c r="O17" s="393">
        <v>20519.08244376705</v>
      </c>
      <c r="P17" s="393">
        <v>21890.625309569397</v>
      </c>
      <c r="Q17" s="407">
        <v>21457.948217274818</v>
      </c>
      <c r="R17" s="476">
        <v>22059.45330520779</v>
      </c>
      <c r="S17" s="83"/>
    </row>
    <row r="18" spans="3:43" ht="12.75" customHeight="1">
      <c r="C18" s="100"/>
      <c r="D18" s="167"/>
      <c r="E18" s="645"/>
      <c r="F18" s="169" t="s">
        <v>21</v>
      </c>
      <c r="G18" s="169"/>
      <c r="H18" s="170"/>
      <c r="I18" s="171"/>
      <c r="J18" s="379">
        <v>19969.411</v>
      </c>
      <c r="K18" s="379">
        <v>22226.131</v>
      </c>
      <c r="L18" s="379">
        <v>25266.82354355181</v>
      </c>
      <c r="M18" s="379">
        <v>26991</v>
      </c>
      <c r="N18" s="380">
        <v>29235.678044273092</v>
      </c>
      <c r="O18" s="381">
        <v>30534.65800149286</v>
      </c>
      <c r="P18" s="381">
        <v>31781.066061992948</v>
      </c>
      <c r="Q18" s="405">
        <v>31760.674250772525</v>
      </c>
      <c r="R18" s="477">
        <v>32786.53945972153</v>
      </c>
      <c r="S18" s="83"/>
      <c r="AQ18" s="12"/>
    </row>
    <row r="19" spans="3:43" ht="12.75" customHeight="1">
      <c r="C19" s="100"/>
      <c r="D19" s="432"/>
      <c r="E19" s="433" t="s">
        <v>22</v>
      </c>
      <c r="F19" s="433"/>
      <c r="G19" s="433"/>
      <c r="H19" s="434"/>
      <c r="I19" s="435"/>
      <c r="J19" s="478">
        <v>17516.08</v>
      </c>
      <c r="K19" s="478">
        <v>18144.003</v>
      </c>
      <c r="L19" s="478">
        <v>19608.188799752115</v>
      </c>
      <c r="M19" s="478">
        <v>20960</v>
      </c>
      <c r="N19" s="479">
        <v>21968.478756635486</v>
      </c>
      <c r="O19" s="480">
        <v>23528.113681348474</v>
      </c>
      <c r="P19" s="480">
        <v>26621.531750218073</v>
      </c>
      <c r="Q19" s="570">
        <v>27058.296178667224</v>
      </c>
      <c r="R19" s="481">
        <v>27945.579985553733</v>
      </c>
      <c r="S19" s="83"/>
      <c r="AQ19" s="12"/>
    </row>
    <row r="20" spans="3:43" ht="12.75" customHeight="1">
      <c r="C20" s="100"/>
      <c r="D20" s="360"/>
      <c r="E20" s="642" t="s">
        <v>71</v>
      </c>
      <c r="F20" s="152" t="s">
        <v>180</v>
      </c>
      <c r="G20" s="153"/>
      <c r="H20" s="154"/>
      <c r="I20" s="438"/>
      <c r="J20" s="482">
        <v>17516.08</v>
      </c>
      <c r="K20" s="482">
        <v>18144.003</v>
      </c>
      <c r="L20" s="482">
        <v>19608.188799752115</v>
      </c>
      <c r="M20" s="482">
        <v>20960</v>
      </c>
      <c r="N20" s="483">
        <v>21839.692161121824</v>
      </c>
      <c r="O20" s="484">
        <v>23353.329768067935</v>
      </c>
      <c r="P20" s="484">
        <v>26560.0984313767</v>
      </c>
      <c r="Q20" s="571">
        <v>26994.270533815197</v>
      </c>
      <c r="R20" s="485">
        <v>27889.555303842415</v>
      </c>
      <c r="S20" s="83"/>
      <c r="AQ20" s="12"/>
    </row>
    <row r="21" spans="3:19" ht="12.75" customHeight="1">
      <c r="C21" s="100"/>
      <c r="D21" s="167"/>
      <c r="E21" s="645"/>
      <c r="F21" s="168" t="s">
        <v>24</v>
      </c>
      <c r="G21" s="169"/>
      <c r="H21" s="170"/>
      <c r="I21" s="441"/>
      <c r="J21" s="486" t="s">
        <v>170</v>
      </c>
      <c r="K21" s="486" t="s">
        <v>170</v>
      </c>
      <c r="L21" s="486" t="s">
        <v>170</v>
      </c>
      <c r="M21" s="486" t="s">
        <v>170</v>
      </c>
      <c r="N21" s="487">
        <v>25414.182188356717</v>
      </c>
      <c r="O21" s="488">
        <v>27842.53374076903</v>
      </c>
      <c r="P21" s="488">
        <v>28473.03460373146</v>
      </c>
      <c r="Q21" s="572">
        <v>29551.86940966011</v>
      </c>
      <c r="R21" s="489">
        <v>30206.8033906476</v>
      </c>
      <c r="S21" s="83"/>
    </row>
    <row r="22" spans="3:19" ht="12.75" customHeight="1" thickBot="1">
      <c r="C22" s="100"/>
      <c r="D22" s="490"/>
      <c r="E22" s="127" t="s">
        <v>25</v>
      </c>
      <c r="F22" s="127"/>
      <c r="G22" s="127"/>
      <c r="H22" s="445"/>
      <c r="I22" s="446"/>
      <c r="J22" s="491">
        <v>16560.78</v>
      </c>
      <c r="K22" s="491">
        <v>18605.035</v>
      </c>
      <c r="L22" s="491">
        <v>19459.656028368794</v>
      </c>
      <c r="M22" s="491">
        <v>22117</v>
      </c>
      <c r="N22" s="492">
        <v>23609.621768611385</v>
      </c>
      <c r="O22" s="493">
        <v>24405.51268665476</v>
      </c>
      <c r="P22" s="493">
        <v>26855.576728327367</v>
      </c>
      <c r="Q22" s="573">
        <v>26448.321557971012</v>
      </c>
      <c r="R22" s="494">
        <v>26649.378623188404</v>
      </c>
      <c r="S22" s="83"/>
    </row>
    <row r="23" spans="3:19" ht="12.75" customHeight="1" thickBot="1">
      <c r="C23" s="100"/>
      <c r="D23" s="187" t="s">
        <v>220</v>
      </c>
      <c r="E23" s="289"/>
      <c r="F23" s="289"/>
      <c r="G23" s="289"/>
      <c r="H23" s="289"/>
      <c r="I23" s="289"/>
      <c r="J23" s="495"/>
      <c r="K23" s="495"/>
      <c r="L23" s="495"/>
      <c r="M23" s="495"/>
      <c r="N23" s="495"/>
      <c r="O23" s="496"/>
      <c r="P23" s="496"/>
      <c r="Q23" s="497"/>
      <c r="R23" s="497"/>
      <c r="S23" s="83"/>
    </row>
    <row r="24" spans="3:19" ht="12.75" customHeight="1">
      <c r="C24" s="100"/>
      <c r="D24" s="460"/>
      <c r="E24" s="461" t="s">
        <v>181</v>
      </c>
      <c r="F24" s="461"/>
      <c r="G24" s="461"/>
      <c r="H24" s="462"/>
      <c r="I24" s="463"/>
      <c r="J24" s="464">
        <f aca="true" t="shared" si="0" ref="J24:N30">J14/J$34*100</f>
        <v>18268.06282722513</v>
      </c>
      <c r="K24" s="464">
        <f t="shared" si="0"/>
        <v>18942.915392456678</v>
      </c>
      <c r="L24" s="464">
        <f t="shared" si="0"/>
        <v>19584</v>
      </c>
      <c r="M24" s="464">
        <f t="shared" si="0"/>
        <v>20335.60975609756</v>
      </c>
      <c r="N24" s="465">
        <f t="shared" si="0"/>
        <v>21237.19165085389</v>
      </c>
      <c r="O24" s="466">
        <f aca="true" t="shared" si="1" ref="O24:R32">O14/O$34*100</f>
        <v>20241.748438893846</v>
      </c>
      <c r="P24" s="466">
        <f t="shared" si="1"/>
        <v>20827.890556045895</v>
      </c>
      <c r="Q24" s="568">
        <f t="shared" si="1"/>
        <v>20845.08268059182</v>
      </c>
      <c r="R24" s="467">
        <f t="shared" si="1"/>
        <v>20767.719897523486</v>
      </c>
      <c r="S24" s="83"/>
    </row>
    <row r="25" spans="3:19" ht="12.75" customHeight="1" thickBot="1">
      <c r="C25" s="100"/>
      <c r="D25" s="468"/>
      <c r="E25" s="469" t="s">
        <v>182</v>
      </c>
      <c r="F25" s="469"/>
      <c r="G25" s="469"/>
      <c r="H25" s="470"/>
      <c r="I25" s="471"/>
      <c r="J25" s="472">
        <f t="shared" si="0"/>
        <v>18525.65445026178</v>
      </c>
      <c r="K25" s="472">
        <f t="shared" si="0"/>
        <v>19077.471967380225</v>
      </c>
      <c r="L25" s="472">
        <f t="shared" si="0"/>
        <v>19876</v>
      </c>
      <c r="M25" s="472">
        <f t="shared" si="0"/>
        <v>20463.414634146342</v>
      </c>
      <c r="N25" s="473">
        <f t="shared" si="0"/>
        <v>21240.037950664133</v>
      </c>
      <c r="O25" s="474">
        <f t="shared" si="1"/>
        <v>20818.019625334524</v>
      </c>
      <c r="P25" s="474">
        <f t="shared" si="1"/>
        <v>21564.872021182702</v>
      </c>
      <c r="Q25" s="569">
        <f t="shared" si="1"/>
        <v>21139.251523063533</v>
      </c>
      <c r="R25" s="475">
        <f t="shared" si="1"/>
        <v>20740.392826643896</v>
      </c>
      <c r="S25" s="83"/>
    </row>
    <row r="26" spans="3:19" ht="12.75" customHeight="1">
      <c r="C26" s="100"/>
      <c r="D26" s="315"/>
      <c r="E26" s="429" t="s">
        <v>168</v>
      </c>
      <c r="F26" s="153"/>
      <c r="G26" s="153"/>
      <c r="H26" s="154"/>
      <c r="I26" s="155"/>
      <c r="J26" s="464">
        <f t="shared" si="0"/>
        <v>16975.5832460733</v>
      </c>
      <c r="K26" s="464">
        <f t="shared" si="0"/>
        <v>17704.39143730887</v>
      </c>
      <c r="L26" s="464">
        <f t="shared" si="0"/>
        <v>18668.766222582086</v>
      </c>
      <c r="M26" s="464">
        <f t="shared" si="0"/>
        <v>19379.51219512195</v>
      </c>
      <c r="N26" s="465">
        <f t="shared" si="0"/>
        <v>20026.525428597153</v>
      </c>
      <c r="O26" s="466">
        <f t="shared" si="1"/>
        <v>19530.738306352436</v>
      </c>
      <c r="P26" s="466">
        <f t="shared" si="1"/>
        <v>20540.16297895495</v>
      </c>
      <c r="Q26" s="568">
        <f t="shared" si="1"/>
        <v>19934.31000150993</v>
      </c>
      <c r="R26" s="467">
        <f t="shared" si="1"/>
        <v>20134.750454407254</v>
      </c>
      <c r="S26" s="83"/>
    </row>
    <row r="27" spans="3:19" ht="12.75" customHeight="1">
      <c r="C27" s="100"/>
      <c r="D27" s="360"/>
      <c r="E27" s="642" t="s">
        <v>71</v>
      </c>
      <c r="F27" s="110" t="s">
        <v>169</v>
      </c>
      <c r="G27" s="110"/>
      <c r="H27" s="111"/>
      <c r="I27" s="112"/>
      <c r="J27" s="391">
        <f t="shared" si="0"/>
        <v>16448.075392670158</v>
      </c>
      <c r="K27" s="391">
        <f t="shared" si="0"/>
        <v>17022.33231396534</v>
      </c>
      <c r="L27" s="391">
        <f t="shared" si="0"/>
        <v>17712.680593650057</v>
      </c>
      <c r="M27" s="391">
        <f t="shared" si="0"/>
        <v>18328.780487804877</v>
      </c>
      <c r="N27" s="392">
        <f t="shared" si="0"/>
        <v>18825.098933866928</v>
      </c>
      <c r="O27" s="393">
        <f t="shared" si="1"/>
        <v>18304.266229943845</v>
      </c>
      <c r="P27" s="393">
        <f t="shared" si="1"/>
        <v>19320.94025557758</v>
      </c>
      <c r="Q27" s="407">
        <f t="shared" si="1"/>
        <v>18675.324819212197</v>
      </c>
      <c r="R27" s="476">
        <f t="shared" si="1"/>
        <v>18838.132626138166</v>
      </c>
      <c r="S27" s="83"/>
    </row>
    <row r="28" spans="3:19" ht="12.75" customHeight="1">
      <c r="C28" s="100"/>
      <c r="D28" s="167"/>
      <c r="E28" s="645"/>
      <c r="F28" s="169" t="s">
        <v>21</v>
      </c>
      <c r="G28" s="169"/>
      <c r="H28" s="170"/>
      <c r="I28" s="171"/>
      <c r="J28" s="379">
        <f t="shared" si="0"/>
        <v>20910.378010471202</v>
      </c>
      <c r="K28" s="379">
        <f t="shared" si="0"/>
        <v>22656.60652395515</v>
      </c>
      <c r="L28" s="379">
        <f t="shared" si="0"/>
        <v>25266.82354355181</v>
      </c>
      <c r="M28" s="379">
        <f t="shared" si="0"/>
        <v>26332.682926829268</v>
      </c>
      <c r="N28" s="380">
        <f t="shared" si="0"/>
        <v>27737.834956615836</v>
      </c>
      <c r="O28" s="381">
        <f t="shared" si="1"/>
        <v>27238.76717349943</v>
      </c>
      <c r="P28" s="381">
        <f t="shared" si="1"/>
        <v>28050.367221529523</v>
      </c>
      <c r="Q28" s="405">
        <f t="shared" si="1"/>
        <v>27642.01414340516</v>
      </c>
      <c r="R28" s="477">
        <f t="shared" si="1"/>
        <v>27998.75274100899</v>
      </c>
      <c r="S28" s="83"/>
    </row>
    <row r="29" spans="3:19" ht="12.75" customHeight="1">
      <c r="C29" s="100"/>
      <c r="D29" s="432"/>
      <c r="E29" s="433" t="s">
        <v>22</v>
      </c>
      <c r="F29" s="433"/>
      <c r="G29" s="433"/>
      <c r="H29" s="434"/>
      <c r="I29" s="435"/>
      <c r="J29" s="478">
        <f t="shared" si="0"/>
        <v>18341.445026178015</v>
      </c>
      <c r="K29" s="478">
        <f t="shared" si="0"/>
        <v>18495.415902140674</v>
      </c>
      <c r="L29" s="478">
        <f t="shared" si="0"/>
        <v>19608.188799752115</v>
      </c>
      <c r="M29" s="478">
        <f t="shared" si="0"/>
        <v>20448.780487804877</v>
      </c>
      <c r="N29" s="479">
        <f t="shared" si="0"/>
        <v>20842.958972139928</v>
      </c>
      <c r="O29" s="480">
        <f t="shared" si="1"/>
        <v>20988.50462207714</v>
      </c>
      <c r="P29" s="480">
        <f t="shared" si="1"/>
        <v>23496.497573008008</v>
      </c>
      <c r="Q29" s="570">
        <f t="shared" si="1"/>
        <v>23549.430964897496</v>
      </c>
      <c r="R29" s="481">
        <f t="shared" si="1"/>
        <v>23864.713907390036</v>
      </c>
      <c r="S29" s="83"/>
    </row>
    <row r="30" spans="3:19" ht="12.75" customHeight="1">
      <c r="C30" s="100"/>
      <c r="D30" s="360"/>
      <c r="E30" s="642" t="s">
        <v>71</v>
      </c>
      <c r="F30" s="152" t="s">
        <v>180</v>
      </c>
      <c r="G30" s="153"/>
      <c r="H30" s="154"/>
      <c r="I30" s="438"/>
      <c r="J30" s="482">
        <f t="shared" si="0"/>
        <v>18341.445026178015</v>
      </c>
      <c r="K30" s="482">
        <f t="shared" si="0"/>
        <v>18495.415902140674</v>
      </c>
      <c r="L30" s="482">
        <f t="shared" si="0"/>
        <v>19608.188799752115</v>
      </c>
      <c r="M30" s="482">
        <f t="shared" si="0"/>
        <v>20448.780487804877</v>
      </c>
      <c r="N30" s="483">
        <f t="shared" si="0"/>
        <v>20720.77055134898</v>
      </c>
      <c r="O30" s="484">
        <f t="shared" si="1"/>
        <v>20832.586769016893</v>
      </c>
      <c r="P30" s="484">
        <f t="shared" si="1"/>
        <v>23442.27575584881</v>
      </c>
      <c r="Q30" s="571">
        <f t="shared" si="1"/>
        <v>23493.708036392687</v>
      </c>
      <c r="R30" s="485">
        <f t="shared" si="1"/>
        <v>23816.870455885924</v>
      </c>
      <c r="S30" s="83"/>
    </row>
    <row r="31" spans="3:19" ht="12.75" customHeight="1">
      <c r="C31" s="100"/>
      <c r="D31" s="167"/>
      <c r="E31" s="645"/>
      <c r="F31" s="168" t="s">
        <v>24</v>
      </c>
      <c r="G31" s="169"/>
      <c r="H31" s="170"/>
      <c r="I31" s="441"/>
      <c r="J31" s="486" t="s">
        <v>170</v>
      </c>
      <c r="K31" s="486" t="s">
        <v>170</v>
      </c>
      <c r="L31" s="486" t="s">
        <v>170</v>
      </c>
      <c r="M31" s="486" t="s">
        <v>170</v>
      </c>
      <c r="N31" s="487">
        <f>N21/N$34*100</f>
        <v>24112.127313431418</v>
      </c>
      <c r="O31" s="488">
        <f t="shared" si="1"/>
        <v>24837.229028339905</v>
      </c>
      <c r="P31" s="488">
        <f t="shared" si="1"/>
        <v>25130.65719658558</v>
      </c>
      <c r="Q31" s="572">
        <f t="shared" si="1"/>
        <v>25719.642654186344</v>
      </c>
      <c r="R31" s="489">
        <f t="shared" si="1"/>
        <v>25795.73304068967</v>
      </c>
      <c r="S31" s="83"/>
    </row>
    <row r="32" spans="3:19" ht="12.75" customHeight="1" thickBot="1">
      <c r="C32" s="100"/>
      <c r="D32" s="490"/>
      <c r="E32" s="127" t="s">
        <v>25</v>
      </c>
      <c r="F32" s="127"/>
      <c r="G32" s="127"/>
      <c r="H32" s="445"/>
      <c r="I32" s="446"/>
      <c r="J32" s="491">
        <f>J22/J$34*100</f>
        <v>17341.130890052355</v>
      </c>
      <c r="K32" s="491">
        <f>K22/K$34*100</f>
        <v>18965.377166156984</v>
      </c>
      <c r="L32" s="491">
        <f>L22/L$34*100</f>
        <v>19459.656028368794</v>
      </c>
      <c r="M32" s="491">
        <f>M22/M$34*100</f>
        <v>21577.56097560976</v>
      </c>
      <c r="N32" s="492">
        <f>N22/N$34*100</f>
        <v>22400.020653331485</v>
      </c>
      <c r="O32" s="493">
        <f t="shared" si="1"/>
        <v>21771.197757943588</v>
      </c>
      <c r="P32" s="493">
        <f t="shared" si="1"/>
        <v>23703.06860399591</v>
      </c>
      <c r="Q32" s="573">
        <f t="shared" si="1"/>
        <v>23018.556621384694</v>
      </c>
      <c r="R32" s="494">
        <f t="shared" si="1"/>
        <v>22757.795579153208</v>
      </c>
      <c r="S32" s="83"/>
    </row>
    <row r="33" spans="3:19" ht="12.75" customHeight="1" thickBot="1">
      <c r="C33" s="100"/>
      <c r="D33" s="187" t="s">
        <v>110</v>
      </c>
      <c r="E33" s="289"/>
      <c r="F33" s="289"/>
      <c r="G33" s="289"/>
      <c r="H33" s="289"/>
      <c r="I33" s="289"/>
      <c r="J33" s="291"/>
      <c r="K33" s="291"/>
      <c r="L33" s="291"/>
      <c r="M33" s="291"/>
      <c r="N33" s="291"/>
      <c r="O33" s="498"/>
      <c r="P33" s="498"/>
      <c r="Q33" s="290"/>
      <c r="R33" s="290"/>
      <c r="S33" s="83"/>
    </row>
    <row r="34" spans="3:19" ht="12.75" customHeight="1">
      <c r="C34" s="100"/>
      <c r="D34" s="344"/>
      <c r="E34" s="323" t="s">
        <v>219</v>
      </c>
      <c r="F34" s="323"/>
      <c r="G34" s="323"/>
      <c r="H34" s="324"/>
      <c r="I34" s="325"/>
      <c r="J34" s="413">
        <v>95.5</v>
      </c>
      <c r="K34" s="413">
        <v>98.1</v>
      </c>
      <c r="L34" s="413">
        <v>100</v>
      </c>
      <c r="M34" s="413">
        <v>102.5</v>
      </c>
      <c r="N34" s="414">
        <v>105.4</v>
      </c>
      <c r="O34" s="415">
        <v>112.1</v>
      </c>
      <c r="P34" s="415">
        <v>113.3</v>
      </c>
      <c r="Q34" s="416">
        <v>114.9</v>
      </c>
      <c r="R34" s="499">
        <v>117.1</v>
      </c>
      <c r="S34" s="83"/>
    </row>
    <row r="35" spans="3:19" ht="12.75" customHeight="1" thickBot="1">
      <c r="C35" s="100"/>
      <c r="D35" s="417"/>
      <c r="E35" s="110" t="s">
        <v>111</v>
      </c>
      <c r="F35" s="110"/>
      <c r="G35" s="110"/>
      <c r="H35" s="111"/>
      <c r="I35" s="112"/>
      <c r="J35" s="418">
        <v>0.001</v>
      </c>
      <c r="K35" s="418">
        <v>0.028</v>
      </c>
      <c r="L35" s="418">
        <v>0.019</v>
      </c>
      <c r="M35" s="418">
        <v>0.025</v>
      </c>
      <c r="N35" s="419">
        <v>0.028</v>
      </c>
      <c r="O35" s="420">
        <v>0.063</v>
      </c>
      <c r="P35" s="420">
        <v>0.01</v>
      </c>
      <c r="Q35" s="421">
        <v>0.015</v>
      </c>
      <c r="R35" s="500">
        <v>0.019</v>
      </c>
      <c r="S35" s="83"/>
    </row>
    <row r="36" spans="4:19" ht="13.5">
      <c r="D36" s="136" t="s">
        <v>79</v>
      </c>
      <c r="E36" s="137"/>
      <c r="F36" s="137"/>
      <c r="G36" s="137"/>
      <c r="H36" s="137"/>
      <c r="I36" s="136"/>
      <c r="J36" s="136"/>
      <c r="K36" s="136"/>
      <c r="L36" s="136"/>
      <c r="M36" s="136"/>
      <c r="N36" s="136"/>
      <c r="O36" s="136"/>
      <c r="P36" s="136"/>
      <c r="Q36" s="136"/>
      <c r="R36" s="138" t="s">
        <v>227</v>
      </c>
      <c r="S36" s="1" t="s">
        <v>33</v>
      </c>
    </row>
    <row r="37" spans="4:18" ht="12.75">
      <c r="D37" s="139" t="s">
        <v>69</v>
      </c>
      <c r="E37" s="644" t="s">
        <v>171</v>
      </c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</row>
    <row r="38" spans="4:18" ht="13.5" customHeight="1">
      <c r="D38" s="139" t="s">
        <v>81</v>
      </c>
      <c r="E38" s="592" t="s">
        <v>183</v>
      </c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1"/>
    </row>
    <row r="39" spans="4:18" ht="13.5" customHeight="1">
      <c r="D39" s="139" t="s">
        <v>83</v>
      </c>
      <c r="E39" s="451" t="s">
        <v>173</v>
      </c>
      <c r="F39" s="501"/>
      <c r="G39" s="501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</row>
    <row r="40" spans="4:18" ht="13.5">
      <c r="D40" s="139" t="s">
        <v>138</v>
      </c>
      <c r="E40" s="451" t="s">
        <v>174</v>
      </c>
      <c r="F40" s="501"/>
      <c r="G40" s="501"/>
      <c r="H40" s="501"/>
      <c r="I40" s="501"/>
      <c r="J40" s="501"/>
      <c r="K40" s="501"/>
      <c r="L40" s="501"/>
      <c r="M40" s="452"/>
      <c r="N40" s="452"/>
      <c r="O40" s="450"/>
      <c r="P40" s="450"/>
      <c r="Q40" s="450"/>
      <c r="R40" s="450"/>
    </row>
    <row r="41" spans="4:18" ht="24.75" customHeight="1">
      <c r="D41" s="502" t="s">
        <v>178</v>
      </c>
      <c r="E41" s="646" t="s">
        <v>184</v>
      </c>
      <c r="F41" s="647"/>
      <c r="G41" s="647"/>
      <c r="H41" s="647"/>
      <c r="I41" s="647"/>
      <c r="J41" s="647"/>
      <c r="K41" s="647"/>
      <c r="L41" s="647"/>
      <c r="M41" s="647"/>
      <c r="N41" s="647"/>
      <c r="O41" s="647"/>
      <c r="P41" s="647"/>
      <c r="Q41" s="647"/>
      <c r="R41" s="647"/>
    </row>
    <row r="42" spans="10:18" ht="12.75">
      <c r="J42" s="12"/>
      <c r="K42" s="16"/>
      <c r="L42" s="16"/>
      <c r="M42" s="16"/>
      <c r="N42" s="16"/>
      <c r="O42" s="16"/>
      <c r="P42" s="16"/>
      <c r="Q42" s="16"/>
      <c r="R42" s="16"/>
    </row>
    <row r="43" spans="10:18" ht="12.75">
      <c r="J43" s="12"/>
      <c r="K43" s="16"/>
      <c r="L43" s="16"/>
      <c r="M43" s="16"/>
      <c r="N43" s="16"/>
      <c r="O43" s="16"/>
      <c r="P43" s="16"/>
      <c r="Q43" s="16"/>
      <c r="R43" s="16"/>
    </row>
    <row r="44" spans="10:18" ht="12.75">
      <c r="J44" s="12"/>
      <c r="K44" s="12"/>
      <c r="L44" s="12"/>
      <c r="M44" s="12"/>
      <c r="N44" s="12"/>
      <c r="O44" s="12"/>
      <c r="P44" s="12"/>
      <c r="Q44" s="12"/>
      <c r="R44" s="12"/>
    </row>
    <row r="47" spans="10:18" ht="12.75">
      <c r="J47" s="12"/>
      <c r="K47" s="12"/>
      <c r="L47" s="12"/>
      <c r="M47" s="12"/>
      <c r="N47" s="12"/>
      <c r="O47" s="12"/>
      <c r="P47" s="12"/>
      <c r="Q47" s="12"/>
      <c r="R47" s="12"/>
    </row>
    <row r="54" spans="15:18" ht="12.75">
      <c r="O54" s="12"/>
      <c r="P54" s="12"/>
      <c r="Q54" s="12"/>
      <c r="R54" s="12"/>
    </row>
    <row r="56" spans="15:17" ht="12.75">
      <c r="O56" s="13"/>
      <c r="P56" s="13"/>
      <c r="Q56" s="13"/>
    </row>
  </sheetData>
  <sheetProtection/>
  <mergeCells count="17">
    <mergeCell ref="E41:R41"/>
    <mergeCell ref="R7:R10"/>
    <mergeCell ref="E17:E18"/>
    <mergeCell ref="E20:E21"/>
    <mergeCell ref="M7:M10"/>
    <mergeCell ref="N7:N10"/>
    <mergeCell ref="O7:O10"/>
    <mergeCell ref="D7:I11"/>
    <mergeCell ref="J7:J10"/>
    <mergeCell ref="L7:L10"/>
    <mergeCell ref="K7:K10"/>
    <mergeCell ref="E37:R37"/>
    <mergeCell ref="E38:R38"/>
    <mergeCell ref="E30:E31"/>
    <mergeCell ref="E27:E28"/>
    <mergeCell ref="P7:P10"/>
    <mergeCell ref="Q7:Q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2"/>
  <dimension ref="C4:AR56"/>
  <sheetViews>
    <sheetView showGridLines="0" showOutlineSymbols="0" zoomScale="90" zoomScaleNormal="90" zoomScalePageLayoutView="0" workbookViewId="0" topLeftCell="C3">
      <selection activeCell="C3" sqref="A3: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6.75390625" style="1" customWidth="1"/>
    <col min="8" max="8" width="23.75390625" style="1" customWidth="1"/>
    <col min="9" max="9" width="1.12109375" style="1" customWidth="1"/>
    <col min="10" max="19" width="8.375" style="1" customWidth="1"/>
    <col min="20" max="43" width="1.75390625" style="1" customWidth="1"/>
    <col min="44" max="16384" width="9.125" style="1" customWidth="1"/>
  </cols>
  <sheetData>
    <row r="1" ht="12.75" hidden="1"/>
    <row r="2" ht="12.75" hidden="1"/>
    <row r="4" spans="4:19" s="2" customFormat="1" ht="15.75">
      <c r="D4" s="3" t="s">
        <v>185</v>
      </c>
      <c r="E4" s="3"/>
      <c r="F4" s="3"/>
      <c r="G4" s="3"/>
      <c r="H4" s="4" t="s">
        <v>211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11"/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</row>
    <row r="6" spans="4:20" s="6" customFormat="1" ht="21" customHeight="1">
      <c r="D6" s="503"/>
      <c r="E6" s="504"/>
      <c r="F6" s="504"/>
      <c r="G6" s="504"/>
      <c r="H6" s="504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6"/>
      <c r="T6" s="7" t="s">
        <v>34</v>
      </c>
    </row>
    <row r="7" spans="4:20" s="6" customFormat="1" ht="13.5" customHeight="1">
      <c r="D7" s="503"/>
      <c r="E7" s="504"/>
      <c r="F7" s="504"/>
      <c r="G7" s="504"/>
      <c r="H7" s="504"/>
      <c r="I7" s="505"/>
      <c r="J7" s="505"/>
      <c r="K7" s="505"/>
      <c r="L7" s="505"/>
      <c r="M7" s="505"/>
      <c r="N7" s="505"/>
      <c r="O7" s="505"/>
      <c r="P7" s="505"/>
      <c r="Q7" s="505"/>
      <c r="R7" s="505"/>
      <c r="S7" s="506"/>
      <c r="T7" s="7"/>
    </row>
    <row r="8" spans="4:20" s="6" customFormat="1" ht="13.5" customHeight="1">
      <c r="D8" s="503"/>
      <c r="E8" s="504"/>
      <c r="F8" s="504"/>
      <c r="G8" s="504"/>
      <c r="H8" s="504"/>
      <c r="I8" s="505"/>
      <c r="J8" s="505"/>
      <c r="K8" s="505"/>
      <c r="L8" s="505"/>
      <c r="M8" s="505"/>
      <c r="N8" s="505"/>
      <c r="O8" s="505"/>
      <c r="P8" s="505"/>
      <c r="Q8" s="505"/>
      <c r="R8" s="505"/>
      <c r="S8" s="506"/>
      <c r="T8" s="7"/>
    </row>
    <row r="9" spans="4:20" s="6" customFormat="1" ht="13.5" customHeight="1">
      <c r="D9" s="503"/>
      <c r="E9" s="504"/>
      <c r="F9" s="504"/>
      <c r="G9" s="504"/>
      <c r="H9" s="504"/>
      <c r="I9" s="505"/>
      <c r="J9" s="505"/>
      <c r="K9" s="505"/>
      <c r="L9" s="505"/>
      <c r="M9" s="505"/>
      <c r="N9" s="505"/>
      <c r="O9" s="505"/>
      <c r="P9" s="505"/>
      <c r="Q9" s="505"/>
      <c r="R9" s="505"/>
      <c r="S9" s="506"/>
      <c r="T9" s="7"/>
    </row>
    <row r="10" spans="3:20" ht="13.5" customHeight="1">
      <c r="C10" s="8"/>
      <c r="D10" s="17"/>
      <c r="E10" s="17"/>
      <c r="F10" s="17"/>
      <c r="G10" s="17"/>
      <c r="H10" s="17"/>
      <c r="I10" s="17"/>
      <c r="J10" s="507"/>
      <c r="K10" s="508" t="s">
        <v>61</v>
      </c>
      <c r="L10" s="508" t="s">
        <v>62</v>
      </c>
      <c r="M10" s="508" t="s">
        <v>63</v>
      </c>
      <c r="N10" s="508" t="s">
        <v>64</v>
      </c>
      <c r="O10" s="508" t="s">
        <v>65</v>
      </c>
      <c r="P10" s="508" t="s">
        <v>66</v>
      </c>
      <c r="Q10" s="508" t="s">
        <v>67</v>
      </c>
      <c r="R10" s="508" t="s">
        <v>68</v>
      </c>
      <c r="S10" s="508" t="s">
        <v>209</v>
      </c>
      <c r="T10" s="8"/>
    </row>
    <row r="11" spans="3:20" ht="13.5" customHeight="1">
      <c r="C11" s="8"/>
      <c r="D11" s="17"/>
      <c r="E11" s="17"/>
      <c r="F11" s="17"/>
      <c r="G11" s="17"/>
      <c r="H11" s="17"/>
      <c r="I11" s="17"/>
      <c r="J11" s="507" t="s">
        <v>186</v>
      </c>
      <c r="K11" s="509">
        <v>5067</v>
      </c>
      <c r="L11" s="509">
        <v>4994</v>
      </c>
      <c r="M11" s="509">
        <v>4834</v>
      </c>
      <c r="N11" s="509">
        <v>4815</v>
      </c>
      <c r="O11" s="509">
        <v>4808</v>
      </c>
      <c r="P11" s="509">
        <v>4809</v>
      </c>
      <c r="Q11" s="509">
        <v>4826</v>
      </c>
      <c r="R11" s="509">
        <v>4880</v>
      </c>
      <c r="S11" s="509">
        <v>4931</v>
      </c>
      <c r="T11" s="8"/>
    </row>
    <row r="12" spans="3:20" ht="13.5" customHeight="1">
      <c r="C12" s="8"/>
      <c r="D12" s="17"/>
      <c r="E12" s="17"/>
      <c r="F12" s="17"/>
      <c r="G12" s="17"/>
      <c r="H12" s="17"/>
      <c r="I12" s="17"/>
      <c r="J12" s="507" t="s">
        <v>187</v>
      </c>
      <c r="K12" s="509">
        <v>4838</v>
      </c>
      <c r="L12" s="509">
        <v>4765</v>
      </c>
      <c r="M12" s="509">
        <v>4474</v>
      </c>
      <c r="N12" s="509">
        <v>4197</v>
      </c>
      <c r="O12" s="509">
        <v>4155</v>
      </c>
      <c r="P12" s="509">
        <v>4133</v>
      </c>
      <c r="Q12" s="509">
        <v>4125</v>
      </c>
      <c r="R12" s="509">
        <v>4123</v>
      </c>
      <c r="S12" s="509">
        <v>4111</v>
      </c>
      <c r="T12" s="8"/>
    </row>
    <row r="13" spans="3:20" ht="13.5" customHeight="1">
      <c r="C13" s="8"/>
      <c r="D13" s="17"/>
      <c r="E13" s="17"/>
      <c r="F13" s="17"/>
      <c r="G13" s="17"/>
      <c r="H13" s="17"/>
      <c r="I13" s="17"/>
      <c r="J13" s="507" t="s">
        <v>188</v>
      </c>
      <c r="K13" s="509">
        <v>2006</v>
      </c>
      <c r="L13" s="509">
        <v>1966</v>
      </c>
      <c r="M13" s="509">
        <v>2004</v>
      </c>
      <c r="N13" s="509">
        <v>1482</v>
      </c>
      <c r="O13" s="509">
        <v>1447</v>
      </c>
      <c r="P13" s="509">
        <v>1438</v>
      </c>
      <c r="Q13" s="509">
        <v>1433</v>
      </c>
      <c r="R13" s="509">
        <v>1423</v>
      </c>
      <c r="S13" s="509">
        <v>1393</v>
      </c>
      <c r="T13" s="8"/>
    </row>
    <row r="14" spans="3:20" ht="13.5" customHeight="1">
      <c r="C14" s="8"/>
      <c r="D14" s="17"/>
      <c r="E14" s="17"/>
      <c r="F14" s="17"/>
      <c r="G14" s="17"/>
      <c r="H14" s="17"/>
      <c r="I14" s="17"/>
      <c r="J14" s="507" t="s">
        <v>189</v>
      </c>
      <c r="K14" s="509">
        <v>17</v>
      </c>
      <c r="L14" s="509">
        <v>17</v>
      </c>
      <c r="M14" s="509">
        <v>17</v>
      </c>
      <c r="N14" s="509">
        <v>18</v>
      </c>
      <c r="O14" s="509">
        <v>19</v>
      </c>
      <c r="P14" s="509">
        <v>18</v>
      </c>
      <c r="Q14" s="509">
        <v>17</v>
      </c>
      <c r="R14" s="509">
        <v>18</v>
      </c>
      <c r="S14" s="509">
        <v>18</v>
      </c>
      <c r="T14" s="8"/>
    </row>
    <row r="15" spans="3:20" ht="13.5" customHeight="1">
      <c r="C15" s="8"/>
      <c r="D15" s="18"/>
      <c r="E15" s="19"/>
      <c r="F15" s="19"/>
      <c r="G15" s="19"/>
      <c r="H15" s="19"/>
      <c r="I15" s="19"/>
      <c r="J15" s="507" t="s">
        <v>190</v>
      </c>
      <c r="K15" s="509">
        <v>169</v>
      </c>
      <c r="L15" s="509">
        <v>174</v>
      </c>
      <c r="M15" s="509">
        <v>176</v>
      </c>
      <c r="N15" s="509">
        <v>174</v>
      </c>
      <c r="O15" s="509">
        <v>177</v>
      </c>
      <c r="P15" s="509">
        <v>184</v>
      </c>
      <c r="Q15" s="509">
        <v>184</v>
      </c>
      <c r="R15" s="509">
        <v>182</v>
      </c>
      <c r="S15" s="509">
        <v>180</v>
      </c>
      <c r="T15" s="8"/>
    </row>
    <row r="16" spans="3:20" ht="13.5" customHeight="1">
      <c r="C16" s="8"/>
      <c r="D16" s="18"/>
      <c r="E16" s="18"/>
      <c r="F16" s="18"/>
      <c r="G16" s="18"/>
      <c r="H16" s="18"/>
      <c r="I16" s="18"/>
      <c r="J16" s="507" t="s">
        <v>191</v>
      </c>
      <c r="K16" s="509">
        <v>52</v>
      </c>
      <c r="L16" s="509">
        <v>60</v>
      </c>
      <c r="M16" s="509">
        <v>64</v>
      </c>
      <c r="N16" s="509">
        <v>63</v>
      </c>
      <c r="O16" s="509">
        <v>68</v>
      </c>
      <c r="P16" s="509">
        <v>71</v>
      </c>
      <c r="Q16" s="509">
        <v>71</v>
      </c>
      <c r="R16" s="509">
        <v>70</v>
      </c>
      <c r="S16" s="509">
        <v>71</v>
      </c>
      <c r="T16" s="8"/>
    </row>
    <row r="17" spans="3:20" ht="13.5" customHeight="1">
      <c r="C17" s="15"/>
      <c r="D17" s="20"/>
      <c r="E17" s="21"/>
      <c r="F17" s="21"/>
      <c r="G17" s="21"/>
      <c r="H17" s="22"/>
      <c r="I17" s="2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8"/>
    </row>
    <row r="18" spans="3:20" ht="13.5" customHeight="1">
      <c r="C18" s="15"/>
      <c r="D18" s="24"/>
      <c r="E18" s="25"/>
      <c r="F18" s="25"/>
      <c r="G18" s="25"/>
      <c r="H18" s="26"/>
      <c r="I18" s="25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8"/>
    </row>
    <row r="19" spans="3:20" ht="13.5" customHeight="1">
      <c r="C19" s="15"/>
      <c r="D19" s="24"/>
      <c r="E19" s="28"/>
      <c r="F19" s="25"/>
      <c r="G19" s="25"/>
      <c r="H19" s="26"/>
      <c r="I19" s="2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8"/>
    </row>
    <row r="20" spans="3:20" ht="13.5" customHeight="1">
      <c r="C20" s="15"/>
      <c r="D20" s="24"/>
      <c r="E20" s="29"/>
      <c r="F20" s="25"/>
      <c r="G20" s="25"/>
      <c r="H20" s="26"/>
      <c r="I20" s="25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8"/>
    </row>
    <row r="21" spans="3:44" ht="13.5" customHeight="1">
      <c r="C21" s="15"/>
      <c r="D21" s="24"/>
      <c r="E21" s="30"/>
      <c r="F21" s="25"/>
      <c r="G21" s="25"/>
      <c r="H21" s="26"/>
      <c r="I21" s="2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8"/>
      <c r="AR21" s="12"/>
    </row>
    <row r="22" spans="3:44" ht="13.5" customHeight="1">
      <c r="C22" s="15"/>
      <c r="D22" s="20"/>
      <c r="E22" s="21"/>
      <c r="F22" s="21"/>
      <c r="G22" s="21"/>
      <c r="H22" s="22"/>
      <c r="I22" s="21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8"/>
      <c r="AR22" s="12"/>
    </row>
    <row r="23" spans="3:44" ht="13.5" customHeight="1">
      <c r="C23" s="15"/>
      <c r="D23" s="24"/>
      <c r="E23" s="29"/>
      <c r="F23" s="25"/>
      <c r="G23" s="25"/>
      <c r="H23" s="26"/>
      <c r="I23" s="2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8"/>
      <c r="AR23" s="12"/>
    </row>
    <row r="24" spans="3:20" ht="13.5" customHeight="1">
      <c r="C24" s="15"/>
      <c r="D24" s="24"/>
      <c r="E24" s="30"/>
      <c r="F24" s="25"/>
      <c r="G24" s="25"/>
      <c r="H24" s="26"/>
      <c r="I24" s="2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8"/>
    </row>
    <row r="25" spans="3:20" ht="13.5" customHeight="1">
      <c r="C25" s="15"/>
      <c r="D25" s="20"/>
      <c r="E25" s="21"/>
      <c r="F25" s="21"/>
      <c r="G25" s="21"/>
      <c r="H25" s="22"/>
      <c r="I25" s="21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8"/>
    </row>
    <row r="26" spans="3:20" ht="13.5" customHeight="1">
      <c r="C26" s="15"/>
      <c r="D26" s="18"/>
      <c r="E26" s="18"/>
      <c r="F26" s="18"/>
      <c r="G26" s="18"/>
      <c r="H26" s="18"/>
      <c r="I26" s="18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8"/>
    </row>
    <row r="27" spans="3:20" ht="13.5" customHeight="1">
      <c r="C27" s="15"/>
      <c r="D27" s="20"/>
      <c r="E27" s="21"/>
      <c r="F27" s="21"/>
      <c r="G27" s="21"/>
      <c r="H27" s="22"/>
      <c r="I27" s="21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8"/>
    </row>
    <row r="28" spans="3:20" ht="13.5" customHeight="1">
      <c r="C28" s="15"/>
      <c r="D28" s="24"/>
      <c r="E28" s="25"/>
      <c r="F28" s="25"/>
      <c r="G28" s="25"/>
      <c r="H28" s="26"/>
      <c r="I28" s="25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8"/>
    </row>
    <row r="29" spans="3:20" ht="13.5" customHeight="1">
      <c r="C29" s="15"/>
      <c r="D29" s="24"/>
      <c r="E29" s="28"/>
      <c r="F29" s="25"/>
      <c r="G29" s="25"/>
      <c r="H29" s="26"/>
      <c r="I29" s="25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8"/>
    </row>
    <row r="30" spans="3:20" ht="13.5" customHeight="1">
      <c r="C30" s="15"/>
      <c r="D30" s="24"/>
      <c r="E30" s="29"/>
      <c r="F30" s="25"/>
      <c r="G30" s="25"/>
      <c r="H30" s="26"/>
      <c r="I30" s="25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8"/>
    </row>
    <row r="31" spans="3:20" ht="13.5" customHeight="1">
      <c r="C31" s="15"/>
      <c r="D31" s="24"/>
      <c r="E31" s="30"/>
      <c r="F31" s="25"/>
      <c r="G31" s="25"/>
      <c r="H31" s="26"/>
      <c r="I31" s="25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8"/>
    </row>
    <row r="32" spans="3:20" ht="13.5" customHeight="1">
      <c r="C32" s="15"/>
      <c r="D32" s="20"/>
      <c r="E32" s="21"/>
      <c r="F32" s="21"/>
      <c r="G32" s="21"/>
      <c r="H32" s="22"/>
      <c r="I32" s="21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8"/>
    </row>
    <row r="33" spans="3:20" ht="13.5" customHeight="1">
      <c r="C33" s="15"/>
      <c r="D33" s="24"/>
      <c r="E33" s="29"/>
      <c r="F33" s="25"/>
      <c r="G33" s="25"/>
      <c r="H33" s="26"/>
      <c r="I33" s="2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8"/>
    </row>
    <row r="34" spans="3:20" ht="13.5" customHeight="1">
      <c r="C34" s="15"/>
      <c r="D34" s="24"/>
      <c r="E34" s="30"/>
      <c r="F34" s="25"/>
      <c r="G34" s="25"/>
      <c r="H34" s="26"/>
      <c r="I34" s="2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8"/>
    </row>
    <row r="35" spans="3:20" ht="13.5" customHeight="1">
      <c r="C35" s="15"/>
      <c r="D35" s="20"/>
      <c r="E35" s="21"/>
      <c r="F35" s="21"/>
      <c r="G35" s="21"/>
      <c r="H35" s="22"/>
      <c r="I35" s="21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8"/>
    </row>
    <row r="36" spans="3:20" ht="13.5" customHeight="1">
      <c r="C36" s="15"/>
      <c r="D36" s="18"/>
      <c r="E36" s="18"/>
      <c r="F36" s="18"/>
      <c r="G36" s="18"/>
      <c r="H36" s="18"/>
      <c r="I36" s="18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8"/>
    </row>
    <row r="37" spans="3:20" ht="13.5" customHeight="1">
      <c r="C37" s="15"/>
      <c r="D37" s="24"/>
      <c r="E37" s="25"/>
      <c r="F37" s="25"/>
      <c r="G37" s="25"/>
      <c r="H37" s="26"/>
      <c r="I37" s="25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8"/>
    </row>
    <row r="38" spans="3:20" ht="13.5" customHeight="1">
      <c r="C38" s="15"/>
      <c r="D38" s="24"/>
      <c r="E38" s="25"/>
      <c r="F38" s="25"/>
      <c r="G38" s="25"/>
      <c r="H38" s="26"/>
      <c r="I38" s="2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8"/>
    </row>
    <row r="39" spans="4:20" ht="13.5">
      <c r="D39" s="10" t="s">
        <v>79</v>
      </c>
      <c r="E39" s="14"/>
      <c r="F39" s="14"/>
      <c r="G39" s="14"/>
      <c r="H39" s="1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9" t="s">
        <v>226</v>
      </c>
      <c r="T39" s="1" t="s">
        <v>33</v>
      </c>
    </row>
    <row r="40" spans="4:19" ht="12.75">
      <c r="D40" s="139" t="s">
        <v>69</v>
      </c>
      <c r="E40" s="510" t="s">
        <v>192</v>
      </c>
      <c r="F40" s="449"/>
      <c r="G40" s="449"/>
      <c r="H40" s="449"/>
      <c r="I40" s="449"/>
      <c r="J40" s="449"/>
      <c r="K40" s="449"/>
      <c r="L40" s="449"/>
      <c r="M40" s="449"/>
      <c r="N40" s="449"/>
      <c r="O40" s="449"/>
      <c r="P40" s="449"/>
      <c r="Q40" s="449"/>
      <c r="R40" s="449"/>
      <c r="S40" s="449"/>
    </row>
    <row r="41" spans="4:19" ht="24.75" customHeight="1">
      <c r="D41" s="139" t="s">
        <v>81</v>
      </c>
      <c r="E41" s="646" t="s">
        <v>80</v>
      </c>
      <c r="F41" s="646"/>
      <c r="G41" s="646"/>
      <c r="H41" s="646"/>
      <c r="I41" s="646"/>
      <c r="J41" s="646"/>
      <c r="K41" s="646"/>
      <c r="L41" s="646"/>
      <c r="M41" s="646"/>
      <c r="N41" s="646"/>
      <c r="O41" s="646"/>
      <c r="P41" s="646"/>
      <c r="Q41" s="646"/>
      <c r="R41" s="646"/>
      <c r="S41" s="646"/>
    </row>
    <row r="42" spans="10:19" ht="12.75">
      <c r="J42" s="12"/>
      <c r="K42" s="16"/>
      <c r="L42" s="16"/>
      <c r="M42" s="16"/>
      <c r="N42" s="16"/>
      <c r="O42" s="16"/>
      <c r="P42" s="16"/>
      <c r="Q42" s="16"/>
      <c r="R42" s="16"/>
      <c r="S42" s="16"/>
    </row>
    <row r="43" spans="10:19" ht="12.75">
      <c r="J43" s="12"/>
      <c r="K43" s="16"/>
      <c r="L43" s="16"/>
      <c r="M43" s="16"/>
      <c r="N43" s="16"/>
      <c r="O43" s="16"/>
      <c r="P43" s="16"/>
      <c r="Q43" s="16"/>
      <c r="R43" s="16"/>
      <c r="S43" s="16"/>
    </row>
    <row r="44" spans="10:19" ht="12.75"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7" spans="10:19" ht="12.75"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54" spans="15:19" ht="12.75">
      <c r="O54" s="12"/>
      <c r="P54" s="12"/>
      <c r="Q54" s="12"/>
      <c r="R54" s="12"/>
      <c r="S54" s="12"/>
    </row>
    <row r="56" spans="15:18" ht="12.75">
      <c r="O56" s="13"/>
      <c r="P56" s="13"/>
      <c r="Q56" s="13"/>
      <c r="R56" s="13"/>
    </row>
  </sheetData>
  <sheetProtection/>
  <mergeCells count="1">
    <mergeCell ref="E41:S41"/>
  </mergeCells>
  <conditionalFormatting sqref="G6:G9">
    <cfRule type="expression" priority="1" dxfId="0" stopIfTrue="1">
      <formula>T6=" "</formula>
    </cfRule>
  </conditionalFormatting>
  <conditionalFormatting sqref="D6:D9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3"/>
  <dimension ref="C4:AR57"/>
  <sheetViews>
    <sheetView showGridLines="0" showOutlineSymbol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7.25390625" style="1" customWidth="1"/>
    <col min="8" max="8" width="23.75390625" style="1" customWidth="1"/>
    <col min="9" max="9" width="1.12109375" style="1" customWidth="1"/>
    <col min="10" max="18" width="8.375" style="1" customWidth="1"/>
    <col min="19" max="19" width="9.375" style="1" customWidth="1"/>
    <col min="20" max="43" width="1.75390625" style="1" customWidth="1"/>
    <col min="44" max="16384" width="9.125" style="1" customWidth="1"/>
  </cols>
  <sheetData>
    <row r="1" ht="12.75" hidden="1"/>
    <row r="2" ht="12.75" hidden="1"/>
    <row r="4" spans="4:19" s="2" customFormat="1" ht="15.75">
      <c r="D4" s="3" t="s">
        <v>193</v>
      </c>
      <c r="E4" s="3"/>
      <c r="F4" s="3"/>
      <c r="G4" s="3"/>
      <c r="H4" s="4" t="s">
        <v>210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11"/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</row>
    <row r="6" spans="4:19" s="2" customFormat="1" ht="15.75">
      <c r="D6" s="11"/>
      <c r="E6" s="3"/>
      <c r="F6" s="3"/>
      <c r="G6" s="3"/>
      <c r="H6" s="4"/>
      <c r="I6" s="5"/>
      <c r="J6" s="3"/>
      <c r="K6" s="3"/>
      <c r="L6" s="3"/>
      <c r="M6" s="3"/>
      <c r="N6" s="3"/>
      <c r="O6" s="3"/>
      <c r="P6" s="3"/>
      <c r="Q6" s="3"/>
      <c r="R6" s="3"/>
      <c r="S6" s="3"/>
    </row>
    <row r="7" spans="4:19" s="2" customFormat="1" ht="15.75">
      <c r="D7" s="11"/>
      <c r="E7" s="3"/>
      <c r="F7" s="3"/>
      <c r="G7" s="3"/>
      <c r="H7" s="4"/>
      <c r="I7" s="5"/>
      <c r="J7" s="3"/>
      <c r="K7" s="3"/>
      <c r="L7" s="3"/>
      <c r="M7" s="3"/>
      <c r="N7" s="3"/>
      <c r="O7" s="3"/>
      <c r="P7" s="3"/>
      <c r="Q7" s="3"/>
      <c r="R7" s="3"/>
      <c r="S7" s="3"/>
    </row>
    <row r="8" spans="4:19" s="2" customFormat="1" ht="15.75">
      <c r="D8" s="11"/>
      <c r="E8" s="3"/>
      <c r="F8" s="3"/>
      <c r="G8" s="3"/>
      <c r="H8" s="4"/>
      <c r="I8" s="5"/>
      <c r="J8" s="3"/>
      <c r="K8" s="3"/>
      <c r="L8" s="3"/>
      <c r="M8" s="3"/>
      <c r="N8" s="3"/>
      <c r="O8" s="3"/>
      <c r="P8" s="3"/>
      <c r="Q8" s="3"/>
      <c r="R8" s="3"/>
      <c r="S8" s="3"/>
    </row>
    <row r="9" spans="4:19" s="2" customFormat="1" ht="15.75">
      <c r="D9" s="11"/>
      <c r="E9" s="3"/>
      <c r="F9" s="3"/>
      <c r="G9" s="3"/>
      <c r="H9" s="4"/>
      <c r="I9" s="5"/>
      <c r="J9" s="3"/>
      <c r="K9" s="3"/>
      <c r="L9" s="3"/>
      <c r="M9" s="3"/>
      <c r="N9" s="3"/>
      <c r="O9" s="3"/>
      <c r="P9" s="3"/>
      <c r="Q9" s="3"/>
      <c r="R9" s="3"/>
      <c r="S9" s="3"/>
    </row>
    <row r="10" spans="4:20" s="6" customFormat="1" ht="13.5" customHeight="1">
      <c r="D10" s="36"/>
      <c r="E10" s="37"/>
      <c r="F10" s="37"/>
      <c r="G10" s="37"/>
      <c r="H10" s="37"/>
      <c r="I10" s="38"/>
      <c r="J10" s="511"/>
      <c r="K10" s="512" t="s">
        <v>61</v>
      </c>
      <c r="L10" s="512" t="s">
        <v>62</v>
      </c>
      <c r="M10" s="513" t="s">
        <v>63</v>
      </c>
      <c r="N10" s="513" t="s">
        <v>64</v>
      </c>
      <c r="O10" s="514" t="s">
        <v>65</v>
      </c>
      <c r="P10" s="514" t="s">
        <v>66</v>
      </c>
      <c r="Q10" s="514" t="s">
        <v>67</v>
      </c>
      <c r="R10" s="514" t="s">
        <v>68</v>
      </c>
      <c r="S10" s="514" t="s">
        <v>209</v>
      </c>
      <c r="T10" s="7" t="s">
        <v>34</v>
      </c>
    </row>
    <row r="11" spans="3:20" ht="13.5" customHeight="1">
      <c r="C11" s="8"/>
      <c r="D11" s="17"/>
      <c r="E11" s="17"/>
      <c r="F11" s="17"/>
      <c r="G11" s="17"/>
      <c r="H11" s="17"/>
      <c r="I11" s="17"/>
      <c r="J11" s="511" t="s">
        <v>186</v>
      </c>
      <c r="K11" s="515">
        <v>284166</v>
      </c>
      <c r="L11" s="515">
        <v>284218</v>
      </c>
      <c r="M11" s="515">
        <v>282183</v>
      </c>
      <c r="N11" s="515">
        <v>285419</v>
      </c>
      <c r="O11" s="515">
        <v>291194</v>
      </c>
      <c r="P11" s="515">
        <v>301620</v>
      </c>
      <c r="Q11" s="515">
        <v>314008</v>
      </c>
      <c r="R11" s="515">
        <v>328612</v>
      </c>
      <c r="S11" s="515">
        <v>342521</v>
      </c>
      <c r="T11" s="8"/>
    </row>
    <row r="12" spans="3:20" ht="13.5" customHeight="1">
      <c r="C12" s="8"/>
      <c r="D12" s="17"/>
      <c r="E12" s="17"/>
      <c r="F12" s="17"/>
      <c r="G12" s="17"/>
      <c r="H12" s="17"/>
      <c r="I12" s="17"/>
      <c r="J12" s="511" t="s">
        <v>187</v>
      </c>
      <c r="K12" s="515">
        <v>992770</v>
      </c>
      <c r="L12" s="515">
        <v>953655</v>
      </c>
      <c r="M12" s="515">
        <v>916575</v>
      </c>
      <c r="N12" s="515">
        <v>876513</v>
      </c>
      <c r="O12" s="515">
        <v>844863</v>
      </c>
      <c r="P12" s="515">
        <v>816015</v>
      </c>
      <c r="Q12" s="515">
        <v>794459</v>
      </c>
      <c r="R12" s="515">
        <v>789486</v>
      </c>
      <c r="S12" s="515">
        <v>794642</v>
      </c>
      <c r="T12" s="8"/>
    </row>
    <row r="13" spans="3:20" ht="13.5" customHeight="1">
      <c r="C13" s="8"/>
      <c r="D13" s="17"/>
      <c r="E13" s="17"/>
      <c r="F13" s="17"/>
      <c r="G13" s="17"/>
      <c r="H13" s="17"/>
      <c r="I13" s="17"/>
      <c r="J13" s="511" t="s">
        <v>188</v>
      </c>
      <c r="K13" s="515">
        <v>576615</v>
      </c>
      <c r="L13" s="515">
        <v>579505</v>
      </c>
      <c r="M13" s="515">
        <v>577605</v>
      </c>
      <c r="N13" s="515">
        <v>576585</v>
      </c>
      <c r="O13" s="515">
        <v>569267</v>
      </c>
      <c r="P13" s="515">
        <v>564326</v>
      </c>
      <c r="Q13" s="515">
        <v>556260</v>
      </c>
      <c r="R13" s="515">
        <v>532918</v>
      </c>
      <c r="S13" s="515">
        <v>501220</v>
      </c>
      <c r="T13" s="8"/>
    </row>
    <row r="14" spans="3:20" ht="13.5" customHeight="1">
      <c r="C14" s="8"/>
      <c r="D14" s="17"/>
      <c r="E14" s="17"/>
      <c r="F14" s="17"/>
      <c r="G14" s="17"/>
      <c r="H14" s="17"/>
      <c r="I14" s="17"/>
      <c r="J14" s="511" t="s">
        <v>189</v>
      </c>
      <c r="K14" s="515">
        <v>3543</v>
      </c>
      <c r="L14" s="515">
        <v>3505</v>
      </c>
      <c r="M14" s="515">
        <v>3495</v>
      </c>
      <c r="N14" s="515">
        <v>3534</v>
      </c>
      <c r="O14" s="515">
        <v>3606</v>
      </c>
      <c r="P14" s="515">
        <v>3535</v>
      </c>
      <c r="Q14" s="515">
        <v>3435</v>
      </c>
      <c r="R14" s="515">
        <v>3560</v>
      </c>
      <c r="S14" s="515">
        <v>3557</v>
      </c>
      <c r="T14" s="8"/>
    </row>
    <row r="15" spans="3:20" ht="13.5" customHeight="1">
      <c r="C15" s="8"/>
      <c r="D15" s="17"/>
      <c r="E15" s="17"/>
      <c r="F15" s="17"/>
      <c r="G15" s="17"/>
      <c r="H15" s="17"/>
      <c r="I15" s="17"/>
      <c r="J15" s="511" t="s">
        <v>190</v>
      </c>
      <c r="K15" s="515">
        <v>30681</v>
      </c>
      <c r="L15" s="515">
        <v>29759</v>
      </c>
      <c r="M15" s="515">
        <v>28792</v>
      </c>
      <c r="N15" s="515">
        <v>27650</v>
      </c>
      <c r="O15" s="515">
        <v>28774</v>
      </c>
      <c r="P15" s="515">
        <v>28027</v>
      </c>
      <c r="Q15" s="515">
        <v>28749</v>
      </c>
      <c r="R15" s="515">
        <v>29800</v>
      </c>
      <c r="S15" s="515">
        <v>29335</v>
      </c>
      <c r="T15" s="8"/>
    </row>
    <row r="16" spans="3:20" ht="13.5" customHeight="1">
      <c r="C16" s="8"/>
      <c r="D16" s="18"/>
      <c r="E16" s="19"/>
      <c r="F16" s="19"/>
      <c r="G16" s="19"/>
      <c r="H16" s="19"/>
      <c r="I16" s="19"/>
      <c r="J16" s="511" t="s">
        <v>194</v>
      </c>
      <c r="K16" s="515">
        <v>243721</v>
      </c>
      <c r="L16" s="515">
        <v>264808</v>
      </c>
      <c r="M16" s="515">
        <v>289477</v>
      </c>
      <c r="N16" s="515">
        <v>316209</v>
      </c>
      <c r="O16" s="515">
        <v>343990</v>
      </c>
      <c r="P16" s="515">
        <v>368073</v>
      </c>
      <c r="Q16" s="515">
        <v>389066</v>
      </c>
      <c r="R16" s="515">
        <v>396073</v>
      </c>
      <c r="S16" s="515">
        <v>392429</v>
      </c>
      <c r="T16" s="8"/>
    </row>
    <row r="17" spans="3:20" ht="13.5" customHeight="1">
      <c r="C17" s="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8"/>
    </row>
    <row r="18" spans="3:20" ht="13.5" customHeight="1">
      <c r="C18" s="15"/>
      <c r="D18" s="20"/>
      <c r="E18" s="21"/>
      <c r="F18" s="21"/>
      <c r="G18" s="21"/>
      <c r="H18" s="22"/>
      <c r="I18" s="21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8"/>
    </row>
    <row r="19" spans="3:20" ht="13.5" customHeight="1">
      <c r="C19" s="15"/>
      <c r="D19" s="24"/>
      <c r="E19" s="25"/>
      <c r="F19" s="25"/>
      <c r="G19" s="25"/>
      <c r="H19" s="26"/>
      <c r="I19" s="25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8"/>
    </row>
    <row r="20" spans="3:20" ht="13.5" customHeight="1">
      <c r="C20" s="15"/>
      <c r="D20" s="24"/>
      <c r="E20" s="28"/>
      <c r="F20" s="25"/>
      <c r="G20" s="25"/>
      <c r="H20" s="26"/>
      <c r="I20" s="25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8"/>
    </row>
    <row r="21" spans="3:20" ht="13.5" customHeight="1">
      <c r="C21" s="15"/>
      <c r="D21" s="24"/>
      <c r="E21" s="29"/>
      <c r="F21" s="25"/>
      <c r="G21" s="25"/>
      <c r="H21" s="26"/>
      <c r="I21" s="2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8"/>
    </row>
    <row r="22" spans="3:44" ht="13.5" customHeight="1">
      <c r="C22" s="15"/>
      <c r="D22" s="24"/>
      <c r="E22" s="30"/>
      <c r="F22" s="25"/>
      <c r="G22" s="25"/>
      <c r="H22" s="26"/>
      <c r="I22" s="25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8"/>
      <c r="AR22" s="12"/>
    </row>
    <row r="23" spans="3:44" ht="13.5" customHeight="1">
      <c r="C23" s="15"/>
      <c r="D23" s="20"/>
      <c r="E23" s="21"/>
      <c r="F23" s="21"/>
      <c r="G23" s="21"/>
      <c r="H23" s="22"/>
      <c r="I23" s="21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8"/>
      <c r="AR23" s="12"/>
    </row>
    <row r="24" spans="3:44" ht="13.5" customHeight="1">
      <c r="C24" s="15"/>
      <c r="D24" s="24"/>
      <c r="E24" s="29"/>
      <c r="F24" s="25"/>
      <c r="G24" s="25"/>
      <c r="H24" s="26"/>
      <c r="I24" s="2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8"/>
      <c r="AR24" s="12"/>
    </row>
    <row r="25" spans="3:20" ht="13.5" customHeight="1">
      <c r="C25" s="15"/>
      <c r="D25" s="24"/>
      <c r="E25" s="30"/>
      <c r="F25" s="25"/>
      <c r="G25" s="25"/>
      <c r="H25" s="26"/>
      <c r="I25" s="2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8"/>
    </row>
    <row r="26" spans="3:20" ht="13.5" customHeight="1">
      <c r="C26" s="15"/>
      <c r="D26" s="20"/>
      <c r="E26" s="21"/>
      <c r="F26" s="21"/>
      <c r="G26" s="21"/>
      <c r="H26" s="22"/>
      <c r="I26" s="21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8"/>
    </row>
    <row r="27" spans="3:20" ht="13.5" customHeight="1">
      <c r="C27" s="15"/>
      <c r="D27" s="18"/>
      <c r="E27" s="18"/>
      <c r="F27" s="18"/>
      <c r="G27" s="18"/>
      <c r="H27" s="18"/>
      <c r="I27" s="18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8"/>
    </row>
    <row r="28" spans="3:20" ht="13.5" customHeight="1">
      <c r="C28" s="15"/>
      <c r="D28" s="20"/>
      <c r="E28" s="21"/>
      <c r="F28" s="21"/>
      <c r="G28" s="21"/>
      <c r="H28" s="22"/>
      <c r="I28" s="21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8"/>
    </row>
    <row r="29" spans="3:20" ht="13.5" customHeight="1">
      <c r="C29" s="15"/>
      <c r="D29" s="24"/>
      <c r="E29" s="25"/>
      <c r="F29" s="25"/>
      <c r="G29" s="25"/>
      <c r="H29" s="26"/>
      <c r="I29" s="25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8"/>
    </row>
    <row r="30" spans="3:20" ht="13.5" customHeight="1">
      <c r="C30" s="15"/>
      <c r="D30" s="24"/>
      <c r="E30" s="28"/>
      <c r="F30" s="25"/>
      <c r="G30" s="25"/>
      <c r="H30" s="26"/>
      <c r="I30" s="2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8"/>
    </row>
    <row r="31" spans="3:20" ht="13.5" customHeight="1">
      <c r="C31" s="15"/>
      <c r="D31" s="24"/>
      <c r="E31" s="29"/>
      <c r="F31" s="25"/>
      <c r="G31" s="25"/>
      <c r="H31" s="26"/>
      <c r="I31" s="25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8"/>
    </row>
    <row r="32" spans="3:20" ht="13.5" customHeight="1">
      <c r="C32" s="15"/>
      <c r="D32" s="24"/>
      <c r="E32" s="30"/>
      <c r="F32" s="25"/>
      <c r="G32" s="25"/>
      <c r="H32" s="26"/>
      <c r="I32" s="25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8"/>
    </row>
    <row r="33" spans="3:20" ht="13.5" customHeight="1">
      <c r="C33" s="15"/>
      <c r="D33" s="20"/>
      <c r="E33" s="21"/>
      <c r="F33" s="21"/>
      <c r="G33" s="21"/>
      <c r="H33" s="22"/>
      <c r="I33" s="21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8"/>
    </row>
    <row r="34" spans="3:20" ht="13.5" customHeight="1">
      <c r="C34" s="15"/>
      <c r="D34" s="24"/>
      <c r="E34" s="29"/>
      <c r="F34" s="25"/>
      <c r="G34" s="25"/>
      <c r="H34" s="26"/>
      <c r="I34" s="2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8"/>
    </row>
    <row r="35" spans="3:20" ht="13.5" customHeight="1">
      <c r="C35" s="15"/>
      <c r="D35" s="24"/>
      <c r="E35" s="30"/>
      <c r="F35" s="25"/>
      <c r="G35" s="25"/>
      <c r="H35" s="26"/>
      <c r="I35" s="2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8"/>
    </row>
    <row r="36" spans="3:20" ht="13.5" customHeight="1">
      <c r="C36" s="15"/>
      <c r="D36" s="20"/>
      <c r="E36" s="21"/>
      <c r="F36" s="21"/>
      <c r="G36" s="21"/>
      <c r="H36" s="22"/>
      <c r="I36" s="21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8"/>
    </row>
    <row r="37" spans="3:20" ht="13.5" customHeight="1">
      <c r="C37" s="15"/>
      <c r="D37" s="18"/>
      <c r="E37" s="18"/>
      <c r="F37" s="18"/>
      <c r="G37" s="18"/>
      <c r="H37" s="18"/>
      <c r="I37" s="18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8"/>
    </row>
    <row r="38" spans="3:20" ht="13.5" customHeight="1">
      <c r="C38" s="15"/>
      <c r="D38" s="24"/>
      <c r="E38" s="25"/>
      <c r="F38" s="25"/>
      <c r="G38" s="25"/>
      <c r="H38" s="26"/>
      <c r="I38" s="25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8"/>
    </row>
    <row r="39" spans="3:20" ht="13.5" customHeight="1">
      <c r="C39" s="15"/>
      <c r="D39" s="24"/>
      <c r="E39" s="25"/>
      <c r="F39" s="25"/>
      <c r="G39" s="25"/>
      <c r="H39" s="26"/>
      <c r="I39" s="2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8"/>
    </row>
    <row r="40" spans="4:19" ht="13.5">
      <c r="D40" s="10" t="s">
        <v>79</v>
      </c>
      <c r="E40" s="14"/>
      <c r="F40" s="14"/>
      <c r="G40" s="14"/>
      <c r="H40" s="14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9" t="s">
        <v>226</v>
      </c>
    </row>
    <row r="41" spans="4:19" ht="12.75">
      <c r="D41" s="139"/>
      <c r="E41" s="449" t="s">
        <v>192</v>
      </c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</row>
    <row r="42" spans="4:19" ht="15.75" customHeight="1">
      <c r="D42" s="139"/>
      <c r="E42" s="449" t="s">
        <v>195</v>
      </c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0"/>
      <c r="R42" s="450"/>
      <c r="S42" s="450"/>
    </row>
    <row r="43" spans="10:19" ht="12.75">
      <c r="J43" s="12"/>
      <c r="K43" s="16"/>
      <c r="L43" s="16"/>
      <c r="M43" s="16"/>
      <c r="N43" s="16"/>
      <c r="O43" s="16"/>
      <c r="P43" s="16"/>
      <c r="Q43" s="16"/>
      <c r="R43" s="16"/>
      <c r="S43" s="16"/>
    </row>
    <row r="44" spans="10:19" ht="12.75">
      <c r="J44" s="12"/>
      <c r="K44" s="16"/>
      <c r="L44" s="16"/>
      <c r="M44" s="16"/>
      <c r="N44" s="16"/>
      <c r="O44" s="16"/>
      <c r="P44" s="16"/>
      <c r="Q44" s="16"/>
      <c r="R44" s="16"/>
      <c r="S44" s="16"/>
    </row>
    <row r="45" spans="10:19" ht="12.75"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8" spans="10:19" ht="12.75"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55" spans="17:19" ht="12.75">
      <c r="Q55" s="12"/>
      <c r="R55" s="12"/>
      <c r="S55" s="12"/>
    </row>
    <row r="57" spans="17:18" ht="12.75">
      <c r="Q57" s="13"/>
      <c r="R57" s="13"/>
    </row>
  </sheetData>
  <sheetProtection/>
  <conditionalFormatting sqref="G10">
    <cfRule type="expression" priority="1" dxfId="0" stopIfTrue="1">
      <formula>T10=" "</formula>
    </cfRule>
  </conditionalFormatting>
  <conditionalFormatting sqref="D10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9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4"/>
  <dimension ref="C4:AR51"/>
  <sheetViews>
    <sheetView showGridLines="0" showOutlineSymbol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6.875" style="1" customWidth="1"/>
    <col min="8" max="8" width="23.75390625" style="1" customWidth="1"/>
    <col min="9" max="9" width="1.12109375" style="1" customWidth="1"/>
    <col min="10" max="19" width="8.375" style="1" customWidth="1"/>
    <col min="20" max="43" width="1.75390625" style="1" customWidth="1"/>
    <col min="44" max="16384" width="9.125" style="1" customWidth="1"/>
  </cols>
  <sheetData>
    <row r="1" ht="12.75" hidden="1"/>
    <row r="2" ht="12.75" hidden="1"/>
    <row r="4" spans="4:19" s="2" customFormat="1" ht="15.75">
      <c r="D4" s="3" t="s">
        <v>196</v>
      </c>
      <c r="E4" s="3"/>
      <c r="F4" s="3"/>
      <c r="G4" s="3"/>
      <c r="H4" s="4" t="s">
        <v>208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11"/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</row>
    <row r="6" spans="4:20" s="6" customFormat="1" ht="13.5" customHeight="1">
      <c r="D6" s="36"/>
      <c r="E6" s="37"/>
      <c r="F6" s="37"/>
      <c r="G6" s="37"/>
      <c r="H6" s="37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7" t="s">
        <v>34</v>
      </c>
    </row>
    <row r="7" spans="3:20" ht="13.5" customHeight="1">
      <c r="C7" s="8"/>
      <c r="D7" s="17"/>
      <c r="E7" s="17"/>
      <c r="F7" s="17"/>
      <c r="G7" s="17"/>
      <c r="H7" s="17"/>
      <c r="I7" s="17"/>
      <c r="J7" s="40"/>
      <c r="K7" s="40"/>
      <c r="L7" s="40"/>
      <c r="M7" s="40"/>
      <c r="N7" s="40"/>
      <c r="O7" s="40"/>
      <c r="P7" s="40"/>
      <c r="Q7" s="40"/>
      <c r="R7" s="40"/>
      <c r="S7" s="40"/>
      <c r="T7" s="8"/>
    </row>
    <row r="8" spans="3:20" ht="12.75" customHeight="1">
      <c r="C8" s="8"/>
      <c r="D8" s="17"/>
      <c r="E8" s="17"/>
      <c r="F8" s="17"/>
      <c r="G8" s="17"/>
      <c r="H8" s="17"/>
      <c r="I8" s="17"/>
      <c r="J8" s="40"/>
      <c r="K8" s="40"/>
      <c r="L8" s="40"/>
      <c r="M8" s="40"/>
      <c r="N8" s="40"/>
      <c r="O8" s="40"/>
      <c r="P8" s="40"/>
      <c r="Q8" s="40"/>
      <c r="R8" s="40"/>
      <c r="S8" s="40"/>
      <c r="T8" s="8"/>
    </row>
    <row r="9" spans="3:20" ht="13.5" customHeight="1" thickBot="1">
      <c r="C9" s="8"/>
      <c r="D9" s="17"/>
      <c r="E9" s="17"/>
      <c r="F9" s="17"/>
      <c r="G9" s="17"/>
      <c r="H9" s="17"/>
      <c r="I9" s="17"/>
      <c r="J9" s="40"/>
      <c r="K9" s="40"/>
      <c r="L9" s="40"/>
      <c r="M9" s="40"/>
      <c r="N9" s="40"/>
      <c r="O9" s="40"/>
      <c r="P9" s="40"/>
      <c r="Q9" s="40"/>
      <c r="R9" s="40"/>
      <c r="S9" s="40"/>
      <c r="T9" s="8"/>
    </row>
    <row r="10" spans="3:20" ht="13.5" customHeight="1">
      <c r="C10" s="8"/>
      <c r="D10" s="17"/>
      <c r="E10" s="17"/>
      <c r="F10" s="17"/>
      <c r="G10" s="17"/>
      <c r="H10" s="17"/>
      <c r="I10" s="17"/>
      <c r="J10" s="516"/>
      <c r="K10" s="517">
        <v>2003</v>
      </c>
      <c r="L10" s="517">
        <v>2004</v>
      </c>
      <c r="M10" s="517">
        <v>2005</v>
      </c>
      <c r="N10" s="517">
        <v>2006</v>
      </c>
      <c r="O10" s="517">
        <v>2007</v>
      </c>
      <c r="P10" s="517">
        <v>2008</v>
      </c>
      <c r="Q10" s="517">
        <v>2009</v>
      </c>
      <c r="R10" s="517">
        <v>2010</v>
      </c>
      <c r="S10" s="517">
        <v>2011</v>
      </c>
      <c r="T10" s="8"/>
    </row>
    <row r="11" spans="3:20" ht="13.5" customHeight="1">
      <c r="C11" s="8"/>
      <c r="D11" s="17"/>
      <c r="E11" s="17"/>
      <c r="F11" s="17"/>
      <c r="G11" s="17"/>
      <c r="H11" s="17"/>
      <c r="I11" s="17"/>
      <c r="J11" s="518" t="s">
        <v>29</v>
      </c>
      <c r="K11" s="563">
        <v>0.08427983921018488</v>
      </c>
      <c r="L11" s="563">
        <v>0.08363067842545777</v>
      </c>
      <c r="M11" s="563">
        <v>0.08467173608418772</v>
      </c>
      <c r="N11" s="563">
        <v>0.08383834558788858</v>
      </c>
      <c r="O11" s="563">
        <v>0.08286769384688472</v>
      </c>
      <c r="P11" s="563">
        <v>0.09333840848014929</v>
      </c>
      <c r="Q11" s="563">
        <v>0.09749361288688764</v>
      </c>
      <c r="R11" s="563">
        <v>0.09991917963810605</v>
      </c>
      <c r="S11" s="563">
        <v>0.0937080307563452</v>
      </c>
      <c r="T11" s="8"/>
    </row>
    <row r="12" spans="3:20" ht="13.5" customHeight="1">
      <c r="C12" s="8"/>
      <c r="D12" s="18"/>
      <c r="E12" s="19"/>
      <c r="F12" s="19"/>
      <c r="G12" s="19"/>
      <c r="H12" s="19"/>
      <c r="I12" s="19"/>
      <c r="J12" s="519" t="s">
        <v>197</v>
      </c>
      <c r="K12" s="563">
        <v>0.36870973534277063</v>
      </c>
      <c r="L12" s="563">
        <v>0.36467868632639644</v>
      </c>
      <c r="M12" s="563">
        <v>0.33744308597659856</v>
      </c>
      <c r="N12" s="563">
        <v>0.3370967022205802</v>
      </c>
      <c r="O12" s="563">
        <v>0.3128792607787437</v>
      </c>
      <c r="P12" s="563">
        <v>0.32809947489360275</v>
      </c>
      <c r="Q12" s="563">
        <v>0.3300173712230664</v>
      </c>
      <c r="R12" s="563">
        <v>0.32117513096256</v>
      </c>
      <c r="S12" s="563">
        <v>0.3139819925465342</v>
      </c>
      <c r="T12" s="8"/>
    </row>
    <row r="13" spans="3:20" ht="13.5" customHeight="1">
      <c r="C13" s="8"/>
      <c r="D13" s="18"/>
      <c r="E13" s="18"/>
      <c r="F13" s="18"/>
      <c r="G13" s="18"/>
      <c r="H13" s="18"/>
      <c r="I13" s="18"/>
      <c r="J13" s="519" t="s">
        <v>31</v>
      </c>
      <c r="K13" s="563">
        <v>0.22904805367840644</v>
      </c>
      <c r="L13" s="563">
        <v>0.22738392563171875</v>
      </c>
      <c r="M13" s="563">
        <v>0.22522233740726938</v>
      </c>
      <c r="N13" s="563">
        <v>0.22050432925048027</v>
      </c>
      <c r="O13" s="563">
        <v>0.21174854353717765</v>
      </c>
      <c r="P13" s="563">
        <v>0.22311701089858776</v>
      </c>
      <c r="Q13" s="563">
        <v>0.2170623318489076</v>
      </c>
      <c r="R13" s="563">
        <v>0.21161895033211028</v>
      </c>
      <c r="S13" s="563">
        <v>0.19551352522987708</v>
      </c>
      <c r="T13" s="8"/>
    </row>
    <row r="14" spans="3:20" ht="13.5" customHeight="1">
      <c r="C14" s="15"/>
      <c r="D14" s="20"/>
      <c r="E14" s="21"/>
      <c r="F14" s="21"/>
      <c r="G14" s="21"/>
      <c r="H14" s="22"/>
      <c r="I14" s="21"/>
      <c r="J14" s="519" t="s">
        <v>198</v>
      </c>
      <c r="K14" s="563">
        <v>0.17699724241756312</v>
      </c>
      <c r="L14" s="563">
        <v>0.18567253237322817</v>
      </c>
      <c r="M14" s="563">
        <v>0.2029053563127985</v>
      </c>
      <c r="N14" s="563">
        <v>0.2030969671091621</v>
      </c>
      <c r="O14" s="563">
        <v>0.2261867104729102</v>
      </c>
      <c r="P14" s="563">
        <v>0.20690911929456185</v>
      </c>
      <c r="Q14" s="563">
        <v>0.20562211248279524</v>
      </c>
      <c r="R14" s="563">
        <v>0.1982564887056008</v>
      </c>
      <c r="S14" s="563">
        <v>0.19700632272392943</v>
      </c>
      <c r="T14" s="8"/>
    </row>
    <row r="15" spans="3:20" ht="13.5" customHeight="1" thickBot="1">
      <c r="C15" s="15"/>
      <c r="D15" s="24"/>
      <c r="E15" s="25"/>
      <c r="F15" s="25"/>
      <c r="G15" s="25"/>
      <c r="H15" s="26"/>
      <c r="I15" s="25"/>
      <c r="J15" s="520" t="s">
        <v>135</v>
      </c>
      <c r="K15" s="563">
        <v>0.14096512935107489</v>
      </c>
      <c r="L15" s="563">
        <v>0.13863417724319896</v>
      </c>
      <c r="M15" s="563">
        <v>0.1497574842191459</v>
      </c>
      <c r="N15" s="563">
        <v>0.1554636558318889</v>
      </c>
      <c r="O15" s="563">
        <v>0.1663177913642839</v>
      </c>
      <c r="P15" s="563">
        <v>0.1485359864330985</v>
      </c>
      <c r="Q15" s="563">
        <v>0.14980457155834323</v>
      </c>
      <c r="R15" s="563">
        <v>0.1690302503616228</v>
      </c>
      <c r="S15" s="563">
        <v>0.1997901287433142</v>
      </c>
      <c r="T15" s="8"/>
    </row>
    <row r="16" spans="3:20" ht="13.5" customHeight="1">
      <c r="C16" s="15"/>
      <c r="D16" s="24"/>
      <c r="E16" s="28"/>
      <c r="F16" s="25"/>
      <c r="G16" s="25"/>
      <c r="H16" s="26"/>
      <c r="I16" s="25"/>
      <c r="J16" s="23"/>
      <c r="K16" s="561"/>
      <c r="L16" s="561"/>
      <c r="M16" s="561"/>
      <c r="N16" s="561"/>
      <c r="O16" s="561"/>
      <c r="P16" s="561"/>
      <c r="Q16" s="561"/>
      <c r="R16" s="561"/>
      <c r="S16" s="561"/>
      <c r="T16" s="8"/>
    </row>
    <row r="17" spans="3:20" ht="13.5" customHeight="1">
      <c r="C17" s="15"/>
      <c r="D17" s="24"/>
      <c r="E17" s="29"/>
      <c r="F17" s="25"/>
      <c r="G17" s="25"/>
      <c r="H17" s="26"/>
      <c r="I17" s="25"/>
      <c r="J17" s="27"/>
      <c r="K17" s="562"/>
      <c r="L17" s="562"/>
      <c r="M17" s="562"/>
      <c r="N17" s="562"/>
      <c r="O17" s="562"/>
      <c r="P17" s="562"/>
      <c r="Q17" s="562"/>
      <c r="R17" s="562"/>
      <c r="S17" s="562"/>
      <c r="T17" s="8"/>
    </row>
    <row r="18" spans="3:44" ht="13.5" customHeight="1">
      <c r="C18" s="15"/>
      <c r="D18" s="24"/>
      <c r="E18" s="30"/>
      <c r="F18" s="25"/>
      <c r="G18" s="25"/>
      <c r="H18" s="26"/>
      <c r="I18" s="25"/>
      <c r="J18" s="27"/>
      <c r="K18" s="562"/>
      <c r="L18" s="562"/>
      <c r="M18" s="562"/>
      <c r="N18" s="562"/>
      <c r="O18" s="562"/>
      <c r="P18" s="562"/>
      <c r="Q18" s="562"/>
      <c r="R18" s="562"/>
      <c r="S18" s="562"/>
      <c r="T18" s="8"/>
      <c r="AR18" s="12"/>
    </row>
    <row r="19" spans="3:44" ht="13.5" customHeight="1">
      <c r="C19" s="15"/>
      <c r="D19" s="20"/>
      <c r="E19" s="21"/>
      <c r="F19" s="21"/>
      <c r="G19" s="21"/>
      <c r="H19" s="22"/>
      <c r="I19" s="21"/>
      <c r="J19" s="23"/>
      <c r="K19" s="562"/>
      <c r="L19" s="562"/>
      <c r="M19" s="562"/>
      <c r="N19" s="562"/>
      <c r="O19" s="562"/>
      <c r="P19" s="562"/>
      <c r="Q19" s="562"/>
      <c r="R19" s="562"/>
      <c r="S19" s="562"/>
      <c r="T19" s="8"/>
      <c r="AR19" s="12"/>
    </row>
    <row r="20" spans="3:44" ht="13.5" customHeight="1">
      <c r="C20" s="15"/>
      <c r="D20" s="24"/>
      <c r="E20" s="29"/>
      <c r="F20" s="25"/>
      <c r="G20" s="25"/>
      <c r="H20" s="26"/>
      <c r="I20" s="21"/>
      <c r="J20" s="31"/>
      <c r="K20" s="562"/>
      <c r="L20" s="562"/>
      <c r="M20" s="562"/>
      <c r="N20" s="562"/>
      <c r="O20" s="562"/>
      <c r="P20" s="562"/>
      <c r="Q20" s="562"/>
      <c r="R20" s="562"/>
      <c r="S20" s="562"/>
      <c r="T20" s="8"/>
      <c r="AR20" s="12"/>
    </row>
    <row r="21" spans="3:20" ht="13.5" customHeight="1">
      <c r="C21" s="15"/>
      <c r="D21" s="24"/>
      <c r="E21" s="30"/>
      <c r="F21" s="25"/>
      <c r="G21" s="25"/>
      <c r="H21" s="26"/>
      <c r="I21" s="21"/>
      <c r="J21" s="31"/>
      <c r="K21" s="562"/>
      <c r="L21" s="562"/>
      <c r="M21" s="562"/>
      <c r="N21" s="562"/>
      <c r="O21" s="562"/>
      <c r="P21" s="562"/>
      <c r="Q21" s="562"/>
      <c r="R21" s="562"/>
      <c r="S21" s="562"/>
      <c r="T21" s="8"/>
    </row>
    <row r="22" spans="3:20" ht="13.5" customHeight="1">
      <c r="C22" s="15"/>
      <c r="D22" s="20"/>
      <c r="E22" s="21"/>
      <c r="F22" s="21"/>
      <c r="G22" s="21"/>
      <c r="H22" s="22"/>
      <c r="I22" s="21"/>
      <c r="J22" s="23"/>
      <c r="K22" s="27"/>
      <c r="L22" s="23"/>
      <c r="M22" s="23"/>
      <c r="N22" s="23"/>
      <c r="O22" s="23"/>
      <c r="P22" s="23"/>
      <c r="Q22" s="23"/>
      <c r="R22" s="23"/>
      <c r="S22" s="23"/>
      <c r="T22" s="8"/>
    </row>
    <row r="23" spans="3:20" ht="13.5" customHeight="1">
      <c r="C23" s="15"/>
      <c r="D23" s="18"/>
      <c r="E23" s="18"/>
      <c r="F23" s="18"/>
      <c r="G23" s="18"/>
      <c r="H23" s="18"/>
      <c r="I23" s="18"/>
      <c r="J23" s="32"/>
      <c r="K23" s="27"/>
      <c r="L23" s="32"/>
      <c r="M23" s="32"/>
      <c r="N23" s="32"/>
      <c r="O23" s="32"/>
      <c r="P23" s="32"/>
      <c r="Q23" s="32"/>
      <c r="R23" s="32"/>
      <c r="S23" s="32"/>
      <c r="T23" s="8"/>
    </row>
    <row r="24" spans="3:20" ht="13.5" customHeight="1">
      <c r="C24" s="15"/>
      <c r="D24" s="20"/>
      <c r="E24" s="21"/>
      <c r="F24" s="21"/>
      <c r="G24" s="21"/>
      <c r="H24" s="22"/>
      <c r="I24" s="21"/>
      <c r="J24" s="23"/>
      <c r="K24" s="27"/>
      <c r="L24" s="23"/>
      <c r="M24" s="23"/>
      <c r="N24" s="23"/>
      <c r="O24" s="23"/>
      <c r="P24" s="23"/>
      <c r="Q24" s="23"/>
      <c r="R24" s="23"/>
      <c r="S24" s="23"/>
      <c r="T24" s="8"/>
    </row>
    <row r="25" spans="3:20" ht="13.5" customHeight="1">
      <c r="C25" s="15"/>
      <c r="D25" s="24"/>
      <c r="E25" s="25"/>
      <c r="F25" s="25"/>
      <c r="G25" s="25"/>
      <c r="H25" s="26"/>
      <c r="I25" s="25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8"/>
    </row>
    <row r="26" spans="3:20" ht="13.5" customHeight="1">
      <c r="C26" s="15"/>
      <c r="D26" s="24"/>
      <c r="E26" s="28"/>
      <c r="F26" s="25"/>
      <c r="G26" s="25"/>
      <c r="H26" s="26"/>
      <c r="I26" s="25"/>
      <c r="J26" s="23"/>
      <c r="K26" s="27"/>
      <c r="L26" s="23"/>
      <c r="M26" s="23"/>
      <c r="N26" s="23"/>
      <c r="O26" s="23"/>
      <c r="P26" s="23"/>
      <c r="Q26" s="23"/>
      <c r="R26" s="23"/>
      <c r="S26" s="23"/>
      <c r="T26" s="8"/>
    </row>
    <row r="27" spans="3:20" ht="13.5" customHeight="1">
      <c r="C27" s="15"/>
      <c r="D27" s="24"/>
      <c r="E27" s="29"/>
      <c r="F27" s="25"/>
      <c r="G27" s="25"/>
      <c r="H27" s="26"/>
      <c r="I27" s="25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8"/>
    </row>
    <row r="28" spans="3:20" ht="13.5" customHeight="1">
      <c r="C28" s="15"/>
      <c r="D28" s="24"/>
      <c r="E28" s="30"/>
      <c r="F28" s="25"/>
      <c r="G28" s="25"/>
      <c r="H28" s="26"/>
      <c r="I28" s="25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8"/>
    </row>
    <row r="29" spans="3:20" ht="13.5" customHeight="1">
      <c r="C29" s="15"/>
      <c r="D29" s="20"/>
      <c r="E29" s="21"/>
      <c r="F29" s="21"/>
      <c r="G29" s="21"/>
      <c r="H29" s="22"/>
      <c r="I29" s="21"/>
      <c r="J29" s="23"/>
      <c r="K29" s="23"/>
      <c r="L29" s="23"/>
      <c r="M29" s="23"/>
      <c r="N29" s="23"/>
      <c r="O29" s="23"/>
      <c r="P29" s="23"/>
      <c r="Q29" s="27"/>
      <c r="R29" s="27"/>
      <c r="S29" s="27"/>
      <c r="T29" s="8"/>
    </row>
    <row r="30" spans="3:20" ht="13.5" customHeight="1">
      <c r="C30" s="15"/>
      <c r="D30" s="24"/>
      <c r="E30" s="29"/>
      <c r="F30" s="25"/>
      <c r="G30" s="25"/>
      <c r="H30" s="26"/>
      <c r="I30" s="21"/>
      <c r="J30" s="31"/>
      <c r="K30" s="31"/>
      <c r="L30" s="31"/>
      <c r="M30" s="31"/>
      <c r="N30" s="31"/>
      <c r="O30" s="31"/>
      <c r="P30" s="31"/>
      <c r="Q30" s="27"/>
      <c r="R30" s="27"/>
      <c r="S30" s="27"/>
      <c r="T30" s="8"/>
    </row>
    <row r="31" spans="3:20" ht="13.5" customHeight="1">
      <c r="C31" s="15"/>
      <c r="D31" s="24"/>
      <c r="E31" s="30"/>
      <c r="F31" s="25"/>
      <c r="G31" s="25"/>
      <c r="H31" s="26"/>
      <c r="I31" s="21"/>
      <c r="J31" s="31"/>
      <c r="K31" s="31"/>
      <c r="L31" s="31"/>
      <c r="M31" s="31"/>
      <c r="N31" s="31"/>
      <c r="O31" s="31"/>
      <c r="P31" s="31"/>
      <c r="Q31" s="27"/>
      <c r="R31" s="27"/>
      <c r="S31" s="27"/>
      <c r="T31" s="8"/>
    </row>
    <row r="32" spans="3:20" ht="13.5" customHeight="1">
      <c r="C32" s="15"/>
      <c r="D32" s="20"/>
      <c r="E32" s="21"/>
      <c r="F32" s="21"/>
      <c r="G32" s="21"/>
      <c r="H32" s="22"/>
      <c r="I32" s="21"/>
      <c r="J32" s="23"/>
      <c r="K32" s="23"/>
      <c r="L32" s="23"/>
      <c r="M32" s="23"/>
      <c r="N32" s="23"/>
      <c r="O32" s="23"/>
      <c r="P32" s="23"/>
      <c r="Q32" s="27"/>
      <c r="R32" s="27"/>
      <c r="S32" s="23"/>
      <c r="T32" s="8"/>
    </row>
    <row r="33" spans="3:20" ht="13.5" customHeight="1">
      <c r="C33" s="15"/>
      <c r="D33" s="18"/>
      <c r="E33" s="18"/>
      <c r="F33" s="18"/>
      <c r="G33" s="18"/>
      <c r="H33" s="18"/>
      <c r="I33" s="18"/>
      <c r="J33" s="33"/>
      <c r="K33" s="33"/>
      <c r="L33" s="33"/>
      <c r="M33" s="33"/>
      <c r="N33" s="33"/>
      <c r="O33" s="33"/>
      <c r="P33" s="33"/>
      <c r="Q33" s="27"/>
      <c r="R33" s="27"/>
      <c r="S33" s="33"/>
      <c r="T33" s="8"/>
    </row>
    <row r="34" spans="3:20" ht="13.5" customHeight="1">
      <c r="C34" s="15"/>
      <c r="D34" s="24"/>
      <c r="E34" s="25"/>
      <c r="F34" s="25"/>
      <c r="G34" s="25"/>
      <c r="H34" s="26"/>
      <c r="I34" s="25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8"/>
    </row>
    <row r="35" spans="3:20" ht="13.5" customHeight="1">
      <c r="C35" s="15"/>
      <c r="D35" s="24"/>
      <c r="E35" s="25"/>
      <c r="F35" s="25"/>
      <c r="G35" s="25"/>
      <c r="H35" s="26"/>
      <c r="I35" s="2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8"/>
    </row>
    <row r="36" spans="4:20" ht="13.5">
      <c r="D36" s="10"/>
      <c r="E36" s="14"/>
      <c r="F36" s="14"/>
      <c r="G36" s="14"/>
      <c r="H36" s="14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9" t="s">
        <v>28</v>
      </c>
      <c r="T36" s="1" t="s">
        <v>33</v>
      </c>
    </row>
    <row r="37" spans="10:19" ht="12.75">
      <c r="J37" s="12"/>
      <c r="K37" s="16"/>
      <c r="L37" s="16"/>
      <c r="M37" s="16"/>
      <c r="N37" s="16"/>
      <c r="O37" s="16"/>
      <c r="P37" s="16"/>
      <c r="Q37" s="16"/>
      <c r="R37" s="16"/>
      <c r="S37" s="16"/>
    </row>
    <row r="38" spans="10:19" ht="12.75">
      <c r="J38" s="12"/>
      <c r="K38" s="16"/>
      <c r="L38" s="16"/>
      <c r="M38" s="16"/>
      <c r="N38" s="16"/>
      <c r="O38" s="16"/>
      <c r="P38" s="16"/>
      <c r="Q38" s="16"/>
      <c r="R38" s="16"/>
      <c r="S38" s="16"/>
    </row>
    <row r="39" spans="10:19" ht="12.75"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2" spans="10:19" ht="12.75"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9" spans="16:19" ht="12.75">
      <c r="P49" s="12"/>
      <c r="Q49" s="12"/>
      <c r="R49" s="12"/>
      <c r="S49" s="12"/>
    </row>
    <row r="51" spans="16:18" ht="12.75">
      <c r="P51" s="13"/>
      <c r="Q51" s="13"/>
      <c r="R51" s="13"/>
    </row>
  </sheetData>
  <sheetProtection/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5"/>
  <dimension ref="C4:AR52"/>
  <sheetViews>
    <sheetView showGridLines="0" showOutlineSymbol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6.25390625" style="1" customWidth="1"/>
    <col min="8" max="8" width="23.75390625" style="1" customWidth="1"/>
    <col min="9" max="9" width="1.12109375" style="1" customWidth="1"/>
    <col min="10" max="19" width="9.25390625" style="1" customWidth="1"/>
    <col min="20" max="43" width="1.75390625" style="1" customWidth="1"/>
    <col min="44" max="16384" width="9.125" style="1" customWidth="1"/>
  </cols>
  <sheetData>
    <row r="1" ht="12.75" hidden="1"/>
    <row r="2" ht="12.75" hidden="1"/>
    <row r="4" spans="4:19" s="2" customFormat="1" ht="15.75">
      <c r="D4" s="3" t="s">
        <v>32</v>
      </c>
      <c r="E4" s="3"/>
      <c r="F4" s="3"/>
      <c r="G4" s="3"/>
      <c r="H4" s="4" t="s">
        <v>207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11"/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</row>
    <row r="6" spans="4:20" s="6" customFormat="1" ht="13.5" customHeight="1">
      <c r="D6" s="36"/>
      <c r="E6" s="37"/>
      <c r="F6" s="37"/>
      <c r="G6" s="37"/>
      <c r="H6" s="37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7" t="s">
        <v>34</v>
      </c>
    </row>
    <row r="7" spans="3:20" ht="13.5" customHeight="1">
      <c r="C7" s="8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8"/>
    </row>
    <row r="8" spans="3:20" ht="13.5" customHeight="1">
      <c r="C8" s="8"/>
      <c r="D8" s="17"/>
      <c r="E8" s="17"/>
      <c r="F8" s="17"/>
      <c r="G8" s="17"/>
      <c r="H8" s="17"/>
      <c r="I8" s="17"/>
      <c r="J8" s="40"/>
      <c r="K8" s="40"/>
      <c r="L8" s="40"/>
      <c r="M8" s="40"/>
      <c r="N8" s="40"/>
      <c r="O8" s="40"/>
      <c r="P8" s="40"/>
      <c r="Q8" s="40"/>
      <c r="R8" s="40"/>
      <c r="S8" s="40"/>
      <c r="T8" s="8"/>
    </row>
    <row r="9" spans="3:20" ht="13.5" customHeight="1" thickBot="1">
      <c r="C9" s="8"/>
      <c r="D9" s="17"/>
      <c r="E9" s="17"/>
      <c r="F9" s="17"/>
      <c r="G9" s="17"/>
      <c r="H9" s="17"/>
      <c r="I9" s="17"/>
      <c r="J9" s="40"/>
      <c r="K9" s="40"/>
      <c r="L9" s="40"/>
      <c r="M9" s="40"/>
      <c r="N9" s="40"/>
      <c r="O9" s="40"/>
      <c r="P9" s="40"/>
      <c r="Q9" s="40"/>
      <c r="R9" s="40"/>
      <c r="S9" s="40"/>
      <c r="T9" s="8"/>
    </row>
    <row r="10" spans="3:20" ht="13.5" customHeight="1" thickBot="1">
      <c r="C10" s="8"/>
      <c r="D10" s="17"/>
      <c r="E10" s="17"/>
      <c r="F10" s="17"/>
      <c r="G10" s="17"/>
      <c r="H10" s="17"/>
      <c r="I10" s="17"/>
      <c r="J10" s="42"/>
      <c r="K10" s="43">
        <v>2003</v>
      </c>
      <c r="L10" s="43">
        <v>2004</v>
      </c>
      <c r="M10" s="43">
        <v>2005</v>
      </c>
      <c r="N10" s="43">
        <v>2006</v>
      </c>
      <c r="O10" s="43">
        <v>2007</v>
      </c>
      <c r="P10" s="43">
        <v>2008</v>
      </c>
      <c r="Q10" s="43">
        <v>2009</v>
      </c>
      <c r="R10" s="43">
        <v>2010</v>
      </c>
      <c r="S10" s="43">
        <v>2011</v>
      </c>
      <c r="T10" s="8"/>
    </row>
    <row r="11" spans="3:20" ht="13.5" customHeight="1" thickTop="1">
      <c r="C11" s="8"/>
      <c r="D11" s="17"/>
      <c r="E11" s="17"/>
      <c r="F11" s="17"/>
      <c r="G11" s="17"/>
      <c r="H11" s="17"/>
      <c r="I11" s="17"/>
      <c r="J11" s="44" t="s">
        <v>29</v>
      </c>
      <c r="K11" s="45">
        <v>32.59742882836588</v>
      </c>
      <c r="L11" s="45">
        <v>33.62119329149735</v>
      </c>
      <c r="M11" s="45">
        <v>35.73090788785493</v>
      </c>
      <c r="N11" s="45">
        <v>38.924164348098046</v>
      </c>
      <c r="O11" s="45">
        <v>40.49176745459328</v>
      </c>
      <c r="P11" s="45">
        <v>41.9787331729055</v>
      </c>
      <c r="Q11" s="45">
        <v>44.1228103165694</v>
      </c>
      <c r="R11" s="45">
        <v>42.4766735509295</v>
      </c>
      <c r="S11" s="45">
        <v>41.700014584991</v>
      </c>
      <c r="T11" s="8"/>
    </row>
    <row r="12" spans="3:20" ht="13.5" customHeight="1">
      <c r="C12" s="8"/>
      <c r="D12" s="17"/>
      <c r="E12" s="17"/>
      <c r="F12" s="17"/>
      <c r="G12" s="17"/>
      <c r="H12" s="17"/>
      <c r="I12" s="17"/>
      <c r="J12" s="44" t="s">
        <v>30</v>
      </c>
      <c r="K12" s="45">
        <v>37.53398839770103</v>
      </c>
      <c r="L12" s="45">
        <v>40.57093775645349</v>
      </c>
      <c r="M12" s="45">
        <v>42.23669068047225</v>
      </c>
      <c r="N12" s="45">
        <v>46.962204614962204</v>
      </c>
      <c r="O12" s="45">
        <v>50.366149591737546</v>
      </c>
      <c r="P12" s="45">
        <v>52.5723779759402</v>
      </c>
      <c r="Q12" s="45">
        <v>57.6428309624349</v>
      </c>
      <c r="R12" s="45">
        <v>57.2925257856028</v>
      </c>
      <c r="S12" s="45">
        <v>60.3464873787409</v>
      </c>
      <c r="T12" s="8"/>
    </row>
    <row r="13" spans="3:20" ht="22.5" customHeight="1">
      <c r="C13" s="8"/>
      <c r="D13" s="18"/>
      <c r="E13" s="19"/>
      <c r="F13" s="19"/>
      <c r="G13" s="19"/>
      <c r="H13" s="19"/>
      <c r="I13" s="19"/>
      <c r="J13" s="587" t="s">
        <v>225</v>
      </c>
      <c r="K13" s="45">
        <v>43.686288508050204</v>
      </c>
      <c r="L13" s="45">
        <v>44.972255819400324</v>
      </c>
      <c r="M13" s="45">
        <v>47.29191613952178</v>
      </c>
      <c r="N13" s="45">
        <v>50.51483017509384</v>
      </c>
      <c r="O13" s="45">
        <v>53.01837126996815</v>
      </c>
      <c r="P13" s="45">
        <v>54.8128443644825</v>
      </c>
      <c r="Q13" s="45">
        <v>57.2714767976331</v>
      </c>
      <c r="R13" s="45">
        <v>57.0101318640462</v>
      </c>
      <c r="S13" s="45">
        <v>59.340486164316</v>
      </c>
      <c r="T13" s="8"/>
    </row>
    <row r="14" spans="3:20" ht="13.5" customHeight="1">
      <c r="C14" s="15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8"/>
    </row>
    <row r="15" spans="3:20" ht="13.5" customHeight="1">
      <c r="C15" s="15"/>
      <c r="D15" s="20"/>
      <c r="E15" s="21"/>
      <c r="F15" s="21"/>
      <c r="G15" s="21"/>
      <c r="H15" s="22"/>
      <c r="I15" s="21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8"/>
    </row>
    <row r="16" spans="3:20" ht="13.5" customHeight="1">
      <c r="C16" s="15"/>
      <c r="D16" s="24"/>
      <c r="E16" s="25"/>
      <c r="F16" s="25"/>
      <c r="G16" s="25"/>
      <c r="H16" s="26"/>
      <c r="I16" s="25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8"/>
    </row>
    <row r="17" spans="3:20" ht="13.5" customHeight="1">
      <c r="C17" s="15"/>
      <c r="D17" s="24"/>
      <c r="E17" s="28"/>
      <c r="F17" s="25"/>
      <c r="G17" s="25"/>
      <c r="H17" s="26"/>
      <c r="I17" s="25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8"/>
    </row>
    <row r="18" spans="3:44" ht="13.5" customHeight="1">
      <c r="C18" s="15"/>
      <c r="D18" s="24"/>
      <c r="E18" s="29"/>
      <c r="F18" s="25"/>
      <c r="G18" s="25"/>
      <c r="H18" s="26"/>
      <c r="I18" s="25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8"/>
      <c r="AR18" s="12"/>
    </row>
    <row r="19" spans="3:44" ht="13.5" customHeight="1">
      <c r="C19" s="15"/>
      <c r="D19" s="24"/>
      <c r="E19" s="30"/>
      <c r="F19" s="25"/>
      <c r="G19" s="25"/>
      <c r="H19" s="26"/>
      <c r="I19" s="25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8"/>
      <c r="AR19" s="12"/>
    </row>
    <row r="20" spans="3:44" ht="13.5" customHeight="1">
      <c r="C20" s="15"/>
      <c r="D20" s="20"/>
      <c r="E20" s="21"/>
      <c r="F20" s="21"/>
      <c r="G20" s="21"/>
      <c r="H20" s="22"/>
      <c r="I20" s="21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8"/>
      <c r="AR20" s="12"/>
    </row>
    <row r="21" spans="3:20" ht="13.5" customHeight="1">
      <c r="C21" s="15"/>
      <c r="D21" s="24"/>
      <c r="E21" s="29"/>
      <c r="F21" s="25"/>
      <c r="G21" s="25"/>
      <c r="H21" s="26"/>
      <c r="I21" s="2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8"/>
    </row>
    <row r="22" spans="3:20" ht="13.5" customHeight="1">
      <c r="C22" s="15"/>
      <c r="D22" s="24"/>
      <c r="E22" s="30"/>
      <c r="F22" s="25"/>
      <c r="G22" s="25"/>
      <c r="H22" s="26"/>
      <c r="I22" s="2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8"/>
    </row>
    <row r="23" spans="3:20" ht="13.5" customHeight="1">
      <c r="C23" s="15"/>
      <c r="D23" s="20"/>
      <c r="E23" s="21"/>
      <c r="F23" s="21"/>
      <c r="G23" s="21"/>
      <c r="H23" s="22"/>
      <c r="I23" s="21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8"/>
    </row>
    <row r="24" spans="3:20" ht="13.5" customHeight="1">
      <c r="C24" s="15"/>
      <c r="D24" s="18"/>
      <c r="E24" s="18"/>
      <c r="F24" s="18"/>
      <c r="G24" s="18"/>
      <c r="H24" s="18"/>
      <c r="I24" s="18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8"/>
    </row>
    <row r="25" spans="3:20" ht="13.5" customHeight="1">
      <c r="C25" s="15"/>
      <c r="D25" s="20"/>
      <c r="E25" s="21"/>
      <c r="F25" s="21"/>
      <c r="G25" s="21"/>
      <c r="H25" s="22"/>
      <c r="I25" s="21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8"/>
    </row>
    <row r="26" spans="3:20" ht="13.5" customHeight="1">
      <c r="C26" s="15"/>
      <c r="D26" s="24"/>
      <c r="E26" s="25"/>
      <c r="F26" s="25"/>
      <c r="G26" s="25"/>
      <c r="H26" s="26"/>
      <c r="I26" s="25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8"/>
    </row>
    <row r="27" spans="3:20" ht="13.5" customHeight="1">
      <c r="C27" s="15"/>
      <c r="D27" s="24"/>
      <c r="E27" s="28"/>
      <c r="F27" s="25"/>
      <c r="G27" s="25"/>
      <c r="H27" s="26"/>
      <c r="I27" s="25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8"/>
    </row>
    <row r="28" spans="3:20" ht="13.5" customHeight="1">
      <c r="C28" s="15"/>
      <c r="D28" s="24"/>
      <c r="E28" s="29"/>
      <c r="F28" s="25"/>
      <c r="G28" s="25"/>
      <c r="H28" s="26"/>
      <c r="I28" s="25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8"/>
    </row>
    <row r="29" spans="3:20" ht="13.5" customHeight="1">
      <c r="C29" s="15"/>
      <c r="D29" s="24"/>
      <c r="E29" s="30"/>
      <c r="F29" s="25"/>
      <c r="G29" s="25"/>
      <c r="H29" s="26"/>
      <c r="I29" s="25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8"/>
    </row>
    <row r="30" spans="3:20" ht="13.5" customHeight="1">
      <c r="C30" s="15"/>
      <c r="D30" s="20"/>
      <c r="E30" s="21"/>
      <c r="F30" s="21"/>
      <c r="G30" s="21"/>
      <c r="H30" s="22"/>
      <c r="I30" s="21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8"/>
    </row>
    <row r="31" spans="3:20" ht="13.5" customHeight="1">
      <c r="C31" s="15"/>
      <c r="D31" s="24"/>
      <c r="E31" s="29"/>
      <c r="F31" s="25"/>
      <c r="G31" s="25"/>
      <c r="H31" s="26"/>
      <c r="I31" s="2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8"/>
    </row>
    <row r="32" spans="3:20" ht="13.5" customHeight="1">
      <c r="C32" s="15"/>
      <c r="D32" s="24"/>
      <c r="E32" s="30"/>
      <c r="F32" s="25"/>
      <c r="G32" s="25"/>
      <c r="H32" s="26"/>
      <c r="I32" s="2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8"/>
    </row>
    <row r="33" spans="3:20" ht="13.5" customHeight="1">
      <c r="C33" s="15"/>
      <c r="D33" s="20"/>
      <c r="E33" s="21"/>
      <c r="F33" s="21"/>
      <c r="G33" s="21"/>
      <c r="H33" s="22"/>
      <c r="I33" s="21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8"/>
    </row>
    <row r="34" spans="3:20" ht="13.5" customHeight="1">
      <c r="C34" s="15"/>
      <c r="D34" s="18"/>
      <c r="E34" s="18"/>
      <c r="F34" s="18"/>
      <c r="G34" s="18"/>
      <c r="H34" s="18"/>
      <c r="I34" s="18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8"/>
    </row>
    <row r="35" spans="3:20" ht="13.5" customHeight="1">
      <c r="C35" s="15"/>
      <c r="D35" s="24"/>
      <c r="E35" s="25"/>
      <c r="F35" s="25"/>
      <c r="G35" s="25"/>
      <c r="H35" s="26"/>
      <c r="I35" s="25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8"/>
    </row>
    <row r="36" spans="4:20" ht="12.75">
      <c r="D36" s="24"/>
      <c r="E36" s="25"/>
      <c r="F36" s="25"/>
      <c r="G36" s="25"/>
      <c r="H36" s="26"/>
      <c r="I36" s="2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1" t="s">
        <v>33</v>
      </c>
    </row>
    <row r="37" spans="4:19" ht="13.5">
      <c r="D37" s="10"/>
      <c r="E37" s="14"/>
      <c r="F37" s="14"/>
      <c r="G37" s="14"/>
      <c r="H37" s="14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9" t="s">
        <v>28</v>
      </c>
    </row>
    <row r="38" spans="10:19" ht="12.75">
      <c r="J38" s="12"/>
      <c r="K38" s="16"/>
      <c r="L38" s="16"/>
      <c r="M38" s="16"/>
      <c r="N38" s="16"/>
      <c r="O38" s="16"/>
      <c r="P38" s="16"/>
      <c r="Q38" s="16"/>
      <c r="R38" s="16"/>
      <c r="S38" s="16"/>
    </row>
    <row r="39" spans="10:19" ht="12.75">
      <c r="J39" s="12"/>
      <c r="K39" s="16"/>
      <c r="L39" s="16"/>
      <c r="M39" s="16"/>
      <c r="N39" s="16"/>
      <c r="O39" s="16"/>
      <c r="P39" s="16"/>
      <c r="Q39" s="16"/>
      <c r="R39" s="16"/>
      <c r="S39" s="16"/>
    </row>
    <row r="40" spans="10:19" ht="12.75"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3" spans="10:19" ht="12.75"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50" spans="15:19" ht="12.75">
      <c r="O50" s="12"/>
      <c r="P50" s="12"/>
      <c r="Q50" s="12"/>
      <c r="R50" s="12"/>
      <c r="S50" s="12"/>
    </row>
    <row r="52" spans="15:18" ht="12.75">
      <c r="O52" s="13"/>
      <c r="P52" s="13"/>
      <c r="Q52" s="13"/>
      <c r="R52" s="13"/>
    </row>
  </sheetData>
  <sheetProtection/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0"/>
  <dimension ref="C3:S24"/>
  <sheetViews>
    <sheetView showGridLine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0.6171875" style="1" customWidth="1"/>
    <col min="5" max="5" width="2.125" style="1" customWidth="1"/>
    <col min="6" max="6" width="1.75390625" style="1" customWidth="1"/>
    <col min="7" max="7" width="11.125" style="1" customWidth="1"/>
    <col min="8" max="8" width="10.125" style="1" customWidth="1"/>
    <col min="9" max="9" width="1.12109375" style="1" customWidth="1"/>
    <col min="10" max="18" width="7.75390625" style="1" customWidth="1"/>
    <col min="19" max="19" width="4.875" style="1" customWidth="1"/>
    <col min="20" max="42" width="1.75390625" style="1" customWidth="1"/>
    <col min="43" max="16384" width="9.125" style="1" customWidth="1"/>
  </cols>
  <sheetData>
    <row r="1" ht="12.75" hidden="1"/>
    <row r="2" ht="12.75" hidden="1"/>
    <row r="3" ht="9" customHeight="1">
      <c r="C3" s="75"/>
    </row>
    <row r="4" spans="4:18" s="2" customFormat="1" ht="15.75">
      <c r="D4" s="3" t="s">
        <v>58</v>
      </c>
      <c r="E4" s="3"/>
      <c r="F4" s="3"/>
      <c r="G4" s="3"/>
      <c r="H4" s="4" t="s">
        <v>59</v>
      </c>
      <c r="I4" s="5"/>
      <c r="J4" s="3"/>
      <c r="K4" s="3"/>
      <c r="L4" s="3"/>
      <c r="M4" s="3"/>
      <c r="N4" s="3"/>
      <c r="O4" s="3"/>
      <c r="P4" s="3"/>
      <c r="Q4" s="3"/>
      <c r="R4" s="3"/>
    </row>
    <row r="5" spans="4:18" s="2" customFormat="1" ht="15.75">
      <c r="D5" s="76" t="s">
        <v>212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9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1"/>
      <c r="S6" s="7" t="s">
        <v>34</v>
      </c>
    </row>
    <row r="7" spans="3:19" ht="6" customHeight="1">
      <c r="C7" s="82"/>
      <c r="D7" s="601" t="s">
        <v>60</v>
      </c>
      <c r="E7" s="602"/>
      <c r="F7" s="602"/>
      <c r="G7" s="602"/>
      <c r="H7" s="602"/>
      <c r="I7" s="603"/>
      <c r="J7" s="597" t="s">
        <v>61</v>
      </c>
      <c r="K7" s="593" t="s">
        <v>62</v>
      </c>
      <c r="L7" s="612" t="s">
        <v>63</v>
      </c>
      <c r="M7" s="614" t="s">
        <v>64</v>
      </c>
      <c r="N7" s="597" t="s">
        <v>65</v>
      </c>
      <c r="O7" s="597" t="s">
        <v>66</v>
      </c>
      <c r="P7" s="597" t="s">
        <v>67</v>
      </c>
      <c r="Q7" s="597" t="s">
        <v>68</v>
      </c>
      <c r="R7" s="599" t="s">
        <v>209</v>
      </c>
      <c r="S7" s="83"/>
    </row>
    <row r="8" spans="3:19" ht="6" customHeight="1">
      <c r="C8" s="82"/>
      <c r="D8" s="604"/>
      <c r="E8" s="605"/>
      <c r="F8" s="605"/>
      <c r="G8" s="605"/>
      <c r="H8" s="605"/>
      <c r="I8" s="606"/>
      <c r="J8" s="598"/>
      <c r="K8" s="594"/>
      <c r="L8" s="613"/>
      <c r="M8" s="615"/>
      <c r="N8" s="598"/>
      <c r="O8" s="598"/>
      <c r="P8" s="598"/>
      <c r="Q8" s="598"/>
      <c r="R8" s="600"/>
      <c r="S8" s="83"/>
    </row>
    <row r="9" spans="3:19" ht="6" customHeight="1">
      <c r="C9" s="82"/>
      <c r="D9" s="604"/>
      <c r="E9" s="605"/>
      <c r="F9" s="605"/>
      <c r="G9" s="605"/>
      <c r="H9" s="605"/>
      <c r="I9" s="606"/>
      <c r="J9" s="598"/>
      <c r="K9" s="594"/>
      <c r="L9" s="613"/>
      <c r="M9" s="615"/>
      <c r="N9" s="598"/>
      <c r="O9" s="598"/>
      <c r="P9" s="598"/>
      <c r="Q9" s="598"/>
      <c r="R9" s="600"/>
      <c r="S9" s="83"/>
    </row>
    <row r="10" spans="3:19" ht="6" customHeight="1">
      <c r="C10" s="82"/>
      <c r="D10" s="604"/>
      <c r="E10" s="605"/>
      <c r="F10" s="605"/>
      <c r="G10" s="605"/>
      <c r="H10" s="605"/>
      <c r="I10" s="606"/>
      <c r="J10" s="598"/>
      <c r="K10" s="594"/>
      <c r="L10" s="613"/>
      <c r="M10" s="615"/>
      <c r="N10" s="598"/>
      <c r="O10" s="598"/>
      <c r="P10" s="598"/>
      <c r="Q10" s="598"/>
      <c r="R10" s="600"/>
      <c r="S10" s="83"/>
    </row>
    <row r="11" spans="3:19" ht="15" customHeight="1" thickBot="1">
      <c r="C11" s="82"/>
      <c r="D11" s="607"/>
      <c r="E11" s="608"/>
      <c r="F11" s="608"/>
      <c r="G11" s="608"/>
      <c r="H11" s="608"/>
      <c r="I11" s="609"/>
      <c r="J11" s="85" t="s">
        <v>69</v>
      </c>
      <c r="K11" s="86" t="s">
        <v>69</v>
      </c>
      <c r="L11" s="87"/>
      <c r="M11" s="88"/>
      <c r="N11" s="85"/>
      <c r="O11" s="85"/>
      <c r="P11" s="85"/>
      <c r="Q11" s="85"/>
      <c r="R11" s="89"/>
      <c r="S11" s="83"/>
    </row>
    <row r="12" spans="3:19" ht="15" customHeight="1" thickTop="1">
      <c r="C12" s="82"/>
      <c r="D12" s="90"/>
      <c r="E12" s="91" t="s">
        <v>0</v>
      </c>
      <c r="F12" s="92"/>
      <c r="G12" s="92"/>
      <c r="H12" s="92"/>
      <c r="I12" s="93"/>
      <c r="J12" s="94" t="s">
        <v>70</v>
      </c>
      <c r="K12" s="95" t="s">
        <v>70</v>
      </c>
      <c r="L12" s="96">
        <v>8681</v>
      </c>
      <c r="M12" s="97">
        <v>8591</v>
      </c>
      <c r="N12" s="97">
        <v>8541</v>
      </c>
      <c r="O12" s="98">
        <v>8493</v>
      </c>
      <c r="P12" s="98">
        <v>8472</v>
      </c>
      <c r="Q12" s="98">
        <v>8474</v>
      </c>
      <c r="R12" s="99">
        <v>8490</v>
      </c>
      <c r="S12" s="83"/>
    </row>
    <row r="13" spans="3:19" ht="12.75">
      <c r="C13" s="100"/>
      <c r="D13" s="101"/>
      <c r="E13" s="595" t="s">
        <v>71</v>
      </c>
      <c r="F13" s="102" t="s">
        <v>72</v>
      </c>
      <c r="G13" s="102"/>
      <c r="H13" s="103"/>
      <c r="I13" s="104"/>
      <c r="J13" s="105">
        <v>5067</v>
      </c>
      <c r="K13" s="106">
        <v>4994</v>
      </c>
      <c r="L13" s="107">
        <v>4834</v>
      </c>
      <c r="M13" s="108">
        <v>4815</v>
      </c>
      <c r="N13" s="108">
        <v>4808</v>
      </c>
      <c r="O13" s="105">
        <v>4809</v>
      </c>
      <c r="P13" s="105">
        <v>4826</v>
      </c>
      <c r="Q13" s="105">
        <v>4877</v>
      </c>
      <c r="R13" s="109">
        <v>4931</v>
      </c>
      <c r="S13" s="83"/>
    </row>
    <row r="14" spans="3:19" ht="12.75">
      <c r="C14" s="100"/>
      <c r="D14" s="101"/>
      <c r="E14" s="596"/>
      <c r="F14" s="110" t="s">
        <v>73</v>
      </c>
      <c r="G14" s="110"/>
      <c r="H14" s="111"/>
      <c r="I14" s="112"/>
      <c r="J14" s="113">
        <v>4838</v>
      </c>
      <c r="K14" s="114">
        <v>4765</v>
      </c>
      <c r="L14" s="115">
        <v>4474</v>
      </c>
      <c r="M14" s="116">
        <v>4197</v>
      </c>
      <c r="N14" s="116">
        <v>4155</v>
      </c>
      <c r="O14" s="113">
        <v>4133</v>
      </c>
      <c r="P14" s="113">
        <v>4125</v>
      </c>
      <c r="Q14" s="113">
        <v>4120</v>
      </c>
      <c r="R14" s="117">
        <v>4111</v>
      </c>
      <c r="S14" s="83"/>
    </row>
    <row r="15" spans="3:19" ht="15">
      <c r="C15" s="100"/>
      <c r="D15" s="101"/>
      <c r="E15" s="596"/>
      <c r="F15" s="610" t="s">
        <v>74</v>
      </c>
      <c r="G15" s="110" t="s">
        <v>1</v>
      </c>
      <c r="H15" s="111"/>
      <c r="I15" s="112"/>
      <c r="J15" s="113" t="s">
        <v>70</v>
      </c>
      <c r="K15" s="114" t="s">
        <v>70</v>
      </c>
      <c r="L15" s="115">
        <v>4435</v>
      </c>
      <c r="M15" s="116">
        <v>4155</v>
      </c>
      <c r="N15" s="116">
        <v>4129</v>
      </c>
      <c r="O15" s="113">
        <v>4105</v>
      </c>
      <c r="P15" s="113">
        <v>4095</v>
      </c>
      <c r="Q15" s="113">
        <v>4093</v>
      </c>
      <c r="R15" s="117">
        <v>4089</v>
      </c>
      <c r="S15" s="83"/>
    </row>
    <row r="16" spans="3:19" ht="15">
      <c r="C16" s="100"/>
      <c r="D16" s="101"/>
      <c r="E16" s="596"/>
      <c r="F16" s="611"/>
      <c r="G16" s="110" t="s">
        <v>2</v>
      </c>
      <c r="H16" s="111"/>
      <c r="I16" s="112"/>
      <c r="J16" s="113" t="s">
        <v>70</v>
      </c>
      <c r="K16" s="114" t="s">
        <v>70</v>
      </c>
      <c r="L16" s="115">
        <v>3052</v>
      </c>
      <c r="M16" s="116">
        <v>2796</v>
      </c>
      <c r="N16" s="116">
        <v>2775</v>
      </c>
      <c r="O16" s="113">
        <v>2760</v>
      </c>
      <c r="P16" s="113">
        <v>2755</v>
      </c>
      <c r="Q16" s="113">
        <v>2748</v>
      </c>
      <c r="R16" s="117">
        <v>2738</v>
      </c>
      <c r="S16" s="83"/>
    </row>
    <row r="17" spans="3:19" ht="12.75">
      <c r="C17" s="100"/>
      <c r="D17" s="101"/>
      <c r="E17" s="596"/>
      <c r="F17" s="110" t="s">
        <v>75</v>
      </c>
      <c r="G17" s="110"/>
      <c r="H17" s="111"/>
      <c r="I17" s="112"/>
      <c r="J17" s="113">
        <v>2006</v>
      </c>
      <c r="K17" s="114">
        <v>1966</v>
      </c>
      <c r="L17" s="115">
        <v>2004</v>
      </c>
      <c r="M17" s="116">
        <v>1482</v>
      </c>
      <c r="N17" s="116">
        <v>1447</v>
      </c>
      <c r="O17" s="113">
        <v>1438</v>
      </c>
      <c r="P17" s="113">
        <v>1433</v>
      </c>
      <c r="Q17" s="113">
        <v>1423</v>
      </c>
      <c r="R17" s="117">
        <v>1393</v>
      </c>
      <c r="S17" s="83"/>
    </row>
    <row r="18" spans="3:19" ht="12.75">
      <c r="C18" s="100"/>
      <c r="D18" s="101"/>
      <c r="E18" s="596"/>
      <c r="F18" s="110" t="s">
        <v>76</v>
      </c>
      <c r="G18" s="110"/>
      <c r="H18" s="111"/>
      <c r="I18" s="112"/>
      <c r="J18" s="113">
        <v>17</v>
      </c>
      <c r="K18" s="114">
        <v>17</v>
      </c>
      <c r="L18" s="115">
        <v>17</v>
      </c>
      <c r="M18" s="116">
        <v>18</v>
      </c>
      <c r="N18" s="116">
        <v>19</v>
      </c>
      <c r="O18" s="113">
        <v>18</v>
      </c>
      <c r="P18" s="113">
        <v>17</v>
      </c>
      <c r="Q18" s="113">
        <v>18</v>
      </c>
      <c r="R18" s="117">
        <v>18</v>
      </c>
      <c r="S18" s="83"/>
    </row>
    <row r="19" spans="3:19" ht="12.75">
      <c r="C19" s="100"/>
      <c r="D19" s="101"/>
      <c r="E19" s="596"/>
      <c r="F19" s="118" t="s">
        <v>77</v>
      </c>
      <c r="G19" s="118"/>
      <c r="H19" s="119"/>
      <c r="I19" s="120"/>
      <c r="J19" s="121">
        <v>169</v>
      </c>
      <c r="K19" s="122">
        <v>174</v>
      </c>
      <c r="L19" s="123">
        <v>176</v>
      </c>
      <c r="M19" s="124">
        <v>174</v>
      </c>
      <c r="N19" s="124">
        <v>177</v>
      </c>
      <c r="O19" s="121">
        <v>184</v>
      </c>
      <c r="P19" s="121">
        <v>184</v>
      </c>
      <c r="Q19" s="121">
        <v>182</v>
      </c>
      <c r="R19" s="125">
        <v>180</v>
      </c>
      <c r="S19" s="83"/>
    </row>
    <row r="20" spans="3:19" ht="13.5" thickBot="1">
      <c r="C20" s="100"/>
      <c r="D20" s="126"/>
      <c r="E20" s="127" t="s">
        <v>78</v>
      </c>
      <c r="F20" s="128"/>
      <c r="G20" s="128"/>
      <c r="H20" s="129"/>
      <c r="I20" s="130"/>
      <c r="J20" s="131">
        <v>52</v>
      </c>
      <c r="K20" s="132">
        <v>60</v>
      </c>
      <c r="L20" s="133">
        <v>64</v>
      </c>
      <c r="M20" s="134">
        <v>63</v>
      </c>
      <c r="N20" s="134">
        <v>68</v>
      </c>
      <c r="O20" s="131">
        <v>71</v>
      </c>
      <c r="P20" s="131">
        <v>71</v>
      </c>
      <c r="Q20" s="131">
        <v>70</v>
      </c>
      <c r="R20" s="135">
        <v>71</v>
      </c>
      <c r="S20" s="83"/>
    </row>
    <row r="21" spans="4:19" ht="13.5">
      <c r="D21" s="136" t="s">
        <v>79</v>
      </c>
      <c r="E21" s="137"/>
      <c r="F21" s="137"/>
      <c r="G21" s="137"/>
      <c r="H21" s="137"/>
      <c r="I21" s="136"/>
      <c r="J21" s="136"/>
      <c r="K21" s="136"/>
      <c r="L21" s="136"/>
      <c r="M21" s="136"/>
      <c r="N21" s="136"/>
      <c r="O21" s="136"/>
      <c r="P21" s="136"/>
      <c r="Q21" s="136"/>
      <c r="R21" s="138" t="s">
        <v>226</v>
      </c>
      <c r="S21" s="1" t="s">
        <v>34</v>
      </c>
    </row>
    <row r="22" spans="4:18" ht="23.25" customHeight="1">
      <c r="D22" s="139" t="s">
        <v>69</v>
      </c>
      <c r="E22" s="592" t="s">
        <v>80</v>
      </c>
      <c r="F22" s="592"/>
      <c r="G22" s="592"/>
      <c r="H22" s="592"/>
      <c r="I22" s="592"/>
      <c r="J22" s="592"/>
      <c r="K22" s="592"/>
      <c r="L22" s="592"/>
      <c r="M22" s="592"/>
      <c r="N22" s="592"/>
      <c r="O22" s="592"/>
      <c r="P22" s="592"/>
      <c r="Q22" s="592"/>
      <c r="R22" s="592"/>
    </row>
    <row r="23" spans="4:18" ht="11.25" customHeight="1">
      <c r="D23" s="139" t="s">
        <v>81</v>
      </c>
      <c r="E23" s="592" t="s">
        <v>82</v>
      </c>
      <c r="F23" s="592"/>
      <c r="G23" s="592"/>
      <c r="H23" s="592"/>
      <c r="I23" s="592"/>
      <c r="J23" s="592"/>
      <c r="K23" s="592"/>
      <c r="L23" s="592"/>
      <c r="M23" s="592"/>
      <c r="N23" s="592"/>
      <c r="O23" s="592"/>
      <c r="P23" s="592"/>
      <c r="Q23" s="592"/>
      <c r="R23" s="592"/>
    </row>
    <row r="24" spans="4:18" ht="24.75" customHeight="1">
      <c r="D24" s="139" t="s">
        <v>83</v>
      </c>
      <c r="E24" s="592" t="s">
        <v>84</v>
      </c>
      <c r="F24" s="592"/>
      <c r="G24" s="592"/>
      <c r="H24" s="592"/>
      <c r="I24" s="592"/>
      <c r="J24" s="592"/>
      <c r="K24" s="592"/>
      <c r="L24" s="592"/>
      <c r="M24" s="592"/>
      <c r="N24" s="592"/>
      <c r="O24" s="592"/>
      <c r="P24" s="592"/>
      <c r="Q24" s="592"/>
      <c r="R24" s="592"/>
    </row>
  </sheetData>
  <sheetProtection/>
  <mergeCells count="15">
    <mergeCell ref="L7:L10"/>
    <mergeCell ref="M7:M10"/>
    <mergeCell ref="E22:R22"/>
    <mergeCell ref="P7:P10"/>
    <mergeCell ref="Q7:Q10"/>
    <mergeCell ref="E24:R24"/>
    <mergeCell ref="K7:K10"/>
    <mergeCell ref="E13:E19"/>
    <mergeCell ref="N7:N10"/>
    <mergeCell ref="O7:O10"/>
    <mergeCell ref="R7:R10"/>
    <mergeCell ref="D7:I11"/>
    <mergeCell ref="J7:J10"/>
    <mergeCell ref="F15:F16"/>
    <mergeCell ref="E23:R23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6"/>
  <dimension ref="C4:AR51"/>
  <sheetViews>
    <sheetView showGridLines="0" showOutlineSymbol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6.375" style="1" customWidth="1"/>
    <col min="8" max="8" width="23.75390625" style="1" customWidth="1"/>
    <col min="9" max="9" width="1.12109375" style="1" customWidth="1"/>
    <col min="10" max="19" width="8.375" style="1" customWidth="1"/>
    <col min="20" max="43" width="1.75390625" style="1" customWidth="1"/>
    <col min="44" max="16384" width="9.125" style="1" customWidth="1"/>
  </cols>
  <sheetData>
    <row r="1" ht="12.75" hidden="1"/>
    <row r="2" ht="12.75" hidden="1"/>
    <row r="4" spans="4:19" s="2" customFormat="1" ht="15.75">
      <c r="D4" s="3" t="s">
        <v>199</v>
      </c>
      <c r="E4" s="3"/>
      <c r="F4" s="3"/>
      <c r="G4" s="3"/>
      <c r="H4" s="4" t="s">
        <v>206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11"/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</row>
    <row r="6" spans="4:19" s="2" customFormat="1" ht="15.75">
      <c r="D6" s="11"/>
      <c r="E6" s="3"/>
      <c r="F6" s="3"/>
      <c r="G6" s="3"/>
      <c r="H6" s="4"/>
      <c r="I6" s="5"/>
      <c r="J6" s="3"/>
      <c r="K6" s="3"/>
      <c r="L6" s="3"/>
      <c r="M6" s="3"/>
      <c r="N6" s="3"/>
      <c r="O6" s="3"/>
      <c r="P6" s="3"/>
      <c r="Q6" s="3"/>
      <c r="R6" s="3"/>
      <c r="S6" s="3"/>
    </row>
    <row r="7" spans="4:19" s="2" customFormat="1" ht="13.5" customHeight="1">
      <c r="D7" s="11"/>
      <c r="E7" s="3"/>
      <c r="F7" s="3"/>
      <c r="G7" s="3"/>
      <c r="H7" s="4"/>
      <c r="I7" s="5"/>
      <c r="J7" s="3"/>
      <c r="K7" s="3"/>
      <c r="L7" s="3"/>
      <c r="M7" s="3"/>
      <c r="N7" s="3"/>
      <c r="O7" s="3"/>
      <c r="P7" s="3"/>
      <c r="Q7" s="3"/>
      <c r="R7" s="3"/>
      <c r="S7" s="3"/>
    </row>
    <row r="8" spans="4:19" s="2" customFormat="1" ht="13.5" customHeight="1">
      <c r="D8" s="11"/>
      <c r="E8" s="3"/>
      <c r="F8" s="3"/>
      <c r="G8" s="3"/>
      <c r="H8" s="4"/>
      <c r="I8" s="5"/>
      <c r="J8" s="3"/>
      <c r="K8" s="3"/>
      <c r="L8" s="3"/>
      <c r="M8" s="3"/>
      <c r="N8" s="3"/>
      <c r="O8" s="3"/>
      <c r="P8" s="3"/>
      <c r="Q8" s="3"/>
      <c r="R8" s="3"/>
      <c r="S8" s="3"/>
    </row>
    <row r="9" spans="4:19" s="2" customFormat="1" ht="13.5" customHeight="1" thickBot="1">
      <c r="D9" s="11"/>
      <c r="E9" s="3"/>
      <c r="F9" s="3"/>
      <c r="G9" s="3"/>
      <c r="H9" s="4"/>
      <c r="I9" s="5"/>
      <c r="J9" s="3"/>
      <c r="K9" s="3"/>
      <c r="L9" s="3"/>
      <c r="M9" s="3"/>
      <c r="N9" s="3"/>
      <c r="O9" s="3"/>
      <c r="P9" s="3"/>
      <c r="Q9" s="3"/>
      <c r="R9" s="3"/>
      <c r="S9" s="3"/>
    </row>
    <row r="10" spans="4:20" s="6" customFormat="1" ht="13.5" customHeight="1" thickBot="1">
      <c r="D10" s="36"/>
      <c r="E10" s="37"/>
      <c r="F10" s="37"/>
      <c r="G10" s="37"/>
      <c r="H10" s="37"/>
      <c r="I10" s="38"/>
      <c r="J10" s="521"/>
      <c r="K10" s="522">
        <v>2003</v>
      </c>
      <c r="L10" s="522">
        <v>2004</v>
      </c>
      <c r="M10" s="522">
        <v>2005</v>
      </c>
      <c r="N10" s="523">
        <v>2006</v>
      </c>
      <c r="O10" s="522">
        <v>2007</v>
      </c>
      <c r="P10" s="524">
        <v>2008</v>
      </c>
      <c r="Q10" s="524">
        <v>2009</v>
      </c>
      <c r="R10" s="524">
        <v>2010</v>
      </c>
      <c r="S10" s="525">
        <v>2011</v>
      </c>
      <c r="T10" s="7" t="s">
        <v>34</v>
      </c>
    </row>
    <row r="11" spans="3:20" ht="13.5" customHeight="1" thickTop="1">
      <c r="C11" s="8"/>
      <c r="D11" s="17"/>
      <c r="E11" s="17"/>
      <c r="F11" s="17"/>
      <c r="G11" s="17"/>
      <c r="H11" s="17"/>
      <c r="I11" s="17"/>
      <c r="J11" s="526" t="s">
        <v>200</v>
      </c>
      <c r="K11" s="527">
        <v>15707.912</v>
      </c>
      <c r="L11" s="527">
        <v>16698.908</v>
      </c>
      <c r="M11" s="527">
        <v>17712.680593650057</v>
      </c>
      <c r="N11" s="528">
        <v>18787</v>
      </c>
      <c r="O11" s="528">
        <v>19841.654276295743</v>
      </c>
      <c r="P11" s="529">
        <v>20519.08244376705</v>
      </c>
      <c r="Q11" s="529">
        <v>21890.625309569397</v>
      </c>
      <c r="R11" s="529">
        <v>21457.948217274818</v>
      </c>
      <c r="S11" s="530">
        <v>22059.45330520779</v>
      </c>
      <c r="T11" s="8"/>
    </row>
    <row r="12" spans="3:20" ht="13.5" customHeight="1">
      <c r="C12" s="8"/>
      <c r="D12" s="17"/>
      <c r="E12" s="17"/>
      <c r="F12" s="17"/>
      <c r="G12" s="17"/>
      <c r="H12" s="17"/>
      <c r="I12" s="17"/>
      <c r="J12" s="531" t="s">
        <v>201</v>
      </c>
      <c r="K12" s="532">
        <v>19969.411</v>
      </c>
      <c r="L12" s="532">
        <v>22226.131</v>
      </c>
      <c r="M12" s="532">
        <v>25266.82354355181</v>
      </c>
      <c r="N12" s="533">
        <v>26991</v>
      </c>
      <c r="O12" s="533">
        <v>29235.678044273092</v>
      </c>
      <c r="P12" s="534">
        <v>30534.65800149286</v>
      </c>
      <c r="Q12" s="534">
        <v>31781.066061992948</v>
      </c>
      <c r="R12" s="534">
        <v>31760.674250772525</v>
      </c>
      <c r="S12" s="535">
        <v>32786.53945972153</v>
      </c>
      <c r="T12" s="8"/>
    </row>
    <row r="13" spans="3:20" ht="13.5" customHeight="1" thickBot="1">
      <c r="C13" s="8"/>
      <c r="D13" s="17"/>
      <c r="E13" s="17"/>
      <c r="F13" s="17"/>
      <c r="G13" s="17"/>
      <c r="H13" s="17"/>
      <c r="I13" s="17"/>
      <c r="J13" s="536" t="s">
        <v>202</v>
      </c>
      <c r="K13" s="537">
        <v>17446</v>
      </c>
      <c r="L13" s="538">
        <v>18583</v>
      </c>
      <c r="M13" s="538">
        <v>19584</v>
      </c>
      <c r="N13" s="537">
        <v>20844</v>
      </c>
      <c r="O13" s="537">
        <v>22384</v>
      </c>
      <c r="P13" s="539">
        <v>22691</v>
      </c>
      <c r="Q13" s="539">
        <v>23598</v>
      </c>
      <c r="R13" s="539">
        <v>23951</v>
      </c>
      <c r="S13" s="540">
        <v>24319</v>
      </c>
      <c r="T13" s="8"/>
    </row>
    <row r="14" spans="3:20" ht="13.5" customHeight="1" thickBot="1">
      <c r="C14" s="8"/>
      <c r="D14" s="17"/>
      <c r="E14" s="17"/>
      <c r="F14" s="17"/>
      <c r="G14" s="17"/>
      <c r="H14" s="17"/>
      <c r="I14" s="17"/>
      <c r="J14" s="536" t="s">
        <v>182</v>
      </c>
      <c r="K14" s="537">
        <v>17692</v>
      </c>
      <c r="L14" s="538">
        <v>18715</v>
      </c>
      <c r="M14" s="538">
        <v>19876</v>
      </c>
      <c r="N14" s="537">
        <v>20975</v>
      </c>
      <c r="O14" s="537">
        <v>22387</v>
      </c>
      <c r="P14" s="539">
        <v>23337</v>
      </c>
      <c r="Q14" s="539">
        <v>24433</v>
      </c>
      <c r="R14" s="539">
        <v>24289</v>
      </c>
      <c r="S14" s="540">
        <v>24287</v>
      </c>
      <c r="T14" s="8"/>
    </row>
    <row r="15" spans="3:20" ht="13.5" customHeight="1">
      <c r="C15" s="8"/>
      <c r="D15" s="17"/>
      <c r="E15" s="17"/>
      <c r="F15" s="17"/>
      <c r="G15" s="17"/>
      <c r="H15" s="17"/>
      <c r="I15" s="17"/>
      <c r="J15" s="541"/>
      <c r="K15" s="541"/>
      <c r="L15" s="541"/>
      <c r="M15" s="541"/>
      <c r="N15" s="541"/>
      <c r="O15" s="541"/>
      <c r="P15" s="541"/>
      <c r="Q15" s="541"/>
      <c r="R15" s="541"/>
      <c r="S15" s="541"/>
      <c r="T15" s="8"/>
    </row>
    <row r="16" spans="3:20" ht="13.5" customHeight="1">
      <c r="C16" s="8"/>
      <c r="D16" s="18"/>
      <c r="E16" s="19"/>
      <c r="F16" s="19"/>
      <c r="G16" s="19"/>
      <c r="H16" s="19"/>
      <c r="I16" s="19"/>
      <c r="J16" s="542"/>
      <c r="K16" s="542"/>
      <c r="L16" s="542"/>
      <c r="M16" s="542"/>
      <c r="N16" s="542"/>
      <c r="O16" s="542"/>
      <c r="P16" s="542"/>
      <c r="Q16" s="542"/>
      <c r="R16" s="542"/>
      <c r="S16" s="542"/>
      <c r="T16" s="8"/>
    </row>
    <row r="17" spans="3:20" ht="13.5" customHeight="1">
      <c r="C17" s="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8"/>
    </row>
    <row r="18" spans="3:20" ht="13.5" customHeight="1">
      <c r="C18" s="15"/>
      <c r="D18" s="20"/>
      <c r="E18" s="21"/>
      <c r="F18" s="21"/>
      <c r="G18" s="21"/>
      <c r="H18" s="22"/>
      <c r="I18" s="21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8"/>
    </row>
    <row r="19" spans="3:20" ht="13.5" customHeight="1">
      <c r="C19" s="15"/>
      <c r="D19" s="24"/>
      <c r="E19" s="25"/>
      <c r="F19" s="25"/>
      <c r="G19" s="25"/>
      <c r="H19" s="26"/>
      <c r="I19" s="25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8"/>
    </row>
    <row r="20" spans="3:20" ht="13.5" customHeight="1">
      <c r="C20" s="15"/>
      <c r="D20" s="24"/>
      <c r="E20" s="28"/>
      <c r="F20" s="25"/>
      <c r="G20" s="25"/>
      <c r="H20" s="26"/>
      <c r="I20" s="25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8"/>
    </row>
    <row r="21" spans="3:20" ht="13.5" customHeight="1">
      <c r="C21" s="15"/>
      <c r="D21" s="24"/>
      <c r="E21" s="29"/>
      <c r="F21" s="25"/>
      <c r="G21" s="25"/>
      <c r="H21" s="26"/>
      <c r="I21" s="2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8"/>
    </row>
    <row r="22" spans="3:44" ht="13.5" customHeight="1">
      <c r="C22" s="15"/>
      <c r="D22" s="24"/>
      <c r="E22" s="30"/>
      <c r="F22" s="25"/>
      <c r="G22" s="25"/>
      <c r="H22" s="26"/>
      <c r="I22" s="25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8"/>
      <c r="AR22" s="12"/>
    </row>
    <row r="23" spans="3:44" ht="13.5" customHeight="1">
      <c r="C23" s="15"/>
      <c r="D23" s="20"/>
      <c r="E23" s="21"/>
      <c r="F23" s="21"/>
      <c r="G23" s="21"/>
      <c r="H23" s="22"/>
      <c r="I23" s="21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8"/>
      <c r="AR23" s="12"/>
    </row>
    <row r="24" spans="3:44" ht="13.5" customHeight="1">
      <c r="C24" s="15"/>
      <c r="D24" s="24"/>
      <c r="E24" s="29"/>
      <c r="F24" s="25"/>
      <c r="G24" s="25"/>
      <c r="H24" s="26"/>
      <c r="I24" s="2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8"/>
      <c r="AR24" s="12"/>
    </row>
    <row r="25" spans="3:20" ht="13.5" customHeight="1">
      <c r="C25" s="15"/>
      <c r="D25" s="24"/>
      <c r="E25" s="30"/>
      <c r="F25" s="25"/>
      <c r="G25" s="25"/>
      <c r="H25" s="26"/>
      <c r="I25" s="2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8"/>
    </row>
    <row r="26" spans="3:20" ht="13.5" customHeight="1">
      <c r="C26" s="15"/>
      <c r="D26" s="20"/>
      <c r="E26" s="21"/>
      <c r="F26" s="21"/>
      <c r="G26" s="21"/>
      <c r="H26" s="22"/>
      <c r="I26" s="21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8"/>
    </row>
    <row r="27" spans="3:20" ht="13.5" customHeight="1">
      <c r="C27" s="15"/>
      <c r="D27" s="18"/>
      <c r="E27" s="18"/>
      <c r="F27" s="18"/>
      <c r="G27" s="18"/>
      <c r="H27" s="18"/>
      <c r="I27" s="18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8"/>
    </row>
    <row r="28" spans="3:20" ht="13.5" customHeight="1">
      <c r="C28" s="15"/>
      <c r="D28" s="20"/>
      <c r="E28" s="21"/>
      <c r="F28" s="21"/>
      <c r="G28" s="21"/>
      <c r="H28" s="22"/>
      <c r="I28" s="21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8"/>
    </row>
    <row r="29" spans="3:20" ht="13.5" customHeight="1">
      <c r="C29" s="15"/>
      <c r="D29" s="24"/>
      <c r="E29" s="25"/>
      <c r="F29" s="25"/>
      <c r="G29" s="25"/>
      <c r="H29" s="26"/>
      <c r="I29" s="25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8"/>
    </row>
    <row r="30" spans="3:20" ht="13.5" customHeight="1">
      <c r="C30" s="15"/>
      <c r="D30" s="24"/>
      <c r="E30" s="28"/>
      <c r="F30" s="25"/>
      <c r="G30" s="25"/>
      <c r="H30" s="26"/>
      <c r="I30" s="2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8"/>
    </row>
    <row r="31" spans="3:20" ht="13.5" customHeight="1">
      <c r="C31" s="15"/>
      <c r="D31" s="24"/>
      <c r="E31" s="29"/>
      <c r="F31" s="25"/>
      <c r="G31" s="25"/>
      <c r="H31" s="26"/>
      <c r="I31" s="25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8"/>
    </row>
    <row r="32" spans="3:20" ht="13.5" customHeight="1">
      <c r="C32" s="15"/>
      <c r="D32" s="24"/>
      <c r="E32" s="30"/>
      <c r="F32" s="25"/>
      <c r="G32" s="25"/>
      <c r="H32" s="26"/>
      <c r="I32" s="25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8"/>
    </row>
    <row r="33" spans="3:20" ht="13.5" customHeight="1">
      <c r="C33" s="15"/>
      <c r="D33" s="20"/>
      <c r="E33" s="21"/>
      <c r="F33" s="21"/>
      <c r="G33" s="21"/>
      <c r="H33" s="22"/>
      <c r="I33" s="21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8"/>
    </row>
    <row r="34" spans="3:20" ht="13.5" customHeight="1">
      <c r="C34" s="15"/>
      <c r="D34" s="24"/>
      <c r="E34" s="29"/>
      <c r="F34" s="25"/>
      <c r="G34" s="25"/>
      <c r="H34" s="26"/>
      <c r="I34" s="2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8"/>
    </row>
    <row r="35" spans="3:20" ht="13.5" customHeight="1">
      <c r="C35" s="15"/>
      <c r="D35" s="24"/>
      <c r="E35" s="25"/>
      <c r="F35" s="25"/>
      <c r="G35" s="25"/>
      <c r="H35" s="26"/>
      <c r="I35" s="2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8"/>
    </row>
    <row r="36" spans="4:20" ht="13.5" customHeight="1">
      <c r="D36" s="10"/>
      <c r="E36" s="14"/>
      <c r="F36" s="14"/>
      <c r="G36" s="14"/>
      <c r="H36" s="14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9" t="s">
        <v>227</v>
      </c>
      <c r="T36" s="1" t="s">
        <v>33</v>
      </c>
    </row>
    <row r="37" spans="10:19" ht="12.75">
      <c r="J37" s="12"/>
      <c r="K37" s="16"/>
      <c r="L37" s="16"/>
      <c r="M37" s="16"/>
      <c r="N37" s="16"/>
      <c r="O37" s="16"/>
      <c r="P37" s="16"/>
      <c r="Q37" s="16"/>
      <c r="R37" s="16"/>
      <c r="S37" s="16"/>
    </row>
    <row r="38" spans="10:19" ht="12.75">
      <c r="J38" s="12"/>
      <c r="K38" s="16"/>
      <c r="L38" s="16"/>
      <c r="M38" s="16"/>
      <c r="N38" s="16"/>
      <c r="O38" s="16"/>
      <c r="P38" s="16"/>
      <c r="Q38" s="16"/>
      <c r="R38" s="16"/>
      <c r="S38" s="16"/>
    </row>
    <row r="39" spans="10:19" ht="12.75"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2" spans="10:19" ht="12.75"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9" spans="15:19" ht="12.75">
      <c r="O49" s="12"/>
      <c r="P49" s="12"/>
      <c r="Q49" s="12"/>
      <c r="R49" s="12"/>
      <c r="S49" s="12"/>
    </row>
    <row r="51" spans="15:18" ht="12.75">
      <c r="O51" s="13"/>
      <c r="P51" s="13"/>
      <c r="Q51" s="13"/>
      <c r="R51" s="13"/>
    </row>
  </sheetData>
  <sheetProtection/>
  <conditionalFormatting sqref="G10">
    <cfRule type="expression" priority="1" dxfId="0" stopIfTrue="1">
      <formula>T10=" "</formula>
    </cfRule>
  </conditionalFormatting>
  <conditionalFormatting sqref="D10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9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9"/>
  <dimension ref="C4:AR47"/>
  <sheetViews>
    <sheetView showGridLines="0" showOutlineSymbol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6.625" style="1" customWidth="1"/>
    <col min="8" max="8" width="23.75390625" style="1" customWidth="1"/>
    <col min="9" max="9" width="1.12109375" style="1" customWidth="1"/>
    <col min="10" max="19" width="8.375" style="1" customWidth="1"/>
    <col min="20" max="43" width="1.75390625" style="1" customWidth="1"/>
    <col min="44" max="16384" width="9.125" style="1" customWidth="1"/>
  </cols>
  <sheetData>
    <row r="1" ht="12.75" hidden="1"/>
    <row r="2" ht="12.75" hidden="1"/>
    <row r="4" spans="4:19" s="2" customFormat="1" ht="15.75">
      <c r="D4" s="3" t="s">
        <v>203</v>
      </c>
      <c r="E4" s="3"/>
      <c r="F4" s="3"/>
      <c r="G4" s="3"/>
      <c r="H4" s="4" t="s">
        <v>205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11"/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</row>
    <row r="6" spans="4:20" s="6" customFormat="1" ht="21" customHeight="1">
      <c r="D6" s="36"/>
      <c r="E6" s="37"/>
      <c r="F6" s="37"/>
      <c r="G6" s="37"/>
      <c r="H6" s="37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7" t="s">
        <v>34</v>
      </c>
    </row>
    <row r="7" spans="4:20" s="6" customFormat="1" ht="13.5" customHeight="1">
      <c r="D7" s="36"/>
      <c r="E7" s="37"/>
      <c r="F7" s="37"/>
      <c r="G7" s="37"/>
      <c r="H7" s="37"/>
      <c r="I7" s="38"/>
      <c r="J7" s="38"/>
      <c r="K7" s="38"/>
      <c r="L7" s="38"/>
      <c r="M7" s="38"/>
      <c r="N7" s="38"/>
      <c r="O7" s="38"/>
      <c r="P7" s="38"/>
      <c r="Q7" s="38"/>
      <c r="R7" s="38"/>
      <c r="S7" s="39"/>
      <c r="T7" s="7"/>
    </row>
    <row r="8" spans="4:20" s="6" customFormat="1" ht="13.5" customHeight="1">
      <c r="D8" s="36"/>
      <c r="E8" s="37"/>
      <c r="F8" s="37"/>
      <c r="G8" s="37"/>
      <c r="H8" s="37"/>
      <c r="I8" s="38"/>
      <c r="J8" s="38"/>
      <c r="K8" s="38"/>
      <c r="L8" s="38"/>
      <c r="M8" s="38"/>
      <c r="N8" s="38"/>
      <c r="O8" s="38"/>
      <c r="P8" s="38"/>
      <c r="Q8" s="38"/>
      <c r="R8" s="38"/>
      <c r="S8" s="39"/>
      <c r="T8" s="7"/>
    </row>
    <row r="9" spans="4:20" s="6" customFormat="1" ht="13.5" customHeight="1" thickBot="1">
      <c r="D9" s="36"/>
      <c r="E9" s="37"/>
      <c r="F9" s="37"/>
      <c r="G9" s="37"/>
      <c r="H9" s="37"/>
      <c r="I9" s="38"/>
      <c r="J9" s="38"/>
      <c r="K9" s="38"/>
      <c r="L9" s="38"/>
      <c r="M9" s="38"/>
      <c r="N9" s="38"/>
      <c r="O9" s="38"/>
      <c r="P9" s="38"/>
      <c r="Q9" s="38"/>
      <c r="R9" s="38"/>
      <c r="S9" s="39"/>
      <c r="T9" s="7"/>
    </row>
    <row r="10" spans="3:20" ht="13.5" thickBot="1">
      <c r="C10" s="8"/>
      <c r="D10" s="17"/>
      <c r="E10" s="17"/>
      <c r="F10" s="17"/>
      <c r="G10" s="17"/>
      <c r="H10" s="17"/>
      <c r="I10" s="17"/>
      <c r="J10" s="521"/>
      <c r="K10" s="522">
        <v>2003</v>
      </c>
      <c r="L10" s="522">
        <v>2004</v>
      </c>
      <c r="M10" s="522">
        <v>2005</v>
      </c>
      <c r="N10" s="523">
        <v>2006</v>
      </c>
      <c r="O10" s="523">
        <v>2007</v>
      </c>
      <c r="P10" s="543">
        <v>2008</v>
      </c>
      <c r="Q10" s="543">
        <v>2009</v>
      </c>
      <c r="R10" s="543">
        <v>2010</v>
      </c>
      <c r="S10" s="525">
        <v>2011</v>
      </c>
      <c r="T10" s="8"/>
    </row>
    <row r="11" spans="3:20" ht="13.5" customHeight="1" thickTop="1">
      <c r="C11" s="8"/>
      <c r="D11" s="17"/>
      <c r="E11" s="17"/>
      <c r="F11" s="17"/>
      <c r="G11" s="17"/>
      <c r="H11" s="17"/>
      <c r="I11" s="17"/>
      <c r="J11" s="526" t="s">
        <v>200</v>
      </c>
      <c r="K11" s="527">
        <f>'GB5'!K11/'GB6'!K$16*100</f>
        <v>16448.075392670158</v>
      </c>
      <c r="L11" s="527">
        <f>'GB5'!L11/'GB6'!L$16*100</f>
        <v>17022.33231396534</v>
      </c>
      <c r="M11" s="527">
        <f>'GB5'!M11/'GB6'!M$16*100</f>
        <v>17712.680593650057</v>
      </c>
      <c r="N11" s="528">
        <f>'GB5'!N11/'GB6'!N$16*100</f>
        <v>18328.780487804877</v>
      </c>
      <c r="O11" s="528">
        <f>'GB5'!O11/'GB6'!O$16*100</f>
        <v>18825.098933866928</v>
      </c>
      <c r="P11" s="529">
        <f>'GB5'!P11/'GB6'!P$16*100</f>
        <v>18304.266229943845</v>
      </c>
      <c r="Q11" s="529">
        <f>'GB5'!Q11/'GB6'!Q$16*100</f>
        <v>19320.94025557758</v>
      </c>
      <c r="R11" s="529">
        <f>'GB5'!R11/'GB6'!R$16*100</f>
        <v>18675.324819212197</v>
      </c>
      <c r="S11" s="530">
        <f>'GB5'!S11/'GB6'!S$16*100</f>
        <v>18838.132626138166</v>
      </c>
      <c r="T11" s="8"/>
    </row>
    <row r="12" spans="3:20" ht="13.5" customHeight="1">
      <c r="C12" s="8"/>
      <c r="D12" s="17"/>
      <c r="E12" s="17"/>
      <c r="F12" s="17"/>
      <c r="G12" s="17"/>
      <c r="H12" s="17"/>
      <c r="I12" s="17"/>
      <c r="J12" s="531" t="s">
        <v>201</v>
      </c>
      <c r="K12" s="532">
        <f>'GB5'!K12/'GB6'!K$16*100</f>
        <v>20910.378010471202</v>
      </c>
      <c r="L12" s="532">
        <f>'GB5'!L12/'GB6'!L$16*100</f>
        <v>22656.60652395515</v>
      </c>
      <c r="M12" s="532">
        <f>'GB5'!M12/'GB6'!M$16*100</f>
        <v>25266.82354355181</v>
      </c>
      <c r="N12" s="533">
        <f>'GB5'!N12/'GB6'!N$16*100</f>
        <v>26332.682926829268</v>
      </c>
      <c r="O12" s="533">
        <f>'GB5'!O12/'GB6'!O$16*100</f>
        <v>27737.834956615836</v>
      </c>
      <c r="P12" s="534">
        <f>'GB5'!P12/'GB6'!P$16*100</f>
        <v>27238.76717349943</v>
      </c>
      <c r="Q12" s="534">
        <f>'GB5'!Q12/'GB6'!Q$16*100</f>
        <v>28050.367221529523</v>
      </c>
      <c r="R12" s="534">
        <f>'GB5'!R12/'GB6'!R$16*100</f>
        <v>27642.01414340516</v>
      </c>
      <c r="S12" s="535">
        <f>'GB5'!S12/'GB6'!S$16*100</f>
        <v>27998.75274100899</v>
      </c>
      <c r="T12" s="8"/>
    </row>
    <row r="13" spans="3:20" ht="13.5" customHeight="1" thickBot="1">
      <c r="C13" s="8"/>
      <c r="D13" s="17"/>
      <c r="E13" s="17"/>
      <c r="F13" s="17"/>
      <c r="G13" s="17"/>
      <c r="H13" s="17"/>
      <c r="I13" s="17"/>
      <c r="J13" s="536" t="s">
        <v>202</v>
      </c>
      <c r="K13" s="537">
        <f>'GB5'!K13/'GB6'!K$16*100</f>
        <v>18268.06282722513</v>
      </c>
      <c r="L13" s="538">
        <f>'GB5'!L13/'GB6'!L$16*100</f>
        <v>18942.915392456678</v>
      </c>
      <c r="M13" s="538">
        <f>'GB5'!M13/'GB6'!M$16*100</f>
        <v>19584</v>
      </c>
      <c r="N13" s="537">
        <f>'GB5'!N13/'GB6'!N$16*100</f>
        <v>20335.60975609756</v>
      </c>
      <c r="O13" s="537">
        <f>'GB5'!O13/'GB6'!O$16*100</f>
        <v>21237.19165085389</v>
      </c>
      <c r="P13" s="539">
        <f>'GB5'!P13/'GB6'!P$16*100</f>
        <v>20241.748438893846</v>
      </c>
      <c r="Q13" s="539">
        <f>'GB5'!Q13/'GB6'!Q$16*100</f>
        <v>20827.890556045895</v>
      </c>
      <c r="R13" s="539">
        <f>'GB5'!R13/'GB6'!R$16*100</f>
        <v>20845.08268059182</v>
      </c>
      <c r="S13" s="540">
        <f>'GB5'!S13/'GB6'!S$16*100</f>
        <v>20767.719897523486</v>
      </c>
      <c r="T13" s="8"/>
    </row>
    <row r="14" spans="3:20" ht="13.5" customHeight="1" thickBot="1">
      <c r="C14" s="8"/>
      <c r="D14" s="17"/>
      <c r="E14" s="17"/>
      <c r="F14" s="17"/>
      <c r="G14" s="17"/>
      <c r="H14" s="17"/>
      <c r="I14" s="17"/>
      <c r="J14" s="536" t="s">
        <v>182</v>
      </c>
      <c r="K14" s="537">
        <f>'GB5'!K14/'GB6'!K$16*100</f>
        <v>18525.65445026178</v>
      </c>
      <c r="L14" s="538">
        <f>'GB5'!L14/'GB6'!L$16*100</f>
        <v>19077.471967380225</v>
      </c>
      <c r="M14" s="538">
        <f>'GB5'!M14/'GB6'!M$16*100</f>
        <v>19876</v>
      </c>
      <c r="N14" s="537">
        <f>'GB5'!N14/'GB6'!N$16*100</f>
        <v>20463.414634146342</v>
      </c>
      <c r="O14" s="537">
        <f>'GB5'!O14/'GB6'!O$16*100</f>
        <v>21240.037950664133</v>
      </c>
      <c r="P14" s="539">
        <f>'GB5'!P14/'GB6'!P$16*100</f>
        <v>20818.019625334524</v>
      </c>
      <c r="Q14" s="539">
        <f>'GB5'!Q14/'GB6'!Q$16*100</f>
        <v>21564.872021182702</v>
      </c>
      <c r="R14" s="539">
        <f>'GB5'!R14/'GB6'!R$16*100</f>
        <v>21139.251523063533</v>
      </c>
      <c r="S14" s="540">
        <f>'GB5'!S14/'GB6'!S$16*100</f>
        <v>20740.392826643896</v>
      </c>
      <c r="T14" s="8"/>
    </row>
    <row r="15" spans="3:20" ht="13.5" customHeight="1">
      <c r="C15" s="8"/>
      <c r="D15" s="18"/>
      <c r="E15" s="19"/>
      <c r="F15" s="19"/>
      <c r="G15" s="19"/>
      <c r="H15" s="19"/>
      <c r="I15" s="19"/>
      <c r="J15" s="542"/>
      <c r="K15" s="542"/>
      <c r="L15" s="542"/>
      <c r="M15" s="542"/>
      <c r="N15" s="542"/>
      <c r="O15" s="542"/>
      <c r="P15" s="542"/>
      <c r="Q15" s="542"/>
      <c r="R15" s="542"/>
      <c r="S15" s="542"/>
      <c r="T15" s="8"/>
    </row>
    <row r="16" spans="3:20" ht="13.5" customHeight="1">
      <c r="C16" s="8"/>
      <c r="D16" s="18"/>
      <c r="E16" s="18"/>
      <c r="F16" s="18"/>
      <c r="G16" s="18"/>
      <c r="H16" s="18"/>
      <c r="I16" s="18"/>
      <c r="J16" s="18"/>
      <c r="K16" s="18">
        <v>95.5</v>
      </c>
      <c r="L16" s="18">
        <v>98.1</v>
      </c>
      <c r="M16" s="18">
        <v>100</v>
      </c>
      <c r="N16" s="18">
        <v>102.5</v>
      </c>
      <c r="O16" s="18">
        <v>105.4</v>
      </c>
      <c r="P16" s="18">
        <v>112.1</v>
      </c>
      <c r="Q16" s="18">
        <v>113.3</v>
      </c>
      <c r="R16" s="18">
        <v>114.9</v>
      </c>
      <c r="S16" s="18">
        <v>117.1</v>
      </c>
      <c r="T16" s="8"/>
    </row>
    <row r="17" spans="3:20" ht="13.5" customHeight="1">
      <c r="C17" s="15"/>
      <c r="D17" s="20"/>
      <c r="E17" s="21"/>
      <c r="F17" s="21"/>
      <c r="G17" s="41"/>
      <c r="H17" s="41"/>
      <c r="I17" s="41"/>
      <c r="J17" s="41"/>
      <c r="K17" s="41"/>
      <c r="L17" s="41"/>
      <c r="M17" s="41"/>
      <c r="N17" s="41"/>
      <c r="O17" s="41"/>
      <c r="P17" s="23"/>
      <c r="Q17" s="23"/>
      <c r="R17" s="23"/>
      <c r="S17" s="23"/>
      <c r="T17" s="8"/>
    </row>
    <row r="18" spans="3:20" ht="13.5" customHeight="1">
      <c r="C18" s="15"/>
      <c r="D18" s="24"/>
      <c r="E18" s="25"/>
      <c r="F18" s="25"/>
      <c r="G18" s="41"/>
      <c r="H18" s="41"/>
      <c r="I18" s="41"/>
      <c r="J18" s="41"/>
      <c r="K18" s="41"/>
      <c r="L18" s="41"/>
      <c r="M18" s="41"/>
      <c r="N18" s="41"/>
      <c r="O18" s="41"/>
      <c r="P18" s="27"/>
      <c r="Q18" s="27"/>
      <c r="R18" s="27"/>
      <c r="S18" s="27"/>
      <c r="T18" s="8"/>
    </row>
    <row r="19" spans="3:20" ht="13.5" customHeight="1">
      <c r="C19" s="15"/>
      <c r="D19" s="24"/>
      <c r="E19" s="28"/>
      <c r="F19" s="25"/>
      <c r="G19" s="41"/>
      <c r="H19" s="41"/>
      <c r="I19" s="41"/>
      <c r="J19" s="41"/>
      <c r="K19" s="41"/>
      <c r="L19" s="41"/>
      <c r="M19" s="41"/>
      <c r="N19" s="41"/>
      <c r="O19" s="41"/>
      <c r="P19" s="23"/>
      <c r="Q19" s="23"/>
      <c r="R19" s="23"/>
      <c r="S19" s="23"/>
      <c r="T19" s="8"/>
    </row>
    <row r="20" spans="3:20" ht="13.5" customHeight="1">
      <c r="C20" s="15"/>
      <c r="D20" s="24"/>
      <c r="E20" s="29"/>
      <c r="F20" s="25"/>
      <c r="G20" s="41"/>
      <c r="H20" s="41"/>
      <c r="I20" s="41"/>
      <c r="J20" s="41"/>
      <c r="K20" s="41"/>
      <c r="L20" s="41"/>
      <c r="M20" s="41"/>
      <c r="N20" s="41"/>
      <c r="O20" s="41"/>
      <c r="P20" s="27"/>
      <c r="Q20" s="27"/>
      <c r="R20" s="27"/>
      <c r="S20" s="27"/>
      <c r="T20" s="8"/>
    </row>
    <row r="21" spans="3:44" ht="13.5" customHeight="1">
      <c r="C21" s="15"/>
      <c r="D21" s="24"/>
      <c r="E21" s="30"/>
      <c r="F21" s="25"/>
      <c r="G21" s="41"/>
      <c r="H21" s="41"/>
      <c r="I21" s="41"/>
      <c r="J21" s="41"/>
      <c r="K21" s="41"/>
      <c r="L21" s="41"/>
      <c r="M21" s="41"/>
      <c r="N21" s="41"/>
      <c r="O21" s="41"/>
      <c r="P21" s="27"/>
      <c r="Q21" s="27"/>
      <c r="R21" s="27"/>
      <c r="S21" s="27"/>
      <c r="T21" s="8"/>
      <c r="AR21" s="12"/>
    </row>
    <row r="22" spans="3:44" ht="13.5" customHeight="1">
      <c r="C22" s="15"/>
      <c r="D22" s="20"/>
      <c r="E22" s="21"/>
      <c r="F22" s="21"/>
      <c r="G22" s="21"/>
      <c r="H22" s="22"/>
      <c r="I22" s="21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8"/>
      <c r="AR22" s="12"/>
    </row>
    <row r="23" spans="3:44" ht="13.5" customHeight="1">
      <c r="C23" s="15"/>
      <c r="D23" s="24"/>
      <c r="E23" s="29"/>
      <c r="F23" s="25"/>
      <c r="G23" s="25"/>
      <c r="H23" s="26"/>
      <c r="I23" s="2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8"/>
      <c r="AR23" s="12"/>
    </row>
    <row r="24" spans="3:20" ht="13.5" customHeight="1">
      <c r="C24" s="15"/>
      <c r="D24" s="24"/>
      <c r="E24" s="30"/>
      <c r="F24" s="25"/>
      <c r="G24" s="25"/>
      <c r="H24" s="26"/>
      <c r="I24" s="2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8"/>
    </row>
    <row r="25" spans="3:20" ht="13.5" customHeight="1">
      <c r="C25" s="15"/>
      <c r="D25" s="20"/>
      <c r="E25" s="21"/>
      <c r="F25" s="21"/>
      <c r="G25" s="21"/>
      <c r="H25" s="22"/>
      <c r="I25" s="21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8"/>
    </row>
    <row r="26" spans="3:20" ht="13.5" customHeight="1">
      <c r="C26" s="15"/>
      <c r="D26" s="18"/>
      <c r="E26" s="18"/>
      <c r="F26" s="18"/>
      <c r="G26" s="18"/>
      <c r="H26" s="18"/>
      <c r="I26" s="18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8"/>
    </row>
    <row r="27" spans="3:20" ht="13.5" customHeight="1">
      <c r="C27" s="15"/>
      <c r="D27" s="20"/>
      <c r="E27" s="21"/>
      <c r="F27" s="21"/>
      <c r="G27" s="21"/>
      <c r="H27" s="22"/>
      <c r="I27" s="21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8"/>
    </row>
    <row r="28" spans="3:20" ht="13.5" customHeight="1">
      <c r="C28" s="15"/>
      <c r="D28" s="24"/>
      <c r="E28" s="25"/>
      <c r="F28" s="25"/>
      <c r="G28" s="25"/>
      <c r="H28" s="26"/>
      <c r="I28" s="25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8"/>
    </row>
    <row r="29" spans="3:20" ht="13.5" customHeight="1">
      <c r="C29" s="15"/>
      <c r="D29" s="24"/>
      <c r="E29" s="28"/>
      <c r="F29" s="25"/>
      <c r="G29" s="25"/>
      <c r="H29" s="26"/>
      <c r="I29" s="25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8"/>
    </row>
    <row r="30" spans="3:20" ht="13.5" customHeight="1">
      <c r="C30" s="15"/>
      <c r="D30" s="544" t="s">
        <v>79</v>
      </c>
      <c r="E30" s="545"/>
      <c r="F30" s="545"/>
      <c r="G30" s="545"/>
      <c r="H30" s="26"/>
      <c r="I30" s="25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8"/>
    </row>
    <row r="31" spans="3:20" ht="13.5" customHeight="1">
      <c r="C31" s="15"/>
      <c r="D31" s="546"/>
      <c r="E31" s="547" t="s">
        <v>221</v>
      </c>
      <c r="F31" s="547"/>
      <c r="G31" s="547"/>
      <c r="H31" s="26"/>
      <c r="I31" s="2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8"/>
    </row>
    <row r="32" spans="4:20" ht="13.5" customHeight="1">
      <c r="D32" s="10"/>
      <c r="E32" s="14"/>
      <c r="F32" s="14"/>
      <c r="G32" s="14"/>
      <c r="H32" s="1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9" t="s">
        <v>227</v>
      </c>
      <c r="T32" s="1" t="s">
        <v>33</v>
      </c>
    </row>
    <row r="33" spans="10:19" ht="12.75">
      <c r="J33" s="12"/>
      <c r="K33" s="16"/>
      <c r="L33" s="16"/>
      <c r="M33" s="16"/>
      <c r="N33" s="16"/>
      <c r="O33" s="16"/>
      <c r="P33" s="16"/>
      <c r="Q33" s="16"/>
      <c r="R33" s="16"/>
      <c r="S33" s="16"/>
    </row>
    <row r="34" spans="10:19" ht="12.75">
      <c r="J34" s="12"/>
      <c r="K34" s="16"/>
      <c r="L34" s="16"/>
      <c r="M34" s="16"/>
      <c r="N34" s="16"/>
      <c r="O34" s="16"/>
      <c r="P34" s="16"/>
      <c r="Q34" s="16"/>
      <c r="R34" s="16"/>
      <c r="S34" s="16"/>
    </row>
    <row r="35" spans="10:19" ht="12.75"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8" spans="10:19" ht="12.75"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45" spans="15:19" ht="12.75">
      <c r="O45" s="12"/>
      <c r="P45" s="12"/>
      <c r="Q45" s="12"/>
      <c r="R45" s="12"/>
      <c r="S45" s="12"/>
    </row>
    <row r="47" spans="15:18" ht="12.75">
      <c r="O47" s="13"/>
      <c r="P47" s="13"/>
      <c r="Q47" s="13"/>
      <c r="R47" s="13"/>
    </row>
  </sheetData>
  <sheetProtection/>
  <conditionalFormatting sqref="G6:G9">
    <cfRule type="expression" priority="1" dxfId="0" stopIfTrue="1">
      <formula>T6=" "</formula>
    </cfRule>
  </conditionalFormatting>
  <conditionalFormatting sqref="D6:D9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C3:S36"/>
  <sheetViews>
    <sheetView showGridLine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0.875" style="1" customWidth="1"/>
    <col min="5" max="5" width="2.625" style="1" customWidth="1"/>
    <col min="6" max="6" width="1.75390625" style="1" customWidth="1"/>
    <col min="7" max="7" width="11.125" style="1" customWidth="1"/>
    <col min="8" max="8" width="9.75390625" style="1" customWidth="1"/>
    <col min="9" max="9" width="1.12109375" style="1" customWidth="1"/>
    <col min="10" max="18" width="7.75390625" style="1" customWidth="1"/>
    <col min="19" max="42" width="1.75390625" style="1" customWidth="1"/>
    <col min="43" max="16384" width="9.125" style="1" customWidth="1"/>
  </cols>
  <sheetData>
    <row r="1" ht="12.75" hidden="1"/>
    <row r="2" ht="12.75" hidden="1"/>
    <row r="3" ht="9" customHeight="1">
      <c r="C3" s="75"/>
    </row>
    <row r="4" spans="4:18" s="2" customFormat="1" ht="15.75">
      <c r="D4" s="3" t="s">
        <v>85</v>
      </c>
      <c r="E4" s="3"/>
      <c r="F4" s="3"/>
      <c r="G4" s="3"/>
      <c r="H4" s="4" t="s">
        <v>86</v>
      </c>
      <c r="I4" s="5"/>
      <c r="J4" s="3"/>
      <c r="K4" s="3"/>
      <c r="L4" s="3"/>
      <c r="M4" s="3"/>
      <c r="N4" s="3"/>
      <c r="O4" s="3"/>
      <c r="P4" s="3"/>
      <c r="Q4" s="3"/>
      <c r="R4" s="3"/>
    </row>
    <row r="5" spans="4:18" s="2" customFormat="1" ht="15.75">
      <c r="D5" s="76" t="s">
        <v>213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9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1"/>
      <c r="S6" s="7" t="s">
        <v>34</v>
      </c>
    </row>
    <row r="7" spans="3:19" ht="6" customHeight="1">
      <c r="C7" s="82"/>
      <c r="D7" s="601" t="s">
        <v>60</v>
      </c>
      <c r="E7" s="602"/>
      <c r="F7" s="602"/>
      <c r="G7" s="602"/>
      <c r="H7" s="602"/>
      <c r="I7" s="603"/>
      <c r="J7" s="597" t="s">
        <v>61</v>
      </c>
      <c r="K7" s="593" t="s">
        <v>62</v>
      </c>
      <c r="L7" s="612" t="s">
        <v>63</v>
      </c>
      <c r="M7" s="614" t="s">
        <v>64</v>
      </c>
      <c r="N7" s="614" t="s">
        <v>65</v>
      </c>
      <c r="O7" s="597" t="s">
        <v>66</v>
      </c>
      <c r="P7" s="597" t="s">
        <v>67</v>
      </c>
      <c r="Q7" s="597" t="s">
        <v>68</v>
      </c>
      <c r="R7" s="599" t="s">
        <v>209</v>
      </c>
      <c r="S7" s="8"/>
    </row>
    <row r="8" spans="3:19" ht="6" customHeight="1">
      <c r="C8" s="82"/>
      <c r="D8" s="604"/>
      <c r="E8" s="605"/>
      <c r="F8" s="605"/>
      <c r="G8" s="605"/>
      <c r="H8" s="605"/>
      <c r="I8" s="606"/>
      <c r="J8" s="598"/>
      <c r="K8" s="594"/>
      <c r="L8" s="613"/>
      <c r="M8" s="615"/>
      <c r="N8" s="615"/>
      <c r="O8" s="598"/>
      <c r="P8" s="598"/>
      <c r="Q8" s="598"/>
      <c r="R8" s="600"/>
      <c r="S8" s="8"/>
    </row>
    <row r="9" spans="3:19" ht="6" customHeight="1">
      <c r="C9" s="82"/>
      <c r="D9" s="604"/>
      <c r="E9" s="605"/>
      <c r="F9" s="605"/>
      <c r="G9" s="605"/>
      <c r="H9" s="605"/>
      <c r="I9" s="606"/>
      <c r="J9" s="598"/>
      <c r="K9" s="594"/>
      <c r="L9" s="613"/>
      <c r="M9" s="615"/>
      <c r="N9" s="615"/>
      <c r="O9" s="598"/>
      <c r="P9" s="598"/>
      <c r="Q9" s="598"/>
      <c r="R9" s="600"/>
      <c r="S9" s="8"/>
    </row>
    <row r="10" spans="3:19" ht="6" customHeight="1">
      <c r="C10" s="82"/>
      <c r="D10" s="604"/>
      <c r="E10" s="605"/>
      <c r="F10" s="605"/>
      <c r="G10" s="605"/>
      <c r="H10" s="605"/>
      <c r="I10" s="606"/>
      <c r="J10" s="598"/>
      <c r="K10" s="594"/>
      <c r="L10" s="613"/>
      <c r="M10" s="615"/>
      <c r="N10" s="615"/>
      <c r="O10" s="598"/>
      <c r="P10" s="598"/>
      <c r="Q10" s="598"/>
      <c r="R10" s="600"/>
      <c r="S10" s="8"/>
    </row>
    <row r="11" spans="3:19" ht="15" customHeight="1" thickBot="1">
      <c r="C11" s="82"/>
      <c r="D11" s="607"/>
      <c r="E11" s="608"/>
      <c r="F11" s="608"/>
      <c r="G11" s="608"/>
      <c r="H11" s="608"/>
      <c r="I11" s="609"/>
      <c r="J11" s="85"/>
      <c r="K11" s="86"/>
      <c r="L11" s="87"/>
      <c r="M11" s="88"/>
      <c r="N11" s="88"/>
      <c r="O11" s="85"/>
      <c r="P11" s="85"/>
      <c r="Q11" s="85"/>
      <c r="R11" s="89"/>
      <c r="S11" s="8"/>
    </row>
    <row r="12" spans="3:19" ht="15" customHeight="1" thickTop="1">
      <c r="C12" s="82"/>
      <c r="D12" s="90"/>
      <c r="E12" s="91" t="s">
        <v>87</v>
      </c>
      <c r="F12" s="92"/>
      <c r="G12" s="92"/>
      <c r="H12" s="92"/>
      <c r="I12" s="93"/>
      <c r="J12" s="98">
        <f>J13+J21</f>
        <v>2131496</v>
      </c>
      <c r="K12" s="140">
        <f aca="true" t="shared" si="0" ref="K12:R12">K13+K21</f>
        <v>2115450</v>
      </c>
      <c r="L12" s="96">
        <f t="shared" si="0"/>
        <v>2098127</v>
      </c>
      <c r="M12" s="97">
        <f t="shared" si="0"/>
        <v>2085910</v>
      </c>
      <c r="N12" s="97">
        <f t="shared" si="0"/>
        <v>2081694</v>
      </c>
      <c r="O12" s="98">
        <f t="shared" si="0"/>
        <v>2081596</v>
      </c>
      <c r="P12" s="98">
        <f t="shared" si="0"/>
        <v>2085977</v>
      </c>
      <c r="Q12" s="98">
        <v>2080683</v>
      </c>
      <c r="R12" s="423">
        <f t="shared" si="0"/>
        <v>2063704</v>
      </c>
      <c r="S12" s="8"/>
    </row>
    <row r="13" spans="3:19" ht="15">
      <c r="C13" s="100"/>
      <c r="D13" s="142"/>
      <c r="E13" s="143" t="s">
        <v>3</v>
      </c>
      <c r="F13" s="143"/>
      <c r="G13" s="143"/>
      <c r="H13" s="144"/>
      <c r="I13" s="145"/>
      <c r="J13" s="146">
        <v>1887775</v>
      </c>
      <c r="K13" s="147">
        <v>1850642</v>
      </c>
      <c r="L13" s="148">
        <v>1808650</v>
      </c>
      <c r="M13" s="149">
        <v>1769701</v>
      </c>
      <c r="N13" s="149">
        <v>1737704</v>
      </c>
      <c r="O13" s="150">
        <v>1713523</v>
      </c>
      <c r="P13" s="150">
        <v>1696911</v>
      </c>
      <c r="Q13" s="146">
        <v>1684376</v>
      </c>
      <c r="R13" s="580">
        <f>R14+R15+R18+R19+R20</f>
        <v>1671275</v>
      </c>
      <c r="S13" s="8"/>
    </row>
    <row r="14" spans="3:19" ht="12.75">
      <c r="C14" s="100"/>
      <c r="D14" s="151"/>
      <c r="E14" s="616" t="s">
        <v>71</v>
      </c>
      <c r="F14" s="152" t="s">
        <v>72</v>
      </c>
      <c r="G14" s="153"/>
      <c r="H14" s="154"/>
      <c r="I14" s="155"/>
      <c r="J14" s="156">
        <v>284166</v>
      </c>
      <c r="K14" s="157">
        <v>284218</v>
      </c>
      <c r="L14" s="158">
        <v>282183</v>
      </c>
      <c r="M14" s="159">
        <v>285419</v>
      </c>
      <c r="N14" s="159">
        <v>291194</v>
      </c>
      <c r="O14" s="160">
        <v>301620</v>
      </c>
      <c r="P14" s="160">
        <v>314008</v>
      </c>
      <c r="Q14" s="156">
        <v>328612</v>
      </c>
      <c r="R14" s="351">
        <v>342521</v>
      </c>
      <c r="S14" s="8"/>
    </row>
    <row r="15" spans="3:19" ht="12.75">
      <c r="C15" s="100"/>
      <c r="D15" s="101"/>
      <c r="E15" s="617"/>
      <c r="F15" s="161" t="s">
        <v>73</v>
      </c>
      <c r="G15" s="110"/>
      <c r="H15" s="111"/>
      <c r="I15" s="112"/>
      <c r="J15" s="113">
        <v>992770</v>
      </c>
      <c r="K15" s="114">
        <v>953655</v>
      </c>
      <c r="L15" s="115">
        <v>916575</v>
      </c>
      <c r="M15" s="116">
        <v>876513</v>
      </c>
      <c r="N15" s="116">
        <v>844863</v>
      </c>
      <c r="O15" s="162">
        <v>816015</v>
      </c>
      <c r="P15" s="162">
        <v>794459</v>
      </c>
      <c r="Q15" s="113">
        <v>789486</v>
      </c>
      <c r="R15" s="117">
        <v>794642</v>
      </c>
      <c r="S15" s="8"/>
    </row>
    <row r="16" spans="3:19" ht="15">
      <c r="C16" s="100"/>
      <c r="D16" s="101"/>
      <c r="E16" s="617"/>
      <c r="F16" s="610" t="s">
        <v>74</v>
      </c>
      <c r="G16" s="110" t="s">
        <v>4</v>
      </c>
      <c r="H16" s="111"/>
      <c r="I16" s="112"/>
      <c r="J16" s="113" t="s">
        <v>70</v>
      </c>
      <c r="K16" s="114" t="s">
        <v>70</v>
      </c>
      <c r="L16" s="115">
        <v>473269</v>
      </c>
      <c r="M16" s="116">
        <v>462820</v>
      </c>
      <c r="N16" s="116">
        <v>458046</v>
      </c>
      <c r="O16" s="113">
        <v>458198</v>
      </c>
      <c r="P16" s="113">
        <v>460754</v>
      </c>
      <c r="Q16" s="113">
        <v>465380</v>
      </c>
      <c r="R16" s="117">
        <v>474327</v>
      </c>
      <c r="S16" s="8"/>
    </row>
    <row r="17" spans="3:19" ht="15">
      <c r="C17" s="100"/>
      <c r="D17" s="101"/>
      <c r="E17" s="617"/>
      <c r="F17" s="611"/>
      <c r="G17" s="110" t="s">
        <v>5</v>
      </c>
      <c r="H17" s="111"/>
      <c r="I17" s="112"/>
      <c r="J17" s="113" t="s">
        <v>70</v>
      </c>
      <c r="K17" s="114" t="s">
        <v>70</v>
      </c>
      <c r="L17" s="115">
        <v>443306</v>
      </c>
      <c r="M17" s="116">
        <v>413693</v>
      </c>
      <c r="N17" s="116">
        <v>386817</v>
      </c>
      <c r="O17" s="113">
        <v>357817</v>
      </c>
      <c r="P17" s="113">
        <v>333705</v>
      </c>
      <c r="Q17" s="113">
        <v>324106</v>
      </c>
      <c r="R17" s="117">
        <v>320315</v>
      </c>
      <c r="S17" s="8"/>
    </row>
    <row r="18" spans="3:19" ht="12.75">
      <c r="C18" s="100"/>
      <c r="D18" s="101"/>
      <c r="E18" s="617"/>
      <c r="F18" s="161" t="s">
        <v>75</v>
      </c>
      <c r="G18" s="110"/>
      <c r="H18" s="111"/>
      <c r="I18" s="112"/>
      <c r="J18" s="113">
        <v>576615</v>
      </c>
      <c r="K18" s="114">
        <v>579505</v>
      </c>
      <c r="L18" s="115">
        <v>577605</v>
      </c>
      <c r="M18" s="116">
        <v>576585</v>
      </c>
      <c r="N18" s="116">
        <v>569267</v>
      </c>
      <c r="O18" s="162">
        <v>564326</v>
      </c>
      <c r="P18" s="162">
        <v>556260</v>
      </c>
      <c r="Q18" s="113">
        <v>532918</v>
      </c>
      <c r="R18" s="117">
        <v>501220</v>
      </c>
      <c r="S18" s="8"/>
    </row>
    <row r="19" spans="3:19" ht="12.75">
      <c r="C19" s="100"/>
      <c r="D19" s="101"/>
      <c r="E19" s="617"/>
      <c r="F19" s="161" t="s">
        <v>76</v>
      </c>
      <c r="G19" s="110"/>
      <c r="H19" s="111"/>
      <c r="I19" s="112"/>
      <c r="J19" s="163">
        <v>3543</v>
      </c>
      <c r="K19" s="164">
        <v>3505</v>
      </c>
      <c r="L19" s="165">
        <v>3495</v>
      </c>
      <c r="M19" s="166">
        <v>3534</v>
      </c>
      <c r="N19" s="116">
        <v>3606</v>
      </c>
      <c r="O19" s="162">
        <v>3535</v>
      </c>
      <c r="P19" s="162">
        <v>3435</v>
      </c>
      <c r="Q19" s="113">
        <v>3560</v>
      </c>
      <c r="R19" s="117">
        <v>3557</v>
      </c>
      <c r="S19" s="8"/>
    </row>
    <row r="20" spans="3:19" ht="12.75">
      <c r="C20" s="100"/>
      <c r="D20" s="167"/>
      <c r="E20" s="618"/>
      <c r="F20" s="168" t="s">
        <v>77</v>
      </c>
      <c r="G20" s="169"/>
      <c r="H20" s="170"/>
      <c r="I20" s="171"/>
      <c r="J20" s="172">
        <v>30681</v>
      </c>
      <c r="K20" s="173">
        <v>29759</v>
      </c>
      <c r="L20" s="174">
        <v>28792</v>
      </c>
      <c r="M20" s="175">
        <v>27650</v>
      </c>
      <c r="N20" s="175">
        <v>28774</v>
      </c>
      <c r="O20" s="176">
        <v>28027</v>
      </c>
      <c r="P20" s="176">
        <v>28749</v>
      </c>
      <c r="Q20" s="172">
        <v>29800</v>
      </c>
      <c r="R20" s="350">
        <v>29335</v>
      </c>
      <c r="S20" s="8"/>
    </row>
    <row r="21" spans="3:19" ht="15.75" thickBot="1">
      <c r="C21" s="100"/>
      <c r="D21" s="177"/>
      <c r="E21" s="178" t="s">
        <v>6</v>
      </c>
      <c r="F21" s="179"/>
      <c r="G21" s="179"/>
      <c r="H21" s="180"/>
      <c r="I21" s="181"/>
      <c r="J21" s="182">
        <v>243721</v>
      </c>
      <c r="K21" s="183">
        <v>264808</v>
      </c>
      <c r="L21" s="184">
        <v>289477</v>
      </c>
      <c r="M21" s="185">
        <v>316209</v>
      </c>
      <c r="N21" s="185">
        <v>343990</v>
      </c>
      <c r="O21" s="182">
        <v>368073</v>
      </c>
      <c r="P21" s="182">
        <v>389066</v>
      </c>
      <c r="Q21" s="182">
        <v>396073</v>
      </c>
      <c r="R21" s="186">
        <v>392429</v>
      </c>
      <c r="S21" s="8"/>
    </row>
    <row r="22" spans="3:19" ht="13.5" thickBot="1">
      <c r="C22" s="15"/>
      <c r="D22" s="187" t="s">
        <v>88</v>
      </c>
      <c r="E22" s="188"/>
      <c r="F22" s="188"/>
      <c r="G22" s="188"/>
      <c r="H22" s="188"/>
      <c r="I22" s="188"/>
      <c r="J22" s="189"/>
      <c r="K22" s="190"/>
      <c r="L22" s="191"/>
      <c r="M22" s="192"/>
      <c r="N22" s="189"/>
      <c r="O22" s="193"/>
      <c r="P22" s="193"/>
      <c r="Q22" s="193"/>
      <c r="R22" s="190"/>
      <c r="S22" s="8"/>
    </row>
    <row r="23" spans="3:19" ht="12.75" customHeight="1">
      <c r="C23" s="15"/>
      <c r="D23" s="194"/>
      <c r="E23" s="195" t="s">
        <v>87</v>
      </c>
      <c r="F23" s="196"/>
      <c r="G23" s="196"/>
      <c r="H23" s="196"/>
      <c r="I23" s="197"/>
      <c r="J23" s="198">
        <f>J24+J32</f>
        <v>1045042</v>
      </c>
      <c r="K23" s="199">
        <f aca="true" t="shared" si="1" ref="K23:R23">K24+K32</f>
        <v>1042776</v>
      </c>
      <c r="L23" s="200">
        <f t="shared" si="1"/>
        <v>1037136</v>
      </c>
      <c r="M23" s="201">
        <f t="shared" si="1"/>
        <v>1035511</v>
      </c>
      <c r="N23" s="201">
        <f t="shared" si="1"/>
        <v>1038490</v>
      </c>
      <c r="O23" s="198">
        <f t="shared" si="1"/>
        <v>1043560</v>
      </c>
      <c r="P23" s="198">
        <f t="shared" si="1"/>
        <v>1048236</v>
      </c>
      <c r="Q23" s="198">
        <v>1046844</v>
      </c>
      <c r="R23" s="581">
        <f t="shared" si="1"/>
        <v>1038749</v>
      </c>
      <c r="S23" s="8"/>
    </row>
    <row r="24" spans="3:19" ht="15">
      <c r="C24" s="15"/>
      <c r="D24" s="142"/>
      <c r="E24" s="143" t="s">
        <v>3</v>
      </c>
      <c r="F24" s="143"/>
      <c r="G24" s="143"/>
      <c r="H24" s="144"/>
      <c r="I24" s="145"/>
      <c r="J24" s="146">
        <v>924356</v>
      </c>
      <c r="K24" s="147">
        <v>908094</v>
      </c>
      <c r="L24" s="148">
        <v>886522</v>
      </c>
      <c r="M24" s="149">
        <v>867709</v>
      </c>
      <c r="N24" s="149">
        <v>852673</v>
      </c>
      <c r="O24" s="150">
        <v>841083</v>
      </c>
      <c r="P24" s="150">
        <v>831991</v>
      </c>
      <c r="Q24" s="146">
        <v>825353</v>
      </c>
      <c r="R24" s="580">
        <f>R25+R26+R29+R30+R31</f>
        <v>819122</v>
      </c>
      <c r="S24" s="8"/>
    </row>
    <row r="25" spans="3:19" ht="12.75">
      <c r="C25" s="15"/>
      <c r="D25" s="151"/>
      <c r="E25" s="616" t="s">
        <v>71</v>
      </c>
      <c r="F25" s="152" t="s">
        <v>72</v>
      </c>
      <c r="G25" s="153"/>
      <c r="H25" s="154"/>
      <c r="I25" s="155"/>
      <c r="J25" s="156">
        <v>135892</v>
      </c>
      <c r="K25" s="157">
        <v>136002</v>
      </c>
      <c r="L25" s="158">
        <v>134727</v>
      </c>
      <c r="M25" s="159">
        <v>136604</v>
      </c>
      <c r="N25" s="159">
        <v>139808</v>
      </c>
      <c r="O25" s="160">
        <v>144502</v>
      </c>
      <c r="P25" s="160">
        <v>150613</v>
      </c>
      <c r="Q25" s="156">
        <v>157799</v>
      </c>
      <c r="R25" s="351">
        <v>164387</v>
      </c>
      <c r="S25" s="8"/>
    </row>
    <row r="26" spans="3:19" ht="12.75">
      <c r="C26" s="15"/>
      <c r="D26" s="101"/>
      <c r="E26" s="617"/>
      <c r="F26" s="161" t="s">
        <v>73</v>
      </c>
      <c r="G26" s="110"/>
      <c r="H26" s="111"/>
      <c r="I26" s="112"/>
      <c r="J26" s="113">
        <v>481252</v>
      </c>
      <c r="K26" s="114">
        <v>461978</v>
      </c>
      <c r="L26" s="115">
        <v>442206</v>
      </c>
      <c r="M26" s="116">
        <v>422041</v>
      </c>
      <c r="N26" s="116">
        <v>406776</v>
      </c>
      <c r="O26" s="162">
        <v>392745</v>
      </c>
      <c r="P26" s="162">
        <v>382748</v>
      </c>
      <c r="Q26" s="113">
        <v>381028</v>
      </c>
      <c r="R26" s="117">
        <v>384212</v>
      </c>
      <c r="S26" s="8"/>
    </row>
    <row r="27" spans="3:19" ht="12.75">
      <c r="C27" s="15"/>
      <c r="D27" s="101"/>
      <c r="E27" s="617"/>
      <c r="F27" s="610" t="s">
        <v>74</v>
      </c>
      <c r="G27" s="110" t="s">
        <v>89</v>
      </c>
      <c r="H27" s="111"/>
      <c r="I27" s="112"/>
      <c r="J27" s="113" t="s">
        <v>70</v>
      </c>
      <c r="K27" s="114" t="s">
        <v>70</v>
      </c>
      <c r="L27" s="115">
        <v>229244</v>
      </c>
      <c r="M27" s="116">
        <v>224264</v>
      </c>
      <c r="N27" s="116">
        <v>221913</v>
      </c>
      <c r="O27" s="113">
        <v>222245</v>
      </c>
      <c r="P27" s="113">
        <v>223589</v>
      </c>
      <c r="Q27" s="113">
        <v>225831</v>
      </c>
      <c r="R27" s="117">
        <v>230709</v>
      </c>
      <c r="S27" s="8"/>
    </row>
    <row r="28" spans="3:19" ht="12.75">
      <c r="C28" s="15"/>
      <c r="D28" s="101"/>
      <c r="E28" s="617"/>
      <c r="F28" s="611"/>
      <c r="G28" s="110" t="s">
        <v>90</v>
      </c>
      <c r="H28" s="111"/>
      <c r="I28" s="112"/>
      <c r="J28" s="113" t="s">
        <v>70</v>
      </c>
      <c r="K28" s="114" t="s">
        <v>70</v>
      </c>
      <c r="L28" s="115">
        <v>212962</v>
      </c>
      <c r="M28" s="116">
        <v>197777</v>
      </c>
      <c r="N28" s="116">
        <v>184863</v>
      </c>
      <c r="O28" s="113">
        <v>170500</v>
      </c>
      <c r="P28" s="113">
        <v>159159</v>
      </c>
      <c r="Q28" s="113">
        <v>155197</v>
      </c>
      <c r="R28" s="117">
        <v>153503</v>
      </c>
      <c r="S28" s="8"/>
    </row>
    <row r="29" spans="3:19" ht="12.75">
      <c r="C29" s="15"/>
      <c r="D29" s="101"/>
      <c r="E29" s="617"/>
      <c r="F29" s="161" t="s">
        <v>75</v>
      </c>
      <c r="G29" s="110"/>
      <c r="H29" s="111"/>
      <c r="I29" s="112"/>
      <c r="J29" s="113">
        <v>284453</v>
      </c>
      <c r="K29" s="114">
        <v>287383</v>
      </c>
      <c r="L29" s="115">
        <v>287263</v>
      </c>
      <c r="M29" s="116">
        <v>287185</v>
      </c>
      <c r="N29" s="116">
        <v>283399</v>
      </c>
      <c r="O29" s="162">
        <v>281527</v>
      </c>
      <c r="P29" s="162">
        <v>275829</v>
      </c>
      <c r="Q29" s="113">
        <v>262889</v>
      </c>
      <c r="R29" s="117">
        <v>247402</v>
      </c>
      <c r="S29" s="8"/>
    </row>
    <row r="30" spans="3:19" ht="12.75">
      <c r="C30" s="15"/>
      <c r="D30" s="101"/>
      <c r="E30" s="617"/>
      <c r="F30" s="161" t="s">
        <v>76</v>
      </c>
      <c r="G30" s="110"/>
      <c r="H30" s="111"/>
      <c r="I30" s="112"/>
      <c r="J30" s="163">
        <v>2080</v>
      </c>
      <c r="K30" s="164">
        <v>2063</v>
      </c>
      <c r="L30" s="165">
        <v>2061</v>
      </c>
      <c r="M30" s="166">
        <v>2091</v>
      </c>
      <c r="N30" s="116">
        <v>2161</v>
      </c>
      <c r="O30" s="162">
        <v>2141</v>
      </c>
      <c r="P30" s="162">
        <v>2099</v>
      </c>
      <c r="Q30" s="113">
        <v>2176</v>
      </c>
      <c r="R30" s="117">
        <v>2171</v>
      </c>
      <c r="S30" s="8"/>
    </row>
    <row r="31" spans="3:19" ht="12.75">
      <c r="C31" s="15"/>
      <c r="D31" s="167"/>
      <c r="E31" s="618"/>
      <c r="F31" s="168" t="s">
        <v>77</v>
      </c>
      <c r="G31" s="169"/>
      <c r="H31" s="170"/>
      <c r="I31" s="171"/>
      <c r="J31" s="172">
        <v>20679</v>
      </c>
      <c r="K31" s="173">
        <v>20668</v>
      </c>
      <c r="L31" s="174">
        <v>20265</v>
      </c>
      <c r="M31" s="175">
        <v>19788</v>
      </c>
      <c r="N31" s="175">
        <v>20529</v>
      </c>
      <c r="O31" s="176">
        <v>20168</v>
      </c>
      <c r="P31" s="176">
        <v>20702</v>
      </c>
      <c r="Q31" s="172">
        <v>21461</v>
      </c>
      <c r="R31" s="350">
        <v>20950</v>
      </c>
      <c r="S31" s="8"/>
    </row>
    <row r="32" spans="3:19" ht="15" customHeight="1" thickBot="1">
      <c r="C32" s="15"/>
      <c r="D32" s="177"/>
      <c r="E32" s="178" t="s">
        <v>6</v>
      </c>
      <c r="F32" s="179"/>
      <c r="G32" s="179"/>
      <c r="H32" s="180"/>
      <c r="I32" s="181"/>
      <c r="J32" s="182">
        <v>120686</v>
      </c>
      <c r="K32" s="183">
        <v>134682</v>
      </c>
      <c r="L32" s="184">
        <v>150614</v>
      </c>
      <c r="M32" s="185">
        <v>167802</v>
      </c>
      <c r="N32" s="185">
        <v>185817</v>
      </c>
      <c r="O32" s="182">
        <v>202477</v>
      </c>
      <c r="P32" s="182">
        <v>216245</v>
      </c>
      <c r="Q32" s="182">
        <v>221430</v>
      </c>
      <c r="R32" s="186">
        <v>219627</v>
      </c>
      <c r="S32" s="8"/>
    </row>
    <row r="33" spans="4:19" ht="13.5">
      <c r="D33" s="136" t="s">
        <v>79</v>
      </c>
      <c r="E33" s="137"/>
      <c r="F33" s="137"/>
      <c r="G33" s="137"/>
      <c r="H33" s="137"/>
      <c r="I33" s="136"/>
      <c r="J33" s="136"/>
      <c r="K33" s="136"/>
      <c r="L33" s="136"/>
      <c r="M33" s="136"/>
      <c r="N33" s="136"/>
      <c r="O33" s="136"/>
      <c r="P33" s="136"/>
      <c r="Q33" s="136"/>
      <c r="R33" s="138" t="s">
        <v>226</v>
      </c>
      <c r="S33" s="1" t="s">
        <v>34</v>
      </c>
    </row>
    <row r="34" spans="4:18" ht="12.75">
      <c r="D34" s="139" t="s">
        <v>69</v>
      </c>
      <c r="E34" s="592" t="s">
        <v>91</v>
      </c>
      <c r="F34" s="592"/>
      <c r="G34" s="592"/>
      <c r="H34" s="592"/>
      <c r="I34" s="592"/>
      <c r="J34" s="592"/>
      <c r="K34" s="592"/>
      <c r="L34" s="592"/>
      <c r="M34" s="592"/>
      <c r="N34" s="592"/>
      <c r="O34" s="592"/>
      <c r="P34" s="592"/>
      <c r="Q34" s="592"/>
      <c r="R34" s="592"/>
    </row>
    <row r="35" spans="4:18" ht="26.25" customHeight="1">
      <c r="D35" s="139" t="s">
        <v>81</v>
      </c>
      <c r="E35" s="592" t="s">
        <v>84</v>
      </c>
      <c r="F35" s="592"/>
      <c r="G35" s="592"/>
      <c r="H35" s="592"/>
      <c r="I35" s="592"/>
      <c r="J35" s="592"/>
      <c r="K35" s="592"/>
      <c r="L35" s="592"/>
      <c r="M35" s="592"/>
      <c r="N35" s="592"/>
      <c r="O35" s="592"/>
      <c r="P35" s="592"/>
      <c r="Q35" s="592"/>
      <c r="R35" s="592"/>
    </row>
    <row r="36" spans="4:18" ht="15" customHeight="1">
      <c r="D36" s="139" t="s">
        <v>83</v>
      </c>
      <c r="E36" s="592" t="s">
        <v>92</v>
      </c>
      <c r="F36" s="592"/>
      <c r="G36" s="592"/>
      <c r="H36" s="592"/>
      <c r="I36" s="592"/>
      <c r="J36" s="592"/>
      <c r="K36" s="592"/>
      <c r="L36" s="592"/>
      <c r="M36" s="592"/>
      <c r="N36" s="592"/>
      <c r="O36" s="592"/>
      <c r="P36" s="592"/>
      <c r="Q36" s="592"/>
      <c r="R36" s="592"/>
    </row>
  </sheetData>
  <sheetProtection/>
  <mergeCells count="17">
    <mergeCell ref="E36:R36"/>
    <mergeCell ref="E25:E31"/>
    <mergeCell ref="R7:R10"/>
    <mergeCell ref="J7:J10"/>
    <mergeCell ref="L7:L10"/>
    <mergeCell ref="M7:M10"/>
    <mergeCell ref="K7:K10"/>
    <mergeCell ref="E14:E20"/>
    <mergeCell ref="D7:I11"/>
    <mergeCell ref="F27:F28"/>
    <mergeCell ref="E35:R35"/>
    <mergeCell ref="P7:P10"/>
    <mergeCell ref="N7:N10"/>
    <mergeCell ref="O7:O10"/>
    <mergeCell ref="F16:F17"/>
    <mergeCell ref="E34:R34"/>
    <mergeCell ref="Q7:Q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1"/>
  <dimension ref="C3:S39"/>
  <sheetViews>
    <sheetView showGridLine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0.875" style="1" customWidth="1"/>
    <col min="5" max="5" width="2.625" style="1" customWidth="1"/>
    <col min="6" max="6" width="1.75390625" style="1" customWidth="1"/>
    <col min="7" max="7" width="11.125" style="1" customWidth="1"/>
    <col min="8" max="8" width="9.75390625" style="1" customWidth="1"/>
    <col min="9" max="9" width="1.12109375" style="1" customWidth="1"/>
    <col min="10" max="18" width="7.25390625" style="1" customWidth="1"/>
    <col min="19" max="42" width="1.75390625" style="1" customWidth="1"/>
    <col min="43" max="16384" width="9.125" style="1" customWidth="1"/>
  </cols>
  <sheetData>
    <row r="1" ht="12.75" hidden="1"/>
    <row r="2" ht="12.75" hidden="1"/>
    <row r="3" ht="9" customHeight="1">
      <c r="C3" s="75"/>
    </row>
    <row r="4" spans="4:18" s="2" customFormat="1" ht="15.75">
      <c r="D4" s="3" t="s">
        <v>93</v>
      </c>
      <c r="E4" s="3"/>
      <c r="F4" s="3"/>
      <c r="G4" s="3"/>
      <c r="H4" s="4" t="s">
        <v>94</v>
      </c>
      <c r="I4" s="5"/>
      <c r="J4" s="3"/>
      <c r="K4" s="3"/>
      <c r="L4" s="3"/>
      <c r="M4" s="3"/>
      <c r="N4" s="3"/>
      <c r="O4" s="3"/>
      <c r="P4" s="3"/>
      <c r="Q4" s="3"/>
      <c r="R4" s="3"/>
    </row>
    <row r="5" spans="4:18" s="2" customFormat="1" ht="15.75">
      <c r="D5" s="76" t="s">
        <v>213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9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1"/>
      <c r="S6" s="7" t="s">
        <v>34</v>
      </c>
    </row>
    <row r="7" spans="3:19" ht="6" customHeight="1">
      <c r="C7" s="82"/>
      <c r="D7" s="601" t="s">
        <v>60</v>
      </c>
      <c r="E7" s="602"/>
      <c r="F7" s="602"/>
      <c r="G7" s="602"/>
      <c r="H7" s="602"/>
      <c r="I7" s="603"/>
      <c r="J7" s="597" t="s">
        <v>61</v>
      </c>
      <c r="K7" s="619" t="s">
        <v>62</v>
      </c>
      <c r="L7" s="612" t="s">
        <v>63</v>
      </c>
      <c r="M7" s="614" t="s">
        <v>64</v>
      </c>
      <c r="N7" s="614" t="s">
        <v>65</v>
      </c>
      <c r="O7" s="597" t="s">
        <v>66</v>
      </c>
      <c r="P7" s="597" t="s">
        <v>67</v>
      </c>
      <c r="Q7" s="597" t="s">
        <v>68</v>
      </c>
      <c r="R7" s="599" t="s">
        <v>209</v>
      </c>
      <c r="S7" s="8"/>
    </row>
    <row r="8" spans="3:19" ht="6" customHeight="1">
      <c r="C8" s="82"/>
      <c r="D8" s="604"/>
      <c r="E8" s="605"/>
      <c r="F8" s="605"/>
      <c r="G8" s="605"/>
      <c r="H8" s="605"/>
      <c r="I8" s="606"/>
      <c r="J8" s="598"/>
      <c r="K8" s="620"/>
      <c r="L8" s="613"/>
      <c r="M8" s="615"/>
      <c r="N8" s="615"/>
      <c r="O8" s="598"/>
      <c r="P8" s="598"/>
      <c r="Q8" s="598"/>
      <c r="R8" s="600"/>
      <c r="S8" s="8"/>
    </row>
    <row r="9" spans="3:19" ht="6" customHeight="1">
      <c r="C9" s="82"/>
      <c r="D9" s="604"/>
      <c r="E9" s="605"/>
      <c r="F9" s="605"/>
      <c r="G9" s="605"/>
      <c r="H9" s="605"/>
      <c r="I9" s="606"/>
      <c r="J9" s="598"/>
      <c r="K9" s="620"/>
      <c r="L9" s="613"/>
      <c r="M9" s="615"/>
      <c r="N9" s="615"/>
      <c r="O9" s="598"/>
      <c r="P9" s="598"/>
      <c r="Q9" s="598"/>
      <c r="R9" s="600"/>
      <c r="S9" s="8"/>
    </row>
    <row r="10" spans="3:19" ht="6" customHeight="1">
      <c r="C10" s="82"/>
      <c r="D10" s="604"/>
      <c r="E10" s="605"/>
      <c r="F10" s="605"/>
      <c r="G10" s="605"/>
      <c r="H10" s="605"/>
      <c r="I10" s="606"/>
      <c r="J10" s="598"/>
      <c r="K10" s="620"/>
      <c r="L10" s="613"/>
      <c r="M10" s="615"/>
      <c r="N10" s="615"/>
      <c r="O10" s="598"/>
      <c r="P10" s="598"/>
      <c r="Q10" s="598"/>
      <c r="R10" s="600"/>
      <c r="S10" s="8"/>
    </row>
    <row r="11" spans="3:19" ht="15" customHeight="1" thickBot="1">
      <c r="C11" s="82"/>
      <c r="D11" s="607"/>
      <c r="E11" s="608"/>
      <c r="F11" s="608"/>
      <c r="G11" s="608"/>
      <c r="H11" s="608"/>
      <c r="I11" s="609"/>
      <c r="J11" s="85"/>
      <c r="K11" s="202"/>
      <c r="L11" s="87"/>
      <c r="M11" s="88"/>
      <c r="N11" s="88"/>
      <c r="O11" s="85"/>
      <c r="P11" s="85"/>
      <c r="Q11" s="85"/>
      <c r="R11" s="89"/>
      <c r="S11" s="8"/>
    </row>
    <row r="12" spans="3:19" ht="15" customHeight="1" thickBot="1" thickTop="1">
      <c r="C12" s="82"/>
      <c r="D12" s="84"/>
      <c r="E12" s="203" t="s">
        <v>87</v>
      </c>
      <c r="F12" s="204"/>
      <c r="G12" s="204"/>
      <c r="H12" s="204"/>
      <c r="I12" s="205"/>
      <c r="J12" s="206">
        <f>J13+J19</f>
        <v>33337</v>
      </c>
      <c r="K12" s="207">
        <f aca="true" t="shared" si="0" ref="K12:R12">K13+K19</f>
        <v>37133</v>
      </c>
      <c r="L12" s="208">
        <f t="shared" si="0"/>
        <v>41728</v>
      </c>
      <c r="M12" s="209">
        <f t="shared" si="0"/>
        <v>45241</v>
      </c>
      <c r="N12" s="209">
        <f t="shared" si="0"/>
        <v>49884</v>
      </c>
      <c r="O12" s="206">
        <f t="shared" si="0"/>
        <v>54851</v>
      </c>
      <c r="P12" s="206">
        <f t="shared" si="0"/>
        <v>60664</v>
      </c>
      <c r="Q12" s="206">
        <v>65040</v>
      </c>
      <c r="R12" s="341">
        <f t="shared" si="0"/>
        <v>67467</v>
      </c>
      <c r="S12" s="8"/>
    </row>
    <row r="13" spans="3:19" ht="15">
      <c r="C13" s="100"/>
      <c r="D13" s="211"/>
      <c r="E13" s="143" t="s">
        <v>3</v>
      </c>
      <c r="F13" s="143"/>
      <c r="G13" s="143"/>
      <c r="H13" s="144"/>
      <c r="I13" s="145"/>
      <c r="J13" s="146">
        <v>20268</v>
      </c>
      <c r="K13" s="150">
        <v>20042</v>
      </c>
      <c r="L13" s="148">
        <v>20838</v>
      </c>
      <c r="M13" s="149">
        <v>21346</v>
      </c>
      <c r="N13" s="149">
        <v>22786</v>
      </c>
      <c r="O13" s="150">
        <v>24690</v>
      </c>
      <c r="P13" s="150">
        <v>26169</v>
      </c>
      <c r="Q13" s="146">
        <v>27352</v>
      </c>
      <c r="R13" s="580">
        <f>R14+R15+R16+R17+R18</f>
        <v>28525</v>
      </c>
      <c r="S13" s="8"/>
    </row>
    <row r="14" spans="3:19" ht="12.75">
      <c r="C14" s="100"/>
      <c r="D14" s="151"/>
      <c r="E14" s="616" t="s">
        <v>71</v>
      </c>
      <c r="F14" s="152" t="s">
        <v>72</v>
      </c>
      <c r="G14" s="153"/>
      <c r="H14" s="154"/>
      <c r="I14" s="155"/>
      <c r="J14" s="156">
        <v>3252</v>
      </c>
      <c r="K14" s="160">
        <v>3244</v>
      </c>
      <c r="L14" s="158">
        <v>3213</v>
      </c>
      <c r="M14" s="159">
        <v>2811</v>
      </c>
      <c r="N14" s="159">
        <v>3078</v>
      </c>
      <c r="O14" s="160">
        <v>3535</v>
      </c>
      <c r="P14" s="160">
        <v>3963</v>
      </c>
      <c r="Q14" s="156">
        <v>4223</v>
      </c>
      <c r="R14" s="351">
        <v>4714</v>
      </c>
      <c r="S14" s="8"/>
    </row>
    <row r="15" spans="3:19" ht="12.75">
      <c r="C15" s="100"/>
      <c r="D15" s="101"/>
      <c r="E15" s="617"/>
      <c r="F15" s="161" t="s">
        <v>73</v>
      </c>
      <c r="G15" s="110"/>
      <c r="H15" s="111"/>
      <c r="I15" s="112"/>
      <c r="J15" s="113">
        <v>12973</v>
      </c>
      <c r="K15" s="162">
        <v>12113</v>
      </c>
      <c r="L15" s="115">
        <v>12279</v>
      </c>
      <c r="M15" s="116">
        <v>12504</v>
      </c>
      <c r="N15" s="116">
        <v>12963</v>
      </c>
      <c r="O15" s="162">
        <v>13583</v>
      </c>
      <c r="P15" s="162">
        <v>13839</v>
      </c>
      <c r="Q15" s="113">
        <v>14109</v>
      </c>
      <c r="R15" s="117">
        <v>14344</v>
      </c>
      <c r="S15" s="8"/>
    </row>
    <row r="16" spans="3:19" ht="12.75">
      <c r="C16" s="100"/>
      <c r="D16" s="101"/>
      <c r="E16" s="617"/>
      <c r="F16" s="161" t="s">
        <v>75</v>
      </c>
      <c r="G16" s="110"/>
      <c r="H16" s="111"/>
      <c r="I16" s="112"/>
      <c r="J16" s="113">
        <v>3584</v>
      </c>
      <c r="K16" s="162">
        <v>4250</v>
      </c>
      <c r="L16" s="115">
        <v>4940</v>
      </c>
      <c r="M16" s="116">
        <v>5615</v>
      </c>
      <c r="N16" s="116">
        <v>6314</v>
      </c>
      <c r="O16" s="162">
        <v>7134</v>
      </c>
      <c r="P16" s="162">
        <v>7900</v>
      </c>
      <c r="Q16" s="113">
        <v>8458</v>
      </c>
      <c r="R16" s="117">
        <v>8852</v>
      </c>
      <c r="S16" s="8"/>
    </row>
    <row r="17" spans="3:19" ht="12.75">
      <c r="C17" s="100"/>
      <c r="D17" s="101"/>
      <c r="E17" s="617"/>
      <c r="F17" s="161" t="s">
        <v>76</v>
      </c>
      <c r="G17" s="110"/>
      <c r="H17" s="111"/>
      <c r="I17" s="112"/>
      <c r="J17" s="163">
        <v>74</v>
      </c>
      <c r="K17" s="212">
        <v>82</v>
      </c>
      <c r="L17" s="165">
        <v>93</v>
      </c>
      <c r="M17" s="166">
        <v>112</v>
      </c>
      <c r="N17" s="116">
        <v>110</v>
      </c>
      <c r="O17" s="162">
        <v>131</v>
      </c>
      <c r="P17" s="162">
        <v>118</v>
      </c>
      <c r="Q17" s="113">
        <v>136</v>
      </c>
      <c r="R17" s="117">
        <v>151</v>
      </c>
      <c r="S17" s="8"/>
    </row>
    <row r="18" spans="3:19" ht="12.75">
      <c r="C18" s="100"/>
      <c r="D18" s="167"/>
      <c r="E18" s="618"/>
      <c r="F18" s="168" t="s">
        <v>77</v>
      </c>
      <c r="G18" s="169"/>
      <c r="H18" s="170"/>
      <c r="I18" s="171"/>
      <c r="J18" s="172">
        <v>385</v>
      </c>
      <c r="K18" s="176">
        <v>353</v>
      </c>
      <c r="L18" s="174">
        <v>313</v>
      </c>
      <c r="M18" s="175">
        <v>304</v>
      </c>
      <c r="N18" s="175">
        <v>321</v>
      </c>
      <c r="O18" s="176">
        <v>307</v>
      </c>
      <c r="P18" s="176">
        <v>349</v>
      </c>
      <c r="Q18" s="172">
        <v>426</v>
      </c>
      <c r="R18" s="350">
        <v>464</v>
      </c>
      <c r="S18" s="8"/>
    </row>
    <row r="19" spans="3:19" ht="15.75" thickBot="1">
      <c r="C19" s="100"/>
      <c r="D19" s="177"/>
      <c r="E19" s="178" t="s">
        <v>6</v>
      </c>
      <c r="F19" s="179"/>
      <c r="G19" s="179"/>
      <c r="H19" s="180"/>
      <c r="I19" s="181"/>
      <c r="J19" s="182">
        <v>13069</v>
      </c>
      <c r="K19" s="213">
        <v>17091</v>
      </c>
      <c r="L19" s="184">
        <v>20890</v>
      </c>
      <c r="M19" s="185">
        <v>23895</v>
      </c>
      <c r="N19" s="185">
        <v>27098</v>
      </c>
      <c r="O19" s="182">
        <v>30161</v>
      </c>
      <c r="P19" s="182">
        <v>34495</v>
      </c>
      <c r="Q19" s="182">
        <v>37588</v>
      </c>
      <c r="R19" s="186">
        <v>38942</v>
      </c>
      <c r="S19" s="8"/>
    </row>
    <row r="20" spans="3:19" ht="13.5" thickBot="1">
      <c r="C20" s="15"/>
      <c r="D20" s="187" t="s">
        <v>88</v>
      </c>
      <c r="E20" s="188"/>
      <c r="F20" s="188"/>
      <c r="G20" s="188"/>
      <c r="H20" s="188"/>
      <c r="I20" s="188"/>
      <c r="J20" s="189"/>
      <c r="K20" s="214"/>
      <c r="L20" s="215"/>
      <c r="M20" s="192"/>
      <c r="N20" s="189"/>
      <c r="O20" s="193"/>
      <c r="P20" s="193"/>
      <c r="Q20" s="193"/>
      <c r="R20" s="190"/>
      <c r="S20" s="8"/>
    </row>
    <row r="21" spans="3:19" ht="13.5" thickBot="1">
      <c r="C21" s="15"/>
      <c r="D21" s="84"/>
      <c r="E21" s="178" t="s">
        <v>87</v>
      </c>
      <c r="F21" s="216"/>
      <c r="G21" s="216"/>
      <c r="H21" s="216"/>
      <c r="I21" s="217"/>
      <c r="J21" s="218">
        <f aca="true" t="shared" si="1" ref="J21:R21">J22+J28</f>
        <v>16308</v>
      </c>
      <c r="K21" s="219">
        <f t="shared" si="1"/>
        <v>18268</v>
      </c>
      <c r="L21" s="220">
        <f t="shared" si="1"/>
        <v>20615</v>
      </c>
      <c r="M21" s="221">
        <f t="shared" si="1"/>
        <v>22487</v>
      </c>
      <c r="N21" s="221">
        <f t="shared" si="1"/>
        <v>24949</v>
      </c>
      <c r="O21" s="218">
        <f t="shared" si="1"/>
        <v>27523</v>
      </c>
      <c r="P21" s="218">
        <f t="shared" si="1"/>
        <v>30643</v>
      </c>
      <c r="Q21" s="218">
        <v>33187</v>
      </c>
      <c r="R21" s="582">
        <f t="shared" si="1"/>
        <v>34359</v>
      </c>
      <c r="S21" s="8"/>
    </row>
    <row r="22" spans="3:19" ht="15">
      <c r="C22" s="15"/>
      <c r="D22" s="211"/>
      <c r="E22" s="143" t="s">
        <v>3</v>
      </c>
      <c r="F22" s="143"/>
      <c r="G22" s="143"/>
      <c r="H22" s="144"/>
      <c r="I22" s="145"/>
      <c r="J22" s="146">
        <v>9749</v>
      </c>
      <c r="K22" s="150">
        <v>9665</v>
      </c>
      <c r="L22" s="148">
        <v>10043</v>
      </c>
      <c r="M22" s="149">
        <v>10291</v>
      </c>
      <c r="N22" s="149">
        <v>11068</v>
      </c>
      <c r="O22" s="150">
        <v>12015</v>
      </c>
      <c r="P22" s="150">
        <v>12710</v>
      </c>
      <c r="Q22" s="146">
        <v>13437</v>
      </c>
      <c r="R22" s="580">
        <f>R23+R24+R25+R26+R27</f>
        <v>13931</v>
      </c>
      <c r="S22" s="8"/>
    </row>
    <row r="23" spans="3:19" ht="12.75">
      <c r="C23" s="15"/>
      <c r="D23" s="151"/>
      <c r="E23" s="616" t="s">
        <v>71</v>
      </c>
      <c r="F23" s="152" t="s">
        <v>72</v>
      </c>
      <c r="G23" s="153"/>
      <c r="H23" s="154"/>
      <c r="I23" s="155"/>
      <c r="J23" s="156">
        <v>1538</v>
      </c>
      <c r="K23" s="160">
        <v>1500</v>
      </c>
      <c r="L23" s="158">
        <v>1521</v>
      </c>
      <c r="M23" s="159">
        <v>1326</v>
      </c>
      <c r="N23" s="159">
        <v>1469</v>
      </c>
      <c r="O23" s="160">
        <v>1700</v>
      </c>
      <c r="P23" s="160">
        <v>1894</v>
      </c>
      <c r="Q23" s="156">
        <v>2053</v>
      </c>
      <c r="R23" s="351">
        <v>2235</v>
      </c>
      <c r="S23" s="8"/>
    </row>
    <row r="24" spans="3:19" ht="12.75">
      <c r="C24" s="15"/>
      <c r="D24" s="101"/>
      <c r="E24" s="617"/>
      <c r="F24" s="161" t="s">
        <v>73</v>
      </c>
      <c r="G24" s="110"/>
      <c r="H24" s="111"/>
      <c r="I24" s="112"/>
      <c r="J24" s="113">
        <v>6155</v>
      </c>
      <c r="K24" s="162">
        <v>5798</v>
      </c>
      <c r="L24" s="115">
        <v>5839</v>
      </c>
      <c r="M24" s="116">
        <v>5916</v>
      </c>
      <c r="N24" s="116">
        <v>6175</v>
      </c>
      <c r="O24" s="162">
        <v>6477</v>
      </c>
      <c r="P24" s="162">
        <v>6590</v>
      </c>
      <c r="Q24" s="113">
        <v>6822</v>
      </c>
      <c r="R24" s="117">
        <v>6886</v>
      </c>
      <c r="S24" s="8"/>
    </row>
    <row r="25" spans="3:19" ht="12.75">
      <c r="C25" s="15"/>
      <c r="D25" s="101"/>
      <c r="E25" s="617"/>
      <c r="F25" s="161" t="s">
        <v>75</v>
      </c>
      <c r="G25" s="110"/>
      <c r="H25" s="111"/>
      <c r="I25" s="112"/>
      <c r="J25" s="113">
        <v>1767</v>
      </c>
      <c r="K25" s="162">
        <v>2103</v>
      </c>
      <c r="L25" s="115">
        <v>2432</v>
      </c>
      <c r="M25" s="116">
        <v>2779</v>
      </c>
      <c r="N25" s="116">
        <v>3147</v>
      </c>
      <c r="O25" s="162">
        <v>3566</v>
      </c>
      <c r="P25" s="162">
        <v>3929</v>
      </c>
      <c r="Q25" s="113">
        <v>4207</v>
      </c>
      <c r="R25" s="117">
        <v>4426</v>
      </c>
      <c r="S25" s="8"/>
    </row>
    <row r="26" spans="3:19" ht="12.75">
      <c r="C26" s="15"/>
      <c r="D26" s="101"/>
      <c r="E26" s="617"/>
      <c r="F26" s="161" t="s">
        <v>76</v>
      </c>
      <c r="G26" s="110"/>
      <c r="H26" s="111"/>
      <c r="I26" s="112"/>
      <c r="J26" s="163">
        <v>46</v>
      </c>
      <c r="K26" s="212">
        <v>42</v>
      </c>
      <c r="L26" s="165">
        <v>48</v>
      </c>
      <c r="M26" s="166">
        <v>58</v>
      </c>
      <c r="N26" s="116">
        <v>53</v>
      </c>
      <c r="O26" s="162">
        <v>66</v>
      </c>
      <c r="P26" s="162">
        <v>61</v>
      </c>
      <c r="Q26" s="113">
        <v>77</v>
      </c>
      <c r="R26" s="117">
        <v>87</v>
      </c>
      <c r="S26" s="8"/>
    </row>
    <row r="27" spans="3:19" ht="12.75">
      <c r="C27" s="15"/>
      <c r="D27" s="167"/>
      <c r="E27" s="618"/>
      <c r="F27" s="168" t="s">
        <v>77</v>
      </c>
      <c r="G27" s="169"/>
      <c r="H27" s="170"/>
      <c r="I27" s="171"/>
      <c r="J27" s="172">
        <v>243</v>
      </c>
      <c r="K27" s="176">
        <v>222</v>
      </c>
      <c r="L27" s="174">
        <v>203</v>
      </c>
      <c r="M27" s="175">
        <v>212</v>
      </c>
      <c r="N27" s="175">
        <v>224</v>
      </c>
      <c r="O27" s="176">
        <v>206</v>
      </c>
      <c r="P27" s="176">
        <v>236</v>
      </c>
      <c r="Q27" s="172">
        <v>278</v>
      </c>
      <c r="R27" s="350">
        <v>297</v>
      </c>
      <c r="S27" s="8"/>
    </row>
    <row r="28" spans="3:19" ht="15.75" thickBot="1">
      <c r="C28" s="15"/>
      <c r="D28" s="177"/>
      <c r="E28" s="178" t="s">
        <v>6</v>
      </c>
      <c r="F28" s="179"/>
      <c r="G28" s="179"/>
      <c r="H28" s="180"/>
      <c r="I28" s="181"/>
      <c r="J28" s="182">
        <v>6559</v>
      </c>
      <c r="K28" s="213">
        <v>8603</v>
      </c>
      <c r="L28" s="184">
        <v>10572</v>
      </c>
      <c r="M28" s="185">
        <v>12196</v>
      </c>
      <c r="N28" s="185">
        <v>13881</v>
      </c>
      <c r="O28" s="182">
        <v>15508</v>
      </c>
      <c r="P28" s="182">
        <v>17933</v>
      </c>
      <c r="Q28" s="182">
        <v>19711</v>
      </c>
      <c r="R28" s="186">
        <v>20428</v>
      </c>
      <c r="S28" s="8"/>
    </row>
    <row r="29" spans="4:19" ht="13.5">
      <c r="D29" s="136" t="s">
        <v>79</v>
      </c>
      <c r="E29" s="137"/>
      <c r="F29" s="137"/>
      <c r="G29" s="137"/>
      <c r="H29" s="137"/>
      <c r="I29" s="136"/>
      <c r="J29" s="136"/>
      <c r="K29" s="136"/>
      <c r="L29" s="136"/>
      <c r="M29" s="138"/>
      <c r="N29" s="9"/>
      <c r="O29" s="9"/>
      <c r="P29" s="9"/>
      <c r="Q29" s="9"/>
      <c r="R29" s="9" t="s">
        <v>226</v>
      </c>
      <c r="S29" s="1" t="s">
        <v>34</v>
      </c>
    </row>
    <row r="30" spans="4:18" ht="12.75" customHeight="1">
      <c r="D30" s="139" t="s">
        <v>69</v>
      </c>
      <c r="E30" s="592" t="s">
        <v>91</v>
      </c>
      <c r="F30" s="592"/>
      <c r="G30" s="592"/>
      <c r="H30" s="592"/>
      <c r="I30" s="592"/>
      <c r="J30" s="592"/>
      <c r="K30" s="592"/>
      <c r="L30" s="592"/>
      <c r="M30" s="592"/>
      <c r="N30" s="592"/>
      <c r="O30" s="592"/>
      <c r="P30" s="592"/>
      <c r="Q30" s="592"/>
      <c r="R30" s="592"/>
    </row>
    <row r="31" spans="4:18" ht="12.75">
      <c r="D31" s="139" t="s">
        <v>81</v>
      </c>
      <c r="E31" s="592" t="s">
        <v>92</v>
      </c>
      <c r="F31" s="592"/>
      <c r="G31" s="592"/>
      <c r="H31" s="592"/>
      <c r="I31" s="592"/>
      <c r="J31" s="592"/>
      <c r="K31" s="592"/>
      <c r="L31" s="592"/>
      <c r="M31" s="592"/>
      <c r="N31" s="592"/>
      <c r="O31" s="592"/>
      <c r="P31" s="592"/>
      <c r="Q31" s="592"/>
      <c r="R31" s="592"/>
    </row>
    <row r="32" spans="10:17" ht="12.75">
      <c r="J32" s="12"/>
      <c r="K32" s="12"/>
      <c r="L32" s="12"/>
      <c r="M32" s="12"/>
      <c r="N32" s="12"/>
      <c r="O32" s="12"/>
      <c r="P32" s="12"/>
      <c r="Q32" s="12"/>
    </row>
    <row r="33" spans="10:17" ht="12.75">
      <c r="J33" s="12"/>
      <c r="K33" s="12"/>
      <c r="L33" s="12"/>
      <c r="M33" s="12"/>
      <c r="N33" s="12"/>
      <c r="O33" s="12"/>
      <c r="P33" s="12"/>
      <c r="Q33" s="12"/>
    </row>
    <row r="34" spans="10:17" ht="12.75">
      <c r="J34" s="12"/>
      <c r="K34" s="12"/>
      <c r="L34" s="12"/>
      <c r="M34" s="12"/>
      <c r="N34" s="12"/>
      <c r="O34" s="12"/>
      <c r="P34" s="12"/>
      <c r="Q34" s="12"/>
    </row>
    <row r="35" spans="10:17" ht="12.75">
      <c r="J35" s="12"/>
      <c r="K35" s="12"/>
      <c r="L35" s="12"/>
      <c r="M35" s="12"/>
      <c r="N35" s="12"/>
      <c r="O35" s="12"/>
      <c r="P35" s="12"/>
      <c r="Q35" s="12"/>
    </row>
    <row r="36" spans="10:17" ht="12.75">
      <c r="J36" s="12"/>
      <c r="K36" s="12"/>
      <c r="L36" s="12"/>
      <c r="M36" s="12"/>
      <c r="N36" s="12"/>
      <c r="O36" s="12"/>
      <c r="P36" s="12"/>
      <c r="Q36" s="12"/>
    </row>
    <row r="37" spans="10:18" ht="12.75">
      <c r="J37" s="12"/>
      <c r="K37" s="12"/>
      <c r="L37" s="12"/>
      <c r="M37" s="12"/>
      <c r="N37" s="12"/>
      <c r="O37" s="12"/>
      <c r="P37" s="12"/>
      <c r="Q37" s="12"/>
      <c r="R37" s="12"/>
    </row>
    <row r="38" spans="10:17" ht="12.75">
      <c r="J38" s="12"/>
      <c r="K38" s="12"/>
      <c r="L38" s="12"/>
      <c r="M38" s="12"/>
      <c r="N38" s="12"/>
      <c r="O38" s="12"/>
      <c r="P38" s="12"/>
      <c r="Q38" s="12"/>
    </row>
    <row r="39" spans="10:17" ht="12.75">
      <c r="J39" s="12"/>
      <c r="K39" s="12"/>
      <c r="L39" s="12"/>
      <c r="M39" s="12"/>
      <c r="N39" s="12"/>
      <c r="O39" s="12"/>
      <c r="P39" s="12"/>
      <c r="Q39" s="12"/>
    </row>
  </sheetData>
  <sheetProtection/>
  <mergeCells count="14">
    <mergeCell ref="N7:N10"/>
    <mergeCell ref="O7:O10"/>
    <mergeCell ref="E30:R30"/>
    <mergeCell ref="Q7:Q10"/>
    <mergeCell ref="E31:R31"/>
    <mergeCell ref="E23:E27"/>
    <mergeCell ref="R7:R10"/>
    <mergeCell ref="J7:J10"/>
    <mergeCell ref="L7:L10"/>
    <mergeCell ref="M7:M10"/>
    <mergeCell ref="K7:K10"/>
    <mergeCell ref="E14:E18"/>
    <mergeCell ref="D7:I11"/>
    <mergeCell ref="P7:P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6"/>
  <dimension ref="C3:S32"/>
  <sheetViews>
    <sheetView showGridLine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1.25" style="1" customWidth="1"/>
    <col min="6" max="6" width="1.75390625" style="1" customWidth="1"/>
    <col min="7" max="7" width="10.75390625" style="1" customWidth="1"/>
    <col min="8" max="8" width="4.875" style="1" customWidth="1"/>
    <col min="9" max="9" width="5.375" style="1" customWidth="1"/>
    <col min="10" max="17" width="7.75390625" style="1" customWidth="1"/>
    <col min="18" max="18" width="8.75390625" style="1" customWidth="1"/>
    <col min="19" max="42" width="1.75390625" style="1" customWidth="1"/>
    <col min="43" max="16384" width="9.125" style="1" customWidth="1"/>
  </cols>
  <sheetData>
    <row r="1" ht="12.75" hidden="1"/>
    <row r="2" ht="12.75" hidden="1"/>
    <row r="3" ht="9" customHeight="1">
      <c r="C3" s="75"/>
    </row>
    <row r="4" spans="4:18" s="2" customFormat="1" ht="15.75">
      <c r="D4" s="3" t="s">
        <v>95</v>
      </c>
      <c r="E4" s="3"/>
      <c r="F4" s="3"/>
      <c r="G4" s="3"/>
      <c r="H4" s="4" t="s">
        <v>96</v>
      </c>
      <c r="I4" s="5"/>
      <c r="J4" s="3"/>
      <c r="K4" s="3"/>
      <c r="L4" s="3"/>
      <c r="M4" s="3"/>
      <c r="N4" s="3"/>
      <c r="O4" s="3"/>
      <c r="P4" s="3"/>
      <c r="Q4" s="3"/>
      <c r="R4" s="3"/>
    </row>
    <row r="5" spans="4:18" s="2" customFormat="1" ht="15.75">
      <c r="D5" s="76" t="s">
        <v>212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9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1"/>
      <c r="S6" s="7" t="s">
        <v>34</v>
      </c>
    </row>
    <row r="7" spans="3:19" ht="6" customHeight="1">
      <c r="C7" s="82"/>
      <c r="D7" s="601" t="s">
        <v>60</v>
      </c>
      <c r="E7" s="602"/>
      <c r="F7" s="602"/>
      <c r="G7" s="602"/>
      <c r="H7" s="602"/>
      <c r="I7" s="603"/>
      <c r="J7" s="597" t="s">
        <v>61</v>
      </c>
      <c r="K7" s="619" t="s">
        <v>62</v>
      </c>
      <c r="L7" s="612" t="s">
        <v>63</v>
      </c>
      <c r="M7" s="614" t="s">
        <v>64</v>
      </c>
      <c r="N7" s="597" t="s">
        <v>65</v>
      </c>
      <c r="O7" s="597" t="s">
        <v>66</v>
      </c>
      <c r="P7" s="597" t="s">
        <v>67</v>
      </c>
      <c r="Q7" s="597" t="s">
        <v>68</v>
      </c>
      <c r="R7" s="599" t="s">
        <v>209</v>
      </c>
      <c r="S7" s="83"/>
    </row>
    <row r="8" spans="3:19" ht="6" customHeight="1">
      <c r="C8" s="82"/>
      <c r="D8" s="604"/>
      <c r="E8" s="605"/>
      <c r="F8" s="605"/>
      <c r="G8" s="605"/>
      <c r="H8" s="605"/>
      <c r="I8" s="606"/>
      <c r="J8" s="598"/>
      <c r="K8" s="620"/>
      <c r="L8" s="613"/>
      <c r="M8" s="615"/>
      <c r="N8" s="598"/>
      <c r="O8" s="598"/>
      <c r="P8" s="598"/>
      <c r="Q8" s="598"/>
      <c r="R8" s="600"/>
      <c r="S8" s="83"/>
    </row>
    <row r="9" spans="3:19" ht="6" customHeight="1">
      <c r="C9" s="82"/>
      <c r="D9" s="604"/>
      <c r="E9" s="605"/>
      <c r="F9" s="605"/>
      <c r="G9" s="605"/>
      <c r="H9" s="605"/>
      <c r="I9" s="606"/>
      <c r="J9" s="598"/>
      <c r="K9" s="620"/>
      <c r="L9" s="613"/>
      <c r="M9" s="615"/>
      <c r="N9" s="598"/>
      <c r="O9" s="598"/>
      <c r="P9" s="598"/>
      <c r="Q9" s="598"/>
      <c r="R9" s="600"/>
      <c r="S9" s="83"/>
    </row>
    <row r="10" spans="3:19" ht="6" customHeight="1">
      <c r="C10" s="82"/>
      <c r="D10" s="604"/>
      <c r="E10" s="605"/>
      <c r="F10" s="605"/>
      <c r="G10" s="605"/>
      <c r="H10" s="605"/>
      <c r="I10" s="606"/>
      <c r="J10" s="598"/>
      <c r="K10" s="620"/>
      <c r="L10" s="613"/>
      <c r="M10" s="615"/>
      <c r="N10" s="598"/>
      <c r="O10" s="598"/>
      <c r="P10" s="598"/>
      <c r="Q10" s="598"/>
      <c r="R10" s="600"/>
      <c r="S10" s="83"/>
    </row>
    <row r="11" spans="3:19" ht="15" customHeight="1" thickBot="1">
      <c r="C11" s="82"/>
      <c r="D11" s="607"/>
      <c r="E11" s="608"/>
      <c r="F11" s="608"/>
      <c r="G11" s="608"/>
      <c r="H11" s="608"/>
      <c r="I11" s="609"/>
      <c r="J11" s="85" t="s">
        <v>69</v>
      </c>
      <c r="K11" s="202" t="s">
        <v>69</v>
      </c>
      <c r="L11" s="87"/>
      <c r="M11" s="88"/>
      <c r="N11" s="85"/>
      <c r="O11" s="85"/>
      <c r="P11" s="85"/>
      <c r="Q11" s="85"/>
      <c r="R11" s="89"/>
      <c r="S11" s="83"/>
    </row>
    <row r="12" spans="3:19" ht="13.5" thickTop="1">
      <c r="C12" s="100"/>
      <c r="D12" s="222"/>
      <c r="E12" s="223" t="s">
        <v>97</v>
      </c>
      <c r="F12" s="223"/>
      <c r="G12" s="223"/>
      <c r="H12" s="224"/>
      <c r="I12" s="225"/>
      <c r="J12" s="94" t="s">
        <v>70</v>
      </c>
      <c r="K12" s="95" t="s">
        <v>70</v>
      </c>
      <c r="L12" s="226">
        <v>135936.5</v>
      </c>
      <c r="M12" s="227">
        <v>135353.4</v>
      </c>
      <c r="N12" s="228">
        <v>133783.1</v>
      </c>
      <c r="O12" s="228">
        <v>132610.7</v>
      </c>
      <c r="P12" s="228">
        <v>132294.5</v>
      </c>
      <c r="Q12" s="228">
        <v>132015.7</v>
      </c>
      <c r="R12" s="229">
        <f>R13+R14+R17+R18+R19</f>
        <v>131482.6</v>
      </c>
      <c r="S12" s="83"/>
    </row>
    <row r="13" spans="3:19" ht="12.75">
      <c r="C13" s="100"/>
      <c r="D13" s="151"/>
      <c r="E13" s="621" t="s">
        <v>71</v>
      </c>
      <c r="F13" s="153" t="s">
        <v>72</v>
      </c>
      <c r="G13" s="153"/>
      <c r="H13" s="154"/>
      <c r="I13" s="155"/>
      <c r="J13" s="230" t="s">
        <v>70</v>
      </c>
      <c r="K13" s="231" t="s">
        <v>70</v>
      </c>
      <c r="L13" s="232">
        <v>22484.6</v>
      </c>
      <c r="M13" s="233">
        <v>22367.699999999903</v>
      </c>
      <c r="N13" s="234">
        <v>22744.29999999992</v>
      </c>
      <c r="O13" s="234">
        <v>23567.799999999937</v>
      </c>
      <c r="P13" s="234">
        <v>24584.3</v>
      </c>
      <c r="Q13" s="234">
        <v>25736.79999999992</v>
      </c>
      <c r="R13" s="235">
        <v>26780.6</v>
      </c>
      <c r="S13" s="83"/>
    </row>
    <row r="14" spans="3:19" ht="12.75">
      <c r="C14" s="100"/>
      <c r="D14" s="101"/>
      <c r="E14" s="596"/>
      <c r="F14" s="110" t="s">
        <v>73</v>
      </c>
      <c r="G14" s="110"/>
      <c r="H14" s="111"/>
      <c r="I14" s="112"/>
      <c r="J14" s="236" t="s">
        <v>70</v>
      </c>
      <c r="K14" s="237" t="s">
        <v>70</v>
      </c>
      <c r="L14" s="238">
        <v>63157.6</v>
      </c>
      <c r="M14" s="239">
        <v>62657.6</v>
      </c>
      <c r="N14" s="240">
        <v>61069.200000000055</v>
      </c>
      <c r="O14" s="240">
        <v>59492.3</v>
      </c>
      <c r="P14" s="240">
        <v>58417.3</v>
      </c>
      <c r="Q14" s="240">
        <v>58023.00000000001</v>
      </c>
      <c r="R14" s="241">
        <v>57814.8</v>
      </c>
      <c r="S14" s="83"/>
    </row>
    <row r="15" spans="3:19" ht="12.75">
      <c r="C15" s="100"/>
      <c r="D15" s="101"/>
      <c r="E15" s="596"/>
      <c r="F15" s="610" t="s">
        <v>71</v>
      </c>
      <c r="G15" s="110" t="s">
        <v>89</v>
      </c>
      <c r="H15" s="111"/>
      <c r="I15" s="112"/>
      <c r="J15" s="113" t="s">
        <v>70</v>
      </c>
      <c r="K15" s="114" t="s">
        <v>70</v>
      </c>
      <c r="L15" s="238">
        <v>27586</v>
      </c>
      <c r="M15" s="239">
        <v>27727.1</v>
      </c>
      <c r="N15" s="240">
        <v>27520</v>
      </c>
      <c r="O15" s="240">
        <v>27529.2</v>
      </c>
      <c r="P15" s="240">
        <v>27634.9</v>
      </c>
      <c r="Q15" s="240">
        <v>27796.00000000001</v>
      </c>
      <c r="R15" s="241">
        <v>28114.6</v>
      </c>
      <c r="S15" s="83"/>
    </row>
    <row r="16" spans="3:19" ht="12.75">
      <c r="C16" s="100"/>
      <c r="D16" s="101"/>
      <c r="E16" s="596"/>
      <c r="F16" s="611"/>
      <c r="G16" s="110" t="s">
        <v>90</v>
      </c>
      <c r="H16" s="111"/>
      <c r="I16" s="112"/>
      <c r="J16" s="113" t="s">
        <v>70</v>
      </c>
      <c r="K16" s="114" t="s">
        <v>70</v>
      </c>
      <c r="L16" s="238">
        <v>35571.6</v>
      </c>
      <c r="M16" s="239">
        <v>34930.5</v>
      </c>
      <c r="N16" s="240">
        <v>33453.2</v>
      </c>
      <c r="O16" s="240">
        <v>31963.1</v>
      </c>
      <c r="P16" s="240">
        <v>30782.40000000006</v>
      </c>
      <c r="Q16" s="240">
        <v>30226.999999999996</v>
      </c>
      <c r="R16" s="241">
        <v>29700.2</v>
      </c>
      <c r="S16" s="83"/>
    </row>
    <row r="17" spans="3:19" ht="12.75">
      <c r="C17" s="100"/>
      <c r="D17" s="101"/>
      <c r="E17" s="596"/>
      <c r="F17" s="110" t="s">
        <v>75</v>
      </c>
      <c r="G17" s="110"/>
      <c r="H17" s="111"/>
      <c r="I17" s="112"/>
      <c r="J17" s="236" t="s">
        <v>70</v>
      </c>
      <c r="K17" s="237" t="s">
        <v>70</v>
      </c>
      <c r="L17" s="238">
        <v>47352.1</v>
      </c>
      <c r="M17" s="239">
        <v>47452</v>
      </c>
      <c r="N17" s="240">
        <v>47124.3</v>
      </c>
      <c r="O17" s="240">
        <v>46734.9</v>
      </c>
      <c r="P17" s="240">
        <v>46488.8</v>
      </c>
      <c r="Q17" s="240">
        <v>45384.899999999994</v>
      </c>
      <c r="R17" s="241">
        <v>43875.8</v>
      </c>
      <c r="S17" s="83"/>
    </row>
    <row r="18" spans="3:19" ht="12.75">
      <c r="C18" s="100"/>
      <c r="D18" s="101"/>
      <c r="E18" s="596"/>
      <c r="F18" s="110" t="s">
        <v>76</v>
      </c>
      <c r="G18" s="110"/>
      <c r="H18" s="111"/>
      <c r="I18" s="112"/>
      <c r="J18" s="236" t="s">
        <v>70</v>
      </c>
      <c r="K18" s="237" t="s">
        <v>70</v>
      </c>
      <c r="L18" s="238">
        <v>1019.6</v>
      </c>
      <c r="M18" s="239">
        <v>1083.9</v>
      </c>
      <c r="N18" s="240">
        <v>1046.3</v>
      </c>
      <c r="O18" s="240">
        <v>1000.5</v>
      </c>
      <c r="P18" s="240">
        <v>997.9</v>
      </c>
      <c r="Q18" s="240">
        <v>1030</v>
      </c>
      <c r="R18" s="241">
        <v>1120.7</v>
      </c>
      <c r="S18" s="83"/>
    </row>
    <row r="19" spans="3:19" ht="12.75">
      <c r="C19" s="100"/>
      <c r="D19" s="167"/>
      <c r="E19" s="622"/>
      <c r="F19" s="169" t="s">
        <v>77</v>
      </c>
      <c r="G19" s="169"/>
      <c r="H19" s="170"/>
      <c r="I19" s="171"/>
      <c r="J19" s="242" t="s">
        <v>70</v>
      </c>
      <c r="K19" s="243" t="s">
        <v>70</v>
      </c>
      <c r="L19" s="244">
        <v>1922.6</v>
      </c>
      <c r="M19" s="245">
        <v>1792.2</v>
      </c>
      <c r="N19" s="246">
        <v>1799</v>
      </c>
      <c r="O19" s="246">
        <v>1815.2</v>
      </c>
      <c r="P19" s="246">
        <v>1806.2</v>
      </c>
      <c r="Q19" s="246">
        <v>1841</v>
      </c>
      <c r="R19" s="247">
        <v>1890.7</v>
      </c>
      <c r="S19" s="83"/>
    </row>
    <row r="20" spans="3:19" ht="13.5" thickBot="1">
      <c r="C20" s="100"/>
      <c r="D20" s="248"/>
      <c r="E20" s="249" t="s">
        <v>98</v>
      </c>
      <c r="F20" s="249"/>
      <c r="G20" s="249"/>
      <c r="H20" s="250"/>
      <c r="I20" s="251"/>
      <c r="J20" s="252">
        <v>14221</v>
      </c>
      <c r="K20" s="253">
        <v>14623</v>
      </c>
      <c r="L20" s="254">
        <v>15015.9</v>
      </c>
      <c r="M20" s="255">
        <v>15524.186</v>
      </c>
      <c r="N20" s="252">
        <v>16525.9</v>
      </c>
      <c r="O20" s="252">
        <v>16976.598</v>
      </c>
      <c r="P20" s="252">
        <v>17271.64299999999</v>
      </c>
      <c r="Q20" s="252">
        <v>16990.582000000006</v>
      </c>
      <c r="R20" s="256">
        <v>16371.810999999994</v>
      </c>
      <c r="S20" s="83"/>
    </row>
    <row r="21" spans="3:19" ht="13.5" thickBot="1">
      <c r="C21" s="15"/>
      <c r="D21" s="187" t="s">
        <v>99</v>
      </c>
      <c r="E21" s="188"/>
      <c r="F21" s="188"/>
      <c r="G21" s="188"/>
      <c r="H21" s="188"/>
      <c r="I21" s="188"/>
      <c r="J21" s="189"/>
      <c r="K21" s="190"/>
      <c r="L21" s="191"/>
      <c r="M21" s="192"/>
      <c r="N21" s="189"/>
      <c r="O21" s="193"/>
      <c r="P21" s="193"/>
      <c r="Q21" s="193"/>
      <c r="R21" s="190"/>
      <c r="S21" s="8"/>
    </row>
    <row r="22" spans="3:19" ht="12.75">
      <c r="C22" s="15"/>
      <c r="D22" s="194"/>
      <c r="E22" s="195" t="s">
        <v>97</v>
      </c>
      <c r="F22" s="196"/>
      <c r="G22" s="196"/>
      <c r="H22" s="196"/>
      <c r="I22" s="197"/>
      <c r="J22" s="198" t="s">
        <v>70</v>
      </c>
      <c r="K22" s="199" t="s">
        <v>70</v>
      </c>
      <c r="L22" s="548">
        <f>L23+L24+L27+L28+L29</f>
        <v>18494.4</v>
      </c>
      <c r="M22" s="549">
        <f>M23+M24+M27+M28+M29</f>
        <v>18291.699999999997</v>
      </c>
      <c r="N22" s="550">
        <f>N23+N24+N27+N28+N29</f>
        <v>18106.7</v>
      </c>
      <c r="O22" s="550">
        <f>O23+O24+O27+O28+O29</f>
        <v>17345.2</v>
      </c>
      <c r="P22" s="550">
        <f>P23+P24+P27+P28+P29</f>
        <v>16883.399999999998</v>
      </c>
      <c r="Q22" s="550">
        <v>16148.4</v>
      </c>
      <c r="R22" s="551">
        <f>R23+R24+R27+R28+R29</f>
        <v>18023.199999999997</v>
      </c>
      <c r="S22" s="8"/>
    </row>
    <row r="23" spans="3:19" ht="12.75">
      <c r="C23" s="15"/>
      <c r="D23" s="151"/>
      <c r="E23" s="616" t="s">
        <v>71</v>
      </c>
      <c r="F23" s="152" t="s">
        <v>72</v>
      </c>
      <c r="G23" s="153"/>
      <c r="H23" s="154"/>
      <c r="I23" s="155"/>
      <c r="J23" s="156" t="s">
        <v>70</v>
      </c>
      <c r="K23" s="157" t="s">
        <v>70</v>
      </c>
      <c r="L23" s="232">
        <v>1429.4</v>
      </c>
      <c r="M23" s="233">
        <v>1545.9</v>
      </c>
      <c r="N23" s="234">
        <v>1558.1</v>
      </c>
      <c r="O23" s="234">
        <v>1864.3</v>
      </c>
      <c r="P23" s="234">
        <v>2183.5</v>
      </c>
      <c r="Q23" s="234">
        <v>2633.9</v>
      </c>
      <c r="R23" s="235">
        <v>3134.3</v>
      </c>
      <c r="S23" s="8"/>
    </row>
    <row r="24" spans="3:19" ht="12.75">
      <c r="C24" s="15"/>
      <c r="D24" s="101"/>
      <c r="E24" s="617"/>
      <c r="F24" s="161" t="s">
        <v>73</v>
      </c>
      <c r="G24" s="110"/>
      <c r="H24" s="111"/>
      <c r="I24" s="112"/>
      <c r="J24" s="113" t="s">
        <v>70</v>
      </c>
      <c r="K24" s="114" t="s">
        <v>70</v>
      </c>
      <c r="L24" s="238">
        <f>L25+L26</f>
        <v>9817.900000000001</v>
      </c>
      <c r="M24" s="239">
        <f>M25+M26</f>
        <v>9564.599999999999</v>
      </c>
      <c r="N24" s="240">
        <f>N25+N26</f>
        <v>9590.3</v>
      </c>
      <c r="O24" s="240">
        <f>O25+O26</f>
        <v>8943.9</v>
      </c>
      <c r="P24" s="240">
        <f>P25+P26</f>
        <v>8272.4</v>
      </c>
      <c r="Q24" s="240">
        <v>7650</v>
      </c>
      <c r="R24" s="241">
        <v>8157.5</v>
      </c>
      <c r="S24" s="8"/>
    </row>
    <row r="25" spans="3:19" ht="12.75">
      <c r="C25" s="15"/>
      <c r="D25" s="101"/>
      <c r="E25" s="617"/>
      <c r="F25" s="610" t="s">
        <v>71</v>
      </c>
      <c r="G25" s="110" t="s">
        <v>89</v>
      </c>
      <c r="H25" s="111"/>
      <c r="I25" s="112"/>
      <c r="J25" s="113" t="s">
        <v>70</v>
      </c>
      <c r="K25" s="114" t="s">
        <v>70</v>
      </c>
      <c r="L25" s="238">
        <v>4824.8</v>
      </c>
      <c r="M25" s="239">
        <v>4538.2</v>
      </c>
      <c r="N25" s="240">
        <v>4441.1</v>
      </c>
      <c r="O25" s="240">
        <v>4193.4</v>
      </c>
      <c r="P25" s="240">
        <v>3910.1</v>
      </c>
      <c r="Q25" s="240">
        <v>3676.4</v>
      </c>
      <c r="R25" s="241">
        <v>3983.5</v>
      </c>
      <c r="S25" s="8"/>
    </row>
    <row r="26" spans="3:19" ht="12.75">
      <c r="C26" s="15"/>
      <c r="D26" s="101"/>
      <c r="E26" s="617"/>
      <c r="F26" s="611"/>
      <c r="G26" s="110" t="s">
        <v>90</v>
      </c>
      <c r="H26" s="111"/>
      <c r="I26" s="112"/>
      <c r="J26" s="113" t="s">
        <v>70</v>
      </c>
      <c r="K26" s="114" t="s">
        <v>70</v>
      </c>
      <c r="L26" s="238">
        <v>4993.1</v>
      </c>
      <c r="M26" s="239">
        <v>5026.4</v>
      </c>
      <c r="N26" s="240">
        <v>5149.2</v>
      </c>
      <c r="O26" s="240">
        <v>4750.5</v>
      </c>
      <c r="P26" s="240">
        <v>4362.3</v>
      </c>
      <c r="Q26" s="240">
        <v>3973.6</v>
      </c>
      <c r="R26" s="241">
        <v>4174</v>
      </c>
      <c r="S26" s="8"/>
    </row>
    <row r="27" spans="3:19" ht="12.75">
      <c r="C27" s="15"/>
      <c r="D27" s="101"/>
      <c r="E27" s="617"/>
      <c r="F27" s="161" t="s">
        <v>75</v>
      </c>
      <c r="G27" s="110"/>
      <c r="H27" s="111"/>
      <c r="I27" s="112"/>
      <c r="J27" s="113" t="s">
        <v>70</v>
      </c>
      <c r="K27" s="114" t="s">
        <v>70</v>
      </c>
      <c r="L27" s="238">
        <v>7126.5</v>
      </c>
      <c r="M27" s="239">
        <v>7056</v>
      </c>
      <c r="N27" s="240">
        <v>6849.8</v>
      </c>
      <c r="O27" s="240">
        <v>6428.3</v>
      </c>
      <c r="P27" s="240">
        <v>6324.4</v>
      </c>
      <c r="Q27" s="240">
        <v>5758.6</v>
      </c>
      <c r="R27" s="241">
        <v>6580.3</v>
      </c>
      <c r="S27" s="8"/>
    </row>
    <row r="28" spans="3:19" ht="12.75">
      <c r="C28" s="15"/>
      <c r="D28" s="101"/>
      <c r="E28" s="617"/>
      <c r="F28" s="161" t="s">
        <v>76</v>
      </c>
      <c r="G28" s="110"/>
      <c r="H28" s="111"/>
      <c r="I28" s="112"/>
      <c r="J28" s="163" t="s">
        <v>70</v>
      </c>
      <c r="K28" s="164" t="s">
        <v>70</v>
      </c>
      <c r="L28" s="238">
        <v>20.8</v>
      </c>
      <c r="M28" s="239">
        <v>14.1</v>
      </c>
      <c r="N28" s="240">
        <v>8.7</v>
      </c>
      <c r="O28" s="240">
        <v>10.3</v>
      </c>
      <c r="P28" s="240">
        <v>7.1</v>
      </c>
      <c r="Q28" s="240">
        <v>11.2</v>
      </c>
      <c r="R28" s="241">
        <v>26.1</v>
      </c>
      <c r="S28" s="8"/>
    </row>
    <row r="29" spans="3:19" ht="12.75">
      <c r="C29" s="15"/>
      <c r="D29" s="167"/>
      <c r="E29" s="618"/>
      <c r="F29" s="168" t="s">
        <v>77</v>
      </c>
      <c r="G29" s="169"/>
      <c r="H29" s="170"/>
      <c r="I29" s="171"/>
      <c r="J29" s="172" t="s">
        <v>70</v>
      </c>
      <c r="K29" s="173" t="s">
        <v>70</v>
      </c>
      <c r="L29" s="244">
        <v>99.8</v>
      </c>
      <c r="M29" s="245">
        <v>111.1</v>
      </c>
      <c r="N29" s="246">
        <v>99.8</v>
      </c>
      <c r="O29" s="246">
        <v>98.4</v>
      </c>
      <c r="P29" s="246">
        <v>96</v>
      </c>
      <c r="Q29" s="246">
        <v>94.7</v>
      </c>
      <c r="R29" s="247">
        <v>125</v>
      </c>
      <c r="S29" s="8"/>
    </row>
    <row r="30" spans="4:19" ht="13.5" thickBot="1">
      <c r="D30" s="177"/>
      <c r="E30" s="178" t="s">
        <v>98</v>
      </c>
      <c r="F30" s="179"/>
      <c r="G30" s="179"/>
      <c r="H30" s="180"/>
      <c r="I30" s="181"/>
      <c r="J30" s="182" t="s">
        <v>70</v>
      </c>
      <c r="K30" s="183" t="s">
        <v>70</v>
      </c>
      <c r="L30" s="254" t="s">
        <v>70</v>
      </c>
      <c r="M30" s="255" t="s">
        <v>70</v>
      </c>
      <c r="N30" s="252" t="s">
        <v>70</v>
      </c>
      <c r="O30" s="252" t="s">
        <v>70</v>
      </c>
      <c r="P30" s="252" t="s">
        <v>70</v>
      </c>
      <c r="Q30" s="252" t="s">
        <v>70</v>
      </c>
      <c r="R30" s="256" t="s">
        <v>70</v>
      </c>
      <c r="S30" s="1" t="s">
        <v>34</v>
      </c>
    </row>
    <row r="31" spans="4:18" ht="13.5" customHeight="1">
      <c r="D31" s="136" t="s">
        <v>79</v>
      </c>
      <c r="E31" s="137"/>
      <c r="F31" s="137"/>
      <c r="G31" s="137"/>
      <c r="H31" s="137"/>
      <c r="I31" s="136"/>
      <c r="J31" s="136"/>
      <c r="K31" s="136"/>
      <c r="L31" s="136"/>
      <c r="M31" s="138"/>
      <c r="N31" s="9"/>
      <c r="O31" s="9"/>
      <c r="P31" s="9"/>
      <c r="Q31" s="9"/>
      <c r="R31" s="9" t="s">
        <v>226</v>
      </c>
    </row>
    <row r="32" spans="4:18" ht="28.5" customHeight="1">
      <c r="D32" s="139" t="s">
        <v>69</v>
      </c>
      <c r="E32" s="592" t="s">
        <v>100</v>
      </c>
      <c r="F32" s="592"/>
      <c r="G32" s="592"/>
      <c r="H32" s="592"/>
      <c r="I32" s="592"/>
      <c r="J32" s="592"/>
      <c r="K32" s="592"/>
      <c r="L32" s="592"/>
      <c r="M32" s="592"/>
      <c r="N32" s="592"/>
      <c r="O32" s="592"/>
      <c r="P32" s="592"/>
      <c r="Q32" s="592"/>
      <c r="R32" s="592"/>
    </row>
  </sheetData>
  <sheetProtection/>
  <mergeCells count="15">
    <mergeCell ref="E32:R32"/>
    <mergeCell ref="N7:N10"/>
    <mergeCell ref="O7:O10"/>
    <mergeCell ref="R7:R10"/>
    <mergeCell ref="F15:F16"/>
    <mergeCell ref="Q7:Q10"/>
    <mergeCell ref="K7:K10"/>
    <mergeCell ref="E13:E19"/>
    <mergeCell ref="L7:L10"/>
    <mergeCell ref="M7:M10"/>
    <mergeCell ref="P7:P10"/>
    <mergeCell ref="D7:I11"/>
    <mergeCell ref="E23:E29"/>
    <mergeCell ref="F25:F26"/>
    <mergeCell ref="J7:J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C3:S22"/>
  <sheetViews>
    <sheetView showGridLines="0" showOutlineSymbols="0" zoomScale="90" zoomScaleNormal="90" zoomScalePageLayoutView="0" workbookViewId="0" topLeftCell="A1">
      <pane xSplit="9" ySplit="13" topLeftCell="J14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9.00390625" style="1" customWidth="1"/>
    <col min="9" max="9" width="1.12109375" style="1" customWidth="1"/>
    <col min="10" max="18" width="7.25390625" style="1" customWidth="1"/>
    <col min="19" max="42" width="1.75390625" style="1" customWidth="1"/>
    <col min="43" max="16384" width="9.125" style="1" customWidth="1"/>
  </cols>
  <sheetData>
    <row r="1" ht="12.75" hidden="1"/>
    <row r="2" ht="12.75" hidden="1"/>
    <row r="3" ht="9" customHeight="1">
      <c r="C3" s="75"/>
    </row>
    <row r="4" spans="4:18" s="2" customFormat="1" ht="15.75">
      <c r="D4" s="3" t="s">
        <v>101</v>
      </c>
      <c r="E4" s="3"/>
      <c r="F4" s="3"/>
      <c r="G4" s="3"/>
      <c r="H4" s="4" t="s">
        <v>102</v>
      </c>
      <c r="I4" s="5"/>
      <c r="J4" s="3"/>
      <c r="K4" s="3"/>
      <c r="L4" s="3"/>
      <c r="M4" s="3"/>
      <c r="N4" s="3"/>
      <c r="O4" s="3"/>
      <c r="P4" s="3"/>
      <c r="Q4" s="3"/>
      <c r="R4" s="3"/>
    </row>
    <row r="5" spans="4:18" s="2" customFormat="1" ht="15.75">
      <c r="D5" s="11" t="s">
        <v>214</v>
      </c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</row>
    <row r="6" spans="4:19" s="6" customFormat="1" ht="21" customHeight="1" thickBot="1">
      <c r="D6" s="78" t="s">
        <v>103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1" t="s">
        <v>104</v>
      </c>
      <c r="S6" s="7" t="s">
        <v>34</v>
      </c>
    </row>
    <row r="7" spans="3:19" ht="6" customHeight="1">
      <c r="C7" s="82"/>
      <c r="D7" s="601"/>
      <c r="E7" s="602"/>
      <c r="F7" s="602"/>
      <c r="G7" s="602"/>
      <c r="H7" s="602"/>
      <c r="I7" s="603"/>
      <c r="J7" s="623">
        <v>2003</v>
      </c>
      <c r="K7" s="597">
        <v>2004</v>
      </c>
      <c r="L7" s="597">
        <v>2005</v>
      </c>
      <c r="M7" s="597">
        <v>2006</v>
      </c>
      <c r="N7" s="619">
        <v>2007</v>
      </c>
      <c r="O7" s="612">
        <v>2008</v>
      </c>
      <c r="P7" s="619">
        <v>2009</v>
      </c>
      <c r="Q7" s="597">
        <v>2010</v>
      </c>
      <c r="R7" s="593">
        <v>2011</v>
      </c>
      <c r="S7" s="83"/>
    </row>
    <row r="8" spans="3:19" ht="6" customHeight="1">
      <c r="C8" s="82"/>
      <c r="D8" s="604"/>
      <c r="E8" s="605"/>
      <c r="F8" s="605"/>
      <c r="G8" s="605"/>
      <c r="H8" s="605"/>
      <c r="I8" s="606"/>
      <c r="J8" s="624"/>
      <c r="K8" s="598"/>
      <c r="L8" s="598"/>
      <c r="M8" s="598"/>
      <c r="N8" s="620"/>
      <c r="O8" s="613"/>
      <c r="P8" s="620"/>
      <c r="Q8" s="598"/>
      <c r="R8" s="594"/>
      <c r="S8" s="83"/>
    </row>
    <row r="9" spans="3:19" ht="6" customHeight="1">
      <c r="C9" s="82"/>
      <c r="D9" s="604"/>
      <c r="E9" s="605"/>
      <c r="F9" s="605"/>
      <c r="G9" s="605"/>
      <c r="H9" s="605"/>
      <c r="I9" s="606"/>
      <c r="J9" s="624"/>
      <c r="K9" s="598"/>
      <c r="L9" s="598"/>
      <c r="M9" s="598"/>
      <c r="N9" s="620"/>
      <c r="O9" s="613"/>
      <c r="P9" s="620"/>
      <c r="Q9" s="598"/>
      <c r="R9" s="594"/>
      <c r="S9" s="83"/>
    </row>
    <row r="10" spans="3:19" ht="6" customHeight="1">
      <c r="C10" s="82"/>
      <c r="D10" s="604"/>
      <c r="E10" s="605"/>
      <c r="F10" s="605"/>
      <c r="G10" s="605"/>
      <c r="H10" s="605"/>
      <c r="I10" s="606"/>
      <c r="J10" s="624"/>
      <c r="K10" s="598"/>
      <c r="L10" s="598"/>
      <c r="M10" s="598"/>
      <c r="N10" s="620"/>
      <c r="O10" s="613"/>
      <c r="P10" s="620"/>
      <c r="Q10" s="598"/>
      <c r="R10" s="594"/>
      <c r="S10" s="83"/>
    </row>
    <row r="11" spans="3:19" ht="15" customHeight="1" thickBot="1">
      <c r="C11" s="82"/>
      <c r="D11" s="607"/>
      <c r="E11" s="608"/>
      <c r="F11" s="608"/>
      <c r="G11" s="608"/>
      <c r="H11" s="608"/>
      <c r="I11" s="609"/>
      <c r="J11" s="257" t="s">
        <v>69</v>
      </c>
      <c r="K11" s="85" t="s">
        <v>69</v>
      </c>
      <c r="L11" s="85" t="s">
        <v>69</v>
      </c>
      <c r="M11" s="85" t="s">
        <v>69</v>
      </c>
      <c r="N11" s="202" t="s">
        <v>69</v>
      </c>
      <c r="O11" s="87" t="s">
        <v>105</v>
      </c>
      <c r="P11" s="258"/>
      <c r="Q11" s="307"/>
      <c r="R11" s="259"/>
      <c r="S11" s="83"/>
    </row>
    <row r="12" spans="3:19" ht="13.5" thickTop="1">
      <c r="C12" s="100"/>
      <c r="D12" s="260"/>
      <c r="E12" s="261" t="s">
        <v>106</v>
      </c>
      <c r="F12" s="261"/>
      <c r="G12" s="261"/>
      <c r="H12" s="262"/>
      <c r="I12" s="263"/>
      <c r="J12" s="264">
        <v>2688.107</v>
      </c>
      <c r="K12" s="264">
        <v>2929.172</v>
      </c>
      <c r="L12" s="264">
        <v>3116.056</v>
      </c>
      <c r="M12" s="264">
        <v>3352.599</v>
      </c>
      <c r="N12" s="265">
        <v>3662.573</v>
      </c>
      <c r="O12" s="266">
        <v>3848.411</v>
      </c>
      <c r="P12" s="267">
        <v>3739.225</v>
      </c>
      <c r="Q12" s="264">
        <v>3775.237</v>
      </c>
      <c r="R12" s="268">
        <v>3809.311</v>
      </c>
      <c r="S12" s="83"/>
    </row>
    <row r="13" spans="3:19" ht="12.75">
      <c r="C13" s="100"/>
      <c r="D13" s="269"/>
      <c r="E13" s="270" t="s">
        <v>107</v>
      </c>
      <c r="F13" s="270"/>
      <c r="G13" s="270"/>
      <c r="H13" s="271"/>
      <c r="I13" s="272"/>
      <c r="J13" s="273">
        <v>115.85659442999999</v>
      </c>
      <c r="K13" s="273">
        <v>123.04163344999998</v>
      </c>
      <c r="L13" s="273">
        <v>130.31916268999996</v>
      </c>
      <c r="M13" s="273">
        <v>142.83409172</v>
      </c>
      <c r="N13" s="274">
        <v>152.98776881999996</v>
      </c>
      <c r="O13" s="232">
        <v>151.00300029000005</v>
      </c>
      <c r="P13" s="275">
        <v>163.94301018</v>
      </c>
      <c r="Q13" s="273">
        <v>162.96505886</v>
      </c>
      <c r="R13" s="276">
        <v>173.72196890426002</v>
      </c>
      <c r="S13" s="83"/>
    </row>
    <row r="14" spans="3:19" ht="12.75" customHeight="1">
      <c r="C14" s="100"/>
      <c r="D14" s="277"/>
      <c r="E14" s="278" t="s">
        <v>108</v>
      </c>
      <c r="F14" s="278"/>
      <c r="G14" s="278"/>
      <c r="H14" s="279"/>
      <c r="I14" s="280"/>
      <c r="J14" s="281">
        <v>0.04309969596820364</v>
      </c>
      <c r="K14" s="281">
        <v>0.042005602077993365</v>
      </c>
      <c r="L14" s="281">
        <v>0.04182182948252533</v>
      </c>
      <c r="M14" s="281">
        <v>0.04260398923939308</v>
      </c>
      <c r="N14" s="282">
        <v>0.04177057189576835</v>
      </c>
      <c r="O14" s="283">
        <v>0.03923775300766993</v>
      </c>
      <c r="P14" s="282">
        <v>0.04384411480453837</v>
      </c>
      <c r="Q14" s="281">
        <v>0.04316684193866504</v>
      </c>
      <c r="R14" s="552">
        <v>0.045605407716581815</v>
      </c>
      <c r="S14" s="83"/>
    </row>
    <row r="15" spans="3:19" ht="13.5" thickBot="1">
      <c r="C15" s="100"/>
      <c r="D15" s="277"/>
      <c r="E15" s="278" t="s">
        <v>109</v>
      </c>
      <c r="F15" s="278"/>
      <c r="G15" s="278"/>
      <c r="H15" s="279"/>
      <c r="I15" s="280"/>
      <c r="J15" s="284">
        <v>808.718</v>
      </c>
      <c r="K15" s="284">
        <v>862.89167487</v>
      </c>
      <c r="L15" s="284">
        <v>922.79801823</v>
      </c>
      <c r="M15" s="284">
        <v>1020.64022353</v>
      </c>
      <c r="N15" s="285">
        <v>1092.27457687</v>
      </c>
      <c r="O15" s="286">
        <v>1083.94364485</v>
      </c>
      <c r="P15" s="287">
        <v>1167.00905443</v>
      </c>
      <c r="Q15" s="284">
        <v>1156.79348373</v>
      </c>
      <c r="R15" s="288">
        <v>1155.52620473</v>
      </c>
      <c r="S15" s="83"/>
    </row>
    <row r="16" spans="3:19" ht="13.5" thickBot="1">
      <c r="C16" s="100"/>
      <c r="D16" s="187" t="s">
        <v>110</v>
      </c>
      <c r="E16" s="289"/>
      <c r="F16" s="289"/>
      <c r="G16" s="289"/>
      <c r="H16" s="289"/>
      <c r="I16" s="289"/>
      <c r="J16" s="290"/>
      <c r="K16" s="290"/>
      <c r="L16" s="290"/>
      <c r="M16" s="290"/>
      <c r="N16" s="291"/>
      <c r="O16" s="292"/>
      <c r="P16" s="291"/>
      <c r="Q16" s="583"/>
      <c r="R16" s="293"/>
      <c r="S16" s="83"/>
    </row>
    <row r="17" spans="3:19" ht="25.5" customHeight="1">
      <c r="C17" s="100"/>
      <c r="D17" s="294"/>
      <c r="E17" s="625" t="s">
        <v>222</v>
      </c>
      <c r="F17" s="626"/>
      <c r="G17" s="626"/>
      <c r="H17" s="626"/>
      <c r="I17" s="295"/>
      <c r="J17" s="296">
        <v>95.5</v>
      </c>
      <c r="K17" s="296">
        <v>98.1</v>
      </c>
      <c r="L17" s="296">
        <v>100</v>
      </c>
      <c r="M17" s="296">
        <v>102.5</v>
      </c>
      <c r="N17" s="297">
        <v>105.4</v>
      </c>
      <c r="O17" s="298">
        <v>112.1</v>
      </c>
      <c r="P17" s="299">
        <v>113.3</v>
      </c>
      <c r="Q17" s="296">
        <v>114.9</v>
      </c>
      <c r="R17" s="300">
        <v>117.1</v>
      </c>
      <c r="S17" s="83"/>
    </row>
    <row r="18" spans="3:19" ht="13.5" thickBot="1">
      <c r="C18" s="100"/>
      <c r="D18" s="126"/>
      <c r="E18" s="128" t="s">
        <v>111</v>
      </c>
      <c r="F18" s="128"/>
      <c r="G18" s="128"/>
      <c r="H18" s="129"/>
      <c r="I18" s="130"/>
      <c r="J18" s="301">
        <v>0.001</v>
      </c>
      <c r="K18" s="301">
        <v>0.028</v>
      </c>
      <c r="L18" s="301">
        <v>0.019</v>
      </c>
      <c r="M18" s="301">
        <v>0.025</v>
      </c>
      <c r="N18" s="302">
        <v>0.028</v>
      </c>
      <c r="O18" s="303">
        <v>0.063</v>
      </c>
      <c r="P18" s="304">
        <v>0.01</v>
      </c>
      <c r="Q18" s="301">
        <v>0.015</v>
      </c>
      <c r="R18" s="305">
        <v>0.019</v>
      </c>
      <c r="S18" s="83"/>
    </row>
    <row r="19" spans="3:19" ht="13.5">
      <c r="C19" s="15"/>
      <c r="D19" s="136" t="s">
        <v>79</v>
      </c>
      <c r="E19" s="137"/>
      <c r="F19" s="137"/>
      <c r="G19" s="137"/>
      <c r="H19" s="137"/>
      <c r="I19" s="136"/>
      <c r="J19" s="136"/>
      <c r="K19" s="136"/>
      <c r="L19" s="136"/>
      <c r="M19" s="136"/>
      <c r="N19" s="136"/>
      <c r="O19" s="136"/>
      <c r="P19" s="136"/>
      <c r="Q19" s="136"/>
      <c r="R19" s="138" t="s">
        <v>28</v>
      </c>
      <c r="S19" s="8"/>
    </row>
    <row r="20" spans="3:19" ht="24" customHeight="1">
      <c r="C20" s="15"/>
      <c r="D20" s="139" t="s">
        <v>69</v>
      </c>
      <c r="E20" s="627" t="s">
        <v>112</v>
      </c>
      <c r="F20" s="627"/>
      <c r="G20" s="627"/>
      <c r="H20" s="627"/>
      <c r="I20" s="627"/>
      <c r="J20" s="627"/>
      <c r="K20" s="627"/>
      <c r="L20" s="627"/>
      <c r="M20" s="627"/>
      <c r="N20" s="627"/>
      <c r="O20" s="627"/>
      <c r="P20" s="627"/>
      <c r="Q20" s="627"/>
      <c r="R20" s="627"/>
      <c r="S20" s="8"/>
    </row>
    <row r="21" spans="3:19" ht="26.25" customHeight="1">
      <c r="C21" s="100"/>
      <c r="D21" s="139" t="s">
        <v>81</v>
      </c>
      <c r="E21" s="627" t="s">
        <v>113</v>
      </c>
      <c r="F21" s="627"/>
      <c r="G21" s="627"/>
      <c r="H21" s="627"/>
      <c r="I21" s="627"/>
      <c r="J21" s="627"/>
      <c r="K21" s="627"/>
      <c r="L21" s="627"/>
      <c r="M21" s="627"/>
      <c r="N21" s="627"/>
      <c r="O21" s="627"/>
      <c r="P21" s="627"/>
      <c r="Q21" s="627"/>
      <c r="R21" s="627"/>
      <c r="S21" s="8"/>
    </row>
    <row r="22" spans="10:18" ht="12.75">
      <c r="J22" s="306"/>
      <c r="K22" s="306"/>
      <c r="L22" s="306"/>
      <c r="M22" s="306"/>
      <c r="N22" s="306"/>
      <c r="O22" s="306"/>
      <c r="P22" s="306"/>
      <c r="Q22" s="306"/>
      <c r="R22" s="306"/>
    </row>
  </sheetData>
  <sheetProtection/>
  <mergeCells count="13">
    <mergeCell ref="E21:R21"/>
    <mergeCell ref="L7:L10"/>
    <mergeCell ref="M7:M10"/>
    <mergeCell ref="N7:N10"/>
    <mergeCell ref="O7:O10"/>
    <mergeCell ref="D7:I11"/>
    <mergeCell ref="E20:R20"/>
    <mergeCell ref="P7:P10"/>
    <mergeCell ref="Q7:Q10"/>
    <mergeCell ref="K7:K10"/>
    <mergeCell ref="J7:J10"/>
    <mergeCell ref="R7:R10"/>
    <mergeCell ref="E17:H17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7"/>
  <dimension ref="C3:AR22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5.875" style="1" customWidth="1"/>
    <col min="9" max="9" width="1.12109375" style="1" customWidth="1"/>
    <col min="10" max="18" width="7.25390625" style="1" customWidth="1"/>
    <col min="19" max="42" width="1.75390625" style="1" customWidth="1"/>
    <col min="43" max="16384" width="9.125" style="1" customWidth="1"/>
  </cols>
  <sheetData>
    <row r="1" ht="12.75" hidden="1"/>
    <row r="2" ht="12.75" hidden="1"/>
    <row r="3" ht="9" customHeight="1">
      <c r="C3" s="75"/>
    </row>
    <row r="4" spans="4:18" s="2" customFormat="1" ht="15.75">
      <c r="D4" s="3" t="s">
        <v>114</v>
      </c>
      <c r="E4" s="3"/>
      <c r="F4" s="3"/>
      <c r="G4" s="3"/>
      <c r="H4" s="4" t="s">
        <v>230</v>
      </c>
      <c r="I4" s="5"/>
      <c r="J4" s="3"/>
      <c r="K4" s="3"/>
      <c r="L4" s="3"/>
      <c r="M4" s="3"/>
      <c r="N4" s="3"/>
      <c r="O4" s="3"/>
      <c r="P4" s="3"/>
      <c r="Q4" s="3"/>
      <c r="R4" s="3"/>
    </row>
    <row r="5" spans="4:18" s="2" customFormat="1" ht="15.75">
      <c r="D5" s="76" t="s">
        <v>214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9" s="6" customFormat="1" ht="21" customHeight="1" thickBot="1">
      <c r="D6" s="78" t="s">
        <v>103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1" t="s">
        <v>104</v>
      </c>
      <c r="S6" s="7" t="s">
        <v>34</v>
      </c>
    </row>
    <row r="7" spans="3:19" ht="6" customHeight="1">
      <c r="C7" s="82"/>
      <c r="D7" s="601"/>
      <c r="E7" s="602"/>
      <c r="F7" s="602"/>
      <c r="G7" s="602"/>
      <c r="H7" s="602"/>
      <c r="I7" s="603"/>
      <c r="J7" s="597">
        <v>2003</v>
      </c>
      <c r="K7" s="597">
        <v>2004</v>
      </c>
      <c r="L7" s="597">
        <v>2005</v>
      </c>
      <c r="M7" s="597">
        <v>2006</v>
      </c>
      <c r="N7" s="619">
        <v>2007</v>
      </c>
      <c r="O7" s="612">
        <v>2008</v>
      </c>
      <c r="P7" s="597">
        <v>2009</v>
      </c>
      <c r="Q7" s="597">
        <v>2010</v>
      </c>
      <c r="R7" s="593">
        <v>2011</v>
      </c>
      <c r="S7" s="83"/>
    </row>
    <row r="8" spans="3:19" ht="6" customHeight="1">
      <c r="C8" s="82"/>
      <c r="D8" s="604"/>
      <c r="E8" s="605"/>
      <c r="F8" s="605"/>
      <c r="G8" s="605"/>
      <c r="H8" s="605"/>
      <c r="I8" s="606"/>
      <c r="J8" s="598"/>
      <c r="K8" s="598"/>
      <c r="L8" s="598"/>
      <c r="M8" s="598"/>
      <c r="N8" s="620"/>
      <c r="O8" s="613"/>
      <c r="P8" s="598"/>
      <c r="Q8" s="598"/>
      <c r="R8" s="594"/>
      <c r="S8" s="83"/>
    </row>
    <row r="9" spans="3:19" ht="6" customHeight="1">
      <c r="C9" s="82"/>
      <c r="D9" s="604"/>
      <c r="E9" s="605"/>
      <c r="F9" s="605"/>
      <c r="G9" s="605"/>
      <c r="H9" s="605"/>
      <c r="I9" s="606"/>
      <c r="J9" s="598"/>
      <c r="K9" s="598"/>
      <c r="L9" s="598"/>
      <c r="M9" s="598"/>
      <c r="N9" s="620"/>
      <c r="O9" s="613"/>
      <c r="P9" s="598"/>
      <c r="Q9" s="598"/>
      <c r="R9" s="594"/>
      <c r="S9" s="83"/>
    </row>
    <row r="10" spans="3:19" ht="6" customHeight="1">
      <c r="C10" s="82"/>
      <c r="D10" s="604"/>
      <c r="E10" s="605"/>
      <c r="F10" s="605"/>
      <c r="G10" s="605"/>
      <c r="H10" s="605"/>
      <c r="I10" s="606"/>
      <c r="J10" s="598"/>
      <c r="K10" s="598"/>
      <c r="L10" s="598"/>
      <c r="M10" s="598"/>
      <c r="N10" s="620"/>
      <c r="O10" s="613"/>
      <c r="P10" s="598"/>
      <c r="Q10" s="598"/>
      <c r="R10" s="594"/>
      <c r="S10" s="83"/>
    </row>
    <row r="11" spans="3:19" ht="15" customHeight="1" thickBot="1">
      <c r="C11" s="82"/>
      <c r="D11" s="607"/>
      <c r="E11" s="608"/>
      <c r="F11" s="608"/>
      <c r="G11" s="608"/>
      <c r="H11" s="608"/>
      <c r="I11" s="609"/>
      <c r="J11" s="307" t="s">
        <v>69</v>
      </c>
      <c r="K11" s="307" t="s">
        <v>69</v>
      </c>
      <c r="L11" s="307" t="s">
        <v>69</v>
      </c>
      <c r="M11" s="307" t="s">
        <v>69</v>
      </c>
      <c r="N11" s="308" t="s">
        <v>69</v>
      </c>
      <c r="O11" s="87" t="s">
        <v>105</v>
      </c>
      <c r="P11" s="85"/>
      <c r="Q11" s="202"/>
      <c r="R11" s="86"/>
      <c r="S11" s="83"/>
    </row>
    <row r="12" spans="3:19" ht="15.75" thickTop="1">
      <c r="C12" s="100"/>
      <c r="D12" s="211"/>
      <c r="E12" s="195" t="s">
        <v>7</v>
      </c>
      <c r="F12" s="195"/>
      <c r="G12" s="195"/>
      <c r="H12" s="309"/>
      <c r="I12" s="310"/>
      <c r="J12" s="311">
        <f>'B1.5'!J15/'B1.5'!J17*100</f>
        <v>846.8251308900524</v>
      </c>
      <c r="K12" s="311">
        <f>'B1.5'!K15/'B1.5'!K17*100</f>
        <v>879.6041537920489</v>
      </c>
      <c r="L12" s="311">
        <f>'B1.5'!L15/'B1.5'!L17*100</f>
        <v>922.7980182299999</v>
      </c>
      <c r="M12" s="311">
        <f>'B1.5'!M15/'B1.5'!M17*100</f>
        <v>995.7465595414634</v>
      </c>
      <c r="N12" s="312">
        <f>'B1.5'!N15/'B1.5'!N17*100</f>
        <v>1036.3136402941175</v>
      </c>
      <c r="O12" s="313">
        <f>'B1.5'!O15/'B1.5'!O17*100</f>
        <v>966.9434833630687</v>
      </c>
      <c r="P12" s="311">
        <f>'B1.5'!P15/'B1.5'!P17*100</f>
        <v>1030.0168176787292</v>
      </c>
      <c r="Q12" s="312">
        <f>'B1.5'!Q15/'B1.5'!Q17*100</f>
        <v>1006.7828404960835</v>
      </c>
      <c r="R12" s="314">
        <f>'B1.5'!R15/'B1.5'!R17*100</f>
        <v>986.7858281212639</v>
      </c>
      <c r="S12" s="83"/>
    </row>
    <row r="13" spans="3:44" ht="13.5" thickBot="1">
      <c r="C13" s="100"/>
      <c r="D13" s="315"/>
      <c r="E13" s="153" t="s">
        <v>107</v>
      </c>
      <c r="F13" s="153"/>
      <c r="G13" s="153"/>
      <c r="H13" s="154"/>
      <c r="I13" s="155"/>
      <c r="J13" s="273">
        <f>'B1.5'!J13/'B1.5'!J17*100</f>
        <v>121.31580568586386</v>
      </c>
      <c r="K13" s="273">
        <f>'B1.5'!K13/'B1.5'!K17*100</f>
        <v>125.42470280326197</v>
      </c>
      <c r="L13" s="273">
        <f>'B1.5'!L13/'B1.5'!L17*100</f>
        <v>130.31916268999996</v>
      </c>
      <c r="M13" s="273">
        <f>'B1.5'!M13/'B1.5'!M17*100</f>
        <v>139.35033338536587</v>
      </c>
      <c r="N13" s="274">
        <f>'B1.5'!N13/'B1.5'!N17*100</f>
        <v>145.14968578747622</v>
      </c>
      <c r="O13" s="316">
        <f>'B1.5'!O13/'B1.5'!O17*100</f>
        <v>134.7038361195362</v>
      </c>
      <c r="P13" s="317">
        <f>'B1.5'!P13/'B1.5'!P17*100</f>
        <v>144.69815549867607</v>
      </c>
      <c r="Q13" s="564">
        <f>'B1.5'!Q13/'B1.5'!Q17*100</f>
        <v>141.83207907745864</v>
      </c>
      <c r="R13" s="318">
        <f>'B1.5'!R13/'B1.5'!R17*100</f>
        <v>148.35351742464562</v>
      </c>
      <c r="S13" s="83"/>
      <c r="AR13" s="319"/>
    </row>
    <row r="14" spans="3:19" ht="12.75" customHeight="1">
      <c r="C14" s="15"/>
      <c r="D14" s="136" t="s">
        <v>79</v>
      </c>
      <c r="E14" s="137"/>
      <c r="F14" s="137"/>
      <c r="G14" s="137"/>
      <c r="H14" s="137"/>
      <c r="I14" s="136"/>
      <c r="J14" s="136"/>
      <c r="K14" s="136"/>
      <c r="L14" s="136"/>
      <c r="M14" s="136"/>
      <c r="N14" s="136"/>
      <c r="O14" s="136"/>
      <c r="P14" s="136"/>
      <c r="Q14" s="136"/>
      <c r="R14" s="138" t="s">
        <v>28</v>
      </c>
      <c r="S14" s="8"/>
    </row>
    <row r="15" spans="3:19" ht="24" customHeight="1">
      <c r="C15" s="15"/>
      <c r="D15" s="320" t="s">
        <v>69</v>
      </c>
      <c r="E15" s="627" t="s">
        <v>112</v>
      </c>
      <c r="F15" s="627"/>
      <c r="G15" s="627"/>
      <c r="H15" s="627"/>
      <c r="I15" s="627"/>
      <c r="J15" s="627"/>
      <c r="K15" s="627"/>
      <c r="L15" s="627"/>
      <c r="M15" s="627"/>
      <c r="N15" s="627"/>
      <c r="O15" s="627"/>
      <c r="P15" s="627"/>
      <c r="Q15" s="627"/>
      <c r="R15" s="627"/>
      <c r="S15" s="8"/>
    </row>
    <row r="16" spans="3:19" ht="24.75" customHeight="1">
      <c r="C16" s="15"/>
      <c r="D16" s="139" t="s">
        <v>81</v>
      </c>
      <c r="E16" s="627" t="s">
        <v>113</v>
      </c>
      <c r="F16" s="627"/>
      <c r="G16" s="627"/>
      <c r="H16" s="627"/>
      <c r="I16" s="627"/>
      <c r="J16" s="627"/>
      <c r="K16" s="627"/>
      <c r="L16" s="627"/>
      <c r="M16" s="627"/>
      <c r="N16" s="627"/>
      <c r="O16" s="627"/>
      <c r="P16" s="627"/>
      <c r="Q16" s="627"/>
      <c r="R16" s="627"/>
      <c r="S16" s="8"/>
    </row>
    <row r="17" ht="24" customHeight="1"/>
    <row r="18" spans="10:17" ht="24" customHeight="1">
      <c r="J18" s="319"/>
      <c r="K18" s="319"/>
      <c r="L18" s="319"/>
      <c r="M18" s="319"/>
      <c r="N18" s="319"/>
      <c r="O18" s="319"/>
      <c r="P18" s="319"/>
      <c r="Q18" s="319"/>
    </row>
    <row r="21" spans="10:18" ht="12.75">
      <c r="J21" s="319"/>
      <c r="K21" s="319"/>
      <c r="L21" s="319"/>
      <c r="M21" s="319"/>
      <c r="N21" s="319"/>
      <c r="O21" s="319"/>
      <c r="P21" s="319"/>
      <c r="Q21" s="319"/>
      <c r="R21" s="319"/>
    </row>
    <row r="22" spans="10:18" ht="12.75">
      <c r="J22" s="319"/>
      <c r="K22" s="319"/>
      <c r="L22" s="319"/>
      <c r="M22" s="319"/>
      <c r="N22" s="319"/>
      <c r="O22" s="319"/>
      <c r="P22" s="319"/>
      <c r="Q22" s="319"/>
      <c r="R22" s="12"/>
    </row>
  </sheetData>
  <sheetProtection/>
  <mergeCells count="12">
    <mergeCell ref="K7:K10"/>
    <mergeCell ref="P7:P10"/>
    <mergeCell ref="R7:R10"/>
    <mergeCell ref="Q7:Q10"/>
    <mergeCell ref="E16:R16"/>
    <mergeCell ref="L7:L10"/>
    <mergeCell ref="M7:M10"/>
    <mergeCell ref="N7:N10"/>
    <mergeCell ref="O7:O10"/>
    <mergeCell ref="J7:J10"/>
    <mergeCell ref="D7:I11"/>
    <mergeCell ref="E15:R15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6"/>
  <dimension ref="C3:W23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11.125" style="1" customWidth="1"/>
    <col min="9" max="9" width="1.12109375" style="1" customWidth="1"/>
    <col min="10" max="18" width="7.00390625" style="1" customWidth="1"/>
    <col min="19" max="22" width="1.75390625" style="1" customWidth="1"/>
    <col min="23" max="23" width="8.25390625" style="1" bestFit="1" customWidth="1"/>
    <col min="24" max="27" width="1.75390625" style="1" customWidth="1"/>
    <col min="28" max="28" width="8.375" style="1" customWidth="1"/>
    <col min="29" max="42" width="1.75390625" style="1" customWidth="1"/>
    <col min="43" max="16384" width="9.125" style="1" customWidth="1"/>
  </cols>
  <sheetData>
    <row r="1" ht="12.75" hidden="1"/>
    <row r="2" ht="12.75" hidden="1"/>
    <row r="3" ht="9" customHeight="1">
      <c r="C3" s="75"/>
    </row>
    <row r="4" spans="4:18" s="2" customFormat="1" ht="15.75">
      <c r="D4" s="3" t="s">
        <v>115</v>
      </c>
      <c r="E4" s="3"/>
      <c r="F4" s="3"/>
      <c r="G4" s="3"/>
      <c r="H4" s="4" t="s">
        <v>116</v>
      </c>
      <c r="I4" s="5"/>
      <c r="J4" s="3"/>
      <c r="K4" s="3"/>
      <c r="L4" s="3"/>
      <c r="M4" s="3"/>
      <c r="N4" s="3"/>
      <c r="O4" s="3"/>
      <c r="P4" s="3"/>
      <c r="Q4" s="3"/>
      <c r="R4" s="3"/>
    </row>
    <row r="5" spans="4:18" s="2" customFormat="1" ht="15.75">
      <c r="D5" s="76" t="s">
        <v>215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9" s="6" customFormat="1" ht="21" customHeight="1" thickBot="1">
      <c r="D6" s="78" t="s">
        <v>103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1" t="s">
        <v>104</v>
      </c>
      <c r="S6" s="7" t="s">
        <v>34</v>
      </c>
    </row>
    <row r="7" spans="3:19" ht="6" customHeight="1">
      <c r="C7" s="82"/>
      <c r="D7" s="601"/>
      <c r="E7" s="602"/>
      <c r="F7" s="602"/>
      <c r="G7" s="602"/>
      <c r="H7" s="602"/>
      <c r="I7" s="603"/>
      <c r="J7" s="597">
        <v>2003</v>
      </c>
      <c r="K7" s="597">
        <v>2004</v>
      </c>
      <c r="L7" s="597">
        <v>2005</v>
      </c>
      <c r="M7" s="597">
        <v>2006</v>
      </c>
      <c r="N7" s="619">
        <v>2007</v>
      </c>
      <c r="O7" s="612">
        <v>2008</v>
      </c>
      <c r="P7" s="597">
        <v>2009</v>
      </c>
      <c r="Q7" s="597">
        <v>2010</v>
      </c>
      <c r="R7" s="593">
        <v>2011</v>
      </c>
      <c r="S7" s="83"/>
    </row>
    <row r="8" spans="3:19" ht="6" customHeight="1">
      <c r="C8" s="82"/>
      <c r="D8" s="604"/>
      <c r="E8" s="605"/>
      <c r="F8" s="605"/>
      <c r="G8" s="605"/>
      <c r="H8" s="605"/>
      <c r="I8" s="606"/>
      <c r="J8" s="598"/>
      <c r="K8" s="598"/>
      <c r="L8" s="598"/>
      <c r="M8" s="598"/>
      <c r="N8" s="620"/>
      <c r="O8" s="613"/>
      <c r="P8" s="598"/>
      <c r="Q8" s="598"/>
      <c r="R8" s="594"/>
      <c r="S8" s="83"/>
    </row>
    <row r="9" spans="3:19" ht="6" customHeight="1">
      <c r="C9" s="82"/>
      <c r="D9" s="604"/>
      <c r="E9" s="605"/>
      <c r="F9" s="605"/>
      <c r="G9" s="605"/>
      <c r="H9" s="605"/>
      <c r="I9" s="606"/>
      <c r="J9" s="598"/>
      <c r="K9" s="598"/>
      <c r="L9" s="598"/>
      <c r="M9" s="598"/>
      <c r="N9" s="620"/>
      <c r="O9" s="613"/>
      <c r="P9" s="598"/>
      <c r="Q9" s="598"/>
      <c r="R9" s="594"/>
      <c r="S9" s="83"/>
    </row>
    <row r="10" spans="3:19" ht="6" customHeight="1">
      <c r="C10" s="82"/>
      <c r="D10" s="604"/>
      <c r="E10" s="605"/>
      <c r="F10" s="605"/>
      <c r="G10" s="605"/>
      <c r="H10" s="605"/>
      <c r="I10" s="606"/>
      <c r="J10" s="598"/>
      <c r="K10" s="598"/>
      <c r="L10" s="598"/>
      <c r="M10" s="598"/>
      <c r="N10" s="620"/>
      <c r="O10" s="613"/>
      <c r="P10" s="598"/>
      <c r="Q10" s="598"/>
      <c r="R10" s="594"/>
      <c r="S10" s="83"/>
    </row>
    <row r="11" spans="3:19" ht="15" customHeight="1" thickBot="1">
      <c r="C11" s="82"/>
      <c r="D11" s="607"/>
      <c r="E11" s="608"/>
      <c r="F11" s="608"/>
      <c r="G11" s="608"/>
      <c r="H11" s="608"/>
      <c r="I11" s="609"/>
      <c r="J11" s="307"/>
      <c r="K11" s="307"/>
      <c r="L11" s="307"/>
      <c r="M11" s="307"/>
      <c r="N11" s="308"/>
      <c r="O11" s="321" t="s">
        <v>81</v>
      </c>
      <c r="P11" s="307"/>
      <c r="Q11" s="308"/>
      <c r="R11" s="259"/>
      <c r="S11" s="83"/>
    </row>
    <row r="12" spans="3:23" ht="13.5" customHeight="1" thickTop="1">
      <c r="C12" s="100"/>
      <c r="D12" s="322"/>
      <c r="E12" s="628" t="s">
        <v>117</v>
      </c>
      <c r="F12" s="323" t="s">
        <v>118</v>
      </c>
      <c r="G12" s="323"/>
      <c r="H12" s="324"/>
      <c r="I12" s="325"/>
      <c r="J12" s="326">
        <v>90.55035892</v>
      </c>
      <c r="K12" s="326">
        <v>95.59806376</v>
      </c>
      <c r="L12" s="326">
        <v>102.5772496</v>
      </c>
      <c r="M12" s="326">
        <v>110.88192273</v>
      </c>
      <c r="N12" s="327">
        <v>123.19915426</v>
      </c>
      <c r="O12" s="328">
        <v>119.38269835000001</v>
      </c>
      <c r="P12" s="326">
        <v>127.64959669999999</v>
      </c>
      <c r="Q12" s="327">
        <v>124.26620801</v>
      </c>
      <c r="R12" s="553">
        <v>138.95913313704</v>
      </c>
      <c r="S12" s="83"/>
      <c r="W12" s="329"/>
    </row>
    <row r="13" spans="3:19" ht="12.75">
      <c r="C13" s="100"/>
      <c r="D13" s="101"/>
      <c r="E13" s="629"/>
      <c r="F13" s="161" t="s">
        <v>119</v>
      </c>
      <c r="G13" s="110"/>
      <c r="H13" s="111"/>
      <c r="I13" s="112"/>
      <c r="J13" s="330">
        <v>56.46254527999999</v>
      </c>
      <c r="K13" s="330">
        <v>59.34352731999999</v>
      </c>
      <c r="L13" s="330">
        <v>26.262040000000002</v>
      </c>
      <c r="M13" s="330">
        <v>30.321037579999988</v>
      </c>
      <c r="N13" s="331">
        <v>28.94832135</v>
      </c>
      <c r="O13" s="238">
        <v>31.88567351</v>
      </c>
      <c r="P13" s="330">
        <v>35.95729478</v>
      </c>
      <c r="Q13" s="331">
        <v>36.79208926</v>
      </c>
      <c r="R13" s="554">
        <v>37.10872717</v>
      </c>
      <c r="S13" s="83"/>
    </row>
    <row r="14" spans="3:19" ht="12.75">
      <c r="C14" s="100"/>
      <c r="D14" s="101"/>
      <c r="E14" s="629"/>
      <c r="F14" s="161" t="s">
        <v>120</v>
      </c>
      <c r="G14" s="110"/>
      <c r="H14" s="111"/>
      <c r="I14" s="112"/>
      <c r="J14" s="330">
        <v>30.189487159999995</v>
      </c>
      <c r="K14" s="330">
        <v>32.01729367</v>
      </c>
      <c r="L14" s="330">
        <v>68.41896678</v>
      </c>
      <c r="M14" s="330">
        <v>72.73313529</v>
      </c>
      <c r="N14" s="331">
        <v>75.25639084</v>
      </c>
      <c r="O14" s="238">
        <v>77.53711407000004</v>
      </c>
      <c r="P14" s="330">
        <v>82.64667006</v>
      </c>
      <c r="Q14" s="331">
        <v>81.00950021</v>
      </c>
      <c r="R14" s="554">
        <v>81.57184035</v>
      </c>
      <c r="S14" s="83"/>
    </row>
    <row r="15" spans="3:19" ht="15">
      <c r="C15" s="100"/>
      <c r="D15" s="101"/>
      <c r="E15" s="629"/>
      <c r="F15" s="161" t="s">
        <v>8</v>
      </c>
      <c r="G15" s="110"/>
      <c r="H15" s="111"/>
      <c r="I15" s="112"/>
      <c r="J15" s="330">
        <v>-62.954618860000004</v>
      </c>
      <c r="K15" s="330">
        <v>-65.61084507999999</v>
      </c>
      <c r="L15" s="330">
        <v>-68.7040819</v>
      </c>
      <c r="M15" s="330">
        <v>-72.68765616</v>
      </c>
      <c r="N15" s="331">
        <v>-75.81887675</v>
      </c>
      <c r="O15" s="238">
        <v>-79.00575911</v>
      </c>
      <c r="P15" s="330">
        <v>-83.45005755</v>
      </c>
      <c r="Q15" s="331">
        <v>-80.15712342</v>
      </c>
      <c r="R15" s="554">
        <v>-84.87090478278</v>
      </c>
      <c r="S15" s="83"/>
    </row>
    <row r="16" spans="3:19" ht="15.75" thickBot="1">
      <c r="C16" s="100"/>
      <c r="D16" s="177"/>
      <c r="E16" s="630"/>
      <c r="F16" s="110" t="s">
        <v>223</v>
      </c>
      <c r="G16" s="110"/>
      <c r="H16" s="111"/>
      <c r="I16" s="112"/>
      <c r="J16" s="332">
        <v>1.6008726800000002</v>
      </c>
      <c r="K16" s="332">
        <v>1.69042778</v>
      </c>
      <c r="L16" s="332">
        <v>1.76198821</v>
      </c>
      <c r="M16" s="332">
        <v>1.5825042800000002</v>
      </c>
      <c r="N16" s="333">
        <v>1.4027791200000002</v>
      </c>
      <c r="O16" s="334">
        <v>1.20327347</v>
      </c>
      <c r="P16" s="332">
        <v>1.13950619</v>
      </c>
      <c r="Q16" s="333">
        <v>1.09025692</v>
      </c>
      <c r="R16" s="555">
        <v>0.9531730300000001</v>
      </c>
      <c r="S16" s="83"/>
    </row>
    <row r="17" spans="4:19" ht="13.5">
      <c r="D17" s="136" t="s">
        <v>79</v>
      </c>
      <c r="E17" s="137"/>
      <c r="F17" s="137"/>
      <c r="G17" s="137"/>
      <c r="H17" s="137"/>
      <c r="I17" s="136"/>
      <c r="J17" s="136"/>
      <c r="K17" s="136"/>
      <c r="L17" s="136"/>
      <c r="M17" s="136"/>
      <c r="N17" s="136"/>
      <c r="O17" s="136"/>
      <c r="P17" s="136"/>
      <c r="Q17" s="136"/>
      <c r="R17" s="138" t="s">
        <v>121</v>
      </c>
      <c r="S17" s="1" t="s">
        <v>34</v>
      </c>
    </row>
    <row r="18" spans="4:18" ht="24" customHeight="1">
      <c r="D18" s="139" t="s">
        <v>69</v>
      </c>
      <c r="E18" s="592" t="s">
        <v>122</v>
      </c>
      <c r="F18" s="592"/>
      <c r="G18" s="592"/>
      <c r="H18" s="592"/>
      <c r="I18" s="592"/>
      <c r="J18" s="592"/>
      <c r="K18" s="592"/>
      <c r="L18" s="592"/>
      <c r="M18" s="592"/>
      <c r="N18" s="592"/>
      <c r="O18" s="592"/>
      <c r="P18" s="592"/>
      <c r="Q18" s="592"/>
      <c r="R18" s="592"/>
    </row>
    <row r="19" spans="4:18" ht="24" customHeight="1">
      <c r="D19" s="139" t="s">
        <v>81</v>
      </c>
      <c r="E19" s="627" t="s">
        <v>113</v>
      </c>
      <c r="F19" s="627"/>
      <c r="G19" s="627"/>
      <c r="H19" s="627"/>
      <c r="I19" s="627"/>
      <c r="J19" s="627"/>
      <c r="K19" s="627"/>
      <c r="L19" s="627"/>
      <c r="M19" s="627"/>
      <c r="N19" s="627"/>
      <c r="O19" s="627"/>
      <c r="P19" s="627"/>
      <c r="Q19" s="627"/>
      <c r="R19" s="627"/>
    </row>
    <row r="20" spans="4:18" ht="17.25" customHeight="1">
      <c r="D20" s="139" t="s">
        <v>83</v>
      </c>
      <c r="E20" s="627" t="s">
        <v>224</v>
      </c>
      <c r="F20" s="627"/>
      <c r="G20" s="627"/>
      <c r="H20" s="627"/>
      <c r="I20" s="627"/>
      <c r="J20" s="627"/>
      <c r="K20" s="627"/>
      <c r="L20" s="627"/>
      <c r="M20" s="627"/>
      <c r="N20" s="627"/>
      <c r="O20" s="627"/>
      <c r="P20" s="627"/>
      <c r="Q20" s="627"/>
      <c r="R20" s="627"/>
    </row>
    <row r="21" spans="14:19" ht="12.75">
      <c r="N21" s="319"/>
      <c r="O21" s="319"/>
      <c r="P21" s="319"/>
      <c r="Q21" s="319"/>
      <c r="R21" s="319"/>
      <c r="S21" s="319"/>
    </row>
    <row r="23" spans="10:18" ht="12.75">
      <c r="J23" s="335"/>
      <c r="K23" s="335"/>
      <c r="L23" s="335"/>
      <c r="M23" s="335"/>
      <c r="N23" s="335"/>
      <c r="O23" s="335"/>
      <c r="P23" s="335"/>
      <c r="Q23" s="335"/>
      <c r="R23" s="335"/>
    </row>
  </sheetData>
  <sheetProtection/>
  <mergeCells count="14">
    <mergeCell ref="E20:R20"/>
    <mergeCell ref="M7:M10"/>
    <mergeCell ref="N7:N10"/>
    <mergeCell ref="O7:O10"/>
    <mergeCell ref="R7:R10"/>
    <mergeCell ref="D7:I11"/>
    <mergeCell ref="J7:J10"/>
    <mergeCell ref="E18:R18"/>
    <mergeCell ref="P7:P10"/>
    <mergeCell ref="K7:K10"/>
    <mergeCell ref="E12:E16"/>
    <mergeCell ref="E19:R19"/>
    <mergeCell ref="Q7:Q10"/>
    <mergeCell ref="L7:L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5"/>
  <dimension ref="C3:U41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Q15" sqref="Q15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14.625" style="1" customWidth="1"/>
    <col min="9" max="9" width="1.12109375" style="1" customWidth="1"/>
    <col min="10" max="18" width="9.375" style="1" customWidth="1"/>
    <col min="19" max="19" width="12.25390625" style="1" customWidth="1"/>
    <col min="20" max="20" width="11.625" style="1" customWidth="1"/>
    <col min="21" max="22" width="10.00390625" style="1" bestFit="1" customWidth="1"/>
    <col min="23" max="23" width="10.25390625" style="1" customWidth="1"/>
    <col min="24" max="42" width="1.75390625" style="1" customWidth="1"/>
    <col min="43" max="16384" width="9.125" style="1" customWidth="1"/>
  </cols>
  <sheetData>
    <row r="1" ht="12.75" hidden="1"/>
    <row r="2" ht="12.75" hidden="1"/>
    <row r="3" ht="9" customHeight="1">
      <c r="C3" s="75"/>
    </row>
    <row r="4" spans="4:18" s="2" customFormat="1" ht="15.75">
      <c r="D4" s="3" t="s">
        <v>123</v>
      </c>
      <c r="E4" s="3"/>
      <c r="F4" s="3"/>
      <c r="G4" s="3"/>
      <c r="H4" s="4" t="s">
        <v>124</v>
      </c>
      <c r="I4" s="5"/>
      <c r="J4" s="3"/>
      <c r="K4" s="3"/>
      <c r="L4" s="3"/>
      <c r="M4" s="3"/>
      <c r="N4" s="3"/>
      <c r="O4" s="3"/>
      <c r="P4" s="3"/>
      <c r="Q4" s="3"/>
      <c r="R4" s="3"/>
    </row>
    <row r="5" spans="4:18" s="2" customFormat="1" ht="15.75">
      <c r="D5" s="76" t="s">
        <v>216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9" s="6" customFormat="1" ht="21" customHeight="1" thickBot="1">
      <c r="D6" s="78" t="s">
        <v>103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1" t="s">
        <v>125</v>
      </c>
      <c r="S6" s="7" t="s">
        <v>34</v>
      </c>
    </row>
    <row r="7" spans="3:19" ht="6" customHeight="1">
      <c r="C7" s="82"/>
      <c r="D7" s="601" t="s">
        <v>126</v>
      </c>
      <c r="E7" s="602"/>
      <c r="F7" s="602"/>
      <c r="G7" s="602"/>
      <c r="H7" s="602"/>
      <c r="I7" s="603"/>
      <c r="J7" s="597">
        <v>2003</v>
      </c>
      <c r="K7" s="597">
        <v>2004</v>
      </c>
      <c r="L7" s="597">
        <v>2005</v>
      </c>
      <c r="M7" s="597">
        <v>2006</v>
      </c>
      <c r="N7" s="593">
        <v>2007</v>
      </c>
      <c r="O7" s="612">
        <v>2008</v>
      </c>
      <c r="P7" s="597">
        <v>2009</v>
      </c>
      <c r="Q7" s="597">
        <v>2010</v>
      </c>
      <c r="R7" s="599">
        <v>2011</v>
      </c>
      <c r="S7" s="83"/>
    </row>
    <row r="8" spans="3:19" ht="6" customHeight="1">
      <c r="C8" s="82"/>
      <c r="D8" s="604"/>
      <c r="E8" s="605"/>
      <c r="F8" s="605"/>
      <c r="G8" s="605"/>
      <c r="H8" s="605"/>
      <c r="I8" s="606"/>
      <c r="J8" s="598"/>
      <c r="K8" s="598"/>
      <c r="L8" s="598"/>
      <c r="M8" s="598"/>
      <c r="N8" s="594"/>
      <c r="O8" s="613"/>
      <c r="P8" s="598"/>
      <c r="Q8" s="598"/>
      <c r="R8" s="600"/>
      <c r="S8" s="83"/>
    </row>
    <row r="9" spans="3:19" ht="6" customHeight="1">
      <c r="C9" s="82"/>
      <c r="D9" s="604"/>
      <c r="E9" s="605"/>
      <c r="F9" s="605"/>
      <c r="G9" s="605"/>
      <c r="H9" s="605"/>
      <c r="I9" s="606"/>
      <c r="J9" s="598"/>
      <c r="K9" s="598"/>
      <c r="L9" s="598"/>
      <c r="M9" s="598"/>
      <c r="N9" s="594"/>
      <c r="O9" s="613"/>
      <c r="P9" s="598"/>
      <c r="Q9" s="598"/>
      <c r="R9" s="600"/>
      <c r="S9" s="83"/>
    </row>
    <row r="10" spans="3:19" ht="6" customHeight="1">
      <c r="C10" s="82"/>
      <c r="D10" s="604"/>
      <c r="E10" s="605"/>
      <c r="F10" s="605"/>
      <c r="G10" s="605"/>
      <c r="H10" s="605"/>
      <c r="I10" s="606"/>
      <c r="J10" s="598"/>
      <c r="K10" s="598"/>
      <c r="L10" s="598"/>
      <c r="M10" s="598"/>
      <c r="N10" s="594"/>
      <c r="O10" s="613"/>
      <c r="P10" s="598"/>
      <c r="Q10" s="598"/>
      <c r="R10" s="600"/>
      <c r="S10" s="83"/>
    </row>
    <row r="11" spans="3:18" ht="15" customHeight="1" thickBot="1">
      <c r="C11" s="82"/>
      <c r="D11" s="607"/>
      <c r="E11" s="608"/>
      <c r="F11" s="608"/>
      <c r="G11" s="608"/>
      <c r="H11" s="608"/>
      <c r="I11" s="609"/>
      <c r="J11" s="307" t="s">
        <v>69</v>
      </c>
      <c r="K11" s="307" t="s">
        <v>69</v>
      </c>
      <c r="L11" s="307" t="s">
        <v>69</v>
      </c>
      <c r="M11" s="307" t="s">
        <v>69</v>
      </c>
      <c r="N11" s="259" t="s">
        <v>69</v>
      </c>
      <c r="O11" s="321" t="s">
        <v>127</v>
      </c>
      <c r="P11" s="307"/>
      <c r="Q11" s="307"/>
      <c r="R11" s="336"/>
    </row>
    <row r="12" spans="3:19" ht="14.25" thickBot="1" thickTop="1">
      <c r="C12" s="100"/>
      <c r="D12" s="337"/>
      <c r="E12" s="203" t="s">
        <v>107</v>
      </c>
      <c r="F12" s="203"/>
      <c r="G12" s="203"/>
      <c r="H12" s="338"/>
      <c r="I12" s="339"/>
      <c r="J12" s="340">
        <v>115856594.42999998</v>
      </c>
      <c r="K12" s="340">
        <v>123041633.45000002</v>
      </c>
      <c r="L12" s="340">
        <v>130319162.68999997</v>
      </c>
      <c r="M12" s="340">
        <v>142834091.67999998</v>
      </c>
      <c r="N12" s="341">
        <f>N13+N15+N17+N18+N22+N23+N24+N25+N28</f>
        <v>152987768.82000002</v>
      </c>
      <c r="O12" s="342">
        <f>O13+O15+O17+O18+O22+O23+O24+O25+O28</f>
        <v>151002990.28999996</v>
      </c>
      <c r="P12" s="340">
        <f>P13+P15+P17+P18+P22+P23+P24+P25+P28</f>
        <v>163943010.18000004</v>
      </c>
      <c r="Q12" s="340">
        <v>162965058.45000002</v>
      </c>
      <c r="R12" s="341">
        <f>R13+R15+R17+R18+R22+R23+R24+R25+R28</f>
        <v>173721968.90426</v>
      </c>
      <c r="S12" s="343"/>
    </row>
    <row r="13" spans="3:21" ht="12.75">
      <c r="C13" s="100"/>
      <c r="D13" s="344"/>
      <c r="E13" s="323" t="s">
        <v>29</v>
      </c>
      <c r="F13" s="323"/>
      <c r="G13" s="323"/>
      <c r="H13" s="324"/>
      <c r="I13" s="325"/>
      <c r="J13" s="345">
        <v>9764375.149999999</v>
      </c>
      <c r="K13" s="345">
        <v>10290055.28</v>
      </c>
      <c r="L13" s="345">
        <v>11034349.75</v>
      </c>
      <c r="M13" s="345">
        <v>11974973.939999998</v>
      </c>
      <c r="N13" s="346">
        <f>12677779.43-1.02</f>
        <v>12677778.41</v>
      </c>
      <c r="O13" s="347">
        <f>14094522.02-36.78</f>
        <v>14094485.24</v>
      </c>
      <c r="P13" s="345">
        <v>15983396.37</v>
      </c>
      <c r="Q13" s="345">
        <v>16283334.950000003</v>
      </c>
      <c r="R13" s="348">
        <v>16279366.760000002</v>
      </c>
      <c r="S13" s="585"/>
      <c r="T13" s="585"/>
      <c r="U13" s="586"/>
    </row>
    <row r="14" spans="3:21" ht="15">
      <c r="C14" s="100"/>
      <c r="D14" s="349"/>
      <c r="E14" s="169"/>
      <c r="F14" s="169" t="s">
        <v>9</v>
      </c>
      <c r="G14" s="169"/>
      <c r="H14" s="170"/>
      <c r="I14" s="171"/>
      <c r="J14" s="172">
        <v>9396746.479999999</v>
      </c>
      <c r="K14" s="172">
        <v>9911525.229999999</v>
      </c>
      <c r="L14" s="172">
        <v>10617936.950000001</v>
      </c>
      <c r="M14" s="172">
        <v>11575064.41</v>
      </c>
      <c r="N14" s="173">
        <f>12315412.06-1.02</f>
        <v>12315411.040000001</v>
      </c>
      <c r="O14" s="174">
        <f>13720131.72-36.78</f>
        <v>13720094.940000001</v>
      </c>
      <c r="P14" s="172">
        <v>15620518.33</v>
      </c>
      <c r="Q14" s="172">
        <v>15899430.730000002</v>
      </c>
      <c r="R14" s="350">
        <v>15927107.190000001</v>
      </c>
      <c r="S14" s="585"/>
      <c r="T14" s="585"/>
      <c r="U14" s="586"/>
    </row>
    <row r="15" spans="3:21" ht="12.75">
      <c r="C15" s="100"/>
      <c r="D15" s="315"/>
      <c r="E15" s="153" t="s">
        <v>30</v>
      </c>
      <c r="F15" s="153"/>
      <c r="G15" s="153"/>
      <c r="H15" s="153"/>
      <c r="I15" s="155"/>
      <c r="J15" s="156">
        <v>42717454.27</v>
      </c>
      <c r="K15" s="156">
        <v>44870661.25</v>
      </c>
      <c r="L15" s="156">
        <v>43975300.41999999</v>
      </c>
      <c r="M15" s="156">
        <v>48148901.27</v>
      </c>
      <c r="N15" s="157">
        <f>47866835.34-431.49</f>
        <v>47866403.85</v>
      </c>
      <c r="O15" s="158">
        <f>49544505.3-1497.75</f>
        <v>49543007.55</v>
      </c>
      <c r="P15" s="156">
        <v>54104041.25000001</v>
      </c>
      <c r="Q15" s="156">
        <v>52340323.99</v>
      </c>
      <c r="R15" s="351">
        <v>54543444.072</v>
      </c>
      <c r="S15" s="585"/>
      <c r="T15" s="585"/>
      <c r="U15" s="586"/>
    </row>
    <row r="16" spans="3:21" ht="15">
      <c r="C16" s="100"/>
      <c r="D16" s="349"/>
      <c r="E16" s="169"/>
      <c r="F16" s="169" t="s">
        <v>10</v>
      </c>
      <c r="G16" s="169"/>
      <c r="H16" s="169"/>
      <c r="I16" s="171"/>
      <c r="J16" s="172">
        <v>39042825.980000004</v>
      </c>
      <c r="K16" s="172">
        <v>40856021.5</v>
      </c>
      <c r="L16" s="172">
        <v>39818749.29999999</v>
      </c>
      <c r="M16" s="172">
        <v>43896391.900000006</v>
      </c>
      <c r="N16" s="173">
        <f>43519149.44-431.49</f>
        <v>43518717.949999996</v>
      </c>
      <c r="O16" s="174">
        <f>45145651.79-1497.75</f>
        <v>45144154.04</v>
      </c>
      <c r="P16" s="172">
        <v>49409358.07</v>
      </c>
      <c r="Q16" s="172">
        <v>47794252.900000006</v>
      </c>
      <c r="R16" s="350">
        <v>49807522.004</v>
      </c>
      <c r="S16" s="585"/>
      <c r="T16" s="585"/>
      <c r="U16" s="586"/>
    </row>
    <row r="17" spans="3:21" ht="12.75">
      <c r="C17" s="100"/>
      <c r="D17" s="352"/>
      <c r="E17" s="353" t="s">
        <v>128</v>
      </c>
      <c r="F17" s="353"/>
      <c r="G17" s="353"/>
      <c r="H17" s="354"/>
      <c r="I17" s="355"/>
      <c r="J17" s="356">
        <v>2479893.51</v>
      </c>
      <c r="K17" s="356">
        <v>2784099.86</v>
      </c>
      <c r="L17" s="356">
        <v>3037719.11</v>
      </c>
      <c r="M17" s="356">
        <v>3146091.69</v>
      </c>
      <c r="N17" s="357">
        <v>3351332.88</v>
      </c>
      <c r="O17" s="358">
        <v>3544350.19</v>
      </c>
      <c r="P17" s="356">
        <v>3803588.84</v>
      </c>
      <c r="Q17" s="356">
        <v>3854152</v>
      </c>
      <c r="R17" s="359">
        <v>3813943.66</v>
      </c>
      <c r="S17" s="585"/>
      <c r="T17" s="585"/>
      <c r="U17" s="586"/>
    </row>
    <row r="18" spans="3:21" ht="12.75">
      <c r="C18" s="100"/>
      <c r="D18" s="315"/>
      <c r="E18" s="153" t="s">
        <v>129</v>
      </c>
      <c r="F18" s="153"/>
      <c r="G18" s="153"/>
      <c r="H18" s="154"/>
      <c r="I18" s="155"/>
      <c r="J18" s="156">
        <v>26536727.459999997</v>
      </c>
      <c r="K18" s="156">
        <v>27977689.63</v>
      </c>
      <c r="L18" s="156">
        <v>29350786.43</v>
      </c>
      <c r="M18" s="156">
        <v>31495535.58</v>
      </c>
      <c r="N18" s="157">
        <v>32395028.810000002</v>
      </c>
      <c r="O18" s="158">
        <v>33691678.21</v>
      </c>
      <c r="P18" s="156">
        <v>35585852.08</v>
      </c>
      <c r="Q18" s="156">
        <v>34486494.61</v>
      </c>
      <c r="R18" s="351">
        <v>33965622.61213</v>
      </c>
      <c r="S18" s="585"/>
      <c r="T18" s="585"/>
      <c r="U18" s="586"/>
    </row>
    <row r="19" spans="3:21" ht="15">
      <c r="C19" s="100"/>
      <c r="D19" s="360"/>
      <c r="E19" s="631" t="s">
        <v>74</v>
      </c>
      <c r="F19" s="110" t="s">
        <v>11</v>
      </c>
      <c r="G19" s="110"/>
      <c r="H19" s="111"/>
      <c r="I19" s="112"/>
      <c r="J19" s="113">
        <v>5319711.19</v>
      </c>
      <c r="K19" s="113">
        <v>5732578.88</v>
      </c>
      <c r="L19" s="113">
        <v>6115290.149999999</v>
      </c>
      <c r="M19" s="113">
        <v>6764190.870000002</v>
      </c>
      <c r="N19" s="114">
        <v>7134367.2299999995</v>
      </c>
      <c r="O19" s="115">
        <v>7552198.309999999</v>
      </c>
      <c r="P19" s="113">
        <v>7789675.509999999</v>
      </c>
      <c r="Q19" s="113">
        <v>7512373.45</v>
      </c>
      <c r="R19" s="117">
        <v>7556382.929710001</v>
      </c>
      <c r="S19" s="585"/>
      <c r="T19" s="585"/>
      <c r="U19" s="586"/>
    </row>
    <row r="20" spans="3:21" ht="15">
      <c r="C20" s="100"/>
      <c r="D20" s="101"/>
      <c r="E20" s="632"/>
      <c r="F20" s="110" t="s">
        <v>12</v>
      </c>
      <c r="G20" s="110"/>
      <c r="H20" s="111"/>
      <c r="I20" s="112"/>
      <c r="J20" s="113">
        <v>9858050.59</v>
      </c>
      <c r="K20" s="113">
        <v>10410309.739999998</v>
      </c>
      <c r="L20" s="113">
        <v>11065998.390000002</v>
      </c>
      <c r="M20" s="113">
        <v>12102644.16</v>
      </c>
      <c r="N20" s="114">
        <v>12448549.129999999</v>
      </c>
      <c r="O20" s="115">
        <v>13037756.29</v>
      </c>
      <c r="P20" s="113">
        <v>14439441.81</v>
      </c>
      <c r="Q20" s="113">
        <v>14177464.479999997</v>
      </c>
      <c r="R20" s="117">
        <v>14041649.209599998</v>
      </c>
      <c r="S20" s="585"/>
      <c r="T20" s="585"/>
      <c r="U20" s="586"/>
    </row>
    <row r="21" spans="3:21" ht="15">
      <c r="C21" s="100"/>
      <c r="D21" s="167"/>
      <c r="E21" s="633"/>
      <c r="F21" s="169" t="s">
        <v>13</v>
      </c>
      <c r="G21" s="169"/>
      <c r="H21" s="170"/>
      <c r="I21" s="171"/>
      <c r="J21" s="172">
        <v>10065773.76</v>
      </c>
      <c r="K21" s="172">
        <v>10450543.100000001</v>
      </c>
      <c r="L21" s="172">
        <v>10762925.719999999</v>
      </c>
      <c r="M21" s="172">
        <v>11155023.61</v>
      </c>
      <c r="N21" s="173">
        <v>11500741.039999997</v>
      </c>
      <c r="O21" s="174">
        <v>11906128.210000003</v>
      </c>
      <c r="P21" s="172">
        <v>12188267.900000002</v>
      </c>
      <c r="Q21" s="172">
        <v>11630046.470000003</v>
      </c>
      <c r="R21" s="350">
        <v>11204133.857379999</v>
      </c>
      <c r="S21" s="585"/>
      <c r="T21" s="585"/>
      <c r="U21" s="586"/>
    </row>
    <row r="22" spans="3:21" ht="12.75">
      <c r="C22" s="100"/>
      <c r="D22" s="352"/>
      <c r="E22" s="353" t="s">
        <v>130</v>
      </c>
      <c r="F22" s="353"/>
      <c r="G22" s="353"/>
      <c r="H22" s="354"/>
      <c r="I22" s="355"/>
      <c r="J22" s="356">
        <v>2064213.5</v>
      </c>
      <c r="K22" s="356">
        <v>2068146.91</v>
      </c>
      <c r="L22" s="356">
        <v>3419642.22</v>
      </c>
      <c r="M22" s="356">
        <v>3409338.06</v>
      </c>
      <c r="N22" s="357">
        <v>3446532.36</v>
      </c>
      <c r="O22" s="358">
        <v>3616107.27</v>
      </c>
      <c r="P22" s="356">
        <v>3818991.29</v>
      </c>
      <c r="Q22" s="356">
        <v>3699090.36</v>
      </c>
      <c r="R22" s="359">
        <v>3275541.53</v>
      </c>
      <c r="S22" s="585"/>
      <c r="T22" s="585"/>
      <c r="U22" s="586"/>
    </row>
    <row r="23" spans="3:21" ht="15">
      <c r="C23" s="100"/>
      <c r="D23" s="352"/>
      <c r="E23" s="353" t="s">
        <v>14</v>
      </c>
      <c r="F23" s="353"/>
      <c r="G23" s="353"/>
      <c r="H23" s="354"/>
      <c r="I23" s="355"/>
      <c r="J23" s="356">
        <v>3276243.83</v>
      </c>
      <c r="K23" s="356">
        <v>3828699.6</v>
      </c>
      <c r="L23" s="356">
        <v>4055161.19</v>
      </c>
      <c r="M23" s="356">
        <v>4202069.85</v>
      </c>
      <c r="N23" s="357">
        <v>4074589.27</v>
      </c>
      <c r="O23" s="358">
        <v>4159850.97</v>
      </c>
      <c r="P23" s="356">
        <v>4571945.19</v>
      </c>
      <c r="Q23" s="356">
        <v>4325751.41</v>
      </c>
      <c r="R23" s="359">
        <v>4186564.86683</v>
      </c>
      <c r="S23" s="585"/>
      <c r="T23" s="585"/>
      <c r="U23" s="586"/>
    </row>
    <row r="24" spans="3:21" ht="12.75">
      <c r="C24" s="100"/>
      <c r="D24" s="352"/>
      <c r="E24" s="353" t="s">
        <v>131</v>
      </c>
      <c r="F24" s="353"/>
      <c r="G24" s="353"/>
      <c r="H24" s="354"/>
      <c r="I24" s="355"/>
      <c r="J24" s="356">
        <v>20506297.73</v>
      </c>
      <c r="K24" s="356">
        <v>22845451.669999998</v>
      </c>
      <c r="L24" s="356">
        <v>26442456.139999997</v>
      </c>
      <c r="M24" s="356">
        <v>29009170.82</v>
      </c>
      <c r="N24" s="357">
        <v>34603898</v>
      </c>
      <c r="O24" s="358">
        <v>31244213.240000002</v>
      </c>
      <c r="P24" s="356">
        <v>33710308.080000006</v>
      </c>
      <c r="Q24" s="356">
        <v>32308880.27</v>
      </c>
      <c r="R24" s="359">
        <v>34224959.127390005</v>
      </c>
      <c r="S24" s="585"/>
      <c r="T24" s="585"/>
      <c r="U24" s="586"/>
    </row>
    <row r="25" spans="3:21" ht="12.75">
      <c r="C25" s="100"/>
      <c r="D25" s="315"/>
      <c r="E25" s="153" t="s">
        <v>132</v>
      </c>
      <c r="F25" s="153"/>
      <c r="G25" s="153"/>
      <c r="H25" s="154"/>
      <c r="I25" s="155"/>
      <c r="J25" s="156">
        <v>642520.16</v>
      </c>
      <c r="K25" s="156">
        <v>704200.09</v>
      </c>
      <c r="L25" s="156">
        <v>662073.87</v>
      </c>
      <c r="M25" s="156">
        <v>709202.77</v>
      </c>
      <c r="N25" s="157">
        <v>806524.9</v>
      </c>
      <c r="O25" s="158">
        <v>826054.82</v>
      </c>
      <c r="P25" s="156">
        <v>750392.86</v>
      </c>
      <c r="Q25" s="156">
        <v>762392.18</v>
      </c>
      <c r="R25" s="351">
        <v>812887.41188</v>
      </c>
      <c r="S25" s="585"/>
      <c r="T25" s="585"/>
      <c r="U25" s="586"/>
    </row>
    <row r="26" spans="3:21" ht="12.75" customHeight="1">
      <c r="C26" s="100"/>
      <c r="D26" s="360"/>
      <c r="E26" s="634" t="s">
        <v>74</v>
      </c>
      <c r="F26" s="110" t="s">
        <v>133</v>
      </c>
      <c r="G26" s="110"/>
      <c r="H26" s="111"/>
      <c r="I26" s="112"/>
      <c r="J26" s="113">
        <v>292954.29</v>
      </c>
      <c r="K26" s="113">
        <v>395291.55</v>
      </c>
      <c r="L26" s="113">
        <v>328208.63</v>
      </c>
      <c r="M26" s="113">
        <v>365480.53</v>
      </c>
      <c r="N26" s="114">
        <v>402691.72</v>
      </c>
      <c r="O26" s="115">
        <v>460872.21</v>
      </c>
      <c r="P26" s="113">
        <v>397530.13</v>
      </c>
      <c r="Q26" s="113">
        <v>386368.25</v>
      </c>
      <c r="R26" s="117">
        <v>387764.7997300001</v>
      </c>
      <c r="S26" s="585"/>
      <c r="T26" s="585"/>
      <c r="U26" s="586"/>
    </row>
    <row r="27" spans="3:21" ht="12.75">
      <c r="C27" s="100"/>
      <c r="D27" s="167"/>
      <c r="E27" s="635"/>
      <c r="F27" s="169" t="s">
        <v>134</v>
      </c>
      <c r="G27" s="169"/>
      <c r="H27" s="170"/>
      <c r="I27" s="171"/>
      <c r="J27" s="172">
        <v>338882.7</v>
      </c>
      <c r="K27" s="172">
        <v>289751.31</v>
      </c>
      <c r="L27" s="172">
        <v>316763.76</v>
      </c>
      <c r="M27" s="172">
        <v>343722.28</v>
      </c>
      <c r="N27" s="173">
        <v>403833.18</v>
      </c>
      <c r="O27" s="174">
        <v>365182.6</v>
      </c>
      <c r="P27" s="172">
        <v>352862.73</v>
      </c>
      <c r="Q27" s="172">
        <v>376023.93</v>
      </c>
      <c r="R27" s="350">
        <v>425122.61214999994</v>
      </c>
      <c r="S27" s="585"/>
      <c r="T27" s="585"/>
      <c r="U27" s="586"/>
    </row>
    <row r="28" spans="3:21" ht="13.5" thickBot="1">
      <c r="C28" s="100"/>
      <c r="D28" s="126"/>
      <c r="E28" s="128" t="s">
        <v>135</v>
      </c>
      <c r="F28" s="128"/>
      <c r="G28" s="128"/>
      <c r="H28" s="129"/>
      <c r="I28" s="130"/>
      <c r="J28" s="361">
        <v>7868868.819999974</v>
      </c>
      <c r="K28" s="361">
        <v>7672629.160000026</v>
      </c>
      <c r="L28" s="361">
        <v>8341673.559999996</v>
      </c>
      <c r="M28" s="361">
        <v>10738842.7</v>
      </c>
      <c r="N28" s="362">
        <v>13765680.340000002</v>
      </c>
      <c r="O28" s="363">
        <v>10283242.799999993</v>
      </c>
      <c r="P28" s="361">
        <v>11614494.219999999</v>
      </c>
      <c r="Q28" s="361">
        <v>14904638.68</v>
      </c>
      <c r="R28" s="364">
        <v>22619638.86403</v>
      </c>
      <c r="S28" s="585"/>
      <c r="T28" s="585"/>
      <c r="U28" s="586"/>
    </row>
    <row r="29" spans="4:18" ht="13.5">
      <c r="D29" s="136" t="s">
        <v>79</v>
      </c>
      <c r="E29" s="137"/>
      <c r="F29" s="137"/>
      <c r="G29" s="137"/>
      <c r="H29" s="137"/>
      <c r="I29" s="136"/>
      <c r="J29" s="136"/>
      <c r="K29" s="136"/>
      <c r="L29" s="136"/>
      <c r="M29" s="136"/>
      <c r="N29" s="136"/>
      <c r="O29" s="136"/>
      <c r="P29" s="136"/>
      <c r="Q29" s="136"/>
      <c r="R29" s="138" t="s">
        <v>121</v>
      </c>
    </row>
    <row r="30" spans="4:18" ht="12.75" customHeight="1">
      <c r="D30" s="139" t="s">
        <v>69</v>
      </c>
      <c r="E30" s="592" t="s">
        <v>112</v>
      </c>
      <c r="F30" s="592"/>
      <c r="G30" s="592"/>
      <c r="H30" s="592"/>
      <c r="I30" s="592"/>
      <c r="J30" s="592"/>
      <c r="K30" s="592"/>
      <c r="L30" s="592"/>
      <c r="M30" s="592"/>
      <c r="N30" s="592"/>
      <c r="O30" s="592"/>
      <c r="P30" s="592"/>
      <c r="Q30" s="592"/>
      <c r="R30" s="592"/>
    </row>
    <row r="31" spans="4:18" ht="12.75">
      <c r="D31" s="139" t="s">
        <v>81</v>
      </c>
      <c r="E31" s="592" t="s">
        <v>136</v>
      </c>
      <c r="F31" s="592"/>
      <c r="G31" s="592"/>
      <c r="H31" s="592"/>
      <c r="I31" s="592"/>
      <c r="J31" s="592"/>
      <c r="K31" s="592"/>
      <c r="L31" s="592"/>
      <c r="M31" s="592"/>
      <c r="N31" s="592"/>
      <c r="O31" s="592"/>
      <c r="P31" s="592"/>
      <c r="Q31" s="592"/>
      <c r="R31" s="592"/>
    </row>
    <row r="32" spans="4:18" ht="12.75" customHeight="1">
      <c r="D32" s="139" t="s">
        <v>83</v>
      </c>
      <c r="E32" s="592" t="s">
        <v>137</v>
      </c>
      <c r="F32" s="592"/>
      <c r="G32" s="592"/>
      <c r="H32" s="592"/>
      <c r="I32" s="592"/>
      <c r="J32" s="592"/>
      <c r="K32" s="592"/>
      <c r="L32" s="592"/>
      <c r="M32" s="592"/>
      <c r="N32" s="592"/>
      <c r="O32" s="592"/>
      <c r="P32" s="592"/>
      <c r="Q32" s="592"/>
      <c r="R32" s="592"/>
    </row>
    <row r="33" spans="4:20" ht="24" customHeight="1">
      <c r="D33" s="139" t="s">
        <v>138</v>
      </c>
      <c r="E33" s="627" t="s">
        <v>113</v>
      </c>
      <c r="F33" s="627"/>
      <c r="G33" s="627"/>
      <c r="H33" s="627"/>
      <c r="I33" s="627"/>
      <c r="J33" s="627"/>
      <c r="K33" s="627"/>
      <c r="L33" s="627"/>
      <c r="M33" s="627"/>
      <c r="N33" s="627"/>
      <c r="O33" s="627"/>
      <c r="P33" s="627"/>
      <c r="Q33" s="627"/>
      <c r="R33" s="627"/>
      <c r="T33" s="365"/>
    </row>
    <row r="39" spans="16:18" ht="12.75">
      <c r="P39" s="365"/>
      <c r="Q39" s="365"/>
      <c r="R39" s="365"/>
    </row>
    <row r="41" ht="12.75">
      <c r="R41" s="365"/>
    </row>
  </sheetData>
  <sheetProtection/>
  <mergeCells count="16">
    <mergeCell ref="E33:R33"/>
    <mergeCell ref="E19:E21"/>
    <mergeCell ref="E26:E27"/>
    <mergeCell ref="E30:R30"/>
    <mergeCell ref="E31:R31"/>
    <mergeCell ref="E32:R32"/>
    <mergeCell ref="N7:N10"/>
    <mergeCell ref="O7:O10"/>
    <mergeCell ref="D7:I11"/>
    <mergeCell ref="R7:R10"/>
    <mergeCell ref="Q7:Q10"/>
    <mergeCell ref="J7:J10"/>
    <mergeCell ref="L7:L10"/>
    <mergeCell ref="K7:K10"/>
    <mergeCell ref="P7:P10"/>
    <mergeCell ref="M7:M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</cp:lastModifiedBy>
  <cp:lastPrinted>2012-05-23T08:26:26Z</cp:lastPrinted>
  <dcterms:created xsi:type="dcterms:W3CDTF">2000-10-16T14:33:05Z</dcterms:created>
  <dcterms:modified xsi:type="dcterms:W3CDTF">2012-06-18T07:58:27Z</dcterms:modified>
  <cp:category/>
  <cp:version/>
  <cp:contentType/>
  <cp:contentStatus/>
</cp:coreProperties>
</file>