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III\32_odbor\Oddělení  320\Výroční zpráva o hospodaření\sumarizované tabulky\za 2017\Tabulky postoupené VVŠ\"/>
    </mc:Choice>
  </mc:AlternateContent>
  <bookViews>
    <workbookView xWindow="0" yWindow="0" windowWidth="28800" windowHeight="12435"/>
  </bookViews>
  <sheets>
    <sheet name="VZaZ VVŠ 2017" sheetId="2" r:id="rId1"/>
  </sheets>
  <definedNames>
    <definedName name="_xlnm.Print_Area" localSheetId="0">'VZaZ VVŠ 2017'!$A$1:$E$78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8" i="2" l="1"/>
  <c r="BD41" i="2" l="1"/>
  <c r="AY66" i="2" l="1"/>
  <c r="AX66" i="2"/>
  <c r="AU66" i="2"/>
  <c r="AT66" i="2"/>
  <c r="AQ66" i="2"/>
  <c r="AP66" i="2"/>
  <c r="AO66" i="2"/>
  <c r="AN66" i="2"/>
  <c r="AM66" i="2"/>
  <c r="AL66" i="2"/>
  <c r="AK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Q66" i="2"/>
  <c r="P66" i="2"/>
  <c r="O66" i="2"/>
  <c r="N66" i="2"/>
  <c r="M66" i="2"/>
  <c r="L66" i="2"/>
  <c r="K66" i="2"/>
  <c r="J66" i="2"/>
  <c r="I66" i="2"/>
  <c r="G66" i="2"/>
  <c r="F66" i="2"/>
  <c r="E66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BD52" i="2"/>
  <c r="BE52" i="2"/>
  <c r="BC48" i="2"/>
  <c r="BB48" i="2"/>
  <c r="BB66" i="2" s="1"/>
  <c r="BA48" i="2"/>
  <c r="AZ48" i="2"/>
  <c r="AZ66" i="2" s="1"/>
  <c r="AY48" i="2"/>
  <c r="AX48" i="2"/>
  <c r="AW48" i="2"/>
  <c r="AV66" i="2"/>
  <c r="AU48" i="2"/>
  <c r="AT48" i="2"/>
  <c r="AS48" i="2"/>
  <c r="AR48" i="2"/>
  <c r="AR66" i="2" s="1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H66" i="2" s="1"/>
  <c r="G48" i="2"/>
  <c r="F48" i="2"/>
  <c r="E48" i="2"/>
  <c r="BC46" i="2"/>
  <c r="BC66" i="2" s="1"/>
  <c r="BB46" i="2"/>
  <c r="BA46" i="2"/>
  <c r="BA66" i="2" s="1"/>
  <c r="AZ46" i="2"/>
  <c r="AY46" i="2"/>
  <c r="AX46" i="2"/>
  <c r="AW46" i="2"/>
  <c r="AW66" i="2" s="1"/>
  <c r="AV46" i="2"/>
  <c r="AU46" i="2"/>
  <c r="AT46" i="2"/>
  <c r="AS46" i="2"/>
  <c r="AS66" i="2" s="1"/>
  <c r="AR46" i="2"/>
  <c r="AQ46" i="2"/>
  <c r="AP46" i="2"/>
  <c r="AO46" i="2"/>
  <c r="AN46" i="2"/>
  <c r="AM46" i="2"/>
  <c r="AL46" i="2"/>
  <c r="AK46" i="2"/>
  <c r="AJ46" i="2"/>
  <c r="AJ66" i="2" s="1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66" i="2"/>
  <c r="D60" i="2"/>
  <c r="D53" i="2"/>
  <c r="D48" i="2"/>
  <c r="D46" i="2"/>
  <c r="AY44" i="2"/>
  <c r="AX44" i="2"/>
  <c r="AU44" i="2"/>
  <c r="AT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BD40" i="2"/>
  <c r="BC40" i="2"/>
  <c r="BB40" i="2"/>
  <c r="BA40" i="2"/>
  <c r="AZ40" i="2"/>
  <c r="AY40" i="2"/>
  <c r="AX40" i="2"/>
  <c r="AW40" i="2"/>
  <c r="AW44" i="2" s="1"/>
  <c r="AV40" i="2"/>
  <c r="AU40" i="2"/>
  <c r="AT40" i="2"/>
  <c r="AS40" i="2"/>
  <c r="AR40" i="2"/>
  <c r="AR44" i="2" s="1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BC34" i="2"/>
  <c r="BB34" i="2"/>
  <c r="BB44" i="2" s="1"/>
  <c r="BA34" i="2"/>
  <c r="BA44" i="2" s="1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BC26" i="2"/>
  <c r="BB26" i="2"/>
  <c r="BA26" i="2"/>
  <c r="AZ26" i="2"/>
  <c r="AZ44" i="2" s="1"/>
  <c r="AY26" i="2"/>
  <c r="AX26" i="2"/>
  <c r="AW26" i="2"/>
  <c r="AV26" i="2"/>
  <c r="AV44" i="2" s="1"/>
  <c r="AU26" i="2"/>
  <c r="AT26" i="2"/>
  <c r="AS26" i="2"/>
  <c r="AS44" i="2" s="1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BC14" i="2"/>
  <c r="BC44" i="2" s="1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44" i="2"/>
  <c r="D42" i="2"/>
  <c r="D40" i="2"/>
  <c r="D34" i="2"/>
  <c r="D26" i="2"/>
  <c r="D24" i="2"/>
  <c r="D18" i="2"/>
  <c r="D14" i="2"/>
  <c r="D7" i="2"/>
  <c r="R66" i="2" l="1"/>
  <c r="R67" i="2" s="1"/>
  <c r="R68" i="2" s="1"/>
  <c r="BC67" i="2"/>
  <c r="BC68" i="2" s="1"/>
  <c r="BB67" i="2"/>
  <c r="BB68" i="2" s="1"/>
  <c r="BA67" i="2"/>
  <c r="BA68" i="2" s="1"/>
  <c r="AZ67" i="2"/>
  <c r="AZ68" i="2" s="1"/>
  <c r="AY67" i="2"/>
  <c r="AY68" i="2" s="1"/>
  <c r="AX67" i="2"/>
  <c r="AX68" i="2" s="1"/>
  <c r="AW67" i="2"/>
  <c r="AW68" i="2" s="1"/>
  <c r="AV67" i="2"/>
  <c r="AV68" i="2" s="1"/>
  <c r="AU67" i="2"/>
  <c r="AU68" i="2" s="1"/>
  <c r="AT67" i="2"/>
  <c r="AT68" i="2" s="1"/>
  <c r="AS67" i="2"/>
  <c r="AS68" i="2" s="1"/>
  <c r="AR67" i="2"/>
  <c r="AR68" i="2" s="1"/>
  <c r="AQ67" i="2"/>
  <c r="AQ68" i="2" s="1"/>
  <c r="AP67" i="2"/>
  <c r="AP68" i="2" s="1"/>
  <c r="AO67" i="2"/>
  <c r="AO68" i="2" s="1"/>
  <c r="AN67" i="2"/>
  <c r="AN68" i="2" s="1"/>
  <c r="AM67" i="2"/>
  <c r="AM68" i="2" s="1"/>
  <c r="AL67" i="2"/>
  <c r="AL68" i="2" s="1"/>
  <c r="AK67" i="2"/>
  <c r="AK68" i="2" s="1"/>
  <c r="AJ67" i="2"/>
  <c r="AJ68" i="2" s="1"/>
  <c r="AI67" i="2"/>
  <c r="AI68" i="2" s="1"/>
  <c r="AH67" i="2"/>
  <c r="AH68" i="2" s="1"/>
  <c r="AG67" i="2"/>
  <c r="AG68" i="2" s="1"/>
  <c r="AF67" i="2"/>
  <c r="AF68" i="2" s="1"/>
  <c r="AE67" i="2"/>
  <c r="AE68" i="2" s="1"/>
  <c r="AD67" i="2"/>
  <c r="AD68" i="2" s="1"/>
  <c r="AC67" i="2"/>
  <c r="AC68" i="2" s="1"/>
  <c r="AB67" i="2"/>
  <c r="AB68" i="2" s="1"/>
  <c r="AA67" i="2"/>
  <c r="AA68" i="2" s="1"/>
  <c r="Z67" i="2"/>
  <c r="Z68" i="2" s="1"/>
  <c r="Y67" i="2"/>
  <c r="Y68" i="2" s="1"/>
  <c r="X67" i="2"/>
  <c r="X68" i="2" s="1"/>
  <c r="W67" i="2"/>
  <c r="W68" i="2" s="1"/>
  <c r="V67" i="2"/>
  <c r="V68" i="2" s="1"/>
  <c r="U67" i="2"/>
  <c r="U68" i="2" s="1"/>
  <c r="T67" i="2"/>
  <c r="T68" i="2" s="1"/>
  <c r="S67" i="2"/>
  <c r="S68" i="2" s="1"/>
  <c r="Q67" i="2"/>
  <c r="Q68" i="2" s="1"/>
  <c r="P67" i="2"/>
  <c r="P68" i="2" s="1"/>
  <c r="O67" i="2"/>
  <c r="O68" i="2" s="1"/>
  <c r="N67" i="2"/>
  <c r="N68" i="2" s="1"/>
  <c r="M67" i="2"/>
  <c r="M68" i="2" s="1"/>
  <c r="L67" i="2"/>
  <c r="L68" i="2" s="1"/>
  <c r="K67" i="2"/>
  <c r="K68" i="2" s="1"/>
  <c r="J67" i="2"/>
  <c r="J68" i="2" s="1"/>
  <c r="I67" i="2"/>
  <c r="I68" i="2" s="1"/>
  <c r="H67" i="2"/>
  <c r="H68" i="2" s="1"/>
  <c r="G67" i="2"/>
  <c r="G68" i="2" s="1"/>
  <c r="F67" i="2"/>
  <c r="F68" i="2" s="1"/>
  <c r="E67" i="2"/>
  <c r="E68" i="2" s="1"/>
  <c r="D67" i="2"/>
  <c r="D68" i="2" s="1"/>
  <c r="AL70" i="2" l="1"/>
  <c r="AX71" i="2"/>
  <c r="AP70" i="2"/>
  <c r="BB70" i="2" l="1"/>
  <c r="BB71" i="2"/>
  <c r="V70" i="2"/>
  <c r="V71" i="2"/>
  <c r="AP71" i="2"/>
  <c r="AD70" i="2"/>
  <c r="AD71" i="2"/>
  <c r="N70" i="2"/>
  <c r="N71" i="2"/>
  <c r="J70" i="2"/>
  <c r="AL71" i="2"/>
  <c r="J71" i="2"/>
  <c r="Z70" i="2"/>
  <c r="Z71" i="2"/>
  <c r="AX70" i="2"/>
  <c r="R71" i="2"/>
  <c r="AT70" i="2"/>
  <c r="AT71" i="2"/>
  <c r="AZ71" i="2"/>
  <c r="BE65" i="2"/>
  <c r="BD65" i="2"/>
  <c r="BE64" i="2"/>
  <c r="BD64" i="2"/>
  <c r="BE63" i="2"/>
  <c r="BD63" i="2"/>
  <c r="BE62" i="2"/>
  <c r="BD62" i="2"/>
  <c r="BE61" i="2"/>
  <c r="BD61" i="2"/>
  <c r="BE59" i="2"/>
  <c r="BD59" i="2"/>
  <c r="BE58" i="2"/>
  <c r="BD58" i="2"/>
  <c r="BE57" i="2"/>
  <c r="BD57" i="2"/>
  <c r="BE56" i="2"/>
  <c r="BD56" i="2"/>
  <c r="BE55" i="2"/>
  <c r="BD55" i="2"/>
  <c r="BD53" i="2" s="1"/>
  <c r="BE54" i="2"/>
  <c r="BD54" i="2"/>
  <c r="BE51" i="2"/>
  <c r="BD51" i="2"/>
  <c r="BE50" i="2"/>
  <c r="BD50" i="2"/>
  <c r="BE49" i="2"/>
  <c r="BD49" i="2"/>
  <c r="BE47" i="2"/>
  <c r="BE46" i="2" s="1"/>
  <c r="BD47" i="2"/>
  <c r="BD46" i="2" s="1"/>
  <c r="BE43" i="2"/>
  <c r="BD43" i="2"/>
  <c r="BE41" i="2"/>
  <c r="BE40" i="2" s="1"/>
  <c r="BE39" i="2"/>
  <c r="BD39" i="2"/>
  <c r="BE38" i="2"/>
  <c r="BD38" i="2"/>
  <c r="BE37" i="2"/>
  <c r="BD37" i="2"/>
  <c r="BE36" i="2"/>
  <c r="BD36" i="2"/>
  <c r="BE35" i="2"/>
  <c r="BD35" i="2"/>
  <c r="BD29" i="2"/>
  <c r="BE29" i="2"/>
  <c r="BD30" i="2"/>
  <c r="BE30" i="2"/>
  <c r="BD31" i="2"/>
  <c r="BE31" i="2"/>
  <c r="BD32" i="2"/>
  <c r="BE32" i="2"/>
  <c r="BD33" i="2"/>
  <c r="BE33" i="2"/>
  <c r="BE28" i="2"/>
  <c r="BD28" i="2"/>
  <c r="BE27" i="2"/>
  <c r="BD27" i="2"/>
  <c r="BD25" i="2"/>
  <c r="BE25" i="2"/>
  <c r="BE24" i="2" s="1"/>
  <c r="BE23" i="2"/>
  <c r="BE22" i="2"/>
  <c r="BE21" i="2"/>
  <c r="BE19" i="2"/>
  <c r="BE20" i="2"/>
  <c r="BD23" i="2"/>
  <c r="BD22" i="2"/>
  <c r="BD21" i="2"/>
  <c r="BD20" i="2"/>
  <c r="BD19" i="2"/>
  <c r="BE17" i="2"/>
  <c r="BE16" i="2"/>
  <c r="BE15" i="2"/>
  <c r="BD17" i="2"/>
  <c r="BD16" i="2"/>
  <c r="BD15" i="2"/>
  <c r="BE13" i="2"/>
  <c r="BE12" i="2"/>
  <c r="BE11" i="2"/>
  <c r="BE10" i="2"/>
  <c r="BE9" i="2"/>
  <c r="BE7" i="2" s="1"/>
  <c r="BD13" i="2"/>
  <c r="BD12" i="2"/>
  <c r="BD11" i="2"/>
  <c r="BD10" i="2"/>
  <c r="BD9" i="2"/>
  <c r="BD7" i="2" s="1"/>
  <c r="BE8" i="2"/>
  <c r="BD8" i="2"/>
  <c r="BD18" i="2" l="1"/>
  <c r="BD26" i="2"/>
  <c r="BD14" i="2"/>
  <c r="BE18" i="2"/>
  <c r="BE34" i="2"/>
  <c r="BE48" i="2"/>
  <c r="BE53" i="2"/>
  <c r="BE26" i="2"/>
  <c r="BD34" i="2"/>
  <c r="BD44" i="2" s="1"/>
  <c r="BE14" i="2"/>
  <c r="BE60" i="2"/>
  <c r="BE66" i="2" s="1"/>
  <c r="BD60" i="2"/>
  <c r="BD48" i="2"/>
  <c r="BD66" i="2" s="1"/>
  <c r="T71" i="2"/>
  <c r="T70" i="2"/>
  <c r="P70" i="2"/>
  <c r="P71" i="2"/>
  <c r="AR71" i="2"/>
  <c r="AR70" i="2"/>
  <c r="AJ71" i="2"/>
  <c r="AF70" i="2"/>
  <c r="AF71" i="2"/>
  <c r="R70" i="2"/>
  <c r="AJ70" i="2"/>
  <c r="F71" i="2"/>
  <c r="AV70" i="2"/>
  <c r="AV71" i="2"/>
  <c r="AH71" i="2"/>
  <c r="AH70" i="2"/>
  <c r="X71" i="2"/>
  <c r="X70" i="2"/>
  <c r="H71" i="2"/>
  <c r="H70" i="2"/>
  <c r="AN71" i="2"/>
  <c r="AN70" i="2"/>
  <c r="AZ70" i="2"/>
  <c r="AB70" i="2"/>
  <c r="AB71" i="2"/>
  <c r="F70" i="2"/>
  <c r="BE44" i="2" l="1"/>
  <c r="L71" i="2"/>
  <c r="L70" i="2"/>
  <c r="D70" i="2"/>
  <c r="D71" i="2"/>
  <c r="BD67" i="2" l="1"/>
  <c r="BD68" i="2" s="1"/>
  <c r="BE67" i="2"/>
  <c r="BE68" i="2" s="1"/>
  <c r="BD71" i="2" l="1"/>
  <c r="BD70" i="2"/>
</calcChain>
</file>

<file path=xl/sharedStrings.xml><?xml version="1.0" encoding="utf-8"?>
<sst xmlns="http://schemas.openxmlformats.org/spreadsheetml/2006/main" count="338" uniqueCount="193">
  <si>
    <t>Tab. 2   Výkaz zisku a ztráty</t>
  </si>
  <si>
    <r>
      <t xml:space="preserve">Výkaz zisku a ztráty </t>
    </r>
    <r>
      <rPr>
        <sz val="8"/>
        <rFont val="Calibri"/>
        <family val="2"/>
        <charset val="238"/>
      </rPr>
      <t>(1)</t>
    </r>
  </si>
  <si>
    <t>UK</t>
  </si>
  <si>
    <t>JU</t>
  </si>
  <si>
    <t>UJEP</t>
  </si>
  <si>
    <t>MU</t>
  </si>
  <si>
    <t>VFU</t>
  </si>
  <si>
    <t>OU</t>
  </si>
  <si>
    <t>UHK</t>
  </si>
  <si>
    <t>VŠCHT</t>
  </si>
  <si>
    <t>ZČU</t>
  </si>
  <si>
    <t>TUL</t>
  </si>
  <si>
    <t>UPA</t>
  </si>
  <si>
    <t>VUT</t>
  </si>
  <si>
    <t>UTB</t>
  </si>
  <si>
    <t>VŠE</t>
  </si>
  <si>
    <t>ČZU</t>
  </si>
  <si>
    <t>MENDELU</t>
  </si>
  <si>
    <t>AMU</t>
  </si>
  <si>
    <t>AVU</t>
  </si>
  <si>
    <t>VŠUP</t>
  </si>
  <si>
    <t>JAMU</t>
  </si>
  <si>
    <t>VŠPJ</t>
  </si>
  <si>
    <t>VŠTE</t>
  </si>
  <si>
    <r>
      <t xml:space="preserve"> Příloha č.2 k vyhlášce č. </t>
    </r>
    <r>
      <rPr>
        <b/>
        <sz val="9"/>
        <rFont val="Calibri"/>
        <family val="2"/>
        <charset val="238"/>
      </rPr>
      <t>504/2002 Sb.</t>
    </r>
    <r>
      <rPr>
        <sz val="9"/>
        <rFont val="Calibri"/>
        <family val="2"/>
        <charset val="238"/>
      </rPr>
      <t xml:space="preserve"> ve znění pozdějších předpisů</t>
    </r>
  </si>
  <si>
    <r>
      <t xml:space="preserve"> Jednotlivé položky se vykazují v tis. Kč (</t>
    </r>
    <r>
      <rPr>
        <sz val="10"/>
        <rFont val="Calibri"/>
        <family val="2"/>
        <charset val="238"/>
      </rPr>
      <t>§4, odst.3</t>
    </r>
    <r>
      <rPr>
        <b/>
        <sz val="10"/>
        <rFont val="Calibri"/>
        <family val="2"/>
        <charset val="238"/>
      </rPr>
      <t>)</t>
    </r>
  </si>
  <si>
    <r>
      <t xml:space="preserve">účet / součet </t>
    </r>
    <r>
      <rPr>
        <sz val="8"/>
        <rFont val="Calibri"/>
        <family val="2"/>
        <charset val="238"/>
      </rPr>
      <t>(2)</t>
    </r>
  </si>
  <si>
    <r>
      <t xml:space="preserve">řádek </t>
    </r>
    <r>
      <rPr>
        <sz val="8"/>
        <rFont val="Calibri"/>
        <family val="2"/>
        <charset val="238"/>
      </rPr>
      <t>(3)</t>
    </r>
  </si>
  <si>
    <r>
      <t xml:space="preserve">hlavní činnost </t>
    </r>
    <r>
      <rPr>
        <sz val="10"/>
        <rFont val="Calibri"/>
        <family val="2"/>
        <charset val="238"/>
      </rPr>
      <t>(4)</t>
    </r>
  </si>
  <si>
    <r>
      <t xml:space="preserve">hospodářská/ doplňková činnost </t>
    </r>
    <r>
      <rPr>
        <sz val="10"/>
        <rFont val="Calibri"/>
        <family val="2"/>
        <charset val="238"/>
      </rPr>
      <t>(4)</t>
    </r>
  </si>
  <si>
    <t>A. Náklady</t>
  </si>
  <si>
    <t>sl. 1</t>
  </si>
  <si>
    <t>sl.2</t>
  </si>
  <si>
    <t xml:space="preserve">     I. Spotřebované nákupy a nakupované služby</t>
  </si>
  <si>
    <t>ř.2 až 7</t>
  </si>
  <si>
    <t>0001</t>
  </si>
  <si>
    <t xml:space="preserve">            1.Spotřeba materiálu, energie a ostatních neskladovaných dodávek</t>
  </si>
  <si>
    <t>501,502,503</t>
  </si>
  <si>
    <t>0002</t>
  </si>
  <si>
    <t xml:space="preserve">            2.Prodané zboží</t>
  </si>
  <si>
    <t>0003</t>
  </si>
  <si>
    <t xml:space="preserve">            3.Opravy a udržování</t>
  </si>
  <si>
    <t>0004</t>
  </si>
  <si>
    <t xml:space="preserve">            4.Náklady na cestovné</t>
  </si>
  <si>
    <t>0005</t>
  </si>
  <si>
    <t xml:space="preserve">            5.Náklady na reprezentaci</t>
  </si>
  <si>
    <t>0006</t>
  </si>
  <si>
    <t xml:space="preserve">            6.Ostatní služby</t>
  </si>
  <si>
    <t>0007</t>
  </si>
  <si>
    <t xml:space="preserve">     II.Změny stavu zásob vlastní činnosti a aktivace</t>
  </si>
  <si>
    <t>ř.9 až 11</t>
  </si>
  <si>
    <t>0008</t>
  </si>
  <si>
    <t xml:space="preserve">           7.Změna stavu zásob vlastní činnosti</t>
  </si>
  <si>
    <t>0009</t>
  </si>
  <si>
    <t xml:space="preserve">           8.Aktivace materiálu, zboží a vnitroorganizačních služeb</t>
  </si>
  <si>
    <t>0010</t>
  </si>
  <si>
    <t xml:space="preserve">           9.Aktivace dlouhodobého majetku</t>
  </si>
  <si>
    <t>0011</t>
  </si>
  <si>
    <t xml:space="preserve">     III.Osobní náklady </t>
  </si>
  <si>
    <t>ř.13 až 17</t>
  </si>
  <si>
    <t>0012</t>
  </si>
  <si>
    <t xml:space="preserve">           10.Mzdové náklady</t>
  </si>
  <si>
    <t>0013</t>
  </si>
  <si>
    <t xml:space="preserve">            11.Zákonné sociální pojištění</t>
  </si>
  <si>
    <t>0014</t>
  </si>
  <si>
    <t xml:space="preserve">            12.Ostatní sociální pojištění</t>
  </si>
  <si>
    <t>0015</t>
  </si>
  <si>
    <t xml:space="preserve">            13.Zákonné sociální náklady</t>
  </si>
  <si>
    <t>0016</t>
  </si>
  <si>
    <t xml:space="preserve">            14.Ostatní sociální náklady</t>
  </si>
  <si>
    <t>0017</t>
  </si>
  <si>
    <t xml:space="preserve">    IV.Daně a poplatky </t>
  </si>
  <si>
    <t xml:space="preserve">ř.19 </t>
  </si>
  <si>
    <t>0018</t>
  </si>
  <si>
    <t xml:space="preserve">            15.Daně a poplatky</t>
  </si>
  <si>
    <t>0019</t>
  </si>
  <si>
    <t xml:space="preserve">    V.Ostatní náklady </t>
  </si>
  <si>
    <t>ř.21 až 27</t>
  </si>
  <si>
    <t>0020</t>
  </si>
  <si>
    <t xml:space="preserve">            16.Smluvní pokuty a úroky z prodlení, ostatní pokuty a penále</t>
  </si>
  <si>
    <t>0021</t>
  </si>
  <si>
    <t xml:space="preserve">            17.Odpis nedobytné pohledávky</t>
  </si>
  <si>
    <t>0022</t>
  </si>
  <si>
    <t xml:space="preserve">            18.Nákladové úroky</t>
  </si>
  <si>
    <t>0023</t>
  </si>
  <si>
    <t xml:space="preserve">            19.Kursové ztráty</t>
  </si>
  <si>
    <t>0024</t>
  </si>
  <si>
    <t xml:space="preserve">            20.Dary</t>
  </si>
  <si>
    <t>0025</t>
  </si>
  <si>
    <t xml:space="preserve">            21.Manka a škody</t>
  </si>
  <si>
    <t>0026</t>
  </si>
  <si>
    <t xml:space="preserve">            22.Jiné ostatní náklady</t>
  </si>
  <si>
    <t>0027</t>
  </si>
  <si>
    <t xml:space="preserve">     VI.Odpisy, prodaný majetek, tvorba rezerv a opravných položek </t>
  </si>
  <si>
    <t>ř.29 až 33</t>
  </si>
  <si>
    <t>0028</t>
  </si>
  <si>
    <t xml:space="preserve">            23.Odpisy dlouhodobého majetku</t>
  </si>
  <si>
    <t>0029</t>
  </si>
  <si>
    <t xml:space="preserve">            24.Prodaný dlouhodobý majetek</t>
  </si>
  <si>
    <t>0030</t>
  </si>
  <si>
    <t xml:space="preserve">            25.Prodané cenné papíry a podíly</t>
  </si>
  <si>
    <t>0031</t>
  </si>
  <si>
    <t xml:space="preserve">            26.Prodaný materiál</t>
  </si>
  <si>
    <t>0032</t>
  </si>
  <si>
    <t xml:space="preserve">            27.Tvorba a použití  rezerv a opravných položek</t>
  </si>
  <si>
    <t>556,558,559</t>
  </si>
  <si>
    <t>0033</t>
  </si>
  <si>
    <t xml:space="preserve">     VII.Poskytnuté příspěvky celkem</t>
  </si>
  <si>
    <t>ř.35</t>
  </si>
  <si>
    <t>0034</t>
  </si>
  <si>
    <t xml:space="preserve">            28.Poskyt.členské příspěvky a příspěvky zúčt. mezi  organ. složkami</t>
  </si>
  <si>
    <t>0035</t>
  </si>
  <si>
    <t xml:space="preserve">     VIII.Daň z příjmů celkem</t>
  </si>
  <si>
    <t>ř.37</t>
  </si>
  <si>
    <t>0036</t>
  </si>
  <si>
    <t xml:space="preserve">            29.Daň z příjmů</t>
  </si>
  <si>
    <t>0037</t>
  </si>
  <si>
    <t>Náklady celkem</t>
  </si>
  <si>
    <t>0038</t>
  </si>
  <si>
    <t>B. Výnosy</t>
  </si>
  <si>
    <t xml:space="preserve">        I.Provozní dotace</t>
  </si>
  <si>
    <t>0040</t>
  </si>
  <si>
    <t xml:space="preserve">             1.Provozní dotace</t>
  </si>
  <si>
    <t>0041</t>
  </si>
  <si>
    <t xml:space="preserve">      II.Přijaté příspěvky </t>
  </si>
  <si>
    <t>ř.43 až 45</t>
  </si>
  <si>
    <t>0042</t>
  </si>
  <si>
    <t xml:space="preserve">             2.Přijaté příspěvky zúčtované mezi organizačními složkami</t>
  </si>
  <si>
    <t>0043</t>
  </si>
  <si>
    <t xml:space="preserve">            3.Přijaté příspěvky (dary)</t>
  </si>
  <si>
    <t>0044</t>
  </si>
  <si>
    <t xml:space="preserve">             4.Přijaté členské příspěvky</t>
  </si>
  <si>
    <t>0045</t>
  </si>
  <si>
    <t xml:space="preserve">        III.Tržby za vlastní výkony a za zboží celkem</t>
  </si>
  <si>
    <t>601,602,604</t>
  </si>
  <si>
    <t>0046</t>
  </si>
  <si>
    <t xml:space="preserve">        IV.Ostatní výnosy celkem</t>
  </si>
  <si>
    <t>ř.48 až 53</t>
  </si>
  <si>
    <t>0047</t>
  </si>
  <si>
    <t xml:space="preserve">             5.Smluvní pokuty, úroky z prodlení, ostatní pokuty a penále</t>
  </si>
  <si>
    <t>0048</t>
  </si>
  <si>
    <t xml:space="preserve">             6.Platby za odepsané pohledávky</t>
  </si>
  <si>
    <t>0049</t>
  </si>
  <si>
    <t xml:space="preserve">             7.Výnosové úroky</t>
  </si>
  <si>
    <t>0050</t>
  </si>
  <si>
    <t xml:space="preserve">             8.Kursové zisky</t>
  </si>
  <si>
    <t>0051</t>
  </si>
  <si>
    <t xml:space="preserve">             9.Zúčtování fondů</t>
  </si>
  <si>
    <t>0052</t>
  </si>
  <si>
    <t xml:space="preserve">             10.Jiné ostatní výnosy</t>
  </si>
  <si>
    <t>0053</t>
  </si>
  <si>
    <t xml:space="preserve">       V.Tržby z prodeje majetku</t>
  </si>
  <si>
    <t>ř.55 až 59</t>
  </si>
  <si>
    <t>0054</t>
  </si>
  <si>
    <t xml:space="preserve">             11.Tržby z prodeje dlouh. nehmotného a hmotného majetku</t>
  </si>
  <si>
    <t>0055</t>
  </si>
  <si>
    <t xml:space="preserve">             12.Tržby z prodeje cenných papírů a podílů</t>
  </si>
  <si>
    <t>0056</t>
  </si>
  <si>
    <t xml:space="preserve">             13.Tržby z prodeje materiálu</t>
  </si>
  <si>
    <t>0057</t>
  </si>
  <si>
    <t xml:space="preserve">             14.Výnosy z krátkodobého finančního majetku</t>
  </si>
  <si>
    <t>0058</t>
  </si>
  <si>
    <t xml:space="preserve">             15.Výnosy z dlouhodobého finančního majetku</t>
  </si>
  <si>
    <t>0059</t>
  </si>
  <si>
    <t>Výnosy celkem</t>
  </si>
  <si>
    <t xml:space="preserve">ř.40+42+46+47+54 </t>
  </si>
  <si>
    <t>0060</t>
  </si>
  <si>
    <t>C. Výsledek hospodaření před zdaněním</t>
  </si>
  <si>
    <t>0061</t>
  </si>
  <si>
    <t>D. Výsledek hospodaření po zdanění</t>
  </si>
  <si>
    <t>0062</t>
  </si>
  <si>
    <t>hlavní + hospodářská činnost</t>
  </si>
  <si>
    <t xml:space="preserve"> Výsledek hospodaření před zdaněním celkem</t>
  </si>
  <si>
    <t>ř.61/sl.1+61/sl.2</t>
  </si>
  <si>
    <t>0063</t>
  </si>
  <si>
    <t xml:space="preserve"> Výsledek hospodaření po zdanění celkem</t>
  </si>
  <si>
    <t>ř.62/sl.1+62/sl.2</t>
  </si>
  <si>
    <t>0064</t>
  </si>
  <si>
    <t>Poznámky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</si>
  <si>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Zpracování "Výkazu zisku a ztraty" se řídí § 6 a §§ 26 až 28  Vyhlášky 504/2002 Sb.</t>
    </r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</si>
  <si>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Vyhláškou je dáno pouze označení a členění textů; čísla příslušných účtů  a skupin jsou doplněna pro lepší orientaci ve výkazu.</t>
    </r>
  </si>
  <si>
    <r>
      <rPr>
        <sz val="8"/>
        <rFont val="Calibri"/>
        <family val="2"/>
        <charset val="238"/>
      </rPr>
      <t>(3)</t>
    </r>
    <r>
      <rPr>
        <sz val="10"/>
        <rFont val="Calibri"/>
        <family val="2"/>
        <charset val="238"/>
      </rPr>
      <t xml:space="preserve"> Číslování řádků a sloupců je závazné </t>
    </r>
  </si>
  <si>
    <r>
      <rPr>
        <sz val="8"/>
        <rFont val="Calibri"/>
        <family val="2"/>
        <charset val="238"/>
      </rPr>
      <t>(4)</t>
    </r>
    <r>
      <rPr>
        <sz val="10"/>
        <rFont val="Calibri"/>
        <family val="2"/>
        <charset val="238"/>
      </rPr>
      <t xml:space="preserve"> Údaje se vyplňují  na celé tisíce bez desetinných míst.</t>
    </r>
  </si>
  <si>
    <t>UPOL</t>
  </si>
  <si>
    <t>SU</t>
  </si>
  <si>
    <t>Celkem</t>
  </si>
  <si>
    <t>ř.41</t>
  </si>
  <si>
    <t>ř.61 - 36</t>
  </si>
  <si>
    <t>ř.1+8+12+18+20+ 28+34+36</t>
  </si>
  <si>
    <t>ř.60 - 38 + 36</t>
  </si>
  <si>
    <t>0</t>
  </si>
  <si>
    <t>ČVUT</t>
  </si>
  <si>
    <t>VŠB-TUO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</si>
</sst>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4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30"/>
      <name val="Calibri"/>
      <family val="2"/>
      <charset val="238"/>
    </font>
    <font>
      <sz val="10"/>
      <color indexed="62"/>
      <name val="Calibri"/>
      <family val="2"/>
      <charset val="238"/>
    </font>
    <font>
      <sz val="10"/>
      <color indexed="12"/>
      <name val="Calibri"/>
      <family val="2"/>
      <charset val="238"/>
    </font>
    <font>
      <b/>
      <sz val="10"/>
      <color indexed="62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4" tint="-0.249977111117893"/>
      <name val="Calibri"/>
      <family val="2"/>
      <charset val="238"/>
    </font>
    <font>
      <sz val="10"/>
      <color rgb="FF0070C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3" fillId="0" borderId="0" xfId="1" applyFont="1" applyBorder="1" applyAlignment="1">
      <alignment vertical="center"/>
    </xf>
    <xf numFmtId="0" fontId="7" fillId="0" borderId="13" xfId="1" applyFont="1" applyBorder="1" applyAlignment="1">
      <alignment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3" fontId="7" fillId="0" borderId="16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3" fontId="3" fillId="0" borderId="24" xfId="1" applyNumberFormat="1" applyFont="1" applyBorder="1" applyAlignment="1">
      <alignment vertical="center" shrinkToFit="1"/>
    </xf>
    <xf numFmtId="3" fontId="3" fillId="0" borderId="25" xfId="1" applyNumberFormat="1" applyFont="1" applyBorder="1" applyAlignment="1">
      <alignment horizontal="center" vertical="center" shrinkToFit="1"/>
    </xf>
    <xf numFmtId="3" fontId="3" fillId="0" borderId="27" xfId="1" applyNumberFormat="1" applyFont="1" applyFill="1" applyBorder="1" applyAlignment="1">
      <alignment horizontal="center" vertical="center" shrinkToFit="1"/>
    </xf>
    <xf numFmtId="3" fontId="3" fillId="0" borderId="28" xfId="1" applyNumberFormat="1" applyFont="1" applyFill="1" applyBorder="1" applyAlignment="1">
      <alignment horizontal="center" vertical="center" shrinkToFit="1"/>
    </xf>
    <xf numFmtId="3" fontId="8" fillId="0" borderId="27" xfId="1" applyNumberFormat="1" applyFont="1" applyBorder="1" applyAlignment="1">
      <alignment horizontal="center" vertical="center" shrinkToFit="1"/>
    </xf>
    <xf numFmtId="3" fontId="8" fillId="0" borderId="26" xfId="1" applyNumberFormat="1" applyFont="1" applyBorder="1" applyAlignment="1">
      <alignment horizontal="center" vertical="center" shrinkToFit="1"/>
    </xf>
    <xf numFmtId="3" fontId="8" fillId="0" borderId="28" xfId="1" applyNumberFormat="1" applyFont="1" applyBorder="1" applyAlignment="1">
      <alignment horizontal="center" vertical="center" shrinkToFit="1"/>
    </xf>
    <xf numFmtId="3" fontId="8" fillId="0" borderId="24" xfId="1" applyNumberFormat="1" applyFont="1" applyBorder="1" applyAlignment="1">
      <alignment horizontal="center" vertical="center" shrinkToFit="1"/>
    </xf>
    <xf numFmtId="3" fontId="14" fillId="0" borderId="27" xfId="1" applyNumberFormat="1" applyFont="1" applyBorder="1" applyAlignment="1">
      <alignment horizontal="center" vertical="center" shrinkToFit="1"/>
    </xf>
    <xf numFmtId="3" fontId="14" fillId="0" borderId="28" xfId="1" applyNumberFormat="1" applyFont="1" applyBorder="1" applyAlignment="1">
      <alignment horizontal="center" vertical="center" shrinkToFit="1"/>
    </xf>
    <xf numFmtId="3" fontId="7" fillId="0" borderId="24" xfId="1" applyNumberFormat="1" applyFont="1" applyBorder="1" applyAlignment="1">
      <alignment vertical="center" shrinkToFit="1"/>
    </xf>
    <xf numFmtId="3" fontId="7" fillId="0" borderId="30" xfId="1" applyNumberFormat="1" applyFont="1" applyBorder="1" applyAlignment="1">
      <alignment vertical="center" shrinkToFit="1"/>
    </xf>
    <xf numFmtId="3" fontId="3" fillId="0" borderId="31" xfId="1" applyNumberFormat="1" applyFont="1" applyBorder="1" applyAlignment="1">
      <alignment horizontal="center" vertical="center" shrinkToFit="1"/>
    </xf>
    <xf numFmtId="0" fontId="7" fillId="0" borderId="0" xfId="1" applyFont="1" applyBorder="1" applyAlignment="1">
      <alignment vertical="center" wrapText="1"/>
    </xf>
    <xf numFmtId="49" fontId="3" fillId="0" borderId="0" xfId="1" applyNumberFormat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49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3" fontId="3" fillId="4" borderId="24" xfId="1" applyNumberFormat="1" applyFont="1" applyFill="1" applyBorder="1" applyAlignment="1">
      <alignment vertical="center" shrinkToFit="1"/>
    </xf>
    <xf numFmtId="3" fontId="3" fillId="4" borderId="25" xfId="1" applyNumberFormat="1" applyFont="1" applyFill="1" applyBorder="1" applyAlignment="1">
      <alignment horizontal="center" vertical="center" shrinkToFit="1"/>
    </xf>
    <xf numFmtId="3" fontId="3" fillId="4" borderId="26" xfId="1" applyNumberFormat="1" applyFont="1" applyFill="1" applyBorder="1" applyAlignment="1">
      <alignment horizontal="center" vertical="center" shrinkToFit="1"/>
    </xf>
    <xf numFmtId="3" fontId="8" fillId="4" borderId="27" xfId="1" applyNumberFormat="1" applyFont="1" applyFill="1" applyBorder="1" applyAlignment="1">
      <alignment horizontal="center" vertical="center" shrinkToFit="1"/>
    </xf>
    <xf numFmtId="3" fontId="8" fillId="4" borderId="26" xfId="1" applyNumberFormat="1" applyFont="1" applyFill="1" applyBorder="1" applyAlignment="1">
      <alignment horizontal="center" vertical="center" shrinkToFit="1"/>
    </xf>
    <xf numFmtId="3" fontId="8" fillId="4" borderId="28" xfId="1" applyNumberFormat="1" applyFont="1" applyFill="1" applyBorder="1" applyAlignment="1">
      <alignment horizontal="center" vertical="center" shrinkToFit="1"/>
    </xf>
    <xf numFmtId="3" fontId="8" fillId="4" borderId="24" xfId="1" applyNumberFormat="1" applyFont="1" applyFill="1" applyBorder="1" applyAlignment="1">
      <alignment horizontal="center" vertical="center" shrinkToFit="1"/>
    </xf>
    <xf numFmtId="0" fontId="7" fillId="5" borderId="2" xfId="1" applyFont="1" applyFill="1" applyBorder="1" applyAlignment="1">
      <alignment horizontal="left" vertical="center"/>
    </xf>
    <xf numFmtId="49" fontId="7" fillId="5" borderId="9" xfId="1" applyNumberFormat="1" applyFont="1" applyFill="1" applyBorder="1" applyAlignment="1">
      <alignment horizontal="center" vertical="center" wrapText="1"/>
    </xf>
    <xf numFmtId="49" fontId="7" fillId="5" borderId="10" xfId="1" applyNumberFormat="1" applyFont="1" applyFill="1" applyBorder="1" applyAlignment="1">
      <alignment horizontal="center" vertical="center" wrapText="1"/>
    </xf>
    <xf numFmtId="3" fontId="7" fillId="5" borderId="11" xfId="1" applyNumberFormat="1" applyFont="1" applyFill="1" applyBorder="1" applyAlignment="1">
      <alignment horizontal="center" vertical="center" wrapText="1"/>
    </xf>
    <xf numFmtId="3" fontId="7" fillId="5" borderId="10" xfId="1" applyNumberFormat="1" applyFont="1" applyFill="1" applyBorder="1" applyAlignment="1">
      <alignment horizontal="center" vertical="center" wrapText="1"/>
    </xf>
    <xf numFmtId="3" fontId="7" fillId="5" borderId="12" xfId="1" applyNumberFormat="1" applyFont="1" applyFill="1" applyBorder="1" applyAlignment="1">
      <alignment horizontal="center" vertical="center" wrapText="1"/>
    </xf>
    <xf numFmtId="3" fontId="3" fillId="6" borderId="19" xfId="1" applyNumberFormat="1" applyFont="1" applyFill="1" applyBorder="1" applyAlignment="1">
      <alignment vertical="center" shrinkToFit="1"/>
    </xf>
    <xf numFmtId="3" fontId="3" fillId="6" borderId="20" xfId="1" applyNumberFormat="1" applyFont="1" applyFill="1" applyBorder="1" applyAlignment="1">
      <alignment horizontal="center" vertical="center" shrinkToFit="1"/>
    </xf>
    <xf numFmtId="3" fontId="3" fillId="6" borderId="21" xfId="1" applyNumberFormat="1" applyFont="1" applyFill="1" applyBorder="1" applyAlignment="1">
      <alignment horizontal="center" vertical="center" shrinkToFit="1"/>
    </xf>
    <xf numFmtId="3" fontId="8" fillId="6" borderId="22" xfId="1" applyNumberFormat="1" applyFont="1" applyFill="1" applyBorder="1" applyAlignment="1">
      <alignment horizontal="center" vertical="center" shrinkToFit="1"/>
    </xf>
    <xf numFmtId="3" fontId="8" fillId="6" borderId="21" xfId="1" applyNumberFormat="1" applyFont="1" applyFill="1" applyBorder="1" applyAlignment="1">
      <alignment horizontal="center" vertical="center" shrinkToFit="1"/>
    </xf>
    <xf numFmtId="3" fontId="8" fillId="6" borderId="23" xfId="1" applyNumberFormat="1" applyFont="1" applyFill="1" applyBorder="1" applyAlignment="1">
      <alignment horizontal="center" vertical="center" shrinkToFit="1"/>
    </xf>
    <xf numFmtId="3" fontId="8" fillId="6" borderId="19" xfId="1" applyNumberFormat="1" applyFont="1" applyFill="1" applyBorder="1" applyAlignment="1">
      <alignment horizontal="center" vertical="center" shrinkToFit="1"/>
    </xf>
    <xf numFmtId="3" fontId="3" fillId="6" borderId="24" xfId="1" applyNumberFormat="1" applyFont="1" applyFill="1" applyBorder="1" applyAlignment="1">
      <alignment vertical="center" shrinkToFit="1"/>
    </xf>
    <xf numFmtId="3" fontId="3" fillId="6" borderId="25" xfId="1" applyNumberFormat="1" applyFont="1" applyFill="1" applyBorder="1" applyAlignment="1">
      <alignment horizontal="center" vertical="center" shrinkToFit="1"/>
    </xf>
    <xf numFmtId="3" fontId="3" fillId="6" borderId="26" xfId="1" applyNumberFormat="1" applyFont="1" applyFill="1" applyBorder="1" applyAlignment="1">
      <alignment horizontal="center" vertical="center" shrinkToFit="1"/>
    </xf>
    <xf numFmtId="3" fontId="8" fillId="6" borderId="27" xfId="1" applyNumberFormat="1" applyFont="1" applyFill="1" applyBorder="1" applyAlignment="1">
      <alignment horizontal="center" vertical="center" shrinkToFit="1"/>
    </xf>
    <xf numFmtId="3" fontId="8" fillId="6" borderId="26" xfId="1" applyNumberFormat="1" applyFont="1" applyFill="1" applyBorder="1" applyAlignment="1">
      <alignment horizontal="center" vertical="center" shrinkToFit="1"/>
    </xf>
    <xf numFmtId="3" fontId="8" fillId="6" borderId="28" xfId="1" applyNumberFormat="1" applyFont="1" applyFill="1" applyBorder="1" applyAlignment="1">
      <alignment horizontal="center" vertical="center" shrinkToFit="1"/>
    </xf>
    <xf numFmtId="3" fontId="8" fillId="6" borderId="24" xfId="1" applyNumberFormat="1" applyFont="1" applyFill="1" applyBorder="1" applyAlignment="1">
      <alignment horizontal="center" vertical="center" shrinkToFit="1"/>
    </xf>
    <xf numFmtId="3" fontId="10" fillId="6" borderId="26" xfId="1" applyNumberFormat="1" applyFont="1" applyFill="1" applyBorder="1" applyAlignment="1">
      <alignment horizontal="center" vertical="center" shrinkToFit="1"/>
    </xf>
    <xf numFmtId="3" fontId="10" fillId="6" borderId="28" xfId="1" applyNumberFormat="1" applyFont="1" applyFill="1" applyBorder="1" applyAlignment="1">
      <alignment horizontal="center" vertical="center" shrinkToFit="1"/>
    </xf>
    <xf numFmtId="3" fontId="10" fillId="6" borderId="27" xfId="1" applyNumberFormat="1" applyFont="1" applyFill="1" applyBorder="1" applyAlignment="1">
      <alignment horizontal="center" vertical="center" shrinkToFit="1"/>
    </xf>
    <xf numFmtId="3" fontId="10" fillId="6" borderId="24" xfId="1" applyNumberFormat="1" applyFont="1" applyFill="1" applyBorder="1" applyAlignment="1">
      <alignment horizontal="center" vertical="center" shrinkToFit="1"/>
    </xf>
    <xf numFmtId="3" fontId="11" fillId="6" borderId="24" xfId="1" applyNumberFormat="1" applyFont="1" applyFill="1" applyBorder="1" applyAlignment="1">
      <alignment horizontal="center" vertical="center" shrinkToFit="1"/>
    </xf>
    <xf numFmtId="3" fontId="11" fillId="6" borderId="26" xfId="1" applyNumberFormat="1" applyFont="1" applyFill="1" applyBorder="1" applyAlignment="1">
      <alignment horizontal="center" vertical="center" shrinkToFit="1"/>
    </xf>
    <xf numFmtId="3" fontId="11" fillId="6" borderId="27" xfId="1" applyNumberFormat="1" applyFont="1" applyFill="1" applyBorder="1" applyAlignment="1">
      <alignment horizontal="center" vertical="center" shrinkToFit="1"/>
    </xf>
    <xf numFmtId="3" fontId="11" fillId="6" borderId="28" xfId="1" applyNumberFormat="1" applyFont="1" applyFill="1" applyBorder="1" applyAlignment="1">
      <alignment horizontal="center" vertical="center" shrinkToFit="1"/>
    </xf>
    <xf numFmtId="3" fontId="7" fillId="7" borderId="24" xfId="1" applyNumberFormat="1" applyFont="1" applyFill="1" applyBorder="1" applyAlignment="1">
      <alignment vertical="center" shrinkToFit="1"/>
    </xf>
    <xf numFmtId="3" fontId="3" fillId="7" borderId="25" xfId="1" applyNumberFormat="1" applyFont="1" applyFill="1" applyBorder="1" applyAlignment="1">
      <alignment horizontal="center" vertical="center" shrinkToFit="1"/>
    </xf>
    <xf numFmtId="3" fontId="3" fillId="7" borderId="26" xfId="1" applyNumberFormat="1" applyFont="1" applyFill="1" applyBorder="1" applyAlignment="1">
      <alignment horizontal="center" vertical="center" shrinkToFit="1"/>
    </xf>
    <xf numFmtId="3" fontId="8" fillId="7" borderId="27" xfId="1" applyNumberFormat="1" applyFont="1" applyFill="1" applyBorder="1" applyAlignment="1">
      <alignment horizontal="center" vertical="center" shrinkToFit="1"/>
    </xf>
    <xf numFmtId="3" fontId="8" fillId="7" borderId="26" xfId="1" applyNumberFormat="1" applyFont="1" applyFill="1" applyBorder="1" applyAlignment="1">
      <alignment horizontal="center" vertical="center" shrinkToFit="1"/>
    </xf>
    <xf numFmtId="3" fontId="8" fillId="7" borderId="28" xfId="1" applyNumberFormat="1" applyFont="1" applyFill="1" applyBorder="1" applyAlignment="1">
      <alignment horizontal="center" vertical="center" shrinkToFit="1"/>
    </xf>
    <xf numFmtId="3" fontId="8" fillId="7" borderId="24" xfId="1" applyNumberFormat="1" applyFont="1" applyFill="1" applyBorder="1" applyAlignment="1">
      <alignment horizontal="center" vertical="center" shrinkToFit="1"/>
    </xf>
    <xf numFmtId="3" fontId="7" fillId="5" borderId="34" xfId="1" applyNumberFormat="1" applyFont="1" applyFill="1" applyBorder="1" applyAlignment="1">
      <alignment vertical="center" shrinkToFit="1"/>
    </xf>
    <xf numFmtId="3" fontId="3" fillId="5" borderId="35" xfId="1" applyNumberFormat="1" applyFont="1" applyFill="1" applyBorder="1" applyAlignment="1">
      <alignment horizontal="center" vertical="center" shrinkToFit="1"/>
    </xf>
    <xf numFmtId="3" fontId="3" fillId="5" borderId="36" xfId="1" applyNumberFormat="1" applyFont="1" applyFill="1" applyBorder="1" applyAlignment="1">
      <alignment horizontal="center" vertical="center" shrinkToFit="1"/>
    </xf>
    <xf numFmtId="0" fontId="3" fillId="5" borderId="0" xfId="1" applyFont="1" applyFill="1" applyBorder="1" applyAlignment="1">
      <alignment vertical="center" wrapText="1"/>
    </xf>
    <xf numFmtId="3" fontId="15" fillId="6" borderId="27" xfId="1" applyNumberFormat="1" applyFont="1" applyFill="1" applyBorder="1" applyAlignment="1">
      <alignment horizontal="center" vertical="center" shrinkToFit="1"/>
    </xf>
    <xf numFmtId="3" fontId="3" fillId="0" borderId="29" xfId="1" applyNumberFormat="1" applyFont="1" applyBorder="1" applyAlignment="1">
      <alignment horizontal="center" vertical="center" shrinkToFit="1"/>
    </xf>
    <xf numFmtId="3" fontId="15" fillId="6" borderId="29" xfId="1" applyNumberFormat="1" applyFont="1" applyFill="1" applyBorder="1" applyAlignment="1">
      <alignment horizontal="center" vertical="center" shrinkToFit="1"/>
    </xf>
    <xf numFmtId="3" fontId="3" fillId="0" borderId="26" xfId="1" applyNumberFormat="1" applyFont="1" applyBorder="1" applyAlignment="1">
      <alignment horizontal="center" vertical="center" shrinkToFit="1"/>
    </xf>
    <xf numFmtId="3" fontId="3" fillId="0" borderId="32" xfId="1" applyNumberFormat="1" applyFont="1" applyBorder="1" applyAlignment="1">
      <alignment horizontal="center" vertical="center" shrinkToFit="1"/>
    </xf>
    <xf numFmtId="3" fontId="16" fillId="6" borderId="24" xfId="1" applyNumberFormat="1" applyFont="1" applyFill="1" applyBorder="1" applyAlignment="1">
      <alignment horizontal="center" vertical="center" shrinkToFit="1"/>
    </xf>
    <xf numFmtId="3" fontId="16" fillId="6" borderId="26" xfId="1" applyNumberFormat="1" applyFont="1" applyFill="1" applyBorder="1" applyAlignment="1">
      <alignment horizontal="center" vertical="center" shrinkToFit="1"/>
    </xf>
    <xf numFmtId="3" fontId="3" fillId="0" borderId="27" xfId="1" applyNumberFormat="1" applyFont="1" applyBorder="1" applyAlignment="1" applyProtection="1">
      <alignment horizontal="center" vertical="center" shrinkToFit="1"/>
      <protection locked="0"/>
    </xf>
    <xf numFmtId="3" fontId="3" fillId="0" borderId="26" xfId="1" applyNumberFormat="1" applyFont="1" applyBorder="1" applyAlignment="1" applyProtection="1">
      <alignment horizontal="center" vertical="center" shrinkToFit="1"/>
      <protection locked="0"/>
    </xf>
    <xf numFmtId="3" fontId="3" fillId="0" borderId="24" xfId="1" applyNumberFormat="1" applyFont="1" applyFill="1" applyBorder="1" applyAlignment="1">
      <alignment horizontal="center" vertical="center" shrinkToFit="1"/>
    </xf>
    <xf numFmtId="3" fontId="3" fillId="0" borderId="26" xfId="1" applyNumberFormat="1" applyFont="1" applyFill="1" applyBorder="1" applyAlignment="1">
      <alignment horizontal="center" vertical="center" shrinkToFit="1"/>
    </xf>
    <xf numFmtId="3" fontId="3" fillId="3" borderId="27" xfId="0" applyNumberFormat="1" applyFont="1" applyFill="1" applyBorder="1" applyAlignment="1">
      <alignment horizontal="center" vertical="center" shrinkToFit="1"/>
    </xf>
    <xf numFmtId="3" fontId="3" fillId="3" borderId="28" xfId="0" applyNumberFormat="1" applyFont="1" applyFill="1" applyBorder="1" applyAlignment="1">
      <alignment horizontal="center" vertical="center" shrinkToFit="1"/>
    </xf>
    <xf numFmtId="3" fontId="3" fillId="0" borderId="24" xfId="1" applyNumberFormat="1" applyFont="1" applyFill="1" applyBorder="1" applyAlignment="1" applyProtection="1">
      <alignment horizontal="center" vertical="center" shrinkToFit="1"/>
    </xf>
    <xf numFmtId="3" fontId="3" fillId="0" borderId="26" xfId="1" applyNumberFormat="1" applyFont="1" applyFill="1" applyBorder="1" applyAlignment="1" applyProtection="1">
      <alignment horizontal="center" vertical="center" shrinkToFit="1"/>
    </xf>
    <xf numFmtId="3" fontId="3" fillId="3" borderId="27" xfId="1" applyNumberFormat="1" applyFont="1" applyFill="1" applyBorder="1" applyAlignment="1">
      <alignment horizontal="center" vertical="center" shrinkToFit="1"/>
    </xf>
    <xf numFmtId="3" fontId="3" fillId="3" borderId="28" xfId="1" applyNumberFormat="1" applyFont="1" applyFill="1" applyBorder="1" applyAlignment="1">
      <alignment horizontal="center" vertical="center" shrinkToFit="1"/>
    </xf>
    <xf numFmtId="3" fontId="9" fillId="0" borderId="28" xfId="0" applyNumberFormat="1" applyFont="1" applyBorder="1" applyAlignment="1">
      <alignment horizontal="center" vertical="center" shrinkToFit="1"/>
    </xf>
    <xf numFmtId="3" fontId="12" fillId="6" borderId="24" xfId="1" applyNumberFormat="1" applyFont="1" applyFill="1" applyBorder="1" applyAlignment="1">
      <alignment horizontal="center" vertical="center" shrinkToFit="1"/>
    </xf>
    <xf numFmtId="3" fontId="12" fillId="6" borderId="26" xfId="1" applyNumberFormat="1" applyFont="1" applyFill="1" applyBorder="1" applyAlignment="1">
      <alignment horizontal="center" vertical="center" shrinkToFit="1"/>
    </xf>
    <xf numFmtId="3" fontId="3" fillId="6" borderId="27" xfId="1" applyNumberFormat="1" applyFont="1" applyFill="1" applyBorder="1" applyAlignment="1">
      <alignment horizontal="center" vertical="center" shrinkToFit="1"/>
    </xf>
    <xf numFmtId="3" fontId="3" fillId="6" borderId="28" xfId="1" applyNumberFormat="1" applyFont="1" applyFill="1" applyBorder="1" applyAlignment="1">
      <alignment horizontal="center" vertical="center" shrinkToFit="1"/>
    </xf>
    <xf numFmtId="3" fontId="13" fillId="6" borderId="27" xfId="0" applyNumberFormat="1" applyFont="1" applyFill="1" applyBorder="1" applyAlignment="1">
      <alignment horizontal="center" vertical="center" shrinkToFit="1"/>
    </xf>
    <xf numFmtId="3" fontId="13" fillId="6" borderId="28" xfId="0" applyNumberFormat="1" applyFont="1" applyFill="1" applyBorder="1" applyAlignment="1">
      <alignment horizontal="center" vertical="center" shrinkToFit="1"/>
    </xf>
    <xf numFmtId="3" fontId="11" fillId="6" borderId="24" xfId="1" applyNumberFormat="1" applyFont="1" applyFill="1" applyBorder="1" applyAlignment="1" applyProtection="1">
      <alignment horizontal="center" vertical="center" shrinkToFit="1"/>
    </xf>
    <xf numFmtId="3" fontId="11" fillId="6" borderId="26" xfId="1" applyNumberFormat="1" applyFont="1" applyFill="1" applyBorder="1" applyAlignment="1" applyProtection="1">
      <alignment horizontal="center" vertical="center" shrinkToFit="1"/>
    </xf>
    <xf numFmtId="3" fontId="3" fillId="6" borderId="24" xfId="1" applyNumberFormat="1" applyFont="1" applyFill="1" applyBorder="1" applyAlignment="1">
      <alignment horizontal="center" vertical="center" shrinkToFit="1"/>
    </xf>
    <xf numFmtId="3" fontId="3" fillId="0" borderId="27" xfId="1" applyNumberFormat="1" applyFont="1" applyBorder="1" applyAlignment="1">
      <alignment horizontal="center" vertical="center" shrinkToFit="1"/>
    </xf>
    <xf numFmtId="3" fontId="3" fillId="0" borderId="28" xfId="1" applyNumberFormat="1" applyFont="1" applyBorder="1" applyAlignment="1">
      <alignment horizontal="center" vertical="center" shrinkToFit="1"/>
    </xf>
    <xf numFmtId="3" fontId="3" fillId="0" borderId="26" xfId="1" applyNumberFormat="1" applyFont="1" applyBorder="1" applyAlignment="1">
      <alignment horizontal="center" vertical="center" shrinkToFit="1"/>
    </xf>
    <xf numFmtId="3" fontId="3" fillId="0" borderId="24" xfId="1" applyNumberFormat="1" applyFont="1" applyBorder="1" applyAlignment="1">
      <alignment horizontal="center" vertical="center" shrinkToFi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3" fontId="3" fillId="0" borderId="38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4" borderId="41" xfId="1" applyNumberFormat="1" applyFont="1" applyFill="1" applyBorder="1" applyAlignment="1">
      <alignment vertical="center" shrinkToFit="1"/>
    </xf>
    <xf numFmtId="3" fontId="3" fillId="4" borderId="44" xfId="1" applyNumberFormat="1" applyFont="1" applyFill="1" applyBorder="1" applyAlignment="1">
      <alignment horizontal="center" vertical="center" shrinkToFit="1"/>
    </xf>
    <xf numFmtId="3" fontId="3" fillId="4" borderId="42" xfId="1" applyNumberFormat="1" applyFont="1" applyFill="1" applyBorder="1" applyAlignment="1">
      <alignment horizontal="center" vertical="center" shrinkToFit="1"/>
    </xf>
    <xf numFmtId="3" fontId="8" fillId="4" borderId="39" xfId="1" applyNumberFormat="1" applyFont="1" applyFill="1" applyBorder="1" applyAlignment="1">
      <alignment horizontal="center" vertical="center" shrinkToFit="1"/>
    </xf>
    <xf numFmtId="3" fontId="8" fillId="4" borderId="37" xfId="1" applyNumberFormat="1" applyFont="1" applyFill="1" applyBorder="1" applyAlignment="1">
      <alignment horizontal="center" vertical="center" shrinkToFit="1"/>
    </xf>
    <xf numFmtId="3" fontId="8" fillId="4" borderId="41" xfId="1" applyNumberFormat="1" applyFont="1" applyFill="1" applyBorder="1" applyAlignment="1">
      <alignment horizontal="center" vertical="center" shrinkToFit="1"/>
    </xf>
    <xf numFmtId="3" fontId="8" fillId="4" borderId="42" xfId="1" applyNumberFormat="1" applyFont="1" applyFill="1" applyBorder="1" applyAlignment="1">
      <alignment horizontal="center" vertical="center" shrinkToFit="1"/>
    </xf>
    <xf numFmtId="3" fontId="3" fillId="6" borderId="45" xfId="1" applyNumberFormat="1" applyFont="1" applyFill="1" applyBorder="1" applyAlignment="1">
      <alignment vertical="center" shrinkToFit="1"/>
    </xf>
    <xf numFmtId="3" fontId="3" fillId="6" borderId="46" xfId="1" applyNumberFormat="1" applyFont="1" applyFill="1" applyBorder="1" applyAlignment="1">
      <alignment horizontal="center" vertical="center" shrinkToFit="1"/>
    </xf>
    <xf numFmtId="3" fontId="3" fillId="6" borderId="47" xfId="1" applyNumberFormat="1" applyFont="1" applyFill="1" applyBorder="1" applyAlignment="1">
      <alignment horizontal="center" vertical="center" shrinkToFit="1"/>
    </xf>
    <xf numFmtId="3" fontId="8" fillId="6" borderId="48" xfId="1" applyNumberFormat="1" applyFont="1" applyFill="1" applyBorder="1" applyAlignment="1">
      <alignment horizontal="center" vertical="center" shrinkToFit="1"/>
    </xf>
    <xf numFmtId="3" fontId="8" fillId="6" borderId="47" xfId="1" applyNumberFormat="1" applyFont="1" applyFill="1" applyBorder="1" applyAlignment="1">
      <alignment horizontal="center" vertical="center" shrinkToFit="1"/>
    </xf>
    <xf numFmtId="3" fontId="8" fillId="6" borderId="49" xfId="1" applyNumberFormat="1" applyFont="1" applyFill="1" applyBorder="1" applyAlignment="1">
      <alignment horizontal="center" vertical="center" shrinkToFit="1"/>
    </xf>
    <xf numFmtId="3" fontId="8" fillId="6" borderId="45" xfId="1" applyNumberFormat="1" applyFont="1" applyFill="1" applyBorder="1" applyAlignment="1">
      <alignment horizontal="center" vertical="center" shrinkToFit="1"/>
    </xf>
    <xf numFmtId="3" fontId="7" fillId="0" borderId="2" xfId="1" applyNumberFormat="1" applyFont="1" applyBorder="1" applyAlignment="1">
      <alignment vertical="center" shrinkToFit="1"/>
    </xf>
    <xf numFmtId="3" fontId="7" fillId="0" borderId="3" xfId="1" applyNumberFormat="1" applyFont="1" applyBorder="1" applyAlignment="1">
      <alignment vertical="center" shrinkToFit="1"/>
    </xf>
    <xf numFmtId="3" fontId="7" fillId="0" borderId="6" xfId="1" applyNumberFormat="1" applyFont="1" applyBorder="1" applyAlignment="1">
      <alignment vertical="center" shrinkToFit="1"/>
    </xf>
    <xf numFmtId="3" fontId="3" fillId="0" borderId="3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3" fillId="5" borderId="11" xfId="1" applyNumberFormat="1" applyFont="1" applyFill="1" applyBorder="1" applyAlignment="1">
      <alignment horizontal="center" vertical="center" shrinkToFit="1"/>
    </xf>
    <xf numFmtId="3" fontId="3" fillId="5" borderId="10" xfId="1" applyNumberFormat="1" applyFont="1" applyFill="1" applyBorder="1" applyAlignment="1">
      <alignment horizontal="center" vertical="center" shrinkToFit="1"/>
    </xf>
    <xf numFmtId="3" fontId="3" fillId="5" borderId="9" xfId="1" applyNumberFormat="1" applyFont="1" applyFill="1" applyBorder="1" applyAlignment="1">
      <alignment horizontal="center" vertical="center" shrinkToFit="1"/>
    </xf>
    <xf numFmtId="3" fontId="3" fillId="5" borderId="43" xfId="1" applyNumberFormat="1" applyFont="1" applyFill="1" applyBorder="1" applyAlignment="1">
      <alignment horizontal="center" vertical="center" shrinkToFit="1"/>
    </xf>
    <xf numFmtId="3" fontId="3" fillId="0" borderId="39" xfId="1" applyNumberFormat="1" applyFont="1" applyBorder="1" applyAlignment="1">
      <alignment horizontal="center" vertical="center" shrinkToFit="1"/>
    </xf>
    <xf numFmtId="3" fontId="3" fillId="0" borderId="40" xfId="1" applyNumberFormat="1" applyFont="1" applyBorder="1" applyAlignment="1">
      <alignment horizontal="center" vertical="center" shrinkToFit="1"/>
    </xf>
    <xf numFmtId="3" fontId="3" fillId="0" borderId="42" xfId="1" applyNumberFormat="1" applyFont="1" applyBorder="1" applyAlignment="1">
      <alignment horizontal="center" vertical="center" shrinkToFit="1"/>
    </xf>
    <xf numFmtId="3" fontId="3" fillId="0" borderId="41" xfId="1" applyNumberFormat="1" applyFont="1" applyBorder="1" applyAlignment="1">
      <alignment horizontal="center" vertical="center" shrinkToFit="1"/>
    </xf>
    <xf numFmtId="3" fontId="3" fillId="0" borderId="33" xfId="1" applyNumberFormat="1" applyFont="1" applyBorder="1" applyAlignment="1">
      <alignment horizontal="center" vertical="center" shrinkToFit="1"/>
    </xf>
    <xf numFmtId="3" fontId="3" fillId="0" borderId="32" xfId="1" applyNumberFormat="1" applyFont="1" applyBorder="1" applyAlignment="1">
      <alignment horizontal="center" vertical="center" shrinkToFit="1"/>
    </xf>
    <xf numFmtId="3" fontId="7" fillId="0" borderId="27" xfId="1" applyNumberFormat="1" applyFont="1" applyBorder="1" applyAlignment="1">
      <alignment horizontal="center" vertical="center" shrinkToFit="1"/>
    </xf>
    <xf numFmtId="3" fontId="7" fillId="0" borderId="28" xfId="1" applyNumberFormat="1" applyFont="1" applyBorder="1" applyAlignment="1">
      <alignment horizontal="center" vertical="center" shrinkToFit="1"/>
    </xf>
    <xf numFmtId="3" fontId="7" fillId="0" borderId="24" xfId="1" applyNumberFormat="1" applyFont="1" applyBorder="1" applyAlignment="1">
      <alignment horizontal="center" vertical="center" shrinkToFit="1"/>
    </xf>
    <xf numFmtId="3" fontId="7" fillId="0" borderId="26" xfId="1" applyNumberFormat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7"/>
  <sheetViews>
    <sheetView tabSelected="1" zoomScale="85" zoomScaleNormal="85" workbookViewId="0">
      <pane xSplit="3" ySplit="4" topLeftCell="AZ5" activePane="bottomRight" state="frozen"/>
      <selection pane="topRight" activeCell="D1" sqref="D1"/>
      <selection pane="bottomLeft" activeCell="A5" sqref="A5"/>
      <selection pane="bottomRight" activeCell="BF1" sqref="BF1:BG1048576"/>
    </sheetView>
  </sheetViews>
  <sheetFormatPr defaultRowHeight="12.75" x14ac:dyDescent="0.25"/>
  <cols>
    <col min="1" max="1" width="60.42578125" style="24" customWidth="1"/>
    <col min="2" max="2" width="16.140625" style="26" customWidth="1"/>
    <col min="3" max="3" width="9.140625" style="26"/>
    <col min="4" max="4" width="12.5703125" style="23" customWidth="1"/>
    <col min="5" max="5" width="15.140625" style="23" customWidth="1"/>
    <col min="6" max="6" width="9.140625" style="1"/>
    <col min="7" max="7" width="12.7109375" style="1" customWidth="1"/>
    <col min="8" max="10" width="9.140625" style="1"/>
    <col min="11" max="11" width="11.5703125" style="1" customWidth="1"/>
    <col min="12" max="27" width="9.140625" style="1"/>
    <col min="28" max="28" width="11.140625" style="1" customWidth="1"/>
    <col min="29" max="29" width="10.7109375" style="1" customWidth="1"/>
    <col min="30" max="31" width="9.140625" style="1"/>
    <col min="32" max="32" width="12.42578125" style="1" customWidth="1"/>
    <col min="33" max="33" width="9.140625" style="1"/>
    <col min="34" max="34" width="11.28515625" style="1" customWidth="1"/>
    <col min="35" max="35" width="12" style="1" customWidth="1"/>
    <col min="36" max="43" width="9.140625" style="1"/>
    <col min="44" max="44" width="13" style="1" customWidth="1"/>
    <col min="45" max="57" width="9.140625" style="1"/>
    <col min="58" max="58" width="9.85546875" style="104" bestFit="1" customWidth="1"/>
    <col min="59" max="256" width="9.140625" style="104"/>
    <col min="257" max="257" width="60.42578125" style="104" customWidth="1"/>
    <col min="258" max="258" width="16.140625" style="104" customWidth="1"/>
    <col min="259" max="259" width="9.140625" style="104"/>
    <col min="260" max="260" width="12.5703125" style="104" customWidth="1"/>
    <col min="261" max="261" width="15.140625" style="104" customWidth="1"/>
    <col min="262" max="262" width="9.140625" style="104"/>
    <col min="263" max="263" width="12.7109375" style="104" customWidth="1"/>
    <col min="264" max="266" width="9.140625" style="104"/>
    <col min="267" max="267" width="11.5703125" style="104" customWidth="1"/>
    <col min="268" max="283" width="9.140625" style="104"/>
    <col min="284" max="284" width="11.140625" style="104" customWidth="1"/>
    <col min="285" max="285" width="10.7109375" style="104" customWidth="1"/>
    <col min="286" max="287" width="9.140625" style="104"/>
    <col min="288" max="288" width="12.42578125" style="104" customWidth="1"/>
    <col min="289" max="289" width="9.140625" style="104"/>
    <col min="290" max="290" width="11.28515625" style="104" customWidth="1"/>
    <col min="291" max="291" width="12" style="104" customWidth="1"/>
    <col min="292" max="299" width="9.140625" style="104"/>
    <col min="300" max="300" width="13" style="104" customWidth="1"/>
    <col min="301" max="512" width="9.140625" style="104"/>
    <col min="513" max="513" width="60.42578125" style="104" customWidth="1"/>
    <col min="514" max="514" width="16.140625" style="104" customWidth="1"/>
    <col min="515" max="515" width="9.140625" style="104"/>
    <col min="516" max="516" width="12.5703125" style="104" customWidth="1"/>
    <col min="517" max="517" width="15.140625" style="104" customWidth="1"/>
    <col min="518" max="518" width="9.140625" style="104"/>
    <col min="519" max="519" width="12.7109375" style="104" customWidth="1"/>
    <col min="520" max="522" width="9.140625" style="104"/>
    <col min="523" max="523" width="11.5703125" style="104" customWidth="1"/>
    <col min="524" max="539" width="9.140625" style="104"/>
    <col min="540" max="540" width="11.140625" style="104" customWidth="1"/>
    <col min="541" max="541" width="10.7109375" style="104" customWidth="1"/>
    <col min="542" max="543" width="9.140625" style="104"/>
    <col min="544" max="544" width="12.42578125" style="104" customWidth="1"/>
    <col min="545" max="545" width="9.140625" style="104"/>
    <col min="546" max="546" width="11.28515625" style="104" customWidth="1"/>
    <col min="547" max="547" width="12" style="104" customWidth="1"/>
    <col min="548" max="555" width="9.140625" style="104"/>
    <col min="556" max="556" width="13" style="104" customWidth="1"/>
    <col min="557" max="768" width="9.140625" style="104"/>
    <col min="769" max="769" width="60.42578125" style="104" customWidth="1"/>
    <col min="770" max="770" width="16.140625" style="104" customWidth="1"/>
    <col min="771" max="771" width="9.140625" style="104"/>
    <col min="772" max="772" width="12.5703125" style="104" customWidth="1"/>
    <col min="773" max="773" width="15.140625" style="104" customWidth="1"/>
    <col min="774" max="774" width="9.140625" style="104"/>
    <col min="775" max="775" width="12.7109375" style="104" customWidth="1"/>
    <col min="776" max="778" width="9.140625" style="104"/>
    <col min="779" max="779" width="11.5703125" style="104" customWidth="1"/>
    <col min="780" max="795" width="9.140625" style="104"/>
    <col min="796" max="796" width="11.140625" style="104" customWidth="1"/>
    <col min="797" max="797" width="10.7109375" style="104" customWidth="1"/>
    <col min="798" max="799" width="9.140625" style="104"/>
    <col min="800" max="800" width="12.42578125" style="104" customWidth="1"/>
    <col min="801" max="801" width="9.140625" style="104"/>
    <col min="802" max="802" width="11.28515625" style="104" customWidth="1"/>
    <col min="803" max="803" width="12" style="104" customWidth="1"/>
    <col min="804" max="811" width="9.140625" style="104"/>
    <col min="812" max="812" width="13" style="104" customWidth="1"/>
    <col min="813" max="1024" width="9.140625" style="104"/>
    <col min="1025" max="1025" width="60.42578125" style="104" customWidth="1"/>
    <col min="1026" max="1026" width="16.140625" style="104" customWidth="1"/>
    <col min="1027" max="1027" width="9.140625" style="104"/>
    <col min="1028" max="1028" width="12.5703125" style="104" customWidth="1"/>
    <col min="1029" max="1029" width="15.140625" style="104" customWidth="1"/>
    <col min="1030" max="1030" width="9.140625" style="104"/>
    <col min="1031" max="1031" width="12.7109375" style="104" customWidth="1"/>
    <col min="1032" max="1034" width="9.140625" style="104"/>
    <col min="1035" max="1035" width="11.5703125" style="104" customWidth="1"/>
    <col min="1036" max="1051" width="9.140625" style="104"/>
    <col min="1052" max="1052" width="11.140625" style="104" customWidth="1"/>
    <col min="1053" max="1053" width="10.7109375" style="104" customWidth="1"/>
    <col min="1054" max="1055" width="9.140625" style="104"/>
    <col min="1056" max="1056" width="12.42578125" style="104" customWidth="1"/>
    <col min="1057" max="1057" width="9.140625" style="104"/>
    <col min="1058" max="1058" width="11.28515625" style="104" customWidth="1"/>
    <col min="1059" max="1059" width="12" style="104" customWidth="1"/>
    <col min="1060" max="1067" width="9.140625" style="104"/>
    <col min="1068" max="1068" width="13" style="104" customWidth="1"/>
    <col min="1069" max="1280" width="9.140625" style="104"/>
    <col min="1281" max="1281" width="60.42578125" style="104" customWidth="1"/>
    <col min="1282" max="1282" width="16.140625" style="104" customWidth="1"/>
    <col min="1283" max="1283" width="9.140625" style="104"/>
    <col min="1284" max="1284" width="12.5703125" style="104" customWidth="1"/>
    <col min="1285" max="1285" width="15.140625" style="104" customWidth="1"/>
    <col min="1286" max="1286" width="9.140625" style="104"/>
    <col min="1287" max="1287" width="12.7109375" style="104" customWidth="1"/>
    <col min="1288" max="1290" width="9.140625" style="104"/>
    <col min="1291" max="1291" width="11.5703125" style="104" customWidth="1"/>
    <col min="1292" max="1307" width="9.140625" style="104"/>
    <col min="1308" max="1308" width="11.140625" style="104" customWidth="1"/>
    <col min="1309" max="1309" width="10.7109375" style="104" customWidth="1"/>
    <col min="1310" max="1311" width="9.140625" style="104"/>
    <col min="1312" max="1312" width="12.42578125" style="104" customWidth="1"/>
    <col min="1313" max="1313" width="9.140625" style="104"/>
    <col min="1314" max="1314" width="11.28515625" style="104" customWidth="1"/>
    <col min="1315" max="1315" width="12" style="104" customWidth="1"/>
    <col min="1316" max="1323" width="9.140625" style="104"/>
    <col min="1324" max="1324" width="13" style="104" customWidth="1"/>
    <col min="1325" max="1536" width="9.140625" style="104"/>
    <col min="1537" max="1537" width="60.42578125" style="104" customWidth="1"/>
    <col min="1538" max="1538" width="16.140625" style="104" customWidth="1"/>
    <col min="1539" max="1539" width="9.140625" style="104"/>
    <col min="1540" max="1540" width="12.5703125" style="104" customWidth="1"/>
    <col min="1541" max="1541" width="15.140625" style="104" customWidth="1"/>
    <col min="1542" max="1542" width="9.140625" style="104"/>
    <col min="1543" max="1543" width="12.7109375" style="104" customWidth="1"/>
    <col min="1544" max="1546" width="9.140625" style="104"/>
    <col min="1547" max="1547" width="11.5703125" style="104" customWidth="1"/>
    <col min="1548" max="1563" width="9.140625" style="104"/>
    <col min="1564" max="1564" width="11.140625" style="104" customWidth="1"/>
    <col min="1565" max="1565" width="10.7109375" style="104" customWidth="1"/>
    <col min="1566" max="1567" width="9.140625" style="104"/>
    <col min="1568" max="1568" width="12.42578125" style="104" customWidth="1"/>
    <col min="1569" max="1569" width="9.140625" style="104"/>
    <col min="1570" max="1570" width="11.28515625" style="104" customWidth="1"/>
    <col min="1571" max="1571" width="12" style="104" customWidth="1"/>
    <col min="1572" max="1579" width="9.140625" style="104"/>
    <col min="1580" max="1580" width="13" style="104" customWidth="1"/>
    <col min="1581" max="1792" width="9.140625" style="104"/>
    <col min="1793" max="1793" width="60.42578125" style="104" customWidth="1"/>
    <col min="1794" max="1794" width="16.140625" style="104" customWidth="1"/>
    <col min="1795" max="1795" width="9.140625" style="104"/>
    <col min="1796" max="1796" width="12.5703125" style="104" customWidth="1"/>
    <col min="1797" max="1797" width="15.140625" style="104" customWidth="1"/>
    <col min="1798" max="1798" width="9.140625" style="104"/>
    <col min="1799" max="1799" width="12.7109375" style="104" customWidth="1"/>
    <col min="1800" max="1802" width="9.140625" style="104"/>
    <col min="1803" max="1803" width="11.5703125" style="104" customWidth="1"/>
    <col min="1804" max="1819" width="9.140625" style="104"/>
    <col min="1820" max="1820" width="11.140625" style="104" customWidth="1"/>
    <col min="1821" max="1821" width="10.7109375" style="104" customWidth="1"/>
    <col min="1822" max="1823" width="9.140625" style="104"/>
    <col min="1824" max="1824" width="12.42578125" style="104" customWidth="1"/>
    <col min="1825" max="1825" width="9.140625" style="104"/>
    <col min="1826" max="1826" width="11.28515625" style="104" customWidth="1"/>
    <col min="1827" max="1827" width="12" style="104" customWidth="1"/>
    <col min="1828" max="1835" width="9.140625" style="104"/>
    <col min="1836" max="1836" width="13" style="104" customWidth="1"/>
    <col min="1837" max="2048" width="9.140625" style="104"/>
    <col min="2049" max="2049" width="60.42578125" style="104" customWidth="1"/>
    <col min="2050" max="2050" width="16.140625" style="104" customWidth="1"/>
    <col min="2051" max="2051" width="9.140625" style="104"/>
    <col min="2052" max="2052" width="12.5703125" style="104" customWidth="1"/>
    <col min="2053" max="2053" width="15.140625" style="104" customWidth="1"/>
    <col min="2054" max="2054" width="9.140625" style="104"/>
    <col min="2055" max="2055" width="12.7109375" style="104" customWidth="1"/>
    <col min="2056" max="2058" width="9.140625" style="104"/>
    <col min="2059" max="2059" width="11.5703125" style="104" customWidth="1"/>
    <col min="2060" max="2075" width="9.140625" style="104"/>
    <col min="2076" max="2076" width="11.140625" style="104" customWidth="1"/>
    <col min="2077" max="2077" width="10.7109375" style="104" customWidth="1"/>
    <col min="2078" max="2079" width="9.140625" style="104"/>
    <col min="2080" max="2080" width="12.42578125" style="104" customWidth="1"/>
    <col min="2081" max="2081" width="9.140625" style="104"/>
    <col min="2082" max="2082" width="11.28515625" style="104" customWidth="1"/>
    <col min="2083" max="2083" width="12" style="104" customWidth="1"/>
    <col min="2084" max="2091" width="9.140625" style="104"/>
    <col min="2092" max="2092" width="13" style="104" customWidth="1"/>
    <col min="2093" max="2304" width="9.140625" style="104"/>
    <col min="2305" max="2305" width="60.42578125" style="104" customWidth="1"/>
    <col min="2306" max="2306" width="16.140625" style="104" customWidth="1"/>
    <col min="2307" max="2307" width="9.140625" style="104"/>
    <col min="2308" max="2308" width="12.5703125" style="104" customWidth="1"/>
    <col min="2309" max="2309" width="15.140625" style="104" customWidth="1"/>
    <col min="2310" max="2310" width="9.140625" style="104"/>
    <col min="2311" max="2311" width="12.7109375" style="104" customWidth="1"/>
    <col min="2312" max="2314" width="9.140625" style="104"/>
    <col min="2315" max="2315" width="11.5703125" style="104" customWidth="1"/>
    <col min="2316" max="2331" width="9.140625" style="104"/>
    <col min="2332" max="2332" width="11.140625" style="104" customWidth="1"/>
    <col min="2333" max="2333" width="10.7109375" style="104" customWidth="1"/>
    <col min="2334" max="2335" width="9.140625" style="104"/>
    <col min="2336" max="2336" width="12.42578125" style="104" customWidth="1"/>
    <col min="2337" max="2337" width="9.140625" style="104"/>
    <col min="2338" max="2338" width="11.28515625" style="104" customWidth="1"/>
    <col min="2339" max="2339" width="12" style="104" customWidth="1"/>
    <col min="2340" max="2347" width="9.140625" style="104"/>
    <col min="2348" max="2348" width="13" style="104" customWidth="1"/>
    <col min="2349" max="2560" width="9.140625" style="104"/>
    <col min="2561" max="2561" width="60.42578125" style="104" customWidth="1"/>
    <col min="2562" max="2562" width="16.140625" style="104" customWidth="1"/>
    <col min="2563" max="2563" width="9.140625" style="104"/>
    <col min="2564" max="2564" width="12.5703125" style="104" customWidth="1"/>
    <col min="2565" max="2565" width="15.140625" style="104" customWidth="1"/>
    <col min="2566" max="2566" width="9.140625" style="104"/>
    <col min="2567" max="2567" width="12.7109375" style="104" customWidth="1"/>
    <col min="2568" max="2570" width="9.140625" style="104"/>
    <col min="2571" max="2571" width="11.5703125" style="104" customWidth="1"/>
    <col min="2572" max="2587" width="9.140625" style="104"/>
    <col min="2588" max="2588" width="11.140625" style="104" customWidth="1"/>
    <col min="2589" max="2589" width="10.7109375" style="104" customWidth="1"/>
    <col min="2590" max="2591" width="9.140625" style="104"/>
    <col min="2592" max="2592" width="12.42578125" style="104" customWidth="1"/>
    <col min="2593" max="2593" width="9.140625" style="104"/>
    <col min="2594" max="2594" width="11.28515625" style="104" customWidth="1"/>
    <col min="2595" max="2595" width="12" style="104" customWidth="1"/>
    <col min="2596" max="2603" width="9.140625" style="104"/>
    <col min="2604" max="2604" width="13" style="104" customWidth="1"/>
    <col min="2605" max="2816" width="9.140625" style="104"/>
    <col min="2817" max="2817" width="60.42578125" style="104" customWidth="1"/>
    <col min="2818" max="2818" width="16.140625" style="104" customWidth="1"/>
    <col min="2819" max="2819" width="9.140625" style="104"/>
    <col min="2820" max="2820" width="12.5703125" style="104" customWidth="1"/>
    <col min="2821" max="2821" width="15.140625" style="104" customWidth="1"/>
    <col min="2822" max="2822" width="9.140625" style="104"/>
    <col min="2823" max="2823" width="12.7109375" style="104" customWidth="1"/>
    <col min="2824" max="2826" width="9.140625" style="104"/>
    <col min="2827" max="2827" width="11.5703125" style="104" customWidth="1"/>
    <col min="2828" max="2843" width="9.140625" style="104"/>
    <col min="2844" max="2844" width="11.140625" style="104" customWidth="1"/>
    <col min="2845" max="2845" width="10.7109375" style="104" customWidth="1"/>
    <col min="2846" max="2847" width="9.140625" style="104"/>
    <col min="2848" max="2848" width="12.42578125" style="104" customWidth="1"/>
    <col min="2849" max="2849" width="9.140625" style="104"/>
    <col min="2850" max="2850" width="11.28515625" style="104" customWidth="1"/>
    <col min="2851" max="2851" width="12" style="104" customWidth="1"/>
    <col min="2852" max="2859" width="9.140625" style="104"/>
    <col min="2860" max="2860" width="13" style="104" customWidth="1"/>
    <col min="2861" max="3072" width="9.140625" style="104"/>
    <col min="3073" max="3073" width="60.42578125" style="104" customWidth="1"/>
    <col min="3074" max="3074" width="16.140625" style="104" customWidth="1"/>
    <col min="3075" max="3075" width="9.140625" style="104"/>
    <col min="3076" max="3076" width="12.5703125" style="104" customWidth="1"/>
    <col min="3077" max="3077" width="15.140625" style="104" customWidth="1"/>
    <col min="3078" max="3078" width="9.140625" style="104"/>
    <col min="3079" max="3079" width="12.7109375" style="104" customWidth="1"/>
    <col min="3080" max="3082" width="9.140625" style="104"/>
    <col min="3083" max="3083" width="11.5703125" style="104" customWidth="1"/>
    <col min="3084" max="3099" width="9.140625" style="104"/>
    <col min="3100" max="3100" width="11.140625" style="104" customWidth="1"/>
    <col min="3101" max="3101" width="10.7109375" style="104" customWidth="1"/>
    <col min="3102" max="3103" width="9.140625" style="104"/>
    <col min="3104" max="3104" width="12.42578125" style="104" customWidth="1"/>
    <col min="3105" max="3105" width="9.140625" style="104"/>
    <col min="3106" max="3106" width="11.28515625" style="104" customWidth="1"/>
    <col min="3107" max="3107" width="12" style="104" customWidth="1"/>
    <col min="3108" max="3115" width="9.140625" style="104"/>
    <col min="3116" max="3116" width="13" style="104" customWidth="1"/>
    <col min="3117" max="3328" width="9.140625" style="104"/>
    <col min="3329" max="3329" width="60.42578125" style="104" customWidth="1"/>
    <col min="3330" max="3330" width="16.140625" style="104" customWidth="1"/>
    <col min="3331" max="3331" width="9.140625" style="104"/>
    <col min="3332" max="3332" width="12.5703125" style="104" customWidth="1"/>
    <col min="3333" max="3333" width="15.140625" style="104" customWidth="1"/>
    <col min="3334" max="3334" width="9.140625" style="104"/>
    <col min="3335" max="3335" width="12.7109375" style="104" customWidth="1"/>
    <col min="3336" max="3338" width="9.140625" style="104"/>
    <col min="3339" max="3339" width="11.5703125" style="104" customWidth="1"/>
    <col min="3340" max="3355" width="9.140625" style="104"/>
    <col min="3356" max="3356" width="11.140625" style="104" customWidth="1"/>
    <col min="3357" max="3357" width="10.7109375" style="104" customWidth="1"/>
    <col min="3358" max="3359" width="9.140625" style="104"/>
    <col min="3360" max="3360" width="12.42578125" style="104" customWidth="1"/>
    <col min="3361" max="3361" width="9.140625" style="104"/>
    <col min="3362" max="3362" width="11.28515625" style="104" customWidth="1"/>
    <col min="3363" max="3363" width="12" style="104" customWidth="1"/>
    <col min="3364" max="3371" width="9.140625" style="104"/>
    <col min="3372" max="3372" width="13" style="104" customWidth="1"/>
    <col min="3373" max="3584" width="9.140625" style="104"/>
    <col min="3585" max="3585" width="60.42578125" style="104" customWidth="1"/>
    <col min="3586" max="3586" width="16.140625" style="104" customWidth="1"/>
    <col min="3587" max="3587" width="9.140625" style="104"/>
    <col min="3588" max="3588" width="12.5703125" style="104" customWidth="1"/>
    <col min="3589" max="3589" width="15.140625" style="104" customWidth="1"/>
    <col min="3590" max="3590" width="9.140625" style="104"/>
    <col min="3591" max="3591" width="12.7109375" style="104" customWidth="1"/>
    <col min="3592" max="3594" width="9.140625" style="104"/>
    <col min="3595" max="3595" width="11.5703125" style="104" customWidth="1"/>
    <col min="3596" max="3611" width="9.140625" style="104"/>
    <col min="3612" max="3612" width="11.140625" style="104" customWidth="1"/>
    <col min="3613" max="3613" width="10.7109375" style="104" customWidth="1"/>
    <col min="3614" max="3615" width="9.140625" style="104"/>
    <col min="3616" max="3616" width="12.42578125" style="104" customWidth="1"/>
    <col min="3617" max="3617" width="9.140625" style="104"/>
    <col min="3618" max="3618" width="11.28515625" style="104" customWidth="1"/>
    <col min="3619" max="3619" width="12" style="104" customWidth="1"/>
    <col min="3620" max="3627" width="9.140625" style="104"/>
    <col min="3628" max="3628" width="13" style="104" customWidth="1"/>
    <col min="3629" max="3840" width="9.140625" style="104"/>
    <col min="3841" max="3841" width="60.42578125" style="104" customWidth="1"/>
    <col min="3842" max="3842" width="16.140625" style="104" customWidth="1"/>
    <col min="3843" max="3843" width="9.140625" style="104"/>
    <col min="3844" max="3844" width="12.5703125" style="104" customWidth="1"/>
    <col min="3845" max="3845" width="15.140625" style="104" customWidth="1"/>
    <col min="3846" max="3846" width="9.140625" style="104"/>
    <col min="3847" max="3847" width="12.7109375" style="104" customWidth="1"/>
    <col min="3848" max="3850" width="9.140625" style="104"/>
    <col min="3851" max="3851" width="11.5703125" style="104" customWidth="1"/>
    <col min="3852" max="3867" width="9.140625" style="104"/>
    <col min="3868" max="3868" width="11.140625" style="104" customWidth="1"/>
    <col min="3869" max="3869" width="10.7109375" style="104" customWidth="1"/>
    <col min="3870" max="3871" width="9.140625" style="104"/>
    <col min="3872" max="3872" width="12.42578125" style="104" customWidth="1"/>
    <col min="3873" max="3873" width="9.140625" style="104"/>
    <col min="3874" max="3874" width="11.28515625" style="104" customWidth="1"/>
    <col min="3875" max="3875" width="12" style="104" customWidth="1"/>
    <col min="3876" max="3883" width="9.140625" style="104"/>
    <col min="3884" max="3884" width="13" style="104" customWidth="1"/>
    <col min="3885" max="4096" width="9.140625" style="104"/>
    <col min="4097" max="4097" width="60.42578125" style="104" customWidth="1"/>
    <col min="4098" max="4098" width="16.140625" style="104" customWidth="1"/>
    <col min="4099" max="4099" width="9.140625" style="104"/>
    <col min="4100" max="4100" width="12.5703125" style="104" customWidth="1"/>
    <col min="4101" max="4101" width="15.140625" style="104" customWidth="1"/>
    <col min="4102" max="4102" width="9.140625" style="104"/>
    <col min="4103" max="4103" width="12.7109375" style="104" customWidth="1"/>
    <col min="4104" max="4106" width="9.140625" style="104"/>
    <col min="4107" max="4107" width="11.5703125" style="104" customWidth="1"/>
    <col min="4108" max="4123" width="9.140625" style="104"/>
    <col min="4124" max="4124" width="11.140625" style="104" customWidth="1"/>
    <col min="4125" max="4125" width="10.7109375" style="104" customWidth="1"/>
    <col min="4126" max="4127" width="9.140625" style="104"/>
    <col min="4128" max="4128" width="12.42578125" style="104" customWidth="1"/>
    <col min="4129" max="4129" width="9.140625" style="104"/>
    <col min="4130" max="4130" width="11.28515625" style="104" customWidth="1"/>
    <col min="4131" max="4131" width="12" style="104" customWidth="1"/>
    <col min="4132" max="4139" width="9.140625" style="104"/>
    <col min="4140" max="4140" width="13" style="104" customWidth="1"/>
    <col min="4141" max="4352" width="9.140625" style="104"/>
    <col min="4353" max="4353" width="60.42578125" style="104" customWidth="1"/>
    <col min="4354" max="4354" width="16.140625" style="104" customWidth="1"/>
    <col min="4355" max="4355" width="9.140625" style="104"/>
    <col min="4356" max="4356" width="12.5703125" style="104" customWidth="1"/>
    <col min="4357" max="4357" width="15.140625" style="104" customWidth="1"/>
    <col min="4358" max="4358" width="9.140625" style="104"/>
    <col min="4359" max="4359" width="12.7109375" style="104" customWidth="1"/>
    <col min="4360" max="4362" width="9.140625" style="104"/>
    <col min="4363" max="4363" width="11.5703125" style="104" customWidth="1"/>
    <col min="4364" max="4379" width="9.140625" style="104"/>
    <col min="4380" max="4380" width="11.140625" style="104" customWidth="1"/>
    <col min="4381" max="4381" width="10.7109375" style="104" customWidth="1"/>
    <col min="4382" max="4383" width="9.140625" style="104"/>
    <col min="4384" max="4384" width="12.42578125" style="104" customWidth="1"/>
    <col min="4385" max="4385" width="9.140625" style="104"/>
    <col min="4386" max="4386" width="11.28515625" style="104" customWidth="1"/>
    <col min="4387" max="4387" width="12" style="104" customWidth="1"/>
    <col min="4388" max="4395" width="9.140625" style="104"/>
    <col min="4396" max="4396" width="13" style="104" customWidth="1"/>
    <col min="4397" max="4608" width="9.140625" style="104"/>
    <col min="4609" max="4609" width="60.42578125" style="104" customWidth="1"/>
    <col min="4610" max="4610" width="16.140625" style="104" customWidth="1"/>
    <col min="4611" max="4611" width="9.140625" style="104"/>
    <col min="4612" max="4612" width="12.5703125" style="104" customWidth="1"/>
    <col min="4613" max="4613" width="15.140625" style="104" customWidth="1"/>
    <col min="4614" max="4614" width="9.140625" style="104"/>
    <col min="4615" max="4615" width="12.7109375" style="104" customWidth="1"/>
    <col min="4616" max="4618" width="9.140625" style="104"/>
    <col min="4619" max="4619" width="11.5703125" style="104" customWidth="1"/>
    <col min="4620" max="4635" width="9.140625" style="104"/>
    <col min="4636" max="4636" width="11.140625" style="104" customWidth="1"/>
    <col min="4637" max="4637" width="10.7109375" style="104" customWidth="1"/>
    <col min="4638" max="4639" width="9.140625" style="104"/>
    <col min="4640" max="4640" width="12.42578125" style="104" customWidth="1"/>
    <col min="4641" max="4641" width="9.140625" style="104"/>
    <col min="4642" max="4642" width="11.28515625" style="104" customWidth="1"/>
    <col min="4643" max="4643" width="12" style="104" customWidth="1"/>
    <col min="4644" max="4651" width="9.140625" style="104"/>
    <col min="4652" max="4652" width="13" style="104" customWidth="1"/>
    <col min="4653" max="4864" width="9.140625" style="104"/>
    <col min="4865" max="4865" width="60.42578125" style="104" customWidth="1"/>
    <col min="4866" max="4866" width="16.140625" style="104" customWidth="1"/>
    <col min="4867" max="4867" width="9.140625" style="104"/>
    <col min="4868" max="4868" width="12.5703125" style="104" customWidth="1"/>
    <col min="4869" max="4869" width="15.140625" style="104" customWidth="1"/>
    <col min="4870" max="4870" width="9.140625" style="104"/>
    <col min="4871" max="4871" width="12.7109375" style="104" customWidth="1"/>
    <col min="4872" max="4874" width="9.140625" style="104"/>
    <col min="4875" max="4875" width="11.5703125" style="104" customWidth="1"/>
    <col min="4876" max="4891" width="9.140625" style="104"/>
    <col min="4892" max="4892" width="11.140625" style="104" customWidth="1"/>
    <col min="4893" max="4893" width="10.7109375" style="104" customWidth="1"/>
    <col min="4894" max="4895" width="9.140625" style="104"/>
    <col min="4896" max="4896" width="12.42578125" style="104" customWidth="1"/>
    <col min="4897" max="4897" width="9.140625" style="104"/>
    <col min="4898" max="4898" width="11.28515625" style="104" customWidth="1"/>
    <col min="4899" max="4899" width="12" style="104" customWidth="1"/>
    <col min="4900" max="4907" width="9.140625" style="104"/>
    <col min="4908" max="4908" width="13" style="104" customWidth="1"/>
    <col min="4909" max="5120" width="9.140625" style="104"/>
    <col min="5121" max="5121" width="60.42578125" style="104" customWidth="1"/>
    <col min="5122" max="5122" width="16.140625" style="104" customWidth="1"/>
    <col min="5123" max="5123" width="9.140625" style="104"/>
    <col min="5124" max="5124" width="12.5703125" style="104" customWidth="1"/>
    <col min="5125" max="5125" width="15.140625" style="104" customWidth="1"/>
    <col min="5126" max="5126" width="9.140625" style="104"/>
    <col min="5127" max="5127" width="12.7109375" style="104" customWidth="1"/>
    <col min="5128" max="5130" width="9.140625" style="104"/>
    <col min="5131" max="5131" width="11.5703125" style="104" customWidth="1"/>
    <col min="5132" max="5147" width="9.140625" style="104"/>
    <col min="5148" max="5148" width="11.140625" style="104" customWidth="1"/>
    <col min="5149" max="5149" width="10.7109375" style="104" customWidth="1"/>
    <col min="5150" max="5151" width="9.140625" style="104"/>
    <col min="5152" max="5152" width="12.42578125" style="104" customWidth="1"/>
    <col min="5153" max="5153" width="9.140625" style="104"/>
    <col min="5154" max="5154" width="11.28515625" style="104" customWidth="1"/>
    <col min="5155" max="5155" width="12" style="104" customWidth="1"/>
    <col min="5156" max="5163" width="9.140625" style="104"/>
    <col min="5164" max="5164" width="13" style="104" customWidth="1"/>
    <col min="5165" max="5376" width="9.140625" style="104"/>
    <col min="5377" max="5377" width="60.42578125" style="104" customWidth="1"/>
    <col min="5378" max="5378" width="16.140625" style="104" customWidth="1"/>
    <col min="5379" max="5379" width="9.140625" style="104"/>
    <col min="5380" max="5380" width="12.5703125" style="104" customWidth="1"/>
    <col min="5381" max="5381" width="15.140625" style="104" customWidth="1"/>
    <col min="5382" max="5382" width="9.140625" style="104"/>
    <col min="5383" max="5383" width="12.7109375" style="104" customWidth="1"/>
    <col min="5384" max="5386" width="9.140625" style="104"/>
    <col min="5387" max="5387" width="11.5703125" style="104" customWidth="1"/>
    <col min="5388" max="5403" width="9.140625" style="104"/>
    <col min="5404" max="5404" width="11.140625" style="104" customWidth="1"/>
    <col min="5405" max="5405" width="10.7109375" style="104" customWidth="1"/>
    <col min="5406" max="5407" width="9.140625" style="104"/>
    <col min="5408" max="5408" width="12.42578125" style="104" customWidth="1"/>
    <col min="5409" max="5409" width="9.140625" style="104"/>
    <col min="5410" max="5410" width="11.28515625" style="104" customWidth="1"/>
    <col min="5411" max="5411" width="12" style="104" customWidth="1"/>
    <col min="5412" max="5419" width="9.140625" style="104"/>
    <col min="5420" max="5420" width="13" style="104" customWidth="1"/>
    <col min="5421" max="5632" width="9.140625" style="104"/>
    <col min="5633" max="5633" width="60.42578125" style="104" customWidth="1"/>
    <col min="5634" max="5634" width="16.140625" style="104" customWidth="1"/>
    <col min="5635" max="5635" width="9.140625" style="104"/>
    <col min="5636" max="5636" width="12.5703125" style="104" customWidth="1"/>
    <col min="5637" max="5637" width="15.140625" style="104" customWidth="1"/>
    <col min="5638" max="5638" width="9.140625" style="104"/>
    <col min="5639" max="5639" width="12.7109375" style="104" customWidth="1"/>
    <col min="5640" max="5642" width="9.140625" style="104"/>
    <col min="5643" max="5643" width="11.5703125" style="104" customWidth="1"/>
    <col min="5644" max="5659" width="9.140625" style="104"/>
    <col min="5660" max="5660" width="11.140625" style="104" customWidth="1"/>
    <col min="5661" max="5661" width="10.7109375" style="104" customWidth="1"/>
    <col min="5662" max="5663" width="9.140625" style="104"/>
    <col min="5664" max="5664" width="12.42578125" style="104" customWidth="1"/>
    <col min="5665" max="5665" width="9.140625" style="104"/>
    <col min="5666" max="5666" width="11.28515625" style="104" customWidth="1"/>
    <col min="5667" max="5667" width="12" style="104" customWidth="1"/>
    <col min="5668" max="5675" width="9.140625" style="104"/>
    <col min="5676" max="5676" width="13" style="104" customWidth="1"/>
    <col min="5677" max="5888" width="9.140625" style="104"/>
    <col min="5889" max="5889" width="60.42578125" style="104" customWidth="1"/>
    <col min="5890" max="5890" width="16.140625" style="104" customWidth="1"/>
    <col min="5891" max="5891" width="9.140625" style="104"/>
    <col min="5892" max="5892" width="12.5703125" style="104" customWidth="1"/>
    <col min="5893" max="5893" width="15.140625" style="104" customWidth="1"/>
    <col min="5894" max="5894" width="9.140625" style="104"/>
    <col min="5895" max="5895" width="12.7109375" style="104" customWidth="1"/>
    <col min="5896" max="5898" width="9.140625" style="104"/>
    <col min="5899" max="5899" width="11.5703125" style="104" customWidth="1"/>
    <col min="5900" max="5915" width="9.140625" style="104"/>
    <col min="5916" max="5916" width="11.140625" style="104" customWidth="1"/>
    <col min="5917" max="5917" width="10.7109375" style="104" customWidth="1"/>
    <col min="5918" max="5919" width="9.140625" style="104"/>
    <col min="5920" max="5920" width="12.42578125" style="104" customWidth="1"/>
    <col min="5921" max="5921" width="9.140625" style="104"/>
    <col min="5922" max="5922" width="11.28515625" style="104" customWidth="1"/>
    <col min="5923" max="5923" width="12" style="104" customWidth="1"/>
    <col min="5924" max="5931" width="9.140625" style="104"/>
    <col min="5932" max="5932" width="13" style="104" customWidth="1"/>
    <col min="5933" max="6144" width="9.140625" style="104"/>
    <col min="6145" max="6145" width="60.42578125" style="104" customWidth="1"/>
    <col min="6146" max="6146" width="16.140625" style="104" customWidth="1"/>
    <col min="6147" max="6147" width="9.140625" style="104"/>
    <col min="6148" max="6148" width="12.5703125" style="104" customWidth="1"/>
    <col min="6149" max="6149" width="15.140625" style="104" customWidth="1"/>
    <col min="6150" max="6150" width="9.140625" style="104"/>
    <col min="6151" max="6151" width="12.7109375" style="104" customWidth="1"/>
    <col min="6152" max="6154" width="9.140625" style="104"/>
    <col min="6155" max="6155" width="11.5703125" style="104" customWidth="1"/>
    <col min="6156" max="6171" width="9.140625" style="104"/>
    <col min="6172" max="6172" width="11.140625" style="104" customWidth="1"/>
    <col min="6173" max="6173" width="10.7109375" style="104" customWidth="1"/>
    <col min="6174" max="6175" width="9.140625" style="104"/>
    <col min="6176" max="6176" width="12.42578125" style="104" customWidth="1"/>
    <col min="6177" max="6177" width="9.140625" style="104"/>
    <col min="6178" max="6178" width="11.28515625" style="104" customWidth="1"/>
    <col min="6179" max="6179" width="12" style="104" customWidth="1"/>
    <col min="6180" max="6187" width="9.140625" style="104"/>
    <col min="6188" max="6188" width="13" style="104" customWidth="1"/>
    <col min="6189" max="6400" width="9.140625" style="104"/>
    <col min="6401" max="6401" width="60.42578125" style="104" customWidth="1"/>
    <col min="6402" max="6402" width="16.140625" style="104" customWidth="1"/>
    <col min="6403" max="6403" width="9.140625" style="104"/>
    <col min="6404" max="6404" width="12.5703125" style="104" customWidth="1"/>
    <col min="6405" max="6405" width="15.140625" style="104" customWidth="1"/>
    <col min="6406" max="6406" width="9.140625" style="104"/>
    <col min="6407" max="6407" width="12.7109375" style="104" customWidth="1"/>
    <col min="6408" max="6410" width="9.140625" style="104"/>
    <col min="6411" max="6411" width="11.5703125" style="104" customWidth="1"/>
    <col min="6412" max="6427" width="9.140625" style="104"/>
    <col min="6428" max="6428" width="11.140625" style="104" customWidth="1"/>
    <col min="6429" max="6429" width="10.7109375" style="104" customWidth="1"/>
    <col min="6430" max="6431" width="9.140625" style="104"/>
    <col min="6432" max="6432" width="12.42578125" style="104" customWidth="1"/>
    <col min="6433" max="6433" width="9.140625" style="104"/>
    <col min="6434" max="6434" width="11.28515625" style="104" customWidth="1"/>
    <col min="6435" max="6435" width="12" style="104" customWidth="1"/>
    <col min="6436" max="6443" width="9.140625" style="104"/>
    <col min="6444" max="6444" width="13" style="104" customWidth="1"/>
    <col min="6445" max="6656" width="9.140625" style="104"/>
    <col min="6657" max="6657" width="60.42578125" style="104" customWidth="1"/>
    <col min="6658" max="6658" width="16.140625" style="104" customWidth="1"/>
    <col min="6659" max="6659" width="9.140625" style="104"/>
    <col min="6660" max="6660" width="12.5703125" style="104" customWidth="1"/>
    <col min="6661" max="6661" width="15.140625" style="104" customWidth="1"/>
    <col min="6662" max="6662" width="9.140625" style="104"/>
    <col min="6663" max="6663" width="12.7109375" style="104" customWidth="1"/>
    <col min="6664" max="6666" width="9.140625" style="104"/>
    <col min="6667" max="6667" width="11.5703125" style="104" customWidth="1"/>
    <col min="6668" max="6683" width="9.140625" style="104"/>
    <col min="6684" max="6684" width="11.140625" style="104" customWidth="1"/>
    <col min="6685" max="6685" width="10.7109375" style="104" customWidth="1"/>
    <col min="6686" max="6687" width="9.140625" style="104"/>
    <col min="6688" max="6688" width="12.42578125" style="104" customWidth="1"/>
    <col min="6689" max="6689" width="9.140625" style="104"/>
    <col min="6690" max="6690" width="11.28515625" style="104" customWidth="1"/>
    <col min="6691" max="6691" width="12" style="104" customWidth="1"/>
    <col min="6692" max="6699" width="9.140625" style="104"/>
    <col min="6700" max="6700" width="13" style="104" customWidth="1"/>
    <col min="6701" max="6912" width="9.140625" style="104"/>
    <col min="6913" max="6913" width="60.42578125" style="104" customWidth="1"/>
    <col min="6914" max="6914" width="16.140625" style="104" customWidth="1"/>
    <col min="6915" max="6915" width="9.140625" style="104"/>
    <col min="6916" max="6916" width="12.5703125" style="104" customWidth="1"/>
    <col min="6917" max="6917" width="15.140625" style="104" customWidth="1"/>
    <col min="6918" max="6918" width="9.140625" style="104"/>
    <col min="6919" max="6919" width="12.7109375" style="104" customWidth="1"/>
    <col min="6920" max="6922" width="9.140625" style="104"/>
    <col min="6923" max="6923" width="11.5703125" style="104" customWidth="1"/>
    <col min="6924" max="6939" width="9.140625" style="104"/>
    <col min="6940" max="6940" width="11.140625" style="104" customWidth="1"/>
    <col min="6941" max="6941" width="10.7109375" style="104" customWidth="1"/>
    <col min="6942" max="6943" width="9.140625" style="104"/>
    <col min="6944" max="6944" width="12.42578125" style="104" customWidth="1"/>
    <col min="6945" max="6945" width="9.140625" style="104"/>
    <col min="6946" max="6946" width="11.28515625" style="104" customWidth="1"/>
    <col min="6947" max="6947" width="12" style="104" customWidth="1"/>
    <col min="6948" max="6955" width="9.140625" style="104"/>
    <col min="6956" max="6956" width="13" style="104" customWidth="1"/>
    <col min="6957" max="7168" width="9.140625" style="104"/>
    <col min="7169" max="7169" width="60.42578125" style="104" customWidth="1"/>
    <col min="7170" max="7170" width="16.140625" style="104" customWidth="1"/>
    <col min="7171" max="7171" width="9.140625" style="104"/>
    <col min="7172" max="7172" width="12.5703125" style="104" customWidth="1"/>
    <col min="7173" max="7173" width="15.140625" style="104" customWidth="1"/>
    <col min="7174" max="7174" width="9.140625" style="104"/>
    <col min="7175" max="7175" width="12.7109375" style="104" customWidth="1"/>
    <col min="7176" max="7178" width="9.140625" style="104"/>
    <col min="7179" max="7179" width="11.5703125" style="104" customWidth="1"/>
    <col min="7180" max="7195" width="9.140625" style="104"/>
    <col min="7196" max="7196" width="11.140625" style="104" customWidth="1"/>
    <col min="7197" max="7197" width="10.7109375" style="104" customWidth="1"/>
    <col min="7198" max="7199" width="9.140625" style="104"/>
    <col min="7200" max="7200" width="12.42578125" style="104" customWidth="1"/>
    <col min="7201" max="7201" width="9.140625" style="104"/>
    <col min="7202" max="7202" width="11.28515625" style="104" customWidth="1"/>
    <col min="7203" max="7203" width="12" style="104" customWidth="1"/>
    <col min="7204" max="7211" width="9.140625" style="104"/>
    <col min="7212" max="7212" width="13" style="104" customWidth="1"/>
    <col min="7213" max="7424" width="9.140625" style="104"/>
    <col min="7425" max="7425" width="60.42578125" style="104" customWidth="1"/>
    <col min="7426" max="7426" width="16.140625" style="104" customWidth="1"/>
    <col min="7427" max="7427" width="9.140625" style="104"/>
    <col min="7428" max="7428" width="12.5703125" style="104" customWidth="1"/>
    <col min="7429" max="7429" width="15.140625" style="104" customWidth="1"/>
    <col min="7430" max="7430" width="9.140625" style="104"/>
    <col min="7431" max="7431" width="12.7109375" style="104" customWidth="1"/>
    <col min="7432" max="7434" width="9.140625" style="104"/>
    <col min="7435" max="7435" width="11.5703125" style="104" customWidth="1"/>
    <col min="7436" max="7451" width="9.140625" style="104"/>
    <col min="7452" max="7452" width="11.140625" style="104" customWidth="1"/>
    <col min="7453" max="7453" width="10.7109375" style="104" customWidth="1"/>
    <col min="7454" max="7455" width="9.140625" style="104"/>
    <col min="7456" max="7456" width="12.42578125" style="104" customWidth="1"/>
    <col min="7457" max="7457" width="9.140625" style="104"/>
    <col min="7458" max="7458" width="11.28515625" style="104" customWidth="1"/>
    <col min="7459" max="7459" width="12" style="104" customWidth="1"/>
    <col min="7460" max="7467" width="9.140625" style="104"/>
    <col min="7468" max="7468" width="13" style="104" customWidth="1"/>
    <col min="7469" max="7680" width="9.140625" style="104"/>
    <col min="7681" max="7681" width="60.42578125" style="104" customWidth="1"/>
    <col min="7682" max="7682" width="16.140625" style="104" customWidth="1"/>
    <col min="7683" max="7683" width="9.140625" style="104"/>
    <col min="7684" max="7684" width="12.5703125" style="104" customWidth="1"/>
    <col min="7685" max="7685" width="15.140625" style="104" customWidth="1"/>
    <col min="7686" max="7686" width="9.140625" style="104"/>
    <col min="7687" max="7687" width="12.7109375" style="104" customWidth="1"/>
    <col min="7688" max="7690" width="9.140625" style="104"/>
    <col min="7691" max="7691" width="11.5703125" style="104" customWidth="1"/>
    <col min="7692" max="7707" width="9.140625" style="104"/>
    <col min="7708" max="7708" width="11.140625" style="104" customWidth="1"/>
    <col min="7709" max="7709" width="10.7109375" style="104" customWidth="1"/>
    <col min="7710" max="7711" width="9.140625" style="104"/>
    <col min="7712" max="7712" width="12.42578125" style="104" customWidth="1"/>
    <col min="7713" max="7713" width="9.140625" style="104"/>
    <col min="7714" max="7714" width="11.28515625" style="104" customWidth="1"/>
    <col min="7715" max="7715" width="12" style="104" customWidth="1"/>
    <col min="7716" max="7723" width="9.140625" style="104"/>
    <col min="7724" max="7724" width="13" style="104" customWidth="1"/>
    <col min="7725" max="7936" width="9.140625" style="104"/>
    <col min="7937" max="7937" width="60.42578125" style="104" customWidth="1"/>
    <col min="7938" max="7938" width="16.140625" style="104" customWidth="1"/>
    <col min="7939" max="7939" width="9.140625" style="104"/>
    <col min="7940" max="7940" width="12.5703125" style="104" customWidth="1"/>
    <col min="7941" max="7941" width="15.140625" style="104" customWidth="1"/>
    <col min="7942" max="7942" width="9.140625" style="104"/>
    <col min="7943" max="7943" width="12.7109375" style="104" customWidth="1"/>
    <col min="7944" max="7946" width="9.140625" style="104"/>
    <col min="7947" max="7947" width="11.5703125" style="104" customWidth="1"/>
    <col min="7948" max="7963" width="9.140625" style="104"/>
    <col min="7964" max="7964" width="11.140625" style="104" customWidth="1"/>
    <col min="7965" max="7965" width="10.7109375" style="104" customWidth="1"/>
    <col min="7966" max="7967" width="9.140625" style="104"/>
    <col min="7968" max="7968" width="12.42578125" style="104" customWidth="1"/>
    <col min="7969" max="7969" width="9.140625" style="104"/>
    <col min="7970" max="7970" width="11.28515625" style="104" customWidth="1"/>
    <col min="7971" max="7971" width="12" style="104" customWidth="1"/>
    <col min="7972" max="7979" width="9.140625" style="104"/>
    <col min="7980" max="7980" width="13" style="104" customWidth="1"/>
    <col min="7981" max="8192" width="9.140625" style="104"/>
    <col min="8193" max="8193" width="60.42578125" style="104" customWidth="1"/>
    <col min="8194" max="8194" width="16.140625" style="104" customWidth="1"/>
    <col min="8195" max="8195" width="9.140625" style="104"/>
    <col min="8196" max="8196" width="12.5703125" style="104" customWidth="1"/>
    <col min="8197" max="8197" width="15.140625" style="104" customWidth="1"/>
    <col min="8198" max="8198" width="9.140625" style="104"/>
    <col min="8199" max="8199" width="12.7109375" style="104" customWidth="1"/>
    <col min="8200" max="8202" width="9.140625" style="104"/>
    <col min="8203" max="8203" width="11.5703125" style="104" customWidth="1"/>
    <col min="8204" max="8219" width="9.140625" style="104"/>
    <col min="8220" max="8220" width="11.140625" style="104" customWidth="1"/>
    <col min="8221" max="8221" width="10.7109375" style="104" customWidth="1"/>
    <col min="8222" max="8223" width="9.140625" style="104"/>
    <col min="8224" max="8224" width="12.42578125" style="104" customWidth="1"/>
    <col min="8225" max="8225" width="9.140625" style="104"/>
    <col min="8226" max="8226" width="11.28515625" style="104" customWidth="1"/>
    <col min="8227" max="8227" width="12" style="104" customWidth="1"/>
    <col min="8228" max="8235" width="9.140625" style="104"/>
    <col min="8236" max="8236" width="13" style="104" customWidth="1"/>
    <col min="8237" max="8448" width="9.140625" style="104"/>
    <col min="8449" max="8449" width="60.42578125" style="104" customWidth="1"/>
    <col min="8450" max="8450" width="16.140625" style="104" customWidth="1"/>
    <col min="8451" max="8451" width="9.140625" style="104"/>
    <col min="8452" max="8452" width="12.5703125" style="104" customWidth="1"/>
    <col min="8453" max="8453" width="15.140625" style="104" customWidth="1"/>
    <col min="8454" max="8454" width="9.140625" style="104"/>
    <col min="8455" max="8455" width="12.7109375" style="104" customWidth="1"/>
    <col min="8456" max="8458" width="9.140625" style="104"/>
    <col min="8459" max="8459" width="11.5703125" style="104" customWidth="1"/>
    <col min="8460" max="8475" width="9.140625" style="104"/>
    <col min="8476" max="8476" width="11.140625" style="104" customWidth="1"/>
    <col min="8477" max="8477" width="10.7109375" style="104" customWidth="1"/>
    <col min="8478" max="8479" width="9.140625" style="104"/>
    <col min="8480" max="8480" width="12.42578125" style="104" customWidth="1"/>
    <col min="8481" max="8481" width="9.140625" style="104"/>
    <col min="8482" max="8482" width="11.28515625" style="104" customWidth="1"/>
    <col min="8483" max="8483" width="12" style="104" customWidth="1"/>
    <col min="8484" max="8491" width="9.140625" style="104"/>
    <col min="8492" max="8492" width="13" style="104" customWidth="1"/>
    <col min="8493" max="8704" width="9.140625" style="104"/>
    <col min="8705" max="8705" width="60.42578125" style="104" customWidth="1"/>
    <col min="8706" max="8706" width="16.140625" style="104" customWidth="1"/>
    <col min="8707" max="8707" width="9.140625" style="104"/>
    <col min="8708" max="8708" width="12.5703125" style="104" customWidth="1"/>
    <col min="8709" max="8709" width="15.140625" style="104" customWidth="1"/>
    <col min="8710" max="8710" width="9.140625" style="104"/>
    <col min="8711" max="8711" width="12.7109375" style="104" customWidth="1"/>
    <col min="8712" max="8714" width="9.140625" style="104"/>
    <col min="8715" max="8715" width="11.5703125" style="104" customWidth="1"/>
    <col min="8716" max="8731" width="9.140625" style="104"/>
    <col min="8732" max="8732" width="11.140625" style="104" customWidth="1"/>
    <col min="8733" max="8733" width="10.7109375" style="104" customWidth="1"/>
    <col min="8734" max="8735" width="9.140625" style="104"/>
    <col min="8736" max="8736" width="12.42578125" style="104" customWidth="1"/>
    <col min="8737" max="8737" width="9.140625" style="104"/>
    <col min="8738" max="8738" width="11.28515625" style="104" customWidth="1"/>
    <col min="8739" max="8739" width="12" style="104" customWidth="1"/>
    <col min="8740" max="8747" width="9.140625" style="104"/>
    <col min="8748" max="8748" width="13" style="104" customWidth="1"/>
    <col min="8749" max="8960" width="9.140625" style="104"/>
    <col min="8961" max="8961" width="60.42578125" style="104" customWidth="1"/>
    <col min="8962" max="8962" width="16.140625" style="104" customWidth="1"/>
    <col min="8963" max="8963" width="9.140625" style="104"/>
    <col min="8964" max="8964" width="12.5703125" style="104" customWidth="1"/>
    <col min="8965" max="8965" width="15.140625" style="104" customWidth="1"/>
    <col min="8966" max="8966" width="9.140625" style="104"/>
    <col min="8967" max="8967" width="12.7109375" style="104" customWidth="1"/>
    <col min="8968" max="8970" width="9.140625" style="104"/>
    <col min="8971" max="8971" width="11.5703125" style="104" customWidth="1"/>
    <col min="8972" max="8987" width="9.140625" style="104"/>
    <col min="8988" max="8988" width="11.140625" style="104" customWidth="1"/>
    <col min="8989" max="8989" width="10.7109375" style="104" customWidth="1"/>
    <col min="8990" max="8991" width="9.140625" style="104"/>
    <col min="8992" max="8992" width="12.42578125" style="104" customWidth="1"/>
    <col min="8993" max="8993" width="9.140625" style="104"/>
    <col min="8994" max="8994" width="11.28515625" style="104" customWidth="1"/>
    <col min="8995" max="8995" width="12" style="104" customWidth="1"/>
    <col min="8996" max="9003" width="9.140625" style="104"/>
    <col min="9004" max="9004" width="13" style="104" customWidth="1"/>
    <col min="9005" max="9216" width="9.140625" style="104"/>
    <col min="9217" max="9217" width="60.42578125" style="104" customWidth="1"/>
    <col min="9218" max="9218" width="16.140625" style="104" customWidth="1"/>
    <col min="9219" max="9219" width="9.140625" style="104"/>
    <col min="9220" max="9220" width="12.5703125" style="104" customWidth="1"/>
    <col min="9221" max="9221" width="15.140625" style="104" customWidth="1"/>
    <col min="9222" max="9222" width="9.140625" style="104"/>
    <col min="9223" max="9223" width="12.7109375" style="104" customWidth="1"/>
    <col min="9224" max="9226" width="9.140625" style="104"/>
    <col min="9227" max="9227" width="11.5703125" style="104" customWidth="1"/>
    <col min="9228" max="9243" width="9.140625" style="104"/>
    <col min="9244" max="9244" width="11.140625" style="104" customWidth="1"/>
    <col min="9245" max="9245" width="10.7109375" style="104" customWidth="1"/>
    <col min="9246" max="9247" width="9.140625" style="104"/>
    <col min="9248" max="9248" width="12.42578125" style="104" customWidth="1"/>
    <col min="9249" max="9249" width="9.140625" style="104"/>
    <col min="9250" max="9250" width="11.28515625" style="104" customWidth="1"/>
    <col min="9251" max="9251" width="12" style="104" customWidth="1"/>
    <col min="9252" max="9259" width="9.140625" style="104"/>
    <col min="9260" max="9260" width="13" style="104" customWidth="1"/>
    <col min="9261" max="9472" width="9.140625" style="104"/>
    <col min="9473" max="9473" width="60.42578125" style="104" customWidth="1"/>
    <col min="9474" max="9474" width="16.140625" style="104" customWidth="1"/>
    <col min="9475" max="9475" width="9.140625" style="104"/>
    <col min="9476" max="9476" width="12.5703125" style="104" customWidth="1"/>
    <col min="9477" max="9477" width="15.140625" style="104" customWidth="1"/>
    <col min="9478" max="9478" width="9.140625" style="104"/>
    <col min="9479" max="9479" width="12.7109375" style="104" customWidth="1"/>
    <col min="9480" max="9482" width="9.140625" style="104"/>
    <col min="9483" max="9483" width="11.5703125" style="104" customWidth="1"/>
    <col min="9484" max="9499" width="9.140625" style="104"/>
    <col min="9500" max="9500" width="11.140625" style="104" customWidth="1"/>
    <col min="9501" max="9501" width="10.7109375" style="104" customWidth="1"/>
    <col min="9502" max="9503" width="9.140625" style="104"/>
    <col min="9504" max="9504" width="12.42578125" style="104" customWidth="1"/>
    <col min="9505" max="9505" width="9.140625" style="104"/>
    <col min="9506" max="9506" width="11.28515625" style="104" customWidth="1"/>
    <col min="9507" max="9507" width="12" style="104" customWidth="1"/>
    <col min="9508" max="9515" width="9.140625" style="104"/>
    <col min="9516" max="9516" width="13" style="104" customWidth="1"/>
    <col min="9517" max="9728" width="9.140625" style="104"/>
    <col min="9729" max="9729" width="60.42578125" style="104" customWidth="1"/>
    <col min="9730" max="9730" width="16.140625" style="104" customWidth="1"/>
    <col min="9731" max="9731" width="9.140625" style="104"/>
    <col min="9732" max="9732" width="12.5703125" style="104" customWidth="1"/>
    <col min="9733" max="9733" width="15.140625" style="104" customWidth="1"/>
    <col min="9734" max="9734" width="9.140625" style="104"/>
    <col min="9735" max="9735" width="12.7109375" style="104" customWidth="1"/>
    <col min="9736" max="9738" width="9.140625" style="104"/>
    <col min="9739" max="9739" width="11.5703125" style="104" customWidth="1"/>
    <col min="9740" max="9755" width="9.140625" style="104"/>
    <col min="9756" max="9756" width="11.140625" style="104" customWidth="1"/>
    <col min="9757" max="9757" width="10.7109375" style="104" customWidth="1"/>
    <col min="9758" max="9759" width="9.140625" style="104"/>
    <col min="9760" max="9760" width="12.42578125" style="104" customWidth="1"/>
    <col min="9761" max="9761" width="9.140625" style="104"/>
    <col min="9762" max="9762" width="11.28515625" style="104" customWidth="1"/>
    <col min="9763" max="9763" width="12" style="104" customWidth="1"/>
    <col min="9764" max="9771" width="9.140625" style="104"/>
    <col min="9772" max="9772" width="13" style="104" customWidth="1"/>
    <col min="9773" max="9984" width="9.140625" style="104"/>
    <col min="9985" max="9985" width="60.42578125" style="104" customWidth="1"/>
    <col min="9986" max="9986" width="16.140625" style="104" customWidth="1"/>
    <col min="9987" max="9987" width="9.140625" style="104"/>
    <col min="9988" max="9988" width="12.5703125" style="104" customWidth="1"/>
    <col min="9989" max="9989" width="15.140625" style="104" customWidth="1"/>
    <col min="9990" max="9990" width="9.140625" style="104"/>
    <col min="9991" max="9991" width="12.7109375" style="104" customWidth="1"/>
    <col min="9992" max="9994" width="9.140625" style="104"/>
    <col min="9995" max="9995" width="11.5703125" style="104" customWidth="1"/>
    <col min="9996" max="10011" width="9.140625" style="104"/>
    <col min="10012" max="10012" width="11.140625" style="104" customWidth="1"/>
    <col min="10013" max="10013" width="10.7109375" style="104" customWidth="1"/>
    <col min="10014" max="10015" width="9.140625" style="104"/>
    <col min="10016" max="10016" width="12.42578125" style="104" customWidth="1"/>
    <col min="10017" max="10017" width="9.140625" style="104"/>
    <col min="10018" max="10018" width="11.28515625" style="104" customWidth="1"/>
    <col min="10019" max="10019" width="12" style="104" customWidth="1"/>
    <col min="10020" max="10027" width="9.140625" style="104"/>
    <col min="10028" max="10028" width="13" style="104" customWidth="1"/>
    <col min="10029" max="10240" width="9.140625" style="104"/>
    <col min="10241" max="10241" width="60.42578125" style="104" customWidth="1"/>
    <col min="10242" max="10242" width="16.140625" style="104" customWidth="1"/>
    <col min="10243" max="10243" width="9.140625" style="104"/>
    <col min="10244" max="10244" width="12.5703125" style="104" customWidth="1"/>
    <col min="10245" max="10245" width="15.140625" style="104" customWidth="1"/>
    <col min="10246" max="10246" width="9.140625" style="104"/>
    <col min="10247" max="10247" width="12.7109375" style="104" customWidth="1"/>
    <col min="10248" max="10250" width="9.140625" style="104"/>
    <col min="10251" max="10251" width="11.5703125" style="104" customWidth="1"/>
    <col min="10252" max="10267" width="9.140625" style="104"/>
    <col min="10268" max="10268" width="11.140625" style="104" customWidth="1"/>
    <col min="10269" max="10269" width="10.7109375" style="104" customWidth="1"/>
    <col min="10270" max="10271" width="9.140625" style="104"/>
    <col min="10272" max="10272" width="12.42578125" style="104" customWidth="1"/>
    <col min="10273" max="10273" width="9.140625" style="104"/>
    <col min="10274" max="10274" width="11.28515625" style="104" customWidth="1"/>
    <col min="10275" max="10275" width="12" style="104" customWidth="1"/>
    <col min="10276" max="10283" width="9.140625" style="104"/>
    <col min="10284" max="10284" width="13" style="104" customWidth="1"/>
    <col min="10285" max="10496" width="9.140625" style="104"/>
    <col min="10497" max="10497" width="60.42578125" style="104" customWidth="1"/>
    <col min="10498" max="10498" width="16.140625" style="104" customWidth="1"/>
    <col min="10499" max="10499" width="9.140625" style="104"/>
    <col min="10500" max="10500" width="12.5703125" style="104" customWidth="1"/>
    <col min="10501" max="10501" width="15.140625" style="104" customWidth="1"/>
    <col min="10502" max="10502" width="9.140625" style="104"/>
    <col min="10503" max="10503" width="12.7109375" style="104" customWidth="1"/>
    <col min="10504" max="10506" width="9.140625" style="104"/>
    <col min="10507" max="10507" width="11.5703125" style="104" customWidth="1"/>
    <col min="10508" max="10523" width="9.140625" style="104"/>
    <col min="10524" max="10524" width="11.140625" style="104" customWidth="1"/>
    <col min="10525" max="10525" width="10.7109375" style="104" customWidth="1"/>
    <col min="10526" max="10527" width="9.140625" style="104"/>
    <col min="10528" max="10528" width="12.42578125" style="104" customWidth="1"/>
    <col min="10529" max="10529" width="9.140625" style="104"/>
    <col min="10530" max="10530" width="11.28515625" style="104" customWidth="1"/>
    <col min="10531" max="10531" width="12" style="104" customWidth="1"/>
    <col min="10532" max="10539" width="9.140625" style="104"/>
    <col min="10540" max="10540" width="13" style="104" customWidth="1"/>
    <col min="10541" max="10752" width="9.140625" style="104"/>
    <col min="10753" max="10753" width="60.42578125" style="104" customWidth="1"/>
    <col min="10754" max="10754" width="16.140625" style="104" customWidth="1"/>
    <col min="10755" max="10755" width="9.140625" style="104"/>
    <col min="10756" max="10756" width="12.5703125" style="104" customWidth="1"/>
    <col min="10757" max="10757" width="15.140625" style="104" customWidth="1"/>
    <col min="10758" max="10758" width="9.140625" style="104"/>
    <col min="10759" max="10759" width="12.7109375" style="104" customWidth="1"/>
    <col min="10760" max="10762" width="9.140625" style="104"/>
    <col min="10763" max="10763" width="11.5703125" style="104" customWidth="1"/>
    <col min="10764" max="10779" width="9.140625" style="104"/>
    <col min="10780" max="10780" width="11.140625" style="104" customWidth="1"/>
    <col min="10781" max="10781" width="10.7109375" style="104" customWidth="1"/>
    <col min="10782" max="10783" width="9.140625" style="104"/>
    <col min="10784" max="10784" width="12.42578125" style="104" customWidth="1"/>
    <col min="10785" max="10785" width="9.140625" style="104"/>
    <col min="10786" max="10786" width="11.28515625" style="104" customWidth="1"/>
    <col min="10787" max="10787" width="12" style="104" customWidth="1"/>
    <col min="10788" max="10795" width="9.140625" style="104"/>
    <col min="10796" max="10796" width="13" style="104" customWidth="1"/>
    <col min="10797" max="11008" width="9.140625" style="104"/>
    <col min="11009" max="11009" width="60.42578125" style="104" customWidth="1"/>
    <col min="11010" max="11010" width="16.140625" style="104" customWidth="1"/>
    <col min="11011" max="11011" width="9.140625" style="104"/>
    <col min="11012" max="11012" width="12.5703125" style="104" customWidth="1"/>
    <col min="11013" max="11013" width="15.140625" style="104" customWidth="1"/>
    <col min="11014" max="11014" width="9.140625" style="104"/>
    <col min="11015" max="11015" width="12.7109375" style="104" customWidth="1"/>
    <col min="11016" max="11018" width="9.140625" style="104"/>
    <col min="11019" max="11019" width="11.5703125" style="104" customWidth="1"/>
    <col min="11020" max="11035" width="9.140625" style="104"/>
    <col min="11036" max="11036" width="11.140625" style="104" customWidth="1"/>
    <col min="11037" max="11037" width="10.7109375" style="104" customWidth="1"/>
    <col min="11038" max="11039" width="9.140625" style="104"/>
    <col min="11040" max="11040" width="12.42578125" style="104" customWidth="1"/>
    <col min="11041" max="11041" width="9.140625" style="104"/>
    <col min="11042" max="11042" width="11.28515625" style="104" customWidth="1"/>
    <col min="11043" max="11043" width="12" style="104" customWidth="1"/>
    <col min="11044" max="11051" width="9.140625" style="104"/>
    <col min="11052" max="11052" width="13" style="104" customWidth="1"/>
    <col min="11053" max="11264" width="9.140625" style="104"/>
    <col min="11265" max="11265" width="60.42578125" style="104" customWidth="1"/>
    <col min="11266" max="11266" width="16.140625" style="104" customWidth="1"/>
    <col min="11267" max="11267" width="9.140625" style="104"/>
    <col min="11268" max="11268" width="12.5703125" style="104" customWidth="1"/>
    <col min="11269" max="11269" width="15.140625" style="104" customWidth="1"/>
    <col min="11270" max="11270" width="9.140625" style="104"/>
    <col min="11271" max="11271" width="12.7109375" style="104" customWidth="1"/>
    <col min="11272" max="11274" width="9.140625" style="104"/>
    <col min="11275" max="11275" width="11.5703125" style="104" customWidth="1"/>
    <col min="11276" max="11291" width="9.140625" style="104"/>
    <col min="11292" max="11292" width="11.140625" style="104" customWidth="1"/>
    <col min="11293" max="11293" width="10.7109375" style="104" customWidth="1"/>
    <col min="11294" max="11295" width="9.140625" style="104"/>
    <col min="11296" max="11296" width="12.42578125" style="104" customWidth="1"/>
    <col min="11297" max="11297" width="9.140625" style="104"/>
    <col min="11298" max="11298" width="11.28515625" style="104" customWidth="1"/>
    <col min="11299" max="11299" width="12" style="104" customWidth="1"/>
    <col min="11300" max="11307" width="9.140625" style="104"/>
    <col min="11308" max="11308" width="13" style="104" customWidth="1"/>
    <col min="11309" max="11520" width="9.140625" style="104"/>
    <col min="11521" max="11521" width="60.42578125" style="104" customWidth="1"/>
    <col min="11522" max="11522" width="16.140625" style="104" customWidth="1"/>
    <col min="11523" max="11523" width="9.140625" style="104"/>
    <col min="11524" max="11524" width="12.5703125" style="104" customWidth="1"/>
    <col min="11525" max="11525" width="15.140625" style="104" customWidth="1"/>
    <col min="11526" max="11526" width="9.140625" style="104"/>
    <col min="11527" max="11527" width="12.7109375" style="104" customWidth="1"/>
    <col min="11528" max="11530" width="9.140625" style="104"/>
    <col min="11531" max="11531" width="11.5703125" style="104" customWidth="1"/>
    <col min="11532" max="11547" width="9.140625" style="104"/>
    <col min="11548" max="11548" width="11.140625" style="104" customWidth="1"/>
    <col min="11549" max="11549" width="10.7109375" style="104" customWidth="1"/>
    <col min="11550" max="11551" width="9.140625" style="104"/>
    <col min="11552" max="11552" width="12.42578125" style="104" customWidth="1"/>
    <col min="11553" max="11553" width="9.140625" style="104"/>
    <col min="11554" max="11554" width="11.28515625" style="104" customWidth="1"/>
    <col min="11555" max="11555" width="12" style="104" customWidth="1"/>
    <col min="11556" max="11563" width="9.140625" style="104"/>
    <col min="11564" max="11564" width="13" style="104" customWidth="1"/>
    <col min="11565" max="11776" width="9.140625" style="104"/>
    <col min="11777" max="11777" width="60.42578125" style="104" customWidth="1"/>
    <col min="11778" max="11778" width="16.140625" style="104" customWidth="1"/>
    <col min="11779" max="11779" width="9.140625" style="104"/>
    <col min="11780" max="11780" width="12.5703125" style="104" customWidth="1"/>
    <col min="11781" max="11781" width="15.140625" style="104" customWidth="1"/>
    <col min="11782" max="11782" width="9.140625" style="104"/>
    <col min="11783" max="11783" width="12.7109375" style="104" customWidth="1"/>
    <col min="11784" max="11786" width="9.140625" style="104"/>
    <col min="11787" max="11787" width="11.5703125" style="104" customWidth="1"/>
    <col min="11788" max="11803" width="9.140625" style="104"/>
    <col min="11804" max="11804" width="11.140625" style="104" customWidth="1"/>
    <col min="11805" max="11805" width="10.7109375" style="104" customWidth="1"/>
    <col min="11806" max="11807" width="9.140625" style="104"/>
    <col min="11808" max="11808" width="12.42578125" style="104" customWidth="1"/>
    <col min="11809" max="11809" width="9.140625" style="104"/>
    <col min="11810" max="11810" width="11.28515625" style="104" customWidth="1"/>
    <col min="11811" max="11811" width="12" style="104" customWidth="1"/>
    <col min="11812" max="11819" width="9.140625" style="104"/>
    <col min="11820" max="11820" width="13" style="104" customWidth="1"/>
    <col min="11821" max="12032" width="9.140625" style="104"/>
    <col min="12033" max="12033" width="60.42578125" style="104" customWidth="1"/>
    <col min="12034" max="12034" width="16.140625" style="104" customWidth="1"/>
    <col min="12035" max="12035" width="9.140625" style="104"/>
    <col min="12036" max="12036" width="12.5703125" style="104" customWidth="1"/>
    <col min="12037" max="12037" width="15.140625" style="104" customWidth="1"/>
    <col min="12038" max="12038" width="9.140625" style="104"/>
    <col min="12039" max="12039" width="12.7109375" style="104" customWidth="1"/>
    <col min="12040" max="12042" width="9.140625" style="104"/>
    <col min="12043" max="12043" width="11.5703125" style="104" customWidth="1"/>
    <col min="12044" max="12059" width="9.140625" style="104"/>
    <col min="12060" max="12060" width="11.140625" style="104" customWidth="1"/>
    <col min="12061" max="12061" width="10.7109375" style="104" customWidth="1"/>
    <col min="12062" max="12063" width="9.140625" style="104"/>
    <col min="12064" max="12064" width="12.42578125" style="104" customWidth="1"/>
    <col min="12065" max="12065" width="9.140625" style="104"/>
    <col min="12066" max="12066" width="11.28515625" style="104" customWidth="1"/>
    <col min="12067" max="12067" width="12" style="104" customWidth="1"/>
    <col min="12068" max="12075" width="9.140625" style="104"/>
    <col min="12076" max="12076" width="13" style="104" customWidth="1"/>
    <col min="12077" max="12288" width="9.140625" style="104"/>
    <col min="12289" max="12289" width="60.42578125" style="104" customWidth="1"/>
    <col min="12290" max="12290" width="16.140625" style="104" customWidth="1"/>
    <col min="12291" max="12291" width="9.140625" style="104"/>
    <col min="12292" max="12292" width="12.5703125" style="104" customWidth="1"/>
    <col min="12293" max="12293" width="15.140625" style="104" customWidth="1"/>
    <col min="12294" max="12294" width="9.140625" style="104"/>
    <col min="12295" max="12295" width="12.7109375" style="104" customWidth="1"/>
    <col min="12296" max="12298" width="9.140625" style="104"/>
    <col min="12299" max="12299" width="11.5703125" style="104" customWidth="1"/>
    <col min="12300" max="12315" width="9.140625" style="104"/>
    <col min="12316" max="12316" width="11.140625" style="104" customWidth="1"/>
    <col min="12317" max="12317" width="10.7109375" style="104" customWidth="1"/>
    <col min="12318" max="12319" width="9.140625" style="104"/>
    <col min="12320" max="12320" width="12.42578125" style="104" customWidth="1"/>
    <col min="12321" max="12321" width="9.140625" style="104"/>
    <col min="12322" max="12322" width="11.28515625" style="104" customWidth="1"/>
    <col min="12323" max="12323" width="12" style="104" customWidth="1"/>
    <col min="12324" max="12331" width="9.140625" style="104"/>
    <col min="12332" max="12332" width="13" style="104" customWidth="1"/>
    <col min="12333" max="12544" width="9.140625" style="104"/>
    <col min="12545" max="12545" width="60.42578125" style="104" customWidth="1"/>
    <col min="12546" max="12546" width="16.140625" style="104" customWidth="1"/>
    <col min="12547" max="12547" width="9.140625" style="104"/>
    <col min="12548" max="12548" width="12.5703125" style="104" customWidth="1"/>
    <col min="12549" max="12549" width="15.140625" style="104" customWidth="1"/>
    <col min="12550" max="12550" width="9.140625" style="104"/>
    <col min="12551" max="12551" width="12.7109375" style="104" customWidth="1"/>
    <col min="12552" max="12554" width="9.140625" style="104"/>
    <col min="12555" max="12555" width="11.5703125" style="104" customWidth="1"/>
    <col min="12556" max="12571" width="9.140625" style="104"/>
    <col min="12572" max="12572" width="11.140625" style="104" customWidth="1"/>
    <col min="12573" max="12573" width="10.7109375" style="104" customWidth="1"/>
    <col min="12574" max="12575" width="9.140625" style="104"/>
    <col min="12576" max="12576" width="12.42578125" style="104" customWidth="1"/>
    <col min="12577" max="12577" width="9.140625" style="104"/>
    <col min="12578" max="12578" width="11.28515625" style="104" customWidth="1"/>
    <col min="12579" max="12579" width="12" style="104" customWidth="1"/>
    <col min="12580" max="12587" width="9.140625" style="104"/>
    <col min="12588" max="12588" width="13" style="104" customWidth="1"/>
    <col min="12589" max="12800" width="9.140625" style="104"/>
    <col min="12801" max="12801" width="60.42578125" style="104" customWidth="1"/>
    <col min="12802" max="12802" width="16.140625" style="104" customWidth="1"/>
    <col min="12803" max="12803" width="9.140625" style="104"/>
    <col min="12804" max="12804" width="12.5703125" style="104" customWidth="1"/>
    <col min="12805" max="12805" width="15.140625" style="104" customWidth="1"/>
    <col min="12806" max="12806" width="9.140625" style="104"/>
    <col min="12807" max="12807" width="12.7109375" style="104" customWidth="1"/>
    <col min="12808" max="12810" width="9.140625" style="104"/>
    <col min="12811" max="12811" width="11.5703125" style="104" customWidth="1"/>
    <col min="12812" max="12827" width="9.140625" style="104"/>
    <col min="12828" max="12828" width="11.140625" style="104" customWidth="1"/>
    <col min="12829" max="12829" width="10.7109375" style="104" customWidth="1"/>
    <col min="12830" max="12831" width="9.140625" style="104"/>
    <col min="12832" max="12832" width="12.42578125" style="104" customWidth="1"/>
    <col min="12833" max="12833" width="9.140625" style="104"/>
    <col min="12834" max="12834" width="11.28515625" style="104" customWidth="1"/>
    <col min="12835" max="12835" width="12" style="104" customWidth="1"/>
    <col min="12836" max="12843" width="9.140625" style="104"/>
    <col min="12844" max="12844" width="13" style="104" customWidth="1"/>
    <col min="12845" max="13056" width="9.140625" style="104"/>
    <col min="13057" max="13057" width="60.42578125" style="104" customWidth="1"/>
    <col min="13058" max="13058" width="16.140625" style="104" customWidth="1"/>
    <col min="13059" max="13059" width="9.140625" style="104"/>
    <col min="13060" max="13060" width="12.5703125" style="104" customWidth="1"/>
    <col min="13061" max="13061" width="15.140625" style="104" customWidth="1"/>
    <col min="13062" max="13062" width="9.140625" style="104"/>
    <col min="13063" max="13063" width="12.7109375" style="104" customWidth="1"/>
    <col min="13064" max="13066" width="9.140625" style="104"/>
    <col min="13067" max="13067" width="11.5703125" style="104" customWidth="1"/>
    <col min="13068" max="13083" width="9.140625" style="104"/>
    <col min="13084" max="13084" width="11.140625" style="104" customWidth="1"/>
    <col min="13085" max="13085" width="10.7109375" style="104" customWidth="1"/>
    <col min="13086" max="13087" width="9.140625" style="104"/>
    <col min="13088" max="13088" width="12.42578125" style="104" customWidth="1"/>
    <col min="13089" max="13089" width="9.140625" style="104"/>
    <col min="13090" max="13090" width="11.28515625" style="104" customWidth="1"/>
    <col min="13091" max="13091" width="12" style="104" customWidth="1"/>
    <col min="13092" max="13099" width="9.140625" style="104"/>
    <col min="13100" max="13100" width="13" style="104" customWidth="1"/>
    <col min="13101" max="13312" width="9.140625" style="104"/>
    <col min="13313" max="13313" width="60.42578125" style="104" customWidth="1"/>
    <col min="13314" max="13314" width="16.140625" style="104" customWidth="1"/>
    <col min="13315" max="13315" width="9.140625" style="104"/>
    <col min="13316" max="13316" width="12.5703125" style="104" customWidth="1"/>
    <col min="13317" max="13317" width="15.140625" style="104" customWidth="1"/>
    <col min="13318" max="13318" width="9.140625" style="104"/>
    <col min="13319" max="13319" width="12.7109375" style="104" customWidth="1"/>
    <col min="13320" max="13322" width="9.140625" style="104"/>
    <col min="13323" max="13323" width="11.5703125" style="104" customWidth="1"/>
    <col min="13324" max="13339" width="9.140625" style="104"/>
    <col min="13340" max="13340" width="11.140625" style="104" customWidth="1"/>
    <col min="13341" max="13341" width="10.7109375" style="104" customWidth="1"/>
    <col min="13342" max="13343" width="9.140625" style="104"/>
    <col min="13344" max="13344" width="12.42578125" style="104" customWidth="1"/>
    <col min="13345" max="13345" width="9.140625" style="104"/>
    <col min="13346" max="13346" width="11.28515625" style="104" customWidth="1"/>
    <col min="13347" max="13347" width="12" style="104" customWidth="1"/>
    <col min="13348" max="13355" width="9.140625" style="104"/>
    <col min="13356" max="13356" width="13" style="104" customWidth="1"/>
    <col min="13357" max="13568" width="9.140625" style="104"/>
    <col min="13569" max="13569" width="60.42578125" style="104" customWidth="1"/>
    <col min="13570" max="13570" width="16.140625" style="104" customWidth="1"/>
    <col min="13571" max="13571" width="9.140625" style="104"/>
    <col min="13572" max="13572" width="12.5703125" style="104" customWidth="1"/>
    <col min="13573" max="13573" width="15.140625" style="104" customWidth="1"/>
    <col min="13574" max="13574" width="9.140625" style="104"/>
    <col min="13575" max="13575" width="12.7109375" style="104" customWidth="1"/>
    <col min="13576" max="13578" width="9.140625" style="104"/>
    <col min="13579" max="13579" width="11.5703125" style="104" customWidth="1"/>
    <col min="13580" max="13595" width="9.140625" style="104"/>
    <col min="13596" max="13596" width="11.140625" style="104" customWidth="1"/>
    <col min="13597" max="13597" width="10.7109375" style="104" customWidth="1"/>
    <col min="13598" max="13599" width="9.140625" style="104"/>
    <col min="13600" max="13600" width="12.42578125" style="104" customWidth="1"/>
    <col min="13601" max="13601" width="9.140625" style="104"/>
    <col min="13602" max="13602" width="11.28515625" style="104" customWidth="1"/>
    <col min="13603" max="13603" width="12" style="104" customWidth="1"/>
    <col min="13604" max="13611" width="9.140625" style="104"/>
    <col min="13612" max="13612" width="13" style="104" customWidth="1"/>
    <col min="13613" max="13824" width="9.140625" style="104"/>
    <col min="13825" max="13825" width="60.42578125" style="104" customWidth="1"/>
    <col min="13826" max="13826" width="16.140625" style="104" customWidth="1"/>
    <col min="13827" max="13827" width="9.140625" style="104"/>
    <col min="13828" max="13828" width="12.5703125" style="104" customWidth="1"/>
    <col min="13829" max="13829" width="15.140625" style="104" customWidth="1"/>
    <col min="13830" max="13830" width="9.140625" style="104"/>
    <col min="13831" max="13831" width="12.7109375" style="104" customWidth="1"/>
    <col min="13832" max="13834" width="9.140625" style="104"/>
    <col min="13835" max="13835" width="11.5703125" style="104" customWidth="1"/>
    <col min="13836" max="13851" width="9.140625" style="104"/>
    <col min="13852" max="13852" width="11.140625" style="104" customWidth="1"/>
    <col min="13853" max="13853" width="10.7109375" style="104" customWidth="1"/>
    <col min="13854" max="13855" width="9.140625" style="104"/>
    <col min="13856" max="13856" width="12.42578125" style="104" customWidth="1"/>
    <col min="13857" max="13857" width="9.140625" style="104"/>
    <col min="13858" max="13858" width="11.28515625" style="104" customWidth="1"/>
    <col min="13859" max="13859" width="12" style="104" customWidth="1"/>
    <col min="13860" max="13867" width="9.140625" style="104"/>
    <col min="13868" max="13868" width="13" style="104" customWidth="1"/>
    <col min="13869" max="14080" width="9.140625" style="104"/>
    <col min="14081" max="14081" width="60.42578125" style="104" customWidth="1"/>
    <col min="14082" max="14082" width="16.140625" style="104" customWidth="1"/>
    <col min="14083" max="14083" width="9.140625" style="104"/>
    <col min="14084" max="14084" width="12.5703125" style="104" customWidth="1"/>
    <col min="14085" max="14085" width="15.140625" style="104" customWidth="1"/>
    <col min="14086" max="14086" width="9.140625" style="104"/>
    <col min="14087" max="14087" width="12.7109375" style="104" customWidth="1"/>
    <col min="14088" max="14090" width="9.140625" style="104"/>
    <col min="14091" max="14091" width="11.5703125" style="104" customWidth="1"/>
    <col min="14092" max="14107" width="9.140625" style="104"/>
    <col min="14108" max="14108" width="11.140625" style="104" customWidth="1"/>
    <col min="14109" max="14109" width="10.7109375" style="104" customWidth="1"/>
    <col min="14110" max="14111" width="9.140625" style="104"/>
    <col min="14112" max="14112" width="12.42578125" style="104" customWidth="1"/>
    <col min="14113" max="14113" width="9.140625" style="104"/>
    <col min="14114" max="14114" width="11.28515625" style="104" customWidth="1"/>
    <col min="14115" max="14115" width="12" style="104" customWidth="1"/>
    <col min="14116" max="14123" width="9.140625" style="104"/>
    <col min="14124" max="14124" width="13" style="104" customWidth="1"/>
    <col min="14125" max="14336" width="9.140625" style="104"/>
    <col min="14337" max="14337" width="60.42578125" style="104" customWidth="1"/>
    <col min="14338" max="14338" width="16.140625" style="104" customWidth="1"/>
    <col min="14339" max="14339" width="9.140625" style="104"/>
    <col min="14340" max="14340" width="12.5703125" style="104" customWidth="1"/>
    <col min="14341" max="14341" width="15.140625" style="104" customWidth="1"/>
    <col min="14342" max="14342" width="9.140625" style="104"/>
    <col min="14343" max="14343" width="12.7109375" style="104" customWidth="1"/>
    <col min="14344" max="14346" width="9.140625" style="104"/>
    <col min="14347" max="14347" width="11.5703125" style="104" customWidth="1"/>
    <col min="14348" max="14363" width="9.140625" style="104"/>
    <col min="14364" max="14364" width="11.140625" style="104" customWidth="1"/>
    <col min="14365" max="14365" width="10.7109375" style="104" customWidth="1"/>
    <col min="14366" max="14367" width="9.140625" style="104"/>
    <col min="14368" max="14368" width="12.42578125" style="104" customWidth="1"/>
    <col min="14369" max="14369" width="9.140625" style="104"/>
    <col min="14370" max="14370" width="11.28515625" style="104" customWidth="1"/>
    <col min="14371" max="14371" width="12" style="104" customWidth="1"/>
    <col min="14372" max="14379" width="9.140625" style="104"/>
    <col min="14380" max="14380" width="13" style="104" customWidth="1"/>
    <col min="14381" max="14592" width="9.140625" style="104"/>
    <col min="14593" max="14593" width="60.42578125" style="104" customWidth="1"/>
    <col min="14594" max="14594" width="16.140625" style="104" customWidth="1"/>
    <col min="14595" max="14595" width="9.140625" style="104"/>
    <col min="14596" max="14596" width="12.5703125" style="104" customWidth="1"/>
    <col min="14597" max="14597" width="15.140625" style="104" customWidth="1"/>
    <col min="14598" max="14598" width="9.140625" style="104"/>
    <col min="14599" max="14599" width="12.7109375" style="104" customWidth="1"/>
    <col min="14600" max="14602" width="9.140625" style="104"/>
    <col min="14603" max="14603" width="11.5703125" style="104" customWidth="1"/>
    <col min="14604" max="14619" width="9.140625" style="104"/>
    <col min="14620" max="14620" width="11.140625" style="104" customWidth="1"/>
    <col min="14621" max="14621" width="10.7109375" style="104" customWidth="1"/>
    <col min="14622" max="14623" width="9.140625" style="104"/>
    <col min="14624" max="14624" width="12.42578125" style="104" customWidth="1"/>
    <col min="14625" max="14625" width="9.140625" style="104"/>
    <col min="14626" max="14626" width="11.28515625" style="104" customWidth="1"/>
    <col min="14627" max="14627" width="12" style="104" customWidth="1"/>
    <col min="14628" max="14635" width="9.140625" style="104"/>
    <col min="14636" max="14636" width="13" style="104" customWidth="1"/>
    <col min="14637" max="14848" width="9.140625" style="104"/>
    <col min="14849" max="14849" width="60.42578125" style="104" customWidth="1"/>
    <col min="14850" max="14850" width="16.140625" style="104" customWidth="1"/>
    <col min="14851" max="14851" width="9.140625" style="104"/>
    <col min="14852" max="14852" width="12.5703125" style="104" customWidth="1"/>
    <col min="14853" max="14853" width="15.140625" style="104" customWidth="1"/>
    <col min="14854" max="14854" width="9.140625" style="104"/>
    <col min="14855" max="14855" width="12.7109375" style="104" customWidth="1"/>
    <col min="14856" max="14858" width="9.140625" style="104"/>
    <col min="14859" max="14859" width="11.5703125" style="104" customWidth="1"/>
    <col min="14860" max="14875" width="9.140625" style="104"/>
    <col min="14876" max="14876" width="11.140625" style="104" customWidth="1"/>
    <col min="14877" max="14877" width="10.7109375" style="104" customWidth="1"/>
    <col min="14878" max="14879" width="9.140625" style="104"/>
    <col min="14880" max="14880" width="12.42578125" style="104" customWidth="1"/>
    <col min="14881" max="14881" width="9.140625" style="104"/>
    <col min="14882" max="14882" width="11.28515625" style="104" customWidth="1"/>
    <col min="14883" max="14883" width="12" style="104" customWidth="1"/>
    <col min="14884" max="14891" width="9.140625" style="104"/>
    <col min="14892" max="14892" width="13" style="104" customWidth="1"/>
    <col min="14893" max="15104" width="9.140625" style="104"/>
    <col min="15105" max="15105" width="60.42578125" style="104" customWidth="1"/>
    <col min="15106" max="15106" width="16.140625" style="104" customWidth="1"/>
    <col min="15107" max="15107" width="9.140625" style="104"/>
    <col min="15108" max="15108" width="12.5703125" style="104" customWidth="1"/>
    <col min="15109" max="15109" width="15.140625" style="104" customWidth="1"/>
    <col min="15110" max="15110" width="9.140625" style="104"/>
    <col min="15111" max="15111" width="12.7109375" style="104" customWidth="1"/>
    <col min="15112" max="15114" width="9.140625" style="104"/>
    <col min="15115" max="15115" width="11.5703125" style="104" customWidth="1"/>
    <col min="15116" max="15131" width="9.140625" style="104"/>
    <col min="15132" max="15132" width="11.140625" style="104" customWidth="1"/>
    <col min="15133" max="15133" width="10.7109375" style="104" customWidth="1"/>
    <col min="15134" max="15135" width="9.140625" style="104"/>
    <col min="15136" max="15136" width="12.42578125" style="104" customWidth="1"/>
    <col min="15137" max="15137" width="9.140625" style="104"/>
    <col min="15138" max="15138" width="11.28515625" style="104" customWidth="1"/>
    <col min="15139" max="15139" width="12" style="104" customWidth="1"/>
    <col min="15140" max="15147" width="9.140625" style="104"/>
    <col min="15148" max="15148" width="13" style="104" customWidth="1"/>
    <col min="15149" max="15360" width="9.140625" style="104"/>
    <col min="15361" max="15361" width="60.42578125" style="104" customWidth="1"/>
    <col min="15362" max="15362" width="16.140625" style="104" customWidth="1"/>
    <col min="15363" max="15363" width="9.140625" style="104"/>
    <col min="15364" max="15364" width="12.5703125" style="104" customWidth="1"/>
    <col min="15365" max="15365" width="15.140625" style="104" customWidth="1"/>
    <col min="15366" max="15366" width="9.140625" style="104"/>
    <col min="15367" max="15367" width="12.7109375" style="104" customWidth="1"/>
    <col min="15368" max="15370" width="9.140625" style="104"/>
    <col min="15371" max="15371" width="11.5703125" style="104" customWidth="1"/>
    <col min="15372" max="15387" width="9.140625" style="104"/>
    <col min="15388" max="15388" width="11.140625" style="104" customWidth="1"/>
    <col min="15389" max="15389" width="10.7109375" style="104" customWidth="1"/>
    <col min="15390" max="15391" width="9.140625" style="104"/>
    <col min="15392" max="15392" width="12.42578125" style="104" customWidth="1"/>
    <col min="15393" max="15393" width="9.140625" style="104"/>
    <col min="15394" max="15394" width="11.28515625" style="104" customWidth="1"/>
    <col min="15395" max="15395" width="12" style="104" customWidth="1"/>
    <col min="15396" max="15403" width="9.140625" style="104"/>
    <col min="15404" max="15404" width="13" style="104" customWidth="1"/>
    <col min="15405" max="15616" width="9.140625" style="104"/>
    <col min="15617" max="15617" width="60.42578125" style="104" customWidth="1"/>
    <col min="15618" max="15618" width="16.140625" style="104" customWidth="1"/>
    <col min="15619" max="15619" width="9.140625" style="104"/>
    <col min="15620" max="15620" width="12.5703125" style="104" customWidth="1"/>
    <col min="15621" max="15621" width="15.140625" style="104" customWidth="1"/>
    <col min="15622" max="15622" width="9.140625" style="104"/>
    <col min="15623" max="15623" width="12.7109375" style="104" customWidth="1"/>
    <col min="15624" max="15626" width="9.140625" style="104"/>
    <col min="15627" max="15627" width="11.5703125" style="104" customWidth="1"/>
    <col min="15628" max="15643" width="9.140625" style="104"/>
    <col min="15644" max="15644" width="11.140625" style="104" customWidth="1"/>
    <col min="15645" max="15645" width="10.7109375" style="104" customWidth="1"/>
    <col min="15646" max="15647" width="9.140625" style="104"/>
    <col min="15648" max="15648" width="12.42578125" style="104" customWidth="1"/>
    <col min="15649" max="15649" width="9.140625" style="104"/>
    <col min="15650" max="15650" width="11.28515625" style="104" customWidth="1"/>
    <col min="15651" max="15651" width="12" style="104" customWidth="1"/>
    <col min="15652" max="15659" width="9.140625" style="104"/>
    <col min="15660" max="15660" width="13" style="104" customWidth="1"/>
    <col min="15661" max="15872" width="9.140625" style="104"/>
    <col min="15873" max="15873" width="60.42578125" style="104" customWidth="1"/>
    <col min="15874" max="15874" width="16.140625" style="104" customWidth="1"/>
    <col min="15875" max="15875" width="9.140625" style="104"/>
    <col min="15876" max="15876" width="12.5703125" style="104" customWidth="1"/>
    <col min="15877" max="15877" width="15.140625" style="104" customWidth="1"/>
    <col min="15878" max="15878" width="9.140625" style="104"/>
    <col min="15879" max="15879" width="12.7109375" style="104" customWidth="1"/>
    <col min="15880" max="15882" width="9.140625" style="104"/>
    <col min="15883" max="15883" width="11.5703125" style="104" customWidth="1"/>
    <col min="15884" max="15899" width="9.140625" style="104"/>
    <col min="15900" max="15900" width="11.140625" style="104" customWidth="1"/>
    <col min="15901" max="15901" width="10.7109375" style="104" customWidth="1"/>
    <col min="15902" max="15903" width="9.140625" style="104"/>
    <col min="15904" max="15904" width="12.42578125" style="104" customWidth="1"/>
    <col min="15905" max="15905" width="9.140625" style="104"/>
    <col min="15906" max="15906" width="11.28515625" style="104" customWidth="1"/>
    <col min="15907" max="15907" width="12" style="104" customWidth="1"/>
    <col min="15908" max="15915" width="9.140625" style="104"/>
    <col min="15916" max="15916" width="13" style="104" customWidth="1"/>
    <col min="15917" max="16128" width="9.140625" style="104"/>
    <col min="16129" max="16129" width="60.42578125" style="104" customWidth="1"/>
    <col min="16130" max="16130" width="16.140625" style="104" customWidth="1"/>
    <col min="16131" max="16131" width="9.140625" style="104"/>
    <col min="16132" max="16132" width="12.5703125" style="104" customWidth="1"/>
    <col min="16133" max="16133" width="15.140625" style="104" customWidth="1"/>
    <col min="16134" max="16134" width="9.140625" style="104"/>
    <col min="16135" max="16135" width="12.7109375" style="104" customWidth="1"/>
    <col min="16136" max="16138" width="9.140625" style="104"/>
    <col min="16139" max="16139" width="11.5703125" style="104" customWidth="1"/>
    <col min="16140" max="16155" width="9.140625" style="104"/>
    <col min="16156" max="16156" width="11.140625" style="104" customWidth="1"/>
    <col min="16157" max="16157" width="10.7109375" style="104" customWidth="1"/>
    <col min="16158" max="16159" width="9.140625" style="104"/>
    <col min="16160" max="16160" width="12.42578125" style="104" customWidth="1"/>
    <col min="16161" max="16161" width="9.140625" style="104"/>
    <col min="16162" max="16162" width="11.28515625" style="104" customWidth="1"/>
    <col min="16163" max="16163" width="12" style="104" customWidth="1"/>
    <col min="16164" max="16171" width="9.140625" style="104"/>
    <col min="16172" max="16172" width="13" style="104" customWidth="1"/>
    <col min="16173" max="16384" width="9.140625" style="104"/>
  </cols>
  <sheetData>
    <row r="1" spans="1:57" ht="15.75" x14ac:dyDescent="0.25">
      <c r="A1" s="147" t="s">
        <v>0</v>
      </c>
      <c r="B1" s="147"/>
      <c r="C1" s="147"/>
      <c r="D1" s="147"/>
      <c r="E1" s="147"/>
    </row>
    <row r="2" spans="1:57" ht="12.75" customHeight="1" thickBot="1" x14ac:dyDescent="0.3">
      <c r="A2" s="148"/>
      <c r="B2" s="148"/>
      <c r="C2" s="148"/>
      <c r="D2" s="148"/>
      <c r="E2" s="148"/>
    </row>
    <row r="3" spans="1:57" ht="27.95" customHeight="1" thickBot="1" x14ac:dyDescent="0.3">
      <c r="A3" s="149" t="s">
        <v>1</v>
      </c>
      <c r="B3" s="150"/>
      <c r="C3" s="150"/>
      <c r="D3" s="143" t="s">
        <v>2</v>
      </c>
      <c r="E3" s="144"/>
      <c r="F3" s="143" t="s">
        <v>3</v>
      </c>
      <c r="G3" s="144"/>
      <c r="H3" s="143" t="s">
        <v>4</v>
      </c>
      <c r="I3" s="144"/>
      <c r="J3" s="143" t="s">
        <v>5</v>
      </c>
      <c r="K3" s="144"/>
      <c r="L3" s="143" t="s">
        <v>183</v>
      </c>
      <c r="M3" s="144"/>
      <c r="N3" s="143" t="s">
        <v>6</v>
      </c>
      <c r="O3" s="144"/>
      <c r="P3" s="143" t="s">
        <v>7</v>
      </c>
      <c r="Q3" s="144"/>
      <c r="R3" s="143" t="s">
        <v>8</v>
      </c>
      <c r="S3" s="144"/>
      <c r="T3" s="143" t="s">
        <v>184</v>
      </c>
      <c r="U3" s="144"/>
      <c r="V3" s="143" t="s">
        <v>191</v>
      </c>
      <c r="W3" s="144"/>
      <c r="X3" s="143" t="s">
        <v>9</v>
      </c>
      <c r="Y3" s="144"/>
      <c r="Z3" s="143" t="s">
        <v>10</v>
      </c>
      <c r="AA3" s="144"/>
      <c r="AB3" s="143" t="s">
        <v>11</v>
      </c>
      <c r="AC3" s="144"/>
      <c r="AD3" s="143" t="s">
        <v>12</v>
      </c>
      <c r="AE3" s="144"/>
      <c r="AF3" s="143" t="s">
        <v>13</v>
      </c>
      <c r="AG3" s="144"/>
      <c r="AH3" s="143" t="s">
        <v>192</v>
      </c>
      <c r="AI3" s="144"/>
      <c r="AJ3" s="143" t="s">
        <v>14</v>
      </c>
      <c r="AK3" s="144"/>
      <c r="AL3" s="143" t="s">
        <v>15</v>
      </c>
      <c r="AM3" s="144"/>
      <c r="AN3" s="143" t="s">
        <v>16</v>
      </c>
      <c r="AO3" s="144"/>
      <c r="AP3" s="143" t="s">
        <v>17</v>
      </c>
      <c r="AQ3" s="144"/>
      <c r="AR3" s="143" t="s">
        <v>18</v>
      </c>
      <c r="AS3" s="144"/>
      <c r="AT3" s="143" t="s">
        <v>19</v>
      </c>
      <c r="AU3" s="144"/>
      <c r="AV3" s="143" t="s">
        <v>20</v>
      </c>
      <c r="AW3" s="144"/>
      <c r="AX3" s="143" t="s">
        <v>21</v>
      </c>
      <c r="AY3" s="144"/>
      <c r="AZ3" s="143" t="s">
        <v>22</v>
      </c>
      <c r="BA3" s="144"/>
      <c r="BB3" s="143" t="s">
        <v>23</v>
      </c>
      <c r="BC3" s="144"/>
      <c r="BD3" s="143" t="s">
        <v>185</v>
      </c>
      <c r="BE3" s="144"/>
    </row>
    <row r="4" spans="1:57" ht="15" customHeight="1" thickBot="1" x14ac:dyDescent="0.3">
      <c r="A4" s="152" t="s">
        <v>24</v>
      </c>
      <c r="B4" s="153"/>
      <c r="C4" s="154"/>
      <c r="D4" s="151"/>
      <c r="E4" s="146"/>
      <c r="F4" s="145"/>
      <c r="G4" s="146"/>
      <c r="H4" s="145"/>
      <c r="I4" s="146"/>
      <c r="J4" s="145"/>
      <c r="K4" s="146"/>
      <c r="L4" s="145"/>
      <c r="M4" s="146"/>
      <c r="N4" s="145"/>
      <c r="O4" s="146"/>
      <c r="P4" s="145"/>
      <c r="Q4" s="146"/>
      <c r="R4" s="145"/>
      <c r="S4" s="146"/>
      <c r="T4" s="145"/>
      <c r="U4" s="146"/>
      <c r="V4" s="145"/>
      <c r="W4" s="146"/>
      <c r="X4" s="145"/>
      <c r="Y4" s="146"/>
      <c r="Z4" s="145"/>
      <c r="AA4" s="146"/>
      <c r="AB4" s="145"/>
      <c r="AC4" s="146"/>
      <c r="AD4" s="145"/>
      <c r="AE4" s="146"/>
      <c r="AF4" s="145"/>
      <c r="AG4" s="146"/>
      <c r="AH4" s="145"/>
      <c r="AI4" s="146"/>
      <c r="AJ4" s="145"/>
      <c r="AK4" s="146"/>
      <c r="AL4" s="145"/>
      <c r="AM4" s="146"/>
      <c r="AN4" s="145"/>
      <c r="AO4" s="146"/>
      <c r="AP4" s="145"/>
      <c r="AQ4" s="146"/>
      <c r="AR4" s="145"/>
      <c r="AS4" s="146"/>
      <c r="AT4" s="145"/>
      <c r="AU4" s="146"/>
      <c r="AV4" s="145"/>
      <c r="AW4" s="146"/>
      <c r="AX4" s="145"/>
      <c r="AY4" s="146"/>
      <c r="AZ4" s="145"/>
      <c r="BA4" s="146"/>
      <c r="BB4" s="145"/>
      <c r="BC4" s="146"/>
      <c r="BD4" s="145"/>
      <c r="BE4" s="146"/>
    </row>
    <row r="5" spans="1:57" s="105" customFormat="1" ht="36.75" customHeight="1" thickBot="1" x14ac:dyDescent="0.3">
      <c r="A5" s="34" t="s">
        <v>25</v>
      </c>
      <c r="B5" s="35" t="s">
        <v>26</v>
      </c>
      <c r="C5" s="36" t="s">
        <v>27</v>
      </c>
      <c r="D5" s="37" t="s">
        <v>28</v>
      </c>
      <c r="E5" s="38" t="s">
        <v>29</v>
      </c>
      <c r="F5" s="39" t="s">
        <v>28</v>
      </c>
      <c r="G5" s="38" t="s">
        <v>29</v>
      </c>
      <c r="H5" s="39" t="s">
        <v>28</v>
      </c>
      <c r="I5" s="38" t="s">
        <v>29</v>
      </c>
      <c r="J5" s="39" t="s">
        <v>28</v>
      </c>
      <c r="K5" s="38" t="s">
        <v>29</v>
      </c>
      <c r="L5" s="39" t="s">
        <v>28</v>
      </c>
      <c r="M5" s="38" t="s">
        <v>29</v>
      </c>
      <c r="N5" s="39" t="s">
        <v>28</v>
      </c>
      <c r="O5" s="38" t="s">
        <v>29</v>
      </c>
      <c r="P5" s="39" t="s">
        <v>28</v>
      </c>
      <c r="Q5" s="38" t="s">
        <v>29</v>
      </c>
      <c r="R5" s="39" t="s">
        <v>28</v>
      </c>
      <c r="S5" s="38" t="s">
        <v>29</v>
      </c>
      <c r="T5" s="39" t="s">
        <v>28</v>
      </c>
      <c r="U5" s="38" t="s">
        <v>29</v>
      </c>
      <c r="V5" s="39" t="s">
        <v>28</v>
      </c>
      <c r="W5" s="38" t="s">
        <v>29</v>
      </c>
      <c r="X5" s="39" t="s">
        <v>28</v>
      </c>
      <c r="Y5" s="38" t="s">
        <v>29</v>
      </c>
      <c r="Z5" s="39" t="s">
        <v>28</v>
      </c>
      <c r="AA5" s="38" t="s">
        <v>29</v>
      </c>
      <c r="AB5" s="39" t="s">
        <v>28</v>
      </c>
      <c r="AC5" s="38" t="s">
        <v>29</v>
      </c>
      <c r="AD5" s="39" t="s">
        <v>28</v>
      </c>
      <c r="AE5" s="38" t="s">
        <v>29</v>
      </c>
      <c r="AF5" s="39" t="s">
        <v>28</v>
      </c>
      <c r="AG5" s="38" t="s">
        <v>29</v>
      </c>
      <c r="AH5" s="39" t="s">
        <v>28</v>
      </c>
      <c r="AI5" s="38" t="s">
        <v>29</v>
      </c>
      <c r="AJ5" s="39" t="s">
        <v>28</v>
      </c>
      <c r="AK5" s="38" t="s">
        <v>29</v>
      </c>
      <c r="AL5" s="39" t="s">
        <v>28</v>
      </c>
      <c r="AM5" s="38" t="s">
        <v>29</v>
      </c>
      <c r="AN5" s="39" t="s">
        <v>28</v>
      </c>
      <c r="AO5" s="38" t="s">
        <v>29</v>
      </c>
      <c r="AP5" s="39" t="s">
        <v>28</v>
      </c>
      <c r="AQ5" s="38" t="s">
        <v>29</v>
      </c>
      <c r="AR5" s="39" t="s">
        <v>28</v>
      </c>
      <c r="AS5" s="38" t="s">
        <v>29</v>
      </c>
      <c r="AT5" s="39" t="s">
        <v>28</v>
      </c>
      <c r="AU5" s="38" t="s">
        <v>29</v>
      </c>
      <c r="AV5" s="39" t="s">
        <v>28</v>
      </c>
      <c r="AW5" s="38" t="s">
        <v>29</v>
      </c>
      <c r="AX5" s="39" t="s">
        <v>28</v>
      </c>
      <c r="AY5" s="38" t="s">
        <v>29</v>
      </c>
      <c r="AZ5" s="39" t="s">
        <v>28</v>
      </c>
      <c r="BA5" s="38" t="s">
        <v>29</v>
      </c>
      <c r="BB5" s="37" t="s">
        <v>28</v>
      </c>
      <c r="BC5" s="38" t="s">
        <v>29</v>
      </c>
      <c r="BD5" s="37" t="s">
        <v>28</v>
      </c>
      <c r="BE5" s="38" t="s">
        <v>29</v>
      </c>
    </row>
    <row r="6" spans="1:57" s="105" customFormat="1" ht="12.75" customHeight="1" thickBot="1" x14ac:dyDescent="0.3">
      <c r="A6" s="2" t="s">
        <v>30</v>
      </c>
      <c r="B6" s="141"/>
      <c r="C6" s="142"/>
      <c r="D6" s="3" t="s">
        <v>31</v>
      </c>
      <c r="E6" s="4" t="s">
        <v>32</v>
      </c>
      <c r="F6" s="5" t="s">
        <v>31</v>
      </c>
      <c r="G6" s="4" t="s">
        <v>32</v>
      </c>
      <c r="H6" s="5" t="s">
        <v>31</v>
      </c>
      <c r="I6" s="4" t="s">
        <v>32</v>
      </c>
      <c r="J6" s="5" t="s">
        <v>31</v>
      </c>
      <c r="K6" s="4" t="s">
        <v>32</v>
      </c>
      <c r="L6" s="5" t="s">
        <v>31</v>
      </c>
      <c r="M6" s="4" t="s">
        <v>32</v>
      </c>
      <c r="N6" s="5" t="s">
        <v>31</v>
      </c>
      <c r="O6" s="4" t="s">
        <v>32</v>
      </c>
      <c r="P6" s="5" t="s">
        <v>31</v>
      </c>
      <c r="Q6" s="4" t="s">
        <v>32</v>
      </c>
      <c r="R6" s="5" t="s">
        <v>31</v>
      </c>
      <c r="S6" s="6" t="s">
        <v>32</v>
      </c>
      <c r="T6" s="7" t="s">
        <v>31</v>
      </c>
      <c r="U6" s="4" t="s">
        <v>32</v>
      </c>
      <c r="V6" s="5" t="s">
        <v>31</v>
      </c>
      <c r="W6" s="4" t="s">
        <v>32</v>
      </c>
      <c r="X6" s="5" t="s">
        <v>31</v>
      </c>
      <c r="Y6" s="4" t="s">
        <v>32</v>
      </c>
      <c r="Z6" s="5" t="s">
        <v>31</v>
      </c>
      <c r="AA6" s="4" t="s">
        <v>32</v>
      </c>
      <c r="AB6" s="5" t="s">
        <v>31</v>
      </c>
      <c r="AC6" s="4" t="s">
        <v>32</v>
      </c>
      <c r="AD6" s="5" t="s">
        <v>31</v>
      </c>
      <c r="AE6" s="4" t="s">
        <v>32</v>
      </c>
      <c r="AF6" s="3" t="s">
        <v>31</v>
      </c>
      <c r="AG6" s="6" t="s">
        <v>32</v>
      </c>
      <c r="AH6" s="7" t="s">
        <v>31</v>
      </c>
      <c r="AI6" s="4" t="s">
        <v>32</v>
      </c>
      <c r="AJ6" s="3" t="s">
        <v>31</v>
      </c>
      <c r="AK6" s="6" t="s">
        <v>32</v>
      </c>
      <c r="AL6" s="7" t="s">
        <v>31</v>
      </c>
      <c r="AM6" s="4" t="s">
        <v>32</v>
      </c>
      <c r="AN6" s="3" t="s">
        <v>31</v>
      </c>
      <c r="AO6" s="6" t="s">
        <v>32</v>
      </c>
      <c r="AP6" s="7" t="s">
        <v>31</v>
      </c>
      <c r="AQ6" s="4" t="s">
        <v>32</v>
      </c>
      <c r="AR6" s="3" t="s">
        <v>31</v>
      </c>
      <c r="AS6" s="6" t="s">
        <v>32</v>
      </c>
      <c r="AT6" s="7" t="s">
        <v>31</v>
      </c>
      <c r="AU6" s="4" t="s">
        <v>32</v>
      </c>
      <c r="AV6" s="3" t="s">
        <v>31</v>
      </c>
      <c r="AW6" s="6" t="s">
        <v>32</v>
      </c>
      <c r="AX6" s="7" t="s">
        <v>31</v>
      </c>
      <c r="AY6" s="4" t="s">
        <v>32</v>
      </c>
      <c r="AZ6" s="3" t="s">
        <v>31</v>
      </c>
      <c r="BA6" s="4" t="s">
        <v>32</v>
      </c>
      <c r="BB6" s="3" t="s">
        <v>31</v>
      </c>
      <c r="BC6" s="4" t="s">
        <v>32</v>
      </c>
      <c r="BD6" s="3" t="s">
        <v>31</v>
      </c>
      <c r="BE6" s="4" t="s">
        <v>32</v>
      </c>
    </row>
    <row r="7" spans="1:57" x14ac:dyDescent="0.25">
      <c r="A7" s="40" t="s">
        <v>33</v>
      </c>
      <c r="B7" s="41" t="s">
        <v>34</v>
      </c>
      <c r="C7" s="42" t="s">
        <v>35</v>
      </c>
      <c r="D7" s="43">
        <f>SUM(D8:D13)</f>
        <v>1823250</v>
      </c>
      <c r="E7" s="44">
        <f t="shared" ref="E7:BE7" si="0">SUM(E8:E13)</f>
        <v>162216</v>
      </c>
      <c r="F7" s="43">
        <f t="shared" si="0"/>
        <v>262792</v>
      </c>
      <c r="G7" s="45">
        <f t="shared" si="0"/>
        <v>17879</v>
      </c>
      <c r="H7" s="46">
        <f t="shared" si="0"/>
        <v>112455</v>
      </c>
      <c r="I7" s="44">
        <f t="shared" si="0"/>
        <v>18681</v>
      </c>
      <c r="J7" s="43">
        <f t="shared" si="0"/>
        <v>955512</v>
      </c>
      <c r="K7" s="45">
        <f t="shared" si="0"/>
        <v>62438</v>
      </c>
      <c r="L7" s="46">
        <f t="shared" si="0"/>
        <v>593775</v>
      </c>
      <c r="M7" s="44">
        <f t="shared" si="0"/>
        <v>27053</v>
      </c>
      <c r="N7" s="43">
        <f t="shared" si="0"/>
        <v>156377.47999999998</v>
      </c>
      <c r="O7" s="45">
        <f t="shared" si="0"/>
        <v>138189.71</v>
      </c>
      <c r="P7" s="46">
        <f t="shared" si="0"/>
        <v>133652</v>
      </c>
      <c r="Q7" s="44">
        <f t="shared" si="0"/>
        <v>4553</v>
      </c>
      <c r="R7" s="43">
        <f t="shared" si="0"/>
        <v>92368</v>
      </c>
      <c r="S7" s="45">
        <f t="shared" si="0"/>
        <v>18369</v>
      </c>
      <c r="T7" s="46">
        <f t="shared" si="0"/>
        <v>68460</v>
      </c>
      <c r="U7" s="45">
        <f t="shared" si="0"/>
        <v>4845</v>
      </c>
      <c r="V7" s="46">
        <f t="shared" si="0"/>
        <v>881924</v>
      </c>
      <c r="W7" s="44">
        <f t="shared" si="0"/>
        <v>381711.64</v>
      </c>
      <c r="X7" s="43">
        <f t="shared" si="0"/>
        <v>296389</v>
      </c>
      <c r="Y7" s="45">
        <f t="shared" si="0"/>
        <v>28218</v>
      </c>
      <c r="Z7" s="46">
        <f t="shared" si="0"/>
        <v>333673</v>
      </c>
      <c r="AA7" s="44">
        <f t="shared" si="0"/>
        <v>9456</v>
      </c>
      <c r="AB7" s="43">
        <f t="shared" si="0"/>
        <v>191498</v>
      </c>
      <c r="AC7" s="44">
        <f t="shared" si="0"/>
        <v>33897</v>
      </c>
      <c r="AD7" s="43">
        <f t="shared" si="0"/>
        <v>204073.28000000003</v>
      </c>
      <c r="AE7" s="44">
        <f t="shared" si="0"/>
        <v>7158.6900000000005</v>
      </c>
      <c r="AF7" s="43">
        <f t="shared" si="0"/>
        <v>631349</v>
      </c>
      <c r="AG7" s="45">
        <f t="shared" si="0"/>
        <v>77417</v>
      </c>
      <c r="AH7" s="46">
        <f t="shared" si="0"/>
        <v>445306</v>
      </c>
      <c r="AI7" s="44">
        <f t="shared" si="0"/>
        <v>73565</v>
      </c>
      <c r="AJ7" s="43">
        <f t="shared" si="0"/>
        <v>226585</v>
      </c>
      <c r="AK7" s="45">
        <f t="shared" si="0"/>
        <v>23394</v>
      </c>
      <c r="AL7" s="46">
        <f t="shared" si="0"/>
        <v>224297.06866000002</v>
      </c>
      <c r="AM7" s="44">
        <f t="shared" si="0"/>
        <v>111485.38427</v>
      </c>
      <c r="AN7" s="43">
        <f t="shared" si="0"/>
        <v>400711</v>
      </c>
      <c r="AO7" s="45">
        <f t="shared" si="0"/>
        <v>158441</v>
      </c>
      <c r="AP7" s="46">
        <f t="shared" si="0"/>
        <v>275501</v>
      </c>
      <c r="AQ7" s="44">
        <f t="shared" si="0"/>
        <v>165603</v>
      </c>
      <c r="AR7" s="43">
        <f t="shared" si="0"/>
        <v>101371.29000000001</v>
      </c>
      <c r="AS7" s="45">
        <f t="shared" si="0"/>
        <v>23088.89</v>
      </c>
      <c r="AT7" s="46">
        <f t="shared" si="0"/>
        <v>28367.727000000003</v>
      </c>
      <c r="AU7" s="44">
        <f t="shared" si="0"/>
        <v>1015.6659999999999</v>
      </c>
      <c r="AV7" s="43">
        <f t="shared" si="0"/>
        <v>36801</v>
      </c>
      <c r="AW7" s="45">
        <f t="shared" si="0"/>
        <v>4088</v>
      </c>
      <c r="AX7" s="46">
        <f t="shared" si="0"/>
        <v>39354.300409999996</v>
      </c>
      <c r="AY7" s="44">
        <f t="shared" si="0"/>
        <v>1109.8389400000001</v>
      </c>
      <c r="AZ7" s="43">
        <f t="shared" si="0"/>
        <v>22198</v>
      </c>
      <c r="BA7" s="44">
        <f t="shared" si="0"/>
        <v>1921</v>
      </c>
      <c r="BB7" s="43">
        <f t="shared" si="0"/>
        <v>40124.815000000002</v>
      </c>
      <c r="BC7" s="44">
        <f t="shared" si="0"/>
        <v>3860.4030000000002</v>
      </c>
      <c r="BD7" s="43">
        <f t="shared" si="0"/>
        <v>8578164.9610699993</v>
      </c>
      <c r="BE7" s="44">
        <f t="shared" si="0"/>
        <v>1559654.2222100003</v>
      </c>
    </row>
    <row r="8" spans="1:57" x14ac:dyDescent="0.25">
      <c r="A8" s="8" t="s">
        <v>36</v>
      </c>
      <c r="B8" s="9" t="s">
        <v>37</v>
      </c>
      <c r="C8" s="76" t="s">
        <v>38</v>
      </c>
      <c r="D8" s="80">
        <v>810214</v>
      </c>
      <c r="E8" s="81">
        <v>68500</v>
      </c>
      <c r="F8" s="100">
        <v>121994</v>
      </c>
      <c r="G8" s="101">
        <v>12488</v>
      </c>
      <c r="H8" s="103">
        <v>42369</v>
      </c>
      <c r="I8" s="102">
        <v>11914</v>
      </c>
      <c r="J8" s="10">
        <v>450711</v>
      </c>
      <c r="K8" s="11">
        <v>19243</v>
      </c>
      <c r="L8" s="103">
        <v>301427</v>
      </c>
      <c r="M8" s="102">
        <v>12783</v>
      </c>
      <c r="N8" s="100">
        <v>105776.37</v>
      </c>
      <c r="O8" s="101">
        <v>81928.06</v>
      </c>
      <c r="P8" s="82">
        <v>50624</v>
      </c>
      <c r="Q8" s="83">
        <v>2582</v>
      </c>
      <c r="R8" s="100">
        <v>33372</v>
      </c>
      <c r="S8" s="101">
        <v>3058</v>
      </c>
      <c r="T8" s="103">
        <v>29317</v>
      </c>
      <c r="U8" s="101">
        <v>1815</v>
      </c>
      <c r="V8" s="103">
        <v>275840.62</v>
      </c>
      <c r="W8" s="102">
        <v>156324.06</v>
      </c>
      <c r="X8" s="100">
        <v>143781</v>
      </c>
      <c r="Y8" s="101">
        <v>12442</v>
      </c>
      <c r="Z8" s="82">
        <v>149480</v>
      </c>
      <c r="AA8" s="83">
        <v>6441</v>
      </c>
      <c r="AB8" s="100">
        <v>95705</v>
      </c>
      <c r="AC8" s="102">
        <v>18753</v>
      </c>
      <c r="AD8" s="100">
        <v>109432.25</v>
      </c>
      <c r="AE8" s="102">
        <v>3806.15</v>
      </c>
      <c r="AF8" s="100">
        <v>289595</v>
      </c>
      <c r="AG8" s="101">
        <v>32842</v>
      </c>
      <c r="AH8" s="103">
        <v>162141</v>
      </c>
      <c r="AI8" s="102">
        <v>15007</v>
      </c>
      <c r="AJ8" s="100">
        <v>115157</v>
      </c>
      <c r="AK8" s="101">
        <v>11609</v>
      </c>
      <c r="AL8" s="103">
        <v>52378.586539999997</v>
      </c>
      <c r="AM8" s="102">
        <v>50026.182729999993</v>
      </c>
      <c r="AN8" s="10">
        <v>156215</v>
      </c>
      <c r="AO8" s="11">
        <v>97527</v>
      </c>
      <c r="AP8" s="103">
        <v>129153</v>
      </c>
      <c r="AQ8" s="102">
        <v>78703</v>
      </c>
      <c r="AR8" s="84">
        <v>25929.11</v>
      </c>
      <c r="AS8" s="85">
        <v>3897.64</v>
      </c>
      <c r="AT8" s="86">
        <v>11528.669</v>
      </c>
      <c r="AU8" s="87">
        <v>249.35400000000001</v>
      </c>
      <c r="AV8" s="100">
        <v>9361</v>
      </c>
      <c r="AW8" s="101">
        <v>1542</v>
      </c>
      <c r="AX8" s="103">
        <v>15097.50489</v>
      </c>
      <c r="AY8" s="102">
        <v>832.72694999999999</v>
      </c>
      <c r="AZ8" s="100">
        <v>10063</v>
      </c>
      <c r="BA8" s="102">
        <v>1419</v>
      </c>
      <c r="BB8" s="100">
        <v>9888.9449999999997</v>
      </c>
      <c r="BC8" s="102">
        <v>1437.5219999999999</v>
      </c>
      <c r="BD8" s="100">
        <f t="shared" ref="BD8:BE13" si="1">SUM(BB8,AZ8,AX8,AV8,AT8,AR8,AP8,AN8,AL8,AJ8,AH8,AF8,AD8,AB8,Z8,X8,V8,T8,R8,P8,N8,L8,J8,H8,F8,D8)</f>
        <v>3706551.0554300002</v>
      </c>
      <c r="BE8" s="74">
        <f t="shared" si="1"/>
        <v>707169.69568</v>
      </c>
    </row>
    <row r="9" spans="1:57" x14ac:dyDescent="0.25">
      <c r="A9" s="8" t="s">
        <v>39</v>
      </c>
      <c r="B9" s="9">
        <v>504</v>
      </c>
      <c r="C9" s="76" t="s">
        <v>40</v>
      </c>
      <c r="D9" s="80">
        <v>2998</v>
      </c>
      <c r="E9" s="81">
        <v>19556</v>
      </c>
      <c r="F9" s="100">
        <v>406</v>
      </c>
      <c r="G9" s="101">
        <v>957</v>
      </c>
      <c r="H9" s="103">
        <v>0</v>
      </c>
      <c r="I9" s="102">
        <v>918</v>
      </c>
      <c r="J9" s="10">
        <v>21</v>
      </c>
      <c r="K9" s="11">
        <v>7387</v>
      </c>
      <c r="L9" s="103">
        <v>1771</v>
      </c>
      <c r="M9" s="102">
        <v>5267</v>
      </c>
      <c r="N9" s="100">
        <v>0</v>
      </c>
      <c r="O9" s="101">
        <v>3867.19</v>
      </c>
      <c r="P9" s="82">
        <v>291</v>
      </c>
      <c r="Q9" s="83">
        <v>74</v>
      </c>
      <c r="R9" s="100">
        <v>9</v>
      </c>
      <c r="S9" s="101"/>
      <c r="T9" s="103">
        <v>1043</v>
      </c>
      <c r="U9" s="101">
        <v>264</v>
      </c>
      <c r="V9" s="103">
        <v>371.19</v>
      </c>
      <c r="W9" s="102">
        <v>27328.52</v>
      </c>
      <c r="X9" s="100">
        <v>1457</v>
      </c>
      <c r="Y9" s="101">
        <v>197</v>
      </c>
      <c r="Z9" s="82">
        <v>2695</v>
      </c>
      <c r="AA9" s="83">
        <v>1319</v>
      </c>
      <c r="AB9" s="100">
        <v>1230</v>
      </c>
      <c r="AC9" s="102">
        <v>1433</v>
      </c>
      <c r="AD9" s="100">
        <v>1070.3800000000001</v>
      </c>
      <c r="AE9" s="102">
        <v>0.43</v>
      </c>
      <c r="AF9" s="100">
        <v>0</v>
      </c>
      <c r="AG9" s="101">
        <v>2546</v>
      </c>
      <c r="AH9" s="103">
        <v>7811</v>
      </c>
      <c r="AI9" s="102">
        <v>685</v>
      </c>
      <c r="AJ9" s="100">
        <v>407</v>
      </c>
      <c r="AK9" s="101">
        <v>2927</v>
      </c>
      <c r="AL9" s="103">
        <v>2.597</v>
      </c>
      <c r="AM9" s="102">
        <v>759.76995999999997</v>
      </c>
      <c r="AN9" s="10">
        <v>519</v>
      </c>
      <c r="AO9" s="11">
        <v>4632</v>
      </c>
      <c r="AP9" s="103">
        <v>411</v>
      </c>
      <c r="AQ9" s="102">
        <v>14115</v>
      </c>
      <c r="AR9" s="84">
        <v>0</v>
      </c>
      <c r="AS9" s="85">
        <v>0</v>
      </c>
      <c r="AT9" s="86">
        <v>0</v>
      </c>
      <c r="AU9" s="87">
        <v>332.41199999999998</v>
      </c>
      <c r="AV9" s="100">
        <v>3</v>
      </c>
      <c r="AW9" s="101">
        <v>0</v>
      </c>
      <c r="AX9" s="103">
        <v>0</v>
      </c>
      <c r="AY9" s="102">
        <v>0</v>
      </c>
      <c r="AZ9" s="100">
        <v>20</v>
      </c>
      <c r="BA9" s="102">
        <v>4</v>
      </c>
      <c r="BB9" s="100">
        <v>0</v>
      </c>
      <c r="BC9" s="102">
        <v>539.41899999999998</v>
      </c>
      <c r="BD9" s="100">
        <f t="shared" si="1"/>
        <v>22536.167000000001</v>
      </c>
      <c r="BE9" s="74">
        <f t="shared" si="1"/>
        <v>95108.740959999996</v>
      </c>
    </row>
    <row r="10" spans="1:57" x14ac:dyDescent="0.25">
      <c r="A10" s="8" t="s">
        <v>41</v>
      </c>
      <c r="B10" s="9">
        <v>511</v>
      </c>
      <c r="C10" s="76" t="s">
        <v>42</v>
      </c>
      <c r="D10" s="80">
        <v>165739</v>
      </c>
      <c r="E10" s="81">
        <v>13595</v>
      </c>
      <c r="F10" s="100">
        <v>16966</v>
      </c>
      <c r="G10" s="101">
        <v>196</v>
      </c>
      <c r="H10" s="103">
        <v>6086</v>
      </c>
      <c r="I10" s="102">
        <v>505</v>
      </c>
      <c r="J10" s="10">
        <v>76406</v>
      </c>
      <c r="K10" s="11">
        <v>1515</v>
      </c>
      <c r="L10" s="103">
        <v>34165</v>
      </c>
      <c r="M10" s="102">
        <v>545</v>
      </c>
      <c r="N10" s="100">
        <v>10481.33</v>
      </c>
      <c r="O10" s="101">
        <v>27407.15</v>
      </c>
      <c r="P10" s="82">
        <v>7988</v>
      </c>
      <c r="Q10" s="83">
        <v>969</v>
      </c>
      <c r="R10" s="100">
        <v>4972</v>
      </c>
      <c r="S10" s="101">
        <v>6</v>
      </c>
      <c r="T10" s="103">
        <v>2746</v>
      </c>
      <c r="U10" s="101">
        <v>122</v>
      </c>
      <c r="V10" s="103">
        <v>41670.85</v>
      </c>
      <c r="W10" s="102">
        <v>24812.91</v>
      </c>
      <c r="X10" s="100">
        <v>17151</v>
      </c>
      <c r="Y10" s="101">
        <v>1422</v>
      </c>
      <c r="Z10" s="82">
        <v>21213</v>
      </c>
      <c r="AA10" s="83">
        <v>0</v>
      </c>
      <c r="AB10" s="100">
        <v>29976</v>
      </c>
      <c r="AC10" s="102">
        <v>940</v>
      </c>
      <c r="AD10" s="100">
        <v>15366.74</v>
      </c>
      <c r="AE10" s="102">
        <v>288.14999999999998</v>
      </c>
      <c r="AF10" s="88">
        <v>70418</v>
      </c>
      <c r="AG10" s="101">
        <v>3883</v>
      </c>
      <c r="AH10" s="103">
        <v>23042</v>
      </c>
      <c r="AI10" s="102">
        <v>4501</v>
      </c>
      <c r="AJ10" s="100">
        <v>11959</v>
      </c>
      <c r="AK10" s="101">
        <v>1990</v>
      </c>
      <c r="AL10" s="103">
        <v>55683.329840000006</v>
      </c>
      <c r="AM10" s="102">
        <v>23314.056700000001</v>
      </c>
      <c r="AN10" s="10">
        <v>25180</v>
      </c>
      <c r="AO10" s="11">
        <v>12131</v>
      </c>
      <c r="AP10" s="103">
        <v>26643</v>
      </c>
      <c r="AQ10" s="102">
        <v>16804</v>
      </c>
      <c r="AR10" s="84">
        <v>9940</v>
      </c>
      <c r="AS10" s="85">
        <v>988.32</v>
      </c>
      <c r="AT10" s="86">
        <v>5515.6729999999998</v>
      </c>
      <c r="AU10" s="87">
        <v>3.1080000000000001</v>
      </c>
      <c r="AV10" s="100">
        <v>1518</v>
      </c>
      <c r="AW10" s="101">
        <v>195</v>
      </c>
      <c r="AX10" s="103">
        <v>2162.23189</v>
      </c>
      <c r="AY10" s="102">
        <v>-3.2707200000000007</v>
      </c>
      <c r="AZ10" s="100">
        <v>722</v>
      </c>
      <c r="BA10" s="102">
        <v>4</v>
      </c>
      <c r="BB10" s="100">
        <v>3314.3739999999998</v>
      </c>
      <c r="BC10" s="102">
        <v>16.96</v>
      </c>
      <c r="BD10" s="100">
        <f t="shared" si="1"/>
        <v>687024.5287299999</v>
      </c>
      <c r="BE10" s="74">
        <f t="shared" si="1"/>
        <v>136150.38398000001</v>
      </c>
    </row>
    <row r="11" spans="1:57" x14ac:dyDescent="0.25">
      <c r="A11" s="8" t="s">
        <v>43</v>
      </c>
      <c r="B11" s="9">
        <v>512</v>
      </c>
      <c r="C11" s="76" t="s">
        <v>44</v>
      </c>
      <c r="D11" s="80">
        <v>180808</v>
      </c>
      <c r="E11" s="81">
        <v>1810</v>
      </c>
      <c r="F11" s="100">
        <v>18314</v>
      </c>
      <c r="G11" s="101">
        <v>261</v>
      </c>
      <c r="H11" s="103">
        <v>12026</v>
      </c>
      <c r="I11" s="102">
        <v>135</v>
      </c>
      <c r="J11" s="10">
        <v>91719</v>
      </c>
      <c r="K11" s="11">
        <v>1885</v>
      </c>
      <c r="L11" s="103">
        <v>70618</v>
      </c>
      <c r="M11" s="102">
        <v>419</v>
      </c>
      <c r="N11" s="100">
        <v>5177.93</v>
      </c>
      <c r="O11" s="101">
        <v>1345.92</v>
      </c>
      <c r="P11" s="82">
        <v>20186</v>
      </c>
      <c r="Q11" s="83">
        <v>28</v>
      </c>
      <c r="R11" s="100">
        <v>10577</v>
      </c>
      <c r="S11" s="101">
        <v>3</v>
      </c>
      <c r="T11" s="103">
        <v>8560</v>
      </c>
      <c r="U11" s="101">
        <v>0</v>
      </c>
      <c r="V11" s="103">
        <v>74379.38</v>
      </c>
      <c r="W11" s="102">
        <v>10062.280000000001</v>
      </c>
      <c r="X11" s="100">
        <v>21425</v>
      </c>
      <c r="Y11" s="101">
        <v>1392</v>
      </c>
      <c r="Z11" s="82">
        <v>37623</v>
      </c>
      <c r="AA11" s="83">
        <v>636</v>
      </c>
      <c r="AB11" s="100">
        <v>19467</v>
      </c>
      <c r="AC11" s="102">
        <v>1610</v>
      </c>
      <c r="AD11" s="100">
        <v>20098.86</v>
      </c>
      <c r="AE11" s="102">
        <v>294.66000000000003</v>
      </c>
      <c r="AF11" s="100">
        <v>68967</v>
      </c>
      <c r="AG11" s="101">
        <v>3738</v>
      </c>
      <c r="AH11" s="103">
        <v>44108</v>
      </c>
      <c r="AI11" s="102">
        <v>4526</v>
      </c>
      <c r="AJ11" s="100">
        <v>24988</v>
      </c>
      <c r="AK11" s="101">
        <v>644</v>
      </c>
      <c r="AL11" s="103">
        <v>21612.603159999999</v>
      </c>
      <c r="AM11" s="102">
        <v>1424.9510400000001</v>
      </c>
      <c r="AN11" s="10">
        <v>36915</v>
      </c>
      <c r="AO11" s="11">
        <v>4464</v>
      </c>
      <c r="AP11" s="103">
        <v>32325</v>
      </c>
      <c r="AQ11" s="102">
        <v>3058</v>
      </c>
      <c r="AR11" s="84">
        <v>4667.55</v>
      </c>
      <c r="AS11" s="85">
        <v>784.76</v>
      </c>
      <c r="AT11" s="86">
        <v>407.66899999999998</v>
      </c>
      <c r="AU11" s="87">
        <v>7.3719999999999999</v>
      </c>
      <c r="AV11" s="100">
        <v>4244</v>
      </c>
      <c r="AW11" s="101">
        <v>0</v>
      </c>
      <c r="AX11" s="103">
        <v>1214.6405199999999</v>
      </c>
      <c r="AY11" s="102">
        <v>0</v>
      </c>
      <c r="AZ11" s="100">
        <v>1632</v>
      </c>
      <c r="BA11" s="102">
        <v>1</v>
      </c>
      <c r="BB11" s="100">
        <v>3164.4560000000001</v>
      </c>
      <c r="BC11" s="102">
        <v>16.341999999999999</v>
      </c>
      <c r="BD11" s="100">
        <f t="shared" si="1"/>
        <v>835225.08868000004</v>
      </c>
      <c r="BE11" s="74">
        <f t="shared" si="1"/>
        <v>38546.285040000002</v>
      </c>
    </row>
    <row r="12" spans="1:57" x14ac:dyDescent="0.25">
      <c r="A12" s="8" t="s">
        <v>45</v>
      </c>
      <c r="B12" s="9">
        <v>513</v>
      </c>
      <c r="C12" s="76" t="s">
        <v>46</v>
      </c>
      <c r="D12" s="80">
        <v>12373</v>
      </c>
      <c r="E12" s="81">
        <v>6451</v>
      </c>
      <c r="F12" s="100">
        <v>1936</v>
      </c>
      <c r="G12" s="101">
        <v>172</v>
      </c>
      <c r="H12" s="103">
        <v>1719</v>
      </c>
      <c r="I12" s="102">
        <v>486</v>
      </c>
      <c r="J12" s="10">
        <v>2808</v>
      </c>
      <c r="K12" s="11">
        <v>1090</v>
      </c>
      <c r="L12" s="103">
        <v>4600</v>
      </c>
      <c r="M12" s="102">
        <v>196</v>
      </c>
      <c r="N12" s="100">
        <v>818.68</v>
      </c>
      <c r="O12" s="101">
        <v>60.93</v>
      </c>
      <c r="P12" s="82">
        <v>1992</v>
      </c>
      <c r="Q12" s="83">
        <v>9</v>
      </c>
      <c r="R12" s="100">
        <v>2101</v>
      </c>
      <c r="S12" s="101">
        <v>90</v>
      </c>
      <c r="T12" s="103">
        <v>931</v>
      </c>
      <c r="U12" s="101">
        <v>99</v>
      </c>
      <c r="V12" s="103">
        <v>4477.01</v>
      </c>
      <c r="W12" s="102">
        <v>3280.85</v>
      </c>
      <c r="X12" s="100">
        <v>2986</v>
      </c>
      <c r="Y12" s="101">
        <v>658</v>
      </c>
      <c r="Z12" s="82">
        <v>4730</v>
      </c>
      <c r="AA12" s="83">
        <v>1</v>
      </c>
      <c r="AB12" s="100">
        <v>1226</v>
      </c>
      <c r="AC12" s="102">
        <v>83</v>
      </c>
      <c r="AD12" s="100">
        <v>1773.72</v>
      </c>
      <c r="AE12" s="102">
        <v>11.82</v>
      </c>
      <c r="AF12" s="100">
        <v>996</v>
      </c>
      <c r="AG12" s="101">
        <v>6305</v>
      </c>
      <c r="AH12" s="103">
        <v>8436</v>
      </c>
      <c r="AI12" s="102">
        <v>2683</v>
      </c>
      <c r="AJ12" s="100">
        <v>1686</v>
      </c>
      <c r="AK12" s="101">
        <v>1151</v>
      </c>
      <c r="AL12" s="103">
        <v>1846.52458</v>
      </c>
      <c r="AM12" s="102">
        <v>2337.6710899999998</v>
      </c>
      <c r="AN12" s="10">
        <v>6951</v>
      </c>
      <c r="AO12" s="11">
        <v>768</v>
      </c>
      <c r="AP12" s="103">
        <v>1545</v>
      </c>
      <c r="AQ12" s="102">
        <v>968</v>
      </c>
      <c r="AR12" s="84">
        <v>1364.12</v>
      </c>
      <c r="AS12" s="85">
        <v>211.55</v>
      </c>
      <c r="AT12" s="86">
        <v>59.682000000000002</v>
      </c>
      <c r="AU12" s="87">
        <v>0</v>
      </c>
      <c r="AV12" s="100">
        <v>286</v>
      </c>
      <c r="AW12" s="101">
        <v>0</v>
      </c>
      <c r="AX12" s="103">
        <v>441.10194999999999</v>
      </c>
      <c r="AY12" s="102">
        <v>213.45652000000001</v>
      </c>
      <c r="AZ12" s="100">
        <v>143</v>
      </c>
      <c r="BA12" s="102">
        <v>0</v>
      </c>
      <c r="BB12" s="100">
        <v>1120.0409999999999</v>
      </c>
      <c r="BC12" s="102">
        <v>85.712000000000003</v>
      </c>
      <c r="BD12" s="100">
        <f t="shared" si="1"/>
        <v>69345.879530000006</v>
      </c>
      <c r="BE12" s="74">
        <f t="shared" si="1"/>
        <v>27411.989610000001</v>
      </c>
    </row>
    <row r="13" spans="1:57" x14ac:dyDescent="0.25">
      <c r="A13" s="8" t="s">
        <v>47</v>
      </c>
      <c r="B13" s="9">
        <v>518</v>
      </c>
      <c r="C13" s="76" t="s">
        <v>48</v>
      </c>
      <c r="D13" s="80">
        <v>651118</v>
      </c>
      <c r="E13" s="81">
        <v>52304</v>
      </c>
      <c r="F13" s="100">
        <v>103176</v>
      </c>
      <c r="G13" s="101">
        <v>3805</v>
      </c>
      <c r="H13" s="103">
        <v>50255</v>
      </c>
      <c r="I13" s="102">
        <v>4723</v>
      </c>
      <c r="J13" s="10">
        <v>333847</v>
      </c>
      <c r="K13" s="11">
        <v>31318</v>
      </c>
      <c r="L13" s="103">
        <v>181194</v>
      </c>
      <c r="M13" s="102">
        <v>7843</v>
      </c>
      <c r="N13" s="100">
        <v>34123.17</v>
      </c>
      <c r="O13" s="101">
        <v>23580.46</v>
      </c>
      <c r="P13" s="82">
        <v>52571</v>
      </c>
      <c r="Q13" s="83">
        <v>891</v>
      </c>
      <c r="R13" s="100">
        <v>41337</v>
      </c>
      <c r="S13" s="101">
        <v>15212</v>
      </c>
      <c r="T13" s="103">
        <v>25863</v>
      </c>
      <c r="U13" s="101">
        <v>2545</v>
      </c>
      <c r="V13" s="103">
        <v>485184.95</v>
      </c>
      <c r="W13" s="102">
        <v>159903.01999999999</v>
      </c>
      <c r="X13" s="100">
        <v>109589</v>
      </c>
      <c r="Y13" s="101">
        <v>12107</v>
      </c>
      <c r="Z13" s="82">
        <v>117932</v>
      </c>
      <c r="AA13" s="83">
        <v>1059</v>
      </c>
      <c r="AB13" s="100">
        <v>43894</v>
      </c>
      <c r="AC13" s="102">
        <v>11078</v>
      </c>
      <c r="AD13" s="100">
        <v>56331.33</v>
      </c>
      <c r="AE13" s="102">
        <v>2757.48</v>
      </c>
      <c r="AF13" s="100">
        <v>201373</v>
      </c>
      <c r="AG13" s="101">
        <v>28103</v>
      </c>
      <c r="AH13" s="103">
        <v>199768</v>
      </c>
      <c r="AI13" s="102">
        <v>46163</v>
      </c>
      <c r="AJ13" s="100">
        <v>72388</v>
      </c>
      <c r="AK13" s="101">
        <v>5073</v>
      </c>
      <c r="AL13" s="103">
        <v>92773.427540000004</v>
      </c>
      <c r="AM13" s="102">
        <v>33622.75275</v>
      </c>
      <c r="AN13" s="10">
        <v>174931</v>
      </c>
      <c r="AO13" s="11">
        <v>38919</v>
      </c>
      <c r="AP13" s="103">
        <v>85424</v>
      </c>
      <c r="AQ13" s="102">
        <v>51955</v>
      </c>
      <c r="AR13" s="84">
        <v>59470.51</v>
      </c>
      <c r="AS13" s="85">
        <v>17206.62</v>
      </c>
      <c r="AT13" s="86">
        <v>10856.034</v>
      </c>
      <c r="AU13" s="87">
        <v>423.42</v>
      </c>
      <c r="AV13" s="100">
        <v>21389</v>
      </c>
      <c r="AW13" s="101">
        <v>2351</v>
      </c>
      <c r="AX13" s="103">
        <v>20438.82116</v>
      </c>
      <c r="AY13" s="102">
        <v>66.92619000000002</v>
      </c>
      <c r="AZ13" s="100">
        <v>9618</v>
      </c>
      <c r="BA13" s="102">
        <v>493</v>
      </c>
      <c r="BB13" s="100">
        <v>22636.999</v>
      </c>
      <c r="BC13" s="102">
        <v>1764.4480000000001</v>
      </c>
      <c r="BD13" s="100">
        <f t="shared" si="1"/>
        <v>3257482.2417000001</v>
      </c>
      <c r="BE13" s="74">
        <f t="shared" si="1"/>
        <v>555267.1269400001</v>
      </c>
    </row>
    <row r="14" spans="1:57" x14ac:dyDescent="0.25">
      <c r="A14" s="47" t="s">
        <v>49</v>
      </c>
      <c r="B14" s="48" t="s">
        <v>50</v>
      </c>
      <c r="C14" s="49" t="s">
        <v>51</v>
      </c>
      <c r="D14" s="50">
        <f>SUM(D15:D17)</f>
        <v>-656</v>
      </c>
      <c r="E14" s="51">
        <f t="shared" ref="E14:BE14" si="2">SUM(E15:E17)</f>
        <v>0</v>
      </c>
      <c r="F14" s="50">
        <f t="shared" si="2"/>
        <v>-138577</v>
      </c>
      <c r="G14" s="52">
        <f t="shared" si="2"/>
        <v>-2946</v>
      </c>
      <c r="H14" s="53">
        <f t="shared" si="2"/>
        <v>-105</v>
      </c>
      <c r="I14" s="51">
        <f t="shared" si="2"/>
        <v>54</v>
      </c>
      <c r="J14" s="50">
        <f t="shared" si="2"/>
        <v>-730</v>
      </c>
      <c r="K14" s="52">
        <f t="shared" si="2"/>
        <v>-1599</v>
      </c>
      <c r="L14" s="53">
        <f t="shared" si="2"/>
        <v>-4140</v>
      </c>
      <c r="M14" s="51">
        <f t="shared" si="2"/>
        <v>-770</v>
      </c>
      <c r="N14" s="50">
        <f t="shared" si="2"/>
        <v>-292.14999999999998</v>
      </c>
      <c r="O14" s="52">
        <f t="shared" si="2"/>
        <v>-23982.21</v>
      </c>
      <c r="P14" s="53">
        <f t="shared" si="2"/>
        <v>-1126</v>
      </c>
      <c r="Q14" s="51">
        <f t="shared" si="2"/>
        <v>-91</v>
      </c>
      <c r="R14" s="50">
        <f t="shared" si="2"/>
        <v>50</v>
      </c>
      <c r="S14" s="52">
        <f t="shared" si="2"/>
        <v>0</v>
      </c>
      <c r="T14" s="53">
        <f t="shared" si="2"/>
        <v>31</v>
      </c>
      <c r="U14" s="52">
        <f t="shared" si="2"/>
        <v>0</v>
      </c>
      <c r="V14" s="53">
        <f t="shared" si="2"/>
        <v>0</v>
      </c>
      <c r="W14" s="51">
        <f t="shared" si="2"/>
        <v>-5867.66</v>
      </c>
      <c r="X14" s="50">
        <f t="shared" si="2"/>
        <v>-1039</v>
      </c>
      <c r="Y14" s="52">
        <f t="shared" si="2"/>
        <v>0</v>
      </c>
      <c r="Z14" s="53">
        <f t="shared" si="2"/>
        <v>-297</v>
      </c>
      <c r="AA14" s="51">
        <f t="shared" si="2"/>
        <v>0</v>
      </c>
      <c r="AB14" s="50">
        <f t="shared" si="2"/>
        <v>-1110</v>
      </c>
      <c r="AC14" s="51">
        <f t="shared" si="2"/>
        <v>-3289</v>
      </c>
      <c r="AD14" s="50">
        <f t="shared" si="2"/>
        <v>-1746.51</v>
      </c>
      <c r="AE14" s="51">
        <f t="shared" si="2"/>
        <v>1100.8499999999999</v>
      </c>
      <c r="AF14" s="50">
        <f t="shared" si="2"/>
        <v>-128</v>
      </c>
      <c r="AG14" s="52">
        <f t="shared" si="2"/>
        <v>-2853</v>
      </c>
      <c r="AH14" s="53">
        <f t="shared" si="2"/>
        <v>-140</v>
      </c>
      <c r="AI14" s="51">
        <f t="shared" si="2"/>
        <v>-7561</v>
      </c>
      <c r="AJ14" s="50">
        <f t="shared" si="2"/>
        <v>-765</v>
      </c>
      <c r="AK14" s="52">
        <f t="shared" si="2"/>
        <v>-111</v>
      </c>
      <c r="AL14" s="53">
        <f t="shared" si="2"/>
        <v>508.35282000000001</v>
      </c>
      <c r="AM14" s="51">
        <f t="shared" si="2"/>
        <v>0</v>
      </c>
      <c r="AN14" s="50">
        <f t="shared" si="2"/>
        <v>-349</v>
      </c>
      <c r="AO14" s="52">
        <f t="shared" si="2"/>
        <v>-19863</v>
      </c>
      <c r="AP14" s="53">
        <f t="shared" si="2"/>
        <v>-6003</v>
      </c>
      <c r="AQ14" s="51">
        <f t="shared" si="2"/>
        <v>-6504</v>
      </c>
      <c r="AR14" s="50">
        <f t="shared" si="2"/>
        <v>-922.1</v>
      </c>
      <c r="AS14" s="52">
        <f t="shared" si="2"/>
        <v>0</v>
      </c>
      <c r="AT14" s="53">
        <f t="shared" si="2"/>
        <v>-53.241999999999997</v>
      </c>
      <c r="AU14" s="51">
        <f t="shared" si="2"/>
        <v>0</v>
      </c>
      <c r="AV14" s="50">
        <f t="shared" si="2"/>
        <v>-4866</v>
      </c>
      <c r="AW14" s="52">
        <f t="shared" si="2"/>
        <v>1027</v>
      </c>
      <c r="AX14" s="53">
        <f t="shared" si="2"/>
        <v>-9.7560000000000002</v>
      </c>
      <c r="AY14" s="51">
        <f t="shared" si="2"/>
        <v>0</v>
      </c>
      <c r="AZ14" s="50">
        <f t="shared" si="2"/>
        <v>-365</v>
      </c>
      <c r="BA14" s="51">
        <f t="shared" si="2"/>
        <v>0</v>
      </c>
      <c r="BB14" s="50">
        <f t="shared" si="2"/>
        <v>0</v>
      </c>
      <c r="BC14" s="51">
        <f t="shared" si="2"/>
        <v>0</v>
      </c>
      <c r="BD14" s="50">
        <f t="shared" si="2"/>
        <v>-162830.40518</v>
      </c>
      <c r="BE14" s="51">
        <f t="shared" si="2"/>
        <v>-73255.02</v>
      </c>
    </row>
    <row r="15" spans="1:57" x14ac:dyDescent="0.25">
      <c r="A15" s="8" t="s">
        <v>52</v>
      </c>
      <c r="B15" s="9">
        <v>56</v>
      </c>
      <c r="C15" s="76" t="s">
        <v>53</v>
      </c>
      <c r="D15" s="80">
        <v>0</v>
      </c>
      <c r="E15" s="81">
        <v>0</v>
      </c>
      <c r="F15" s="100">
        <v>79</v>
      </c>
      <c r="G15" s="101">
        <v>-783</v>
      </c>
      <c r="H15" s="103">
        <v>-67</v>
      </c>
      <c r="I15" s="102">
        <v>54</v>
      </c>
      <c r="J15" s="10">
        <v>-663</v>
      </c>
      <c r="K15" s="11">
        <v>-1103</v>
      </c>
      <c r="L15" s="103">
        <v>4</v>
      </c>
      <c r="M15" s="102">
        <v>0</v>
      </c>
      <c r="N15" s="100">
        <v>0</v>
      </c>
      <c r="O15" s="101">
        <v>-3268.82</v>
      </c>
      <c r="P15" s="82">
        <v>-413</v>
      </c>
      <c r="Q15" s="83">
        <v>0</v>
      </c>
      <c r="R15" s="100">
        <v>59</v>
      </c>
      <c r="S15" s="101"/>
      <c r="T15" s="103">
        <v>31</v>
      </c>
      <c r="U15" s="101">
        <v>0</v>
      </c>
      <c r="V15" s="103">
        <v>0</v>
      </c>
      <c r="W15" s="102">
        <v>0</v>
      </c>
      <c r="X15" s="100">
        <v>-1039</v>
      </c>
      <c r="Y15" s="101">
        <v>0</v>
      </c>
      <c r="Z15" s="82">
        <v>-122</v>
      </c>
      <c r="AA15" s="83">
        <v>0</v>
      </c>
      <c r="AB15" s="100">
        <v>130</v>
      </c>
      <c r="AC15" s="102">
        <v>-2028</v>
      </c>
      <c r="AD15" s="100">
        <v>0</v>
      </c>
      <c r="AE15" s="102">
        <v>1100.8499999999999</v>
      </c>
      <c r="AF15" s="100">
        <v>-88</v>
      </c>
      <c r="AG15" s="101">
        <v>-2519</v>
      </c>
      <c r="AH15" s="103">
        <v>0</v>
      </c>
      <c r="AI15" s="102">
        <v>-3853</v>
      </c>
      <c r="AJ15" s="100">
        <v>0</v>
      </c>
      <c r="AK15" s="101">
        <v>0</v>
      </c>
      <c r="AL15" s="103">
        <v>508.35282000000001</v>
      </c>
      <c r="AM15" s="102">
        <v>0</v>
      </c>
      <c r="AN15" s="10">
        <v>-153</v>
      </c>
      <c r="AO15" s="11">
        <v>-5778</v>
      </c>
      <c r="AP15" s="103">
        <v>-470</v>
      </c>
      <c r="AQ15" s="102">
        <v>481</v>
      </c>
      <c r="AR15" s="84">
        <v>-922.1</v>
      </c>
      <c r="AS15" s="85">
        <v>0</v>
      </c>
      <c r="AT15" s="86">
        <v>-53.241999999999997</v>
      </c>
      <c r="AU15" s="87">
        <v>0</v>
      </c>
      <c r="AV15" s="100">
        <v>-2463</v>
      </c>
      <c r="AW15" s="101">
        <v>1027</v>
      </c>
      <c r="AX15" s="103">
        <v>0</v>
      </c>
      <c r="AY15" s="102">
        <v>0</v>
      </c>
      <c r="AZ15" s="100">
        <v>0</v>
      </c>
      <c r="BA15" s="102">
        <v>0</v>
      </c>
      <c r="BB15" s="100">
        <v>0</v>
      </c>
      <c r="BC15" s="102">
        <v>0</v>
      </c>
      <c r="BD15" s="100">
        <f t="shared" ref="BD15:BE17" si="3">SUM(BB15,AZ15,AX15,AV15,AT15,AR15,AP15,AN15,AL15,AJ15,AH15,AF15,AD15,AB15,Z15,X15,V15,T15,R15,P15,N15,L15,J15,H15,F15,D15)</f>
        <v>-5641.9891800000005</v>
      </c>
      <c r="BE15" s="74">
        <f t="shared" si="3"/>
        <v>-16669.97</v>
      </c>
    </row>
    <row r="16" spans="1:57" x14ac:dyDescent="0.25">
      <c r="A16" s="8" t="s">
        <v>54</v>
      </c>
      <c r="B16" s="9">
        <v>571.572</v>
      </c>
      <c r="C16" s="76" t="s">
        <v>55</v>
      </c>
      <c r="D16" s="80">
        <v>-516</v>
      </c>
      <c r="E16" s="81">
        <v>0</v>
      </c>
      <c r="F16" s="100">
        <v>-138614</v>
      </c>
      <c r="G16" s="101">
        <v>-2163</v>
      </c>
      <c r="H16" s="103">
        <v>0</v>
      </c>
      <c r="I16" s="102">
        <v>0</v>
      </c>
      <c r="J16" s="10">
        <v>-67</v>
      </c>
      <c r="K16" s="11">
        <v>-496</v>
      </c>
      <c r="L16" s="103">
        <v>-363</v>
      </c>
      <c r="M16" s="102">
        <v>-770</v>
      </c>
      <c r="N16" s="100">
        <v>-292.14999999999998</v>
      </c>
      <c r="O16" s="101">
        <v>-1888.87</v>
      </c>
      <c r="P16" s="82">
        <v>0</v>
      </c>
      <c r="Q16" s="83">
        <v>-91</v>
      </c>
      <c r="R16" s="100">
        <v>-9</v>
      </c>
      <c r="S16" s="101"/>
      <c r="T16" s="103">
        <v>0</v>
      </c>
      <c r="U16" s="101">
        <v>0</v>
      </c>
      <c r="V16" s="103">
        <v>0</v>
      </c>
      <c r="W16" s="102">
        <v>-5867.66</v>
      </c>
      <c r="X16" s="100">
        <v>0</v>
      </c>
      <c r="Y16" s="101">
        <v>0</v>
      </c>
      <c r="Z16" s="82">
        <v>-175</v>
      </c>
      <c r="AA16" s="83">
        <v>0</v>
      </c>
      <c r="AB16" s="100">
        <v>-456</v>
      </c>
      <c r="AC16" s="102">
        <v>-1261</v>
      </c>
      <c r="AD16" s="100">
        <v>-1746.51</v>
      </c>
      <c r="AE16" s="102">
        <v>0</v>
      </c>
      <c r="AF16" s="100">
        <v>-40</v>
      </c>
      <c r="AG16" s="101">
        <v>-334</v>
      </c>
      <c r="AH16" s="103">
        <v>-49</v>
      </c>
      <c r="AI16" s="102">
        <v>-3708</v>
      </c>
      <c r="AJ16" s="100">
        <v>-253</v>
      </c>
      <c r="AK16" s="101">
        <v>-111</v>
      </c>
      <c r="AL16" s="103">
        <v>0</v>
      </c>
      <c r="AM16" s="102">
        <v>0</v>
      </c>
      <c r="AN16" s="10">
        <v>-196</v>
      </c>
      <c r="AO16" s="11">
        <v>-4225</v>
      </c>
      <c r="AP16" s="103">
        <v>-5533</v>
      </c>
      <c r="AQ16" s="102">
        <v>-2020</v>
      </c>
      <c r="AR16" s="100">
        <v>0</v>
      </c>
      <c r="AS16" s="101">
        <v>0</v>
      </c>
      <c r="AT16" s="86">
        <v>0</v>
      </c>
      <c r="AU16" s="87">
        <v>0</v>
      </c>
      <c r="AV16" s="100">
        <v>0</v>
      </c>
      <c r="AW16" s="101">
        <v>0</v>
      </c>
      <c r="AX16" s="103">
        <v>-9.7560000000000002</v>
      </c>
      <c r="AY16" s="102">
        <v>0</v>
      </c>
      <c r="AZ16" s="100">
        <v>-365</v>
      </c>
      <c r="BA16" s="102">
        <v>0</v>
      </c>
      <c r="BB16" s="100">
        <v>0</v>
      </c>
      <c r="BC16" s="102">
        <v>0</v>
      </c>
      <c r="BD16" s="100">
        <f t="shared" si="3"/>
        <v>-148684.416</v>
      </c>
      <c r="BE16" s="74">
        <f t="shared" si="3"/>
        <v>-22935.53</v>
      </c>
    </row>
    <row r="17" spans="1:57" x14ac:dyDescent="0.25">
      <c r="A17" s="8" t="s">
        <v>56</v>
      </c>
      <c r="B17" s="9">
        <v>573.57399999999996</v>
      </c>
      <c r="C17" s="76" t="s">
        <v>57</v>
      </c>
      <c r="D17" s="80">
        <v>-140</v>
      </c>
      <c r="E17" s="81">
        <v>0</v>
      </c>
      <c r="F17" s="100">
        <v>-42</v>
      </c>
      <c r="G17" s="101">
        <v>0</v>
      </c>
      <c r="H17" s="103">
        <v>-38</v>
      </c>
      <c r="I17" s="102">
        <v>0</v>
      </c>
      <c r="J17" s="10">
        <v>0</v>
      </c>
      <c r="K17" s="11">
        <v>0</v>
      </c>
      <c r="L17" s="103">
        <v>-3781</v>
      </c>
      <c r="M17" s="102">
        <v>0</v>
      </c>
      <c r="N17" s="100">
        <v>0</v>
      </c>
      <c r="O17" s="101">
        <v>-18824.52</v>
      </c>
      <c r="P17" s="82">
        <v>-713</v>
      </c>
      <c r="Q17" s="83">
        <v>0</v>
      </c>
      <c r="R17" s="100"/>
      <c r="S17" s="101"/>
      <c r="T17" s="103">
        <v>0</v>
      </c>
      <c r="U17" s="101">
        <v>0</v>
      </c>
      <c r="V17" s="103">
        <v>0</v>
      </c>
      <c r="W17" s="102">
        <v>0</v>
      </c>
      <c r="X17" s="100">
        <v>0</v>
      </c>
      <c r="Y17" s="101">
        <v>0</v>
      </c>
      <c r="Z17" s="82">
        <v>0</v>
      </c>
      <c r="AA17" s="83">
        <v>0</v>
      </c>
      <c r="AB17" s="100">
        <v>-784</v>
      </c>
      <c r="AC17" s="102">
        <v>0</v>
      </c>
      <c r="AD17" s="100">
        <v>0</v>
      </c>
      <c r="AE17" s="102">
        <v>0</v>
      </c>
      <c r="AF17" s="100">
        <v>0</v>
      </c>
      <c r="AG17" s="101">
        <v>0</v>
      </c>
      <c r="AH17" s="103">
        <v>-91</v>
      </c>
      <c r="AI17" s="102">
        <v>0</v>
      </c>
      <c r="AJ17" s="100">
        <v>-512</v>
      </c>
      <c r="AK17" s="101">
        <v>0</v>
      </c>
      <c r="AL17" s="103">
        <v>0</v>
      </c>
      <c r="AM17" s="102">
        <v>0</v>
      </c>
      <c r="AN17" s="10">
        <v>0</v>
      </c>
      <c r="AO17" s="11">
        <v>-9860</v>
      </c>
      <c r="AP17" s="103">
        <v>0</v>
      </c>
      <c r="AQ17" s="102">
        <v>-4965</v>
      </c>
      <c r="AR17" s="100">
        <v>0</v>
      </c>
      <c r="AS17" s="101">
        <v>0</v>
      </c>
      <c r="AT17" s="86">
        <v>0</v>
      </c>
      <c r="AU17" s="87">
        <v>0</v>
      </c>
      <c r="AV17" s="100">
        <v>-2403</v>
      </c>
      <c r="AW17" s="101">
        <v>0</v>
      </c>
      <c r="AX17" s="103">
        <v>0</v>
      </c>
      <c r="AY17" s="102">
        <v>0</v>
      </c>
      <c r="AZ17" s="100">
        <v>0</v>
      </c>
      <c r="BA17" s="102">
        <v>0</v>
      </c>
      <c r="BB17" s="100">
        <v>0</v>
      </c>
      <c r="BC17" s="102">
        <v>0</v>
      </c>
      <c r="BD17" s="100">
        <f t="shared" si="3"/>
        <v>-8504</v>
      </c>
      <c r="BE17" s="74">
        <f t="shared" si="3"/>
        <v>-33649.520000000004</v>
      </c>
    </row>
    <row r="18" spans="1:57" x14ac:dyDescent="0.25">
      <c r="A18" s="47" t="s">
        <v>58</v>
      </c>
      <c r="B18" s="48" t="s">
        <v>59</v>
      </c>
      <c r="C18" s="49" t="s">
        <v>60</v>
      </c>
      <c r="D18" s="50">
        <f>SUM(D19:D23)</f>
        <v>5515404</v>
      </c>
      <c r="E18" s="51">
        <f t="shared" ref="E18:BE18" si="4">SUM(E19:E23)</f>
        <v>93378</v>
      </c>
      <c r="F18" s="50">
        <f t="shared" si="4"/>
        <v>855737</v>
      </c>
      <c r="G18" s="52">
        <f t="shared" si="4"/>
        <v>16138</v>
      </c>
      <c r="H18" s="53">
        <f t="shared" si="4"/>
        <v>463062</v>
      </c>
      <c r="I18" s="51">
        <f t="shared" si="4"/>
        <v>20253</v>
      </c>
      <c r="J18" s="50">
        <f t="shared" si="4"/>
        <v>3239178</v>
      </c>
      <c r="K18" s="52">
        <f t="shared" si="4"/>
        <v>62686</v>
      </c>
      <c r="L18" s="53">
        <f t="shared" si="4"/>
        <v>1808136</v>
      </c>
      <c r="M18" s="51">
        <f t="shared" si="4"/>
        <v>25535</v>
      </c>
      <c r="N18" s="50">
        <f t="shared" si="4"/>
        <v>341118.08</v>
      </c>
      <c r="O18" s="52">
        <f t="shared" si="4"/>
        <v>70172.819999999992</v>
      </c>
      <c r="P18" s="53">
        <f t="shared" si="4"/>
        <v>560997</v>
      </c>
      <c r="Q18" s="51">
        <f t="shared" si="4"/>
        <v>6144</v>
      </c>
      <c r="R18" s="50">
        <f t="shared" si="4"/>
        <v>328384</v>
      </c>
      <c r="S18" s="52">
        <f t="shared" si="4"/>
        <v>18566</v>
      </c>
      <c r="T18" s="53">
        <f t="shared" si="4"/>
        <v>300570</v>
      </c>
      <c r="U18" s="52">
        <f t="shared" si="4"/>
        <v>2053</v>
      </c>
      <c r="V18" s="53">
        <f t="shared" si="4"/>
        <v>2419680.0999999996</v>
      </c>
      <c r="W18" s="51">
        <f t="shared" si="4"/>
        <v>325666.15000000002</v>
      </c>
      <c r="X18" s="50">
        <f t="shared" si="4"/>
        <v>722128</v>
      </c>
      <c r="Y18" s="52">
        <f t="shared" si="4"/>
        <v>38525</v>
      </c>
      <c r="Z18" s="53">
        <f t="shared" si="4"/>
        <v>1152549</v>
      </c>
      <c r="AA18" s="51">
        <f t="shared" si="4"/>
        <v>24117</v>
      </c>
      <c r="AB18" s="50">
        <f t="shared" si="4"/>
        <v>617662</v>
      </c>
      <c r="AC18" s="51">
        <f t="shared" si="4"/>
        <v>39907</v>
      </c>
      <c r="AD18" s="50">
        <f t="shared" si="4"/>
        <v>598785.62</v>
      </c>
      <c r="AE18" s="51">
        <f t="shared" si="4"/>
        <v>10960.61</v>
      </c>
      <c r="AF18" s="50">
        <f t="shared" si="4"/>
        <v>1991015</v>
      </c>
      <c r="AG18" s="52">
        <f t="shared" si="4"/>
        <v>123225</v>
      </c>
      <c r="AH18" s="53">
        <f t="shared" si="4"/>
        <v>1226679</v>
      </c>
      <c r="AI18" s="51">
        <f t="shared" si="4"/>
        <v>80103</v>
      </c>
      <c r="AJ18" s="50">
        <f t="shared" si="4"/>
        <v>508282</v>
      </c>
      <c r="AK18" s="52">
        <f t="shared" si="4"/>
        <v>15632</v>
      </c>
      <c r="AL18" s="53">
        <f t="shared" si="4"/>
        <v>670963.51406999992</v>
      </c>
      <c r="AM18" s="51">
        <f t="shared" si="4"/>
        <v>85949.458400000003</v>
      </c>
      <c r="AN18" s="50">
        <f t="shared" si="4"/>
        <v>1004702</v>
      </c>
      <c r="AO18" s="52">
        <f t="shared" si="4"/>
        <v>132777</v>
      </c>
      <c r="AP18" s="53">
        <f t="shared" si="4"/>
        <v>674375</v>
      </c>
      <c r="AQ18" s="51">
        <f t="shared" si="4"/>
        <v>133586</v>
      </c>
      <c r="AR18" s="50">
        <f t="shared" si="4"/>
        <v>261423.29</v>
      </c>
      <c r="AS18" s="52">
        <f t="shared" si="4"/>
        <v>18604.36</v>
      </c>
      <c r="AT18" s="53">
        <f t="shared" si="4"/>
        <v>55221.951000000001</v>
      </c>
      <c r="AU18" s="51">
        <f t="shared" si="4"/>
        <v>193.34</v>
      </c>
      <c r="AV18" s="50">
        <f t="shared" si="4"/>
        <v>86638</v>
      </c>
      <c r="AW18" s="52">
        <f t="shared" si="4"/>
        <v>65</v>
      </c>
      <c r="AX18" s="53">
        <f t="shared" si="4"/>
        <v>157008.56253000002</v>
      </c>
      <c r="AY18" s="51">
        <f t="shared" si="4"/>
        <v>691.82847000000004</v>
      </c>
      <c r="AZ18" s="50">
        <f t="shared" si="4"/>
        <v>83488</v>
      </c>
      <c r="BA18" s="51">
        <f t="shared" si="4"/>
        <v>1235</v>
      </c>
      <c r="BB18" s="50">
        <f t="shared" si="4"/>
        <v>94783.735000000001</v>
      </c>
      <c r="BC18" s="51">
        <f t="shared" si="4"/>
        <v>3149.6330000000003</v>
      </c>
      <c r="BD18" s="50">
        <f t="shared" si="4"/>
        <v>25737970.852600001</v>
      </c>
      <c r="BE18" s="51">
        <f t="shared" si="4"/>
        <v>1349313.1998700001</v>
      </c>
    </row>
    <row r="19" spans="1:57" x14ac:dyDescent="0.25">
      <c r="A19" s="8" t="s">
        <v>61</v>
      </c>
      <c r="B19" s="9">
        <v>521</v>
      </c>
      <c r="C19" s="76" t="s">
        <v>62</v>
      </c>
      <c r="D19" s="80">
        <v>4068167</v>
      </c>
      <c r="E19" s="81">
        <v>71651</v>
      </c>
      <c r="F19" s="100">
        <v>567478</v>
      </c>
      <c r="G19" s="101">
        <v>12415</v>
      </c>
      <c r="H19" s="103">
        <v>342635</v>
      </c>
      <c r="I19" s="102">
        <v>15617</v>
      </c>
      <c r="J19" s="10">
        <v>2398130</v>
      </c>
      <c r="K19" s="11">
        <v>46780</v>
      </c>
      <c r="L19" s="103">
        <v>1331480</v>
      </c>
      <c r="M19" s="102">
        <v>19960</v>
      </c>
      <c r="N19" s="100">
        <v>251697.57</v>
      </c>
      <c r="O19" s="101">
        <v>52882.82</v>
      </c>
      <c r="P19" s="82">
        <v>419600</v>
      </c>
      <c r="Q19" s="83">
        <v>4621</v>
      </c>
      <c r="R19" s="100">
        <v>244300</v>
      </c>
      <c r="S19" s="101">
        <v>14284</v>
      </c>
      <c r="T19" s="103">
        <v>221143</v>
      </c>
      <c r="U19" s="101">
        <v>1541</v>
      </c>
      <c r="V19" s="103">
        <v>1794991.51</v>
      </c>
      <c r="W19" s="102">
        <v>244627.36</v>
      </c>
      <c r="X19" s="100">
        <v>548065</v>
      </c>
      <c r="Y19" s="101">
        <v>21264</v>
      </c>
      <c r="Z19" s="82">
        <v>864512</v>
      </c>
      <c r="AA19" s="83">
        <v>17226</v>
      </c>
      <c r="AB19" s="100">
        <v>464557</v>
      </c>
      <c r="AC19" s="102">
        <v>31108</v>
      </c>
      <c r="AD19" s="100">
        <v>448622.06</v>
      </c>
      <c r="AE19" s="102">
        <v>8282.02</v>
      </c>
      <c r="AF19" s="100">
        <v>1476089</v>
      </c>
      <c r="AG19" s="101">
        <v>96776</v>
      </c>
      <c r="AH19" s="103">
        <v>911777</v>
      </c>
      <c r="AI19" s="102">
        <v>63104</v>
      </c>
      <c r="AJ19" s="100">
        <v>383602</v>
      </c>
      <c r="AK19" s="101">
        <v>11904</v>
      </c>
      <c r="AL19" s="103">
        <v>497890.68300000002</v>
      </c>
      <c r="AM19" s="102">
        <v>65729.429000000004</v>
      </c>
      <c r="AN19" s="10">
        <v>746081</v>
      </c>
      <c r="AO19" s="11">
        <v>98703</v>
      </c>
      <c r="AP19" s="103">
        <v>502518</v>
      </c>
      <c r="AQ19" s="102">
        <v>99772</v>
      </c>
      <c r="AR19" s="84">
        <v>199146.78</v>
      </c>
      <c r="AS19" s="85">
        <v>14169.49</v>
      </c>
      <c r="AT19" s="86">
        <v>40623.368000000002</v>
      </c>
      <c r="AU19" s="87">
        <v>177.02</v>
      </c>
      <c r="AV19" s="100">
        <v>65612</v>
      </c>
      <c r="AW19" s="101">
        <v>56</v>
      </c>
      <c r="AX19" s="103">
        <v>116419.82500000001</v>
      </c>
      <c r="AY19" s="102">
        <v>587.29700000000003</v>
      </c>
      <c r="AZ19" s="100">
        <v>62264</v>
      </c>
      <c r="BA19" s="102">
        <v>922</v>
      </c>
      <c r="BB19" s="100">
        <v>70466.100999999995</v>
      </c>
      <c r="BC19" s="102">
        <v>2310.0100000000002</v>
      </c>
      <c r="BD19" s="100">
        <f t="shared" ref="BD19:BE23" si="5">SUM(BB19,AZ19,AX19,AV19,AT19,AR19,AP19,AN19,AL19,AJ19,AH19,AF19,AD19,AB19,Z19,X19,V19,T19,R19,P19,N19,L19,J19,H19,F19,D19)</f>
        <v>19037867.897</v>
      </c>
      <c r="BE19" s="74">
        <f t="shared" si="5"/>
        <v>1016469.446</v>
      </c>
    </row>
    <row r="20" spans="1:57" x14ac:dyDescent="0.25">
      <c r="A20" s="8" t="s">
        <v>63</v>
      </c>
      <c r="B20" s="9">
        <v>524</v>
      </c>
      <c r="C20" s="76" t="s">
        <v>64</v>
      </c>
      <c r="D20" s="80">
        <v>1318386</v>
      </c>
      <c r="E20" s="81">
        <v>21041</v>
      </c>
      <c r="F20" s="100">
        <v>185625</v>
      </c>
      <c r="G20" s="101">
        <v>3704</v>
      </c>
      <c r="H20" s="103">
        <v>110084</v>
      </c>
      <c r="I20" s="102">
        <v>4268</v>
      </c>
      <c r="J20" s="10">
        <v>763276</v>
      </c>
      <c r="K20" s="11">
        <v>14820</v>
      </c>
      <c r="L20" s="103">
        <v>421157</v>
      </c>
      <c r="M20" s="102">
        <v>5080</v>
      </c>
      <c r="N20" s="100">
        <v>83531.179999999993</v>
      </c>
      <c r="O20" s="101">
        <v>17212.57</v>
      </c>
      <c r="P20" s="82">
        <v>133253</v>
      </c>
      <c r="Q20" s="83">
        <v>1417</v>
      </c>
      <c r="R20" s="100">
        <v>80653</v>
      </c>
      <c r="S20" s="101">
        <v>4124</v>
      </c>
      <c r="T20" s="103">
        <v>70668</v>
      </c>
      <c r="U20" s="101">
        <v>479</v>
      </c>
      <c r="V20" s="103">
        <v>577689.29</v>
      </c>
      <c r="W20" s="102">
        <v>74719.53</v>
      </c>
      <c r="X20" s="100">
        <v>173817</v>
      </c>
      <c r="Y20" s="101">
        <v>6543</v>
      </c>
      <c r="Z20" s="82">
        <v>279429</v>
      </c>
      <c r="AA20" s="83">
        <v>5371</v>
      </c>
      <c r="AB20" s="100">
        <v>149883</v>
      </c>
      <c r="AC20" s="102">
        <v>8797</v>
      </c>
      <c r="AD20" s="100">
        <v>146409.91</v>
      </c>
      <c r="AE20" s="102">
        <v>2678.59</v>
      </c>
      <c r="AF20" s="100">
        <v>473149</v>
      </c>
      <c r="AG20" s="101">
        <v>24584</v>
      </c>
      <c r="AH20" s="103">
        <v>305506</v>
      </c>
      <c r="AI20" s="102">
        <v>16298</v>
      </c>
      <c r="AJ20" s="100">
        <v>124306</v>
      </c>
      <c r="AK20" s="101">
        <v>3714</v>
      </c>
      <c r="AL20" s="103">
        <v>157521.54199999999</v>
      </c>
      <c r="AM20" s="102">
        <v>19350.187000000002</v>
      </c>
      <c r="AN20" s="10">
        <v>237963</v>
      </c>
      <c r="AO20" s="11">
        <v>31718</v>
      </c>
      <c r="AP20" s="103">
        <v>163888</v>
      </c>
      <c r="AQ20" s="102">
        <v>32028</v>
      </c>
      <c r="AR20" s="84">
        <v>62276.51</v>
      </c>
      <c r="AS20" s="85">
        <v>4434.87</v>
      </c>
      <c r="AT20" s="86">
        <v>13116.968999999999</v>
      </c>
      <c r="AU20" s="87">
        <v>16.32</v>
      </c>
      <c r="AV20" s="100">
        <v>20989</v>
      </c>
      <c r="AW20" s="101">
        <v>9</v>
      </c>
      <c r="AX20" s="103">
        <v>38351.748530000004</v>
      </c>
      <c r="AY20" s="102">
        <v>104.53147</v>
      </c>
      <c r="AZ20" s="100">
        <v>19934</v>
      </c>
      <c r="BA20" s="102">
        <v>295</v>
      </c>
      <c r="BB20" s="100">
        <v>22509.830999999998</v>
      </c>
      <c r="BC20" s="102">
        <v>767.48299999999995</v>
      </c>
      <c r="BD20" s="100">
        <f t="shared" si="5"/>
        <v>6133372.9805299994</v>
      </c>
      <c r="BE20" s="74">
        <f t="shared" si="5"/>
        <v>303574.08146999998</v>
      </c>
    </row>
    <row r="21" spans="1:57" x14ac:dyDescent="0.25">
      <c r="A21" s="8" t="s">
        <v>65</v>
      </c>
      <c r="B21" s="9">
        <v>525</v>
      </c>
      <c r="C21" s="76" t="s">
        <v>66</v>
      </c>
      <c r="D21" s="80">
        <v>0</v>
      </c>
      <c r="E21" s="81">
        <v>0</v>
      </c>
      <c r="F21" s="100">
        <v>0</v>
      </c>
      <c r="G21" s="101">
        <v>0</v>
      </c>
      <c r="H21" s="103">
        <v>0</v>
      </c>
      <c r="I21" s="102">
        <v>0</v>
      </c>
      <c r="J21" s="10">
        <v>15254</v>
      </c>
      <c r="K21" s="11">
        <v>0</v>
      </c>
      <c r="L21" s="103">
        <v>5156</v>
      </c>
      <c r="M21" s="102">
        <v>57</v>
      </c>
      <c r="N21" s="100">
        <v>0</v>
      </c>
      <c r="O21" s="101">
        <v>0</v>
      </c>
      <c r="P21" s="82">
        <v>0</v>
      </c>
      <c r="Q21" s="83">
        <v>0</v>
      </c>
      <c r="R21" s="100"/>
      <c r="S21" s="101"/>
      <c r="T21" s="103">
        <v>1490</v>
      </c>
      <c r="U21" s="101">
        <v>0</v>
      </c>
      <c r="V21" s="103">
        <v>0</v>
      </c>
      <c r="W21" s="102">
        <v>0</v>
      </c>
      <c r="X21" s="100">
        <v>0</v>
      </c>
      <c r="Y21" s="101">
        <v>0</v>
      </c>
      <c r="Z21" s="82">
        <v>0</v>
      </c>
      <c r="AA21" s="83">
        <v>0</v>
      </c>
      <c r="AB21" s="100">
        <v>2538</v>
      </c>
      <c r="AC21" s="102">
        <v>0</v>
      </c>
      <c r="AD21" s="100">
        <v>0</v>
      </c>
      <c r="AE21" s="102">
        <v>0</v>
      </c>
      <c r="AF21" s="88">
        <v>12141</v>
      </c>
      <c r="AG21" s="101">
        <v>0</v>
      </c>
      <c r="AH21" s="103">
        <v>0</v>
      </c>
      <c r="AI21" s="102">
        <v>0</v>
      </c>
      <c r="AJ21" s="100">
        <v>0</v>
      </c>
      <c r="AK21" s="101">
        <v>0</v>
      </c>
      <c r="AL21" s="103">
        <v>0</v>
      </c>
      <c r="AM21" s="102">
        <v>0</v>
      </c>
      <c r="AN21" s="10">
        <v>5314</v>
      </c>
      <c r="AO21" s="11">
        <v>539</v>
      </c>
      <c r="AP21" s="103">
        <v>0</v>
      </c>
      <c r="AQ21" s="102">
        <v>0</v>
      </c>
      <c r="AR21" s="100">
        <v>0</v>
      </c>
      <c r="AS21" s="101">
        <v>0</v>
      </c>
      <c r="AT21" s="86">
        <v>0</v>
      </c>
      <c r="AU21" s="87">
        <v>0</v>
      </c>
      <c r="AV21" s="100">
        <v>0</v>
      </c>
      <c r="AW21" s="101">
        <v>0</v>
      </c>
      <c r="AX21" s="103">
        <v>0</v>
      </c>
      <c r="AY21" s="102">
        <v>0</v>
      </c>
      <c r="AZ21" s="100">
        <v>0</v>
      </c>
      <c r="BA21" s="102">
        <v>0</v>
      </c>
      <c r="BB21" s="100">
        <v>278.12</v>
      </c>
      <c r="BC21" s="102">
        <v>9.69</v>
      </c>
      <c r="BD21" s="100">
        <f t="shared" si="5"/>
        <v>42171.119999999995</v>
      </c>
      <c r="BE21" s="74">
        <f t="shared" si="5"/>
        <v>605.69000000000005</v>
      </c>
    </row>
    <row r="22" spans="1:57" x14ac:dyDescent="0.25">
      <c r="A22" s="8" t="s">
        <v>67</v>
      </c>
      <c r="B22" s="9">
        <v>527</v>
      </c>
      <c r="C22" s="76" t="s">
        <v>68</v>
      </c>
      <c r="D22" s="80">
        <v>67607</v>
      </c>
      <c r="E22" s="81">
        <v>313</v>
      </c>
      <c r="F22" s="100">
        <v>135</v>
      </c>
      <c r="G22" s="101">
        <v>0</v>
      </c>
      <c r="H22" s="103">
        <v>10343</v>
      </c>
      <c r="I22" s="102">
        <v>368</v>
      </c>
      <c r="J22" s="10">
        <v>62410</v>
      </c>
      <c r="K22" s="11">
        <v>1086</v>
      </c>
      <c r="L22" s="103">
        <v>50293</v>
      </c>
      <c r="M22" s="102">
        <v>433</v>
      </c>
      <c r="N22" s="100">
        <v>5648.93</v>
      </c>
      <c r="O22" s="101">
        <v>71.930000000000007</v>
      </c>
      <c r="P22" s="82">
        <v>8144</v>
      </c>
      <c r="Q22" s="83">
        <v>106</v>
      </c>
      <c r="R22" s="100">
        <v>3431</v>
      </c>
      <c r="S22" s="101">
        <v>158</v>
      </c>
      <c r="T22" s="103">
        <v>7269</v>
      </c>
      <c r="U22" s="101">
        <v>33</v>
      </c>
      <c r="V22" s="103">
        <v>46999.3</v>
      </c>
      <c r="W22" s="102">
        <v>6319.26</v>
      </c>
      <c r="X22" s="100">
        <v>246</v>
      </c>
      <c r="Y22" s="101">
        <v>10718</v>
      </c>
      <c r="Z22" s="82">
        <v>8608</v>
      </c>
      <c r="AA22" s="83">
        <v>1520</v>
      </c>
      <c r="AB22" s="100">
        <v>684</v>
      </c>
      <c r="AC22" s="102">
        <v>2</v>
      </c>
      <c r="AD22" s="100">
        <v>3753.65</v>
      </c>
      <c r="AE22" s="102">
        <v>0</v>
      </c>
      <c r="AF22" s="100">
        <v>29598</v>
      </c>
      <c r="AG22" s="101">
        <v>1865</v>
      </c>
      <c r="AH22" s="103">
        <v>9396</v>
      </c>
      <c r="AI22" s="102">
        <v>701</v>
      </c>
      <c r="AJ22" s="100">
        <v>374</v>
      </c>
      <c r="AK22" s="101">
        <v>13</v>
      </c>
      <c r="AL22" s="103">
        <v>13917.476070000001</v>
      </c>
      <c r="AM22" s="102">
        <v>869.8424</v>
      </c>
      <c r="AN22" s="10">
        <v>15344</v>
      </c>
      <c r="AO22" s="11">
        <v>1612</v>
      </c>
      <c r="AP22" s="103">
        <v>7969</v>
      </c>
      <c r="AQ22" s="102">
        <v>1786</v>
      </c>
      <c r="AR22" s="100">
        <v>0</v>
      </c>
      <c r="AS22" s="101">
        <v>0</v>
      </c>
      <c r="AT22" s="86">
        <v>1481.614</v>
      </c>
      <c r="AU22" s="87">
        <v>0</v>
      </c>
      <c r="AV22" s="100">
        <v>37</v>
      </c>
      <c r="AW22" s="101">
        <v>0</v>
      </c>
      <c r="AX22" s="103">
        <v>2236.989</v>
      </c>
      <c r="AY22" s="102">
        <v>0</v>
      </c>
      <c r="AZ22" s="100">
        <v>1290</v>
      </c>
      <c r="BA22" s="102">
        <v>18</v>
      </c>
      <c r="BB22" s="100">
        <v>1454.97</v>
      </c>
      <c r="BC22" s="102">
        <v>62.45</v>
      </c>
      <c r="BD22" s="100">
        <f t="shared" si="5"/>
        <v>358670.92907000001</v>
      </c>
      <c r="BE22" s="74">
        <f t="shared" si="5"/>
        <v>28055.482400000001</v>
      </c>
    </row>
    <row r="23" spans="1:57" x14ac:dyDescent="0.25">
      <c r="A23" s="8" t="s">
        <v>69</v>
      </c>
      <c r="B23" s="9">
        <v>528</v>
      </c>
      <c r="C23" s="76" t="s">
        <v>70</v>
      </c>
      <c r="D23" s="80">
        <v>61244</v>
      </c>
      <c r="E23" s="81">
        <v>373</v>
      </c>
      <c r="F23" s="100">
        <v>102499</v>
      </c>
      <c r="G23" s="101">
        <v>19</v>
      </c>
      <c r="H23" s="103">
        <v>0</v>
      </c>
      <c r="I23" s="102">
        <v>0</v>
      </c>
      <c r="J23" s="10">
        <v>108</v>
      </c>
      <c r="K23" s="11">
        <v>0</v>
      </c>
      <c r="L23" s="103">
        <v>50</v>
      </c>
      <c r="M23" s="102">
        <v>5</v>
      </c>
      <c r="N23" s="100">
        <v>240.4</v>
      </c>
      <c r="O23" s="101">
        <v>5.5</v>
      </c>
      <c r="P23" s="82">
        <v>0</v>
      </c>
      <c r="Q23" s="83">
        <v>0</v>
      </c>
      <c r="R23" s="100"/>
      <c r="S23" s="101"/>
      <c r="T23" s="103">
        <v>0</v>
      </c>
      <c r="U23" s="101">
        <v>0</v>
      </c>
      <c r="V23" s="103">
        <v>0</v>
      </c>
      <c r="W23" s="102">
        <v>0</v>
      </c>
      <c r="X23" s="100">
        <v>0</v>
      </c>
      <c r="Y23" s="101">
        <v>0</v>
      </c>
      <c r="Z23" s="82">
        <v>0</v>
      </c>
      <c r="AA23" s="83">
        <v>0</v>
      </c>
      <c r="AB23" s="100">
        <v>0</v>
      </c>
      <c r="AC23" s="102">
        <v>0</v>
      </c>
      <c r="AD23" s="100">
        <v>0</v>
      </c>
      <c r="AE23" s="102">
        <v>0</v>
      </c>
      <c r="AF23" s="100">
        <v>38</v>
      </c>
      <c r="AG23" s="101">
        <v>0</v>
      </c>
      <c r="AH23" s="103">
        <v>0</v>
      </c>
      <c r="AI23" s="102">
        <v>0</v>
      </c>
      <c r="AJ23" s="100">
        <v>0</v>
      </c>
      <c r="AK23" s="101">
        <v>1</v>
      </c>
      <c r="AL23" s="103">
        <v>1633.8130000000001</v>
      </c>
      <c r="AM23" s="102">
        <v>0</v>
      </c>
      <c r="AN23" s="10">
        <v>0</v>
      </c>
      <c r="AO23" s="11">
        <v>205</v>
      </c>
      <c r="AP23" s="103">
        <v>0</v>
      </c>
      <c r="AQ23" s="102">
        <v>0</v>
      </c>
      <c r="AR23" s="100">
        <v>0</v>
      </c>
      <c r="AS23" s="101">
        <v>0</v>
      </c>
      <c r="AT23" s="86">
        <v>0</v>
      </c>
      <c r="AU23" s="87">
        <v>0</v>
      </c>
      <c r="AV23" s="100">
        <v>0</v>
      </c>
      <c r="AW23" s="101">
        <v>0</v>
      </c>
      <c r="AX23" s="103">
        <v>0</v>
      </c>
      <c r="AY23" s="102">
        <v>0</v>
      </c>
      <c r="AZ23" s="100">
        <v>0</v>
      </c>
      <c r="BA23" s="102">
        <v>0</v>
      </c>
      <c r="BB23" s="100">
        <v>74.712999999999994</v>
      </c>
      <c r="BC23" s="102">
        <v>0</v>
      </c>
      <c r="BD23" s="100">
        <f t="shared" si="5"/>
        <v>165887.92600000001</v>
      </c>
      <c r="BE23" s="74">
        <f t="shared" si="5"/>
        <v>608.5</v>
      </c>
    </row>
    <row r="24" spans="1:57" x14ac:dyDescent="0.25">
      <c r="A24" s="47" t="s">
        <v>71</v>
      </c>
      <c r="B24" s="48" t="s">
        <v>72</v>
      </c>
      <c r="C24" s="49" t="s">
        <v>73</v>
      </c>
      <c r="D24" s="50">
        <f>D25</f>
        <v>866</v>
      </c>
      <c r="E24" s="51">
        <f t="shared" ref="E24:BE24" si="6">E25</f>
        <v>297</v>
      </c>
      <c r="F24" s="50">
        <f t="shared" si="6"/>
        <v>730</v>
      </c>
      <c r="G24" s="52">
        <f t="shared" si="6"/>
        <v>26</v>
      </c>
      <c r="H24" s="53">
        <f t="shared" si="6"/>
        <v>192</v>
      </c>
      <c r="I24" s="51">
        <f t="shared" si="6"/>
        <v>176</v>
      </c>
      <c r="J24" s="50">
        <f t="shared" si="6"/>
        <v>431</v>
      </c>
      <c r="K24" s="52">
        <f t="shared" si="6"/>
        <v>107</v>
      </c>
      <c r="L24" s="53">
        <f t="shared" si="6"/>
        <v>370</v>
      </c>
      <c r="M24" s="51">
        <f t="shared" si="6"/>
        <v>3</v>
      </c>
      <c r="N24" s="50">
        <f t="shared" si="6"/>
        <v>325.37</v>
      </c>
      <c r="O24" s="52">
        <f t="shared" si="6"/>
        <v>2433.54</v>
      </c>
      <c r="P24" s="53">
        <f t="shared" si="6"/>
        <v>78</v>
      </c>
      <c r="Q24" s="51">
        <f t="shared" si="6"/>
        <v>0</v>
      </c>
      <c r="R24" s="50">
        <f t="shared" si="6"/>
        <v>36</v>
      </c>
      <c r="S24" s="52">
        <f t="shared" si="6"/>
        <v>0</v>
      </c>
      <c r="T24" s="53">
        <f t="shared" si="6"/>
        <v>477</v>
      </c>
      <c r="U24" s="52">
        <f t="shared" si="6"/>
        <v>40</v>
      </c>
      <c r="V24" s="53">
        <f t="shared" si="6"/>
        <v>4928.9399999999996</v>
      </c>
      <c r="W24" s="51">
        <f t="shared" si="6"/>
        <v>1877.99</v>
      </c>
      <c r="X24" s="50">
        <f t="shared" si="6"/>
        <v>3068</v>
      </c>
      <c r="Y24" s="52">
        <f t="shared" si="6"/>
        <v>335</v>
      </c>
      <c r="Z24" s="53">
        <f t="shared" si="6"/>
        <v>3953</v>
      </c>
      <c r="AA24" s="51">
        <f t="shared" si="6"/>
        <v>207</v>
      </c>
      <c r="AB24" s="50">
        <f t="shared" si="6"/>
        <v>1158</v>
      </c>
      <c r="AC24" s="51">
        <f t="shared" si="6"/>
        <v>76</v>
      </c>
      <c r="AD24" s="50">
        <f t="shared" si="6"/>
        <v>311.42</v>
      </c>
      <c r="AE24" s="51">
        <f t="shared" si="6"/>
        <v>0</v>
      </c>
      <c r="AF24" s="50">
        <f t="shared" si="6"/>
        <v>3323</v>
      </c>
      <c r="AG24" s="52">
        <f t="shared" si="6"/>
        <v>1787</v>
      </c>
      <c r="AH24" s="53">
        <f t="shared" si="6"/>
        <v>2267</v>
      </c>
      <c r="AI24" s="51">
        <f t="shared" si="6"/>
        <v>182</v>
      </c>
      <c r="AJ24" s="50">
        <f t="shared" si="6"/>
        <v>983</v>
      </c>
      <c r="AK24" s="52">
        <f t="shared" si="6"/>
        <v>85</v>
      </c>
      <c r="AL24" s="53">
        <f t="shared" si="6"/>
        <v>116.06317999999999</v>
      </c>
      <c r="AM24" s="51">
        <f t="shared" si="6"/>
        <v>162.29400000000001</v>
      </c>
      <c r="AN24" s="50">
        <f t="shared" si="6"/>
        <v>1380</v>
      </c>
      <c r="AO24" s="52">
        <f t="shared" si="6"/>
        <v>1296</v>
      </c>
      <c r="AP24" s="53">
        <f t="shared" si="6"/>
        <v>3309</v>
      </c>
      <c r="AQ24" s="51">
        <f t="shared" si="6"/>
        <v>1881</v>
      </c>
      <c r="AR24" s="50">
        <f t="shared" si="6"/>
        <v>419.16</v>
      </c>
      <c r="AS24" s="52">
        <f t="shared" si="6"/>
        <v>55.31</v>
      </c>
      <c r="AT24" s="53">
        <f t="shared" si="6"/>
        <v>5.85</v>
      </c>
      <c r="AU24" s="51">
        <f t="shared" si="6"/>
        <v>0</v>
      </c>
      <c r="AV24" s="50">
        <f t="shared" si="6"/>
        <v>5</v>
      </c>
      <c r="AW24" s="52">
        <f t="shared" si="6"/>
        <v>4</v>
      </c>
      <c r="AX24" s="53">
        <f t="shared" si="6"/>
        <v>16.457000000000001</v>
      </c>
      <c r="AY24" s="51">
        <f t="shared" si="6"/>
        <v>0</v>
      </c>
      <c r="AZ24" s="50">
        <f t="shared" si="6"/>
        <v>357</v>
      </c>
      <c r="BA24" s="51">
        <f t="shared" si="6"/>
        <v>0</v>
      </c>
      <c r="BB24" s="50">
        <f t="shared" si="6"/>
        <v>938.96199999999999</v>
      </c>
      <c r="BC24" s="51">
        <f t="shared" si="6"/>
        <v>52.34</v>
      </c>
      <c r="BD24" s="50">
        <f t="shared" si="6"/>
        <v>30045.222179999997</v>
      </c>
      <c r="BE24" s="51">
        <f t="shared" si="6"/>
        <v>11083.473999999998</v>
      </c>
    </row>
    <row r="25" spans="1:57" x14ac:dyDescent="0.25">
      <c r="A25" s="8" t="s">
        <v>74</v>
      </c>
      <c r="B25" s="9">
        <v>53</v>
      </c>
      <c r="C25" s="76" t="s">
        <v>75</v>
      </c>
      <c r="D25" s="80">
        <v>866</v>
      </c>
      <c r="E25" s="81">
        <v>297</v>
      </c>
      <c r="F25" s="100">
        <v>730</v>
      </c>
      <c r="G25" s="101">
        <v>26</v>
      </c>
      <c r="H25" s="103">
        <v>192</v>
      </c>
      <c r="I25" s="102">
        <v>176</v>
      </c>
      <c r="J25" s="10">
        <v>431</v>
      </c>
      <c r="K25" s="11">
        <v>107</v>
      </c>
      <c r="L25" s="103">
        <v>370</v>
      </c>
      <c r="M25" s="102">
        <v>3</v>
      </c>
      <c r="N25" s="100">
        <v>325.37</v>
      </c>
      <c r="O25" s="101">
        <v>2433.54</v>
      </c>
      <c r="P25" s="103">
        <v>78</v>
      </c>
      <c r="Q25" s="102">
        <v>0</v>
      </c>
      <c r="R25" s="100">
        <v>36</v>
      </c>
      <c r="S25" s="101"/>
      <c r="T25" s="103">
        <v>477</v>
      </c>
      <c r="U25" s="101">
        <v>40</v>
      </c>
      <c r="V25" s="103">
        <v>4928.9399999999996</v>
      </c>
      <c r="W25" s="102">
        <v>1877.99</v>
      </c>
      <c r="X25" s="100">
        <v>3068</v>
      </c>
      <c r="Y25" s="101">
        <v>335</v>
      </c>
      <c r="Z25" s="82">
        <v>3953</v>
      </c>
      <c r="AA25" s="83">
        <v>207</v>
      </c>
      <c r="AB25" s="100">
        <v>1158</v>
      </c>
      <c r="AC25" s="102">
        <v>76</v>
      </c>
      <c r="AD25" s="100">
        <v>311.42</v>
      </c>
      <c r="AE25" s="102">
        <v>0</v>
      </c>
      <c r="AF25" s="100">
        <v>3323</v>
      </c>
      <c r="AG25" s="101">
        <v>1787</v>
      </c>
      <c r="AH25" s="103">
        <v>2267</v>
      </c>
      <c r="AI25" s="102">
        <v>182</v>
      </c>
      <c r="AJ25" s="100">
        <v>983</v>
      </c>
      <c r="AK25" s="101">
        <v>85</v>
      </c>
      <c r="AL25" s="103">
        <v>116.06317999999999</v>
      </c>
      <c r="AM25" s="102">
        <v>162.29400000000001</v>
      </c>
      <c r="AN25" s="10">
        <v>1380</v>
      </c>
      <c r="AO25" s="11">
        <v>1296</v>
      </c>
      <c r="AP25" s="103">
        <v>3309</v>
      </c>
      <c r="AQ25" s="102">
        <v>1881</v>
      </c>
      <c r="AR25" s="84">
        <v>419.16</v>
      </c>
      <c r="AS25" s="85">
        <v>55.31</v>
      </c>
      <c r="AT25" s="103">
        <v>5.85</v>
      </c>
      <c r="AU25" s="102">
        <v>0</v>
      </c>
      <c r="AV25" s="100">
        <v>5</v>
      </c>
      <c r="AW25" s="101">
        <v>4</v>
      </c>
      <c r="AX25" s="103">
        <v>16.457000000000001</v>
      </c>
      <c r="AY25" s="102">
        <v>0</v>
      </c>
      <c r="AZ25" s="100">
        <v>357</v>
      </c>
      <c r="BA25" s="102">
        <v>0</v>
      </c>
      <c r="BB25" s="100">
        <v>938.96199999999999</v>
      </c>
      <c r="BC25" s="102">
        <v>52.34</v>
      </c>
      <c r="BD25" s="100">
        <f>SUM(BB25,AZ25,AX25,AV25,AT25,AR25,AP25,AN25,AL25,AJ25,AH25,AF25,AD25,AB25,Z25,X25,V25,T25,R25,P25,N25,L25,J25,H25,F25,D25)</f>
        <v>30045.222179999997</v>
      </c>
      <c r="BE25" s="74">
        <f>SUM(BC25,BA25,AY25,AW25,AU25,AS25,AQ25,AO25,AM25,AK25,AI25,AG25,AE25,AC25,AA25,Y25,W25,U25,S25,Q25,O25,M25,K25,I25,G25,E25)</f>
        <v>11083.473999999998</v>
      </c>
    </row>
    <row r="26" spans="1:57" x14ac:dyDescent="0.25">
      <c r="A26" s="47" t="s">
        <v>76</v>
      </c>
      <c r="B26" s="48" t="s">
        <v>77</v>
      </c>
      <c r="C26" s="49" t="s">
        <v>78</v>
      </c>
      <c r="D26" s="50">
        <f>SUM(D27:D33)</f>
        <v>1468065</v>
      </c>
      <c r="E26" s="51">
        <f t="shared" ref="E26:BE26" si="7">SUM(E27:E33)</f>
        <v>11801</v>
      </c>
      <c r="F26" s="50">
        <f t="shared" si="7"/>
        <v>257043</v>
      </c>
      <c r="G26" s="52">
        <f t="shared" si="7"/>
        <v>4871</v>
      </c>
      <c r="H26" s="53">
        <f t="shared" si="7"/>
        <v>109777</v>
      </c>
      <c r="I26" s="51">
        <f t="shared" si="7"/>
        <v>-702</v>
      </c>
      <c r="J26" s="50">
        <f t="shared" si="7"/>
        <v>1277185</v>
      </c>
      <c r="K26" s="52">
        <f t="shared" si="7"/>
        <v>22296</v>
      </c>
      <c r="L26" s="53">
        <f t="shared" si="7"/>
        <v>725213</v>
      </c>
      <c r="M26" s="51">
        <f t="shared" si="7"/>
        <v>4797</v>
      </c>
      <c r="N26" s="50">
        <f t="shared" si="7"/>
        <v>65036.880000000005</v>
      </c>
      <c r="O26" s="52">
        <f t="shared" si="7"/>
        <v>4390.95</v>
      </c>
      <c r="P26" s="53">
        <f t="shared" si="7"/>
        <v>126381</v>
      </c>
      <c r="Q26" s="51">
        <f t="shared" si="7"/>
        <v>106</v>
      </c>
      <c r="R26" s="50">
        <f t="shared" si="7"/>
        <v>96942</v>
      </c>
      <c r="S26" s="52">
        <f t="shared" si="7"/>
        <v>-1002</v>
      </c>
      <c r="T26" s="53">
        <f t="shared" si="7"/>
        <v>36177</v>
      </c>
      <c r="U26" s="52">
        <f t="shared" si="7"/>
        <v>62</v>
      </c>
      <c r="V26" s="53">
        <f t="shared" si="7"/>
        <v>534904.6</v>
      </c>
      <c r="W26" s="51">
        <f t="shared" si="7"/>
        <v>53951.14</v>
      </c>
      <c r="X26" s="50">
        <f t="shared" si="7"/>
        <v>296110</v>
      </c>
      <c r="Y26" s="52">
        <f t="shared" si="7"/>
        <v>5436</v>
      </c>
      <c r="Z26" s="53">
        <f t="shared" si="7"/>
        <v>261859</v>
      </c>
      <c r="AA26" s="51">
        <f t="shared" si="7"/>
        <v>60415</v>
      </c>
      <c r="AB26" s="50">
        <f t="shared" si="7"/>
        <v>145871</v>
      </c>
      <c r="AC26" s="51">
        <f t="shared" si="7"/>
        <v>19431</v>
      </c>
      <c r="AD26" s="50">
        <f t="shared" si="7"/>
        <v>270610.28999999998</v>
      </c>
      <c r="AE26" s="51">
        <f t="shared" si="7"/>
        <v>6734.5</v>
      </c>
      <c r="AF26" s="50">
        <f t="shared" si="7"/>
        <v>457517</v>
      </c>
      <c r="AG26" s="52">
        <f t="shared" si="7"/>
        <v>80806</v>
      </c>
      <c r="AH26" s="53">
        <f t="shared" si="7"/>
        <v>358036</v>
      </c>
      <c r="AI26" s="51">
        <f t="shared" si="7"/>
        <v>2655</v>
      </c>
      <c r="AJ26" s="50">
        <f t="shared" si="7"/>
        <v>213801</v>
      </c>
      <c r="AK26" s="52">
        <f t="shared" si="7"/>
        <v>2074</v>
      </c>
      <c r="AL26" s="53">
        <f t="shared" si="7"/>
        <v>185294.67379</v>
      </c>
      <c r="AM26" s="51">
        <f t="shared" si="7"/>
        <v>11307.438460000001</v>
      </c>
      <c r="AN26" s="50">
        <f t="shared" si="7"/>
        <v>266557</v>
      </c>
      <c r="AO26" s="52">
        <f t="shared" si="7"/>
        <v>11308</v>
      </c>
      <c r="AP26" s="53">
        <f t="shared" si="7"/>
        <v>213235</v>
      </c>
      <c r="AQ26" s="51">
        <f t="shared" si="7"/>
        <v>14040</v>
      </c>
      <c r="AR26" s="50">
        <f t="shared" si="7"/>
        <v>34191.800000000003</v>
      </c>
      <c r="AS26" s="52">
        <f t="shared" si="7"/>
        <v>2564.29</v>
      </c>
      <c r="AT26" s="53">
        <f t="shared" si="7"/>
        <v>4052.3209999999999</v>
      </c>
      <c r="AU26" s="51">
        <f t="shared" si="7"/>
        <v>305.09800000000001</v>
      </c>
      <c r="AV26" s="50">
        <f t="shared" si="7"/>
        <v>17126</v>
      </c>
      <c r="AW26" s="52">
        <f t="shared" si="7"/>
        <v>140</v>
      </c>
      <c r="AX26" s="53">
        <f t="shared" si="7"/>
        <v>13676.77363</v>
      </c>
      <c r="AY26" s="51">
        <f t="shared" si="7"/>
        <v>65.552270000000007</v>
      </c>
      <c r="AZ26" s="50">
        <f t="shared" si="7"/>
        <v>24458</v>
      </c>
      <c r="BA26" s="51">
        <f t="shared" si="7"/>
        <v>58</v>
      </c>
      <c r="BB26" s="50">
        <f t="shared" si="7"/>
        <v>22475.924000000003</v>
      </c>
      <c r="BC26" s="51">
        <f t="shared" si="7"/>
        <v>1393.297</v>
      </c>
      <c r="BD26" s="50">
        <f t="shared" si="7"/>
        <v>7481596.2624200005</v>
      </c>
      <c r="BE26" s="51">
        <f t="shared" si="7"/>
        <v>319304.26572999998</v>
      </c>
    </row>
    <row r="27" spans="1:57" x14ac:dyDescent="0.25">
      <c r="A27" s="8" t="s">
        <v>79</v>
      </c>
      <c r="B27" s="9">
        <v>541.54200000000003</v>
      </c>
      <c r="C27" s="76" t="s">
        <v>80</v>
      </c>
      <c r="D27" s="80">
        <v>879</v>
      </c>
      <c r="E27" s="81">
        <v>24</v>
      </c>
      <c r="F27" s="100">
        <v>65</v>
      </c>
      <c r="G27" s="101">
        <v>0</v>
      </c>
      <c r="H27" s="103">
        <v>138</v>
      </c>
      <c r="I27" s="102">
        <v>2</v>
      </c>
      <c r="J27" s="10">
        <v>216</v>
      </c>
      <c r="K27" s="11">
        <v>17</v>
      </c>
      <c r="L27" s="103">
        <v>53424</v>
      </c>
      <c r="M27" s="102">
        <v>0</v>
      </c>
      <c r="N27" s="100">
        <v>72.349999999999994</v>
      </c>
      <c r="O27" s="101">
        <v>14.95</v>
      </c>
      <c r="P27" s="82">
        <v>1002</v>
      </c>
      <c r="Q27" s="83">
        <v>0</v>
      </c>
      <c r="R27" s="100">
        <v>-283</v>
      </c>
      <c r="S27" s="101"/>
      <c r="T27" s="103">
        <v>12</v>
      </c>
      <c r="U27" s="101">
        <v>0</v>
      </c>
      <c r="V27" s="103">
        <v>1400.76</v>
      </c>
      <c r="W27" s="102">
        <v>26872.78</v>
      </c>
      <c r="X27" s="100">
        <v>-66</v>
      </c>
      <c r="Y27" s="101">
        <v>0</v>
      </c>
      <c r="Z27" s="82">
        <v>3337</v>
      </c>
      <c r="AA27" s="83">
        <v>0</v>
      </c>
      <c r="AB27" s="100">
        <v>476</v>
      </c>
      <c r="AC27" s="102">
        <v>1</v>
      </c>
      <c r="AD27" s="100">
        <v>245.99</v>
      </c>
      <c r="AE27" s="102">
        <v>12.41</v>
      </c>
      <c r="AF27" s="100">
        <v>24726</v>
      </c>
      <c r="AG27" s="101">
        <v>2527</v>
      </c>
      <c r="AH27" s="103">
        <v>21270</v>
      </c>
      <c r="AI27" s="102">
        <v>45</v>
      </c>
      <c r="AJ27" s="100">
        <v>1077</v>
      </c>
      <c r="AK27" s="101">
        <v>260</v>
      </c>
      <c r="AL27" s="103">
        <v>599.15379000000007</v>
      </c>
      <c r="AM27" s="102">
        <v>0.6</v>
      </c>
      <c r="AN27" s="10">
        <v>686</v>
      </c>
      <c r="AO27" s="11">
        <v>0</v>
      </c>
      <c r="AP27" s="103">
        <v>444</v>
      </c>
      <c r="AQ27" s="102">
        <v>59</v>
      </c>
      <c r="AR27" s="84">
        <v>0.5</v>
      </c>
      <c r="AS27" s="85">
        <v>2.16</v>
      </c>
      <c r="AT27" s="86">
        <v>97.631</v>
      </c>
      <c r="AU27" s="87">
        <v>0</v>
      </c>
      <c r="AV27" s="100">
        <v>0</v>
      </c>
      <c r="AW27" s="101">
        <v>0</v>
      </c>
      <c r="AX27" s="103">
        <v>4.2730399999999999</v>
      </c>
      <c r="AY27" s="102">
        <v>2.1999999999999999E-2</v>
      </c>
      <c r="AZ27" s="100">
        <v>25</v>
      </c>
      <c r="BA27" s="102">
        <v>1</v>
      </c>
      <c r="BB27" s="100">
        <v>3.28</v>
      </c>
      <c r="BC27" s="102">
        <v>19.256</v>
      </c>
      <c r="BD27" s="100">
        <f>SUM(BB27,AZ27,AX27,AV27,AT27,AR27,AP27,AN27,AL27,AJ27,AH27,AF27,AD27,AB27,Z27,X27,V27,T27,R27,P27,N27,L27,J27,H27,F27,D27)</f>
        <v>109851.93783000001</v>
      </c>
      <c r="BE27" s="74">
        <f>SUM(BC27,BA27,AY27,AW27,AU27,AS27,AQ27,AO27,AM27,AK27,AI27,AG27,AE27,AC27,AA27,Y27,W27,U27,S27,Q27,O27,M27,K27,I27,G27,E27)</f>
        <v>29858.178</v>
      </c>
    </row>
    <row r="28" spans="1:57" x14ac:dyDescent="0.25">
      <c r="A28" s="8" t="s">
        <v>81</v>
      </c>
      <c r="B28" s="9">
        <v>543</v>
      </c>
      <c r="C28" s="76" t="s">
        <v>82</v>
      </c>
      <c r="D28" s="80">
        <v>1008</v>
      </c>
      <c r="E28" s="81">
        <v>236</v>
      </c>
      <c r="F28" s="100">
        <v>0</v>
      </c>
      <c r="G28" s="101">
        <v>0</v>
      </c>
      <c r="H28" s="103">
        <v>0</v>
      </c>
      <c r="I28" s="102">
        <v>0</v>
      </c>
      <c r="J28" s="10">
        <v>124</v>
      </c>
      <c r="K28" s="11">
        <v>311</v>
      </c>
      <c r="L28" s="103">
        <v>77</v>
      </c>
      <c r="M28" s="102">
        <v>0</v>
      </c>
      <c r="N28" s="100">
        <v>22.17</v>
      </c>
      <c r="O28" s="101">
        <v>737.02</v>
      </c>
      <c r="P28" s="82">
        <v>0</v>
      </c>
      <c r="Q28" s="83">
        <v>0</v>
      </c>
      <c r="R28" s="100">
        <v>1</v>
      </c>
      <c r="S28" s="101"/>
      <c r="T28" s="103">
        <v>36</v>
      </c>
      <c r="U28" s="101">
        <v>62</v>
      </c>
      <c r="V28" s="103">
        <v>119.32</v>
      </c>
      <c r="W28" s="102">
        <v>1522.11</v>
      </c>
      <c r="X28" s="100">
        <v>0</v>
      </c>
      <c r="Y28" s="101">
        <v>101</v>
      </c>
      <c r="Z28" s="82">
        <v>0</v>
      </c>
      <c r="AA28" s="83">
        <v>0</v>
      </c>
      <c r="AB28" s="100">
        <v>0</v>
      </c>
      <c r="AC28" s="102">
        <v>0</v>
      </c>
      <c r="AD28" s="100">
        <v>5</v>
      </c>
      <c r="AE28" s="102">
        <v>0</v>
      </c>
      <c r="AF28" s="100">
        <v>57</v>
      </c>
      <c r="AG28" s="101">
        <v>328</v>
      </c>
      <c r="AH28" s="103">
        <v>34</v>
      </c>
      <c r="AI28" s="102">
        <v>180</v>
      </c>
      <c r="AJ28" s="100">
        <v>2</v>
      </c>
      <c r="AK28" s="101">
        <v>0</v>
      </c>
      <c r="AL28" s="103">
        <v>0</v>
      </c>
      <c r="AM28" s="102">
        <v>36.151000000000003</v>
      </c>
      <c r="AN28" s="10">
        <v>24</v>
      </c>
      <c r="AO28" s="11">
        <v>1254</v>
      </c>
      <c r="AP28" s="103">
        <v>71</v>
      </c>
      <c r="AQ28" s="102">
        <v>34</v>
      </c>
      <c r="AR28" s="84">
        <v>0</v>
      </c>
      <c r="AS28" s="85">
        <v>2</v>
      </c>
      <c r="AT28" s="86">
        <v>0</v>
      </c>
      <c r="AU28" s="87">
        <v>0</v>
      </c>
      <c r="AV28" s="100">
        <v>0</v>
      </c>
      <c r="AW28" s="101">
        <v>0</v>
      </c>
      <c r="AX28" s="103">
        <v>0</v>
      </c>
      <c r="AY28" s="102">
        <v>0</v>
      </c>
      <c r="AZ28" s="100">
        <v>0</v>
      </c>
      <c r="BA28" s="102">
        <v>0</v>
      </c>
      <c r="BB28" s="100">
        <v>0</v>
      </c>
      <c r="BC28" s="102">
        <v>0</v>
      </c>
      <c r="BD28" s="100">
        <f>SUM(BB28,AZ28,AX28,AV28,AT28,AR28,AP28,AN28,AL28,AJ28,AH28,AF28,AD28,AB28,Z28,X28,V28,T28,R28,P28,N28,L28,J28,H28,F28,D28)</f>
        <v>1580.49</v>
      </c>
      <c r="BE28" s="74">
        <f>SUM(BC28,BA28,AY28,AW28,AU28,AS28,AQ28,AO28,AM28,AK28,AI28,AG28,AE28,AC28,AA28,Y28,W28,U28,S28,Q28,O28,M28,K28,I28,G28,E28)</f>
        <v>4803.2809999999999</v>
      </c>
    </row>
    <row r="29" spans="1:57" x14ac:dyDescent="0.25">
      <c r="A29" s="8" t="s">
        <v>83</v>
      </c>
      <c r="B29" s="9">
        <v>544</v>
      </c>
      <c r="C29" s="76" t="s">
        <v>84</v>
      </c>
      <c r="D29" s="80">
        <v>0</v>
      </c>
      <c r="E29" s="81">
        <v>0</v>
      </c>
      <c r="F29" s="100">
        <v>5</v>
      </c>
      <c r="G29" s="101">
        <v>0</v>
      </c>
      <c r="H29" s="103">
        <v>0</v>
      </c>
      <c r="I29" s="102">
        <v>0</v>
      </c>
      <c r="J29" s="10">
        <v>0</v>
      </c>
      <c r="K29" s="11">
        <v>0</v>
      </c>
      <c r="L29" s="103">
        <v>972</v>
      </c>
      <c r="M29" s="102">
        <v>0</v>
      </c>
      <c r="N29" s="100">
        <v>0</v>
      </c>
      <c r="O29" s="101">
        <v>0</v>
      </c>
      <c r="P29" s="82">
        <v>0</v>
      </c>
      <c r="Q29" s="83">
        <v>0</v>
      </c>
      <c r="R29" s="100"/>
      <c r="S29" s="101"/>
      <c r="T29" s="103">
        <v>0</v>
      </c>
      <c r="U29" s="101">
        <v>0</v>
      </c>
      <c r="V29" s="103">
        <v>564.05999999999995</v>
      </c>
      <c r="W29" s="102">
        <v>781.84</v>
      </c>
      <c r="X29" s="100"/>
      <c r="Y29" s="101">
        <v>44</v>
      </c>
      <c r="Z29" s="82">
        <v>0</v>
      </c>
      <c r="AA29" s="83">
        <v>0</v>
      </c>
      <c r="AB29" s="100">
        <v>24</v>
      </c>
      <c r="AC29" s="102">
        <v>0</v>
      </c>
      <c r="AD29" s="100">
        <v>92.8</v>
      </c>
      <c r="AE29" s="102">
        <v>0</v>
      </c>
      <c r="AF29" s="100">
        <v>3899</v>
      </c>
      <c r="AG29" s="101">
        <v>0</v>
      </c>
      <c r="AH29" s="103">
        <v>0</v>
      </c>
      <c r="AI29" s="102">
        <v>0</v>
      </c>
      <c r="AJ29" s="100">
        <v>0</v>
      </c>
      <c r="AK29" s="101">
        <v>0</v>
      </c>
      <c r="AL29" s="103">
        <v>0</v>
      </c>
      <c r="AM29" s="102">
        <v>7.13741</v>
      </c>
      <c r="AN29" s="10">
        <v>19</v>
      </c>
      <c r="AO29" s="11">
        <v>661</v>
      </c>
      <c r="AP29" s="103">
        <v>0</v>
      </c>
      <c r="AQ29" s="102">
        <v>220</v>
      </c>
      <c r="AR29" s="84">
        <v>0</v>
      </c>
      <c r="AS29" s="85">
        <v>0</v>
      </c>
      <c r="AT29" s="86">
        <v>1.7999999999999999E-2</v>
      </c>
      <c r="AU29" s="87">
        <v>0</v>
      </c>
      <c r="AV29" s="100">
        <v>0</v>
      </c>
      <c r="AW29" s="101">
        <v>0</v>
      </c>
      <c r="AX29" s="103">
        <v>0</v>
      </c>
      <c r="AY29" s="102">
        <v>0</v>
      </c>
      <c r="AZ29" s="100">
        <v>0</v>
      </c>
      <c r="BA29" s="102">
        <v>0</v>
      </c>
      <c r="BB29" s="100">
        <v>0</v>
      </c>
      <c r="BC29" s="102">
        <v>0</v>
      </c>
      <c r="BD29" s="100">
        <f t="shared" ref="BD29:BD33" si="8">SUM(BB29,AZ29,AX29,AV29,AT29,AR29,AP29,AN29,AL29,AJ29,AH29,AF29,AD29,AB29,Z29,X29,V29,T29,R29,P29,N29,L29,J29,H29,F29,D29)</f>
        <v>5575.8780000000006</v>
      </c>
      <c r="BE29" s="74">
        <f t="shared" ref="BE29:BE33" si="9">SUM(BC29,BA29,AY29,AW29,AU29,AS29,AQ29,AO29,AM29,AK29,AI29,AG29,AE29,AC29,AA29,Y29,W29,U29,S29,Q29,O29,M29,K29,I29,G29,E29)</f>
        <v>1713.97741</v>
      </c>
    </row>
    <row r="30" spans="1:57" x14ac:dyDescent="0.25">
      <c r="A30" s="8" t="s">
        <v>85</v>
      </c>
      <c r="B30" s="9">
        <v>545</v>
      </c>
      <c r="C30" s="76" t="s">
        <v>86</v>
      </c>
      <c r="D30" s="80">
        <v>53539</v>
      </c>
      <c r="E30" s="81">
        <v>355</v>
      </c>
      <c r="F30" s="100">
        <v>3017</v>
      </c>
      <c r="G30" s="101">
        <v>78</v>
      </c>
      <c r="H30" s="103">
        <v>1296</v>
      </c>
      <c r="I30" s="102">
        <v>0</v>
      </c>
      <c r="J30" s="10">
        <v>9786</v>
      </c>
      <c r="K30" s="11">
        <v>271</v>
      </c>
      <c r="L30" s="103">
        <v>4049</v>
      </c>
      <c r="M30" s="102">
        <v>56</v>
      </c>
      <c r="N30" s="100">
        <v>1125.69</v>
      </c>
      <c r="O30" s="101">
        <v>50.74</v>
      </c>
      <c r="P30" s="82">
        <v>2725</v>
      </c>
      <c r="Q30" s="83">
        <v>0</v>
      </c>
      <c r="R30" s="100">
        <v>951</v>
      </c>
      <c r="S30" s="101"/>
      <c r="T30" s="103">
        <v>309</v>
      </c>
      <c r="U30" s="101">
        <v>0</v>
      </c>
      <c r="V30" s="103">
        <v>10467.969999999999</v>
      </c>
      <c r="W30" s="102">
        <v>3105.67</v>
      </c>
      <c r="X30" s="100">
        <v>13259</v>
      </c>
      <c r="Y30" s="101">
        <v>167</v>
      </c>
      <c r="Z30" s="82">
        <v>872</v>
      </c>
      <c r="AA30" s="83">
        <v>59</v>
      </c>
      <c r="AB30" s="100">
        <v>1925</v>
      </c>
      <c r="AC30" s="102">
        <v>26</v>
      </c>
      <c r="AD30" s="100">
        <v>2120.36</v>
      </c>
      <c r="AE30" s="102">
        <v>7.33</v>
      </c>
      <c r="AF30" s="100">
        <v>3182</v>
      </c>
      <c r="AG30" s="101">
        <v>5082</v>
      </c>
      <c r="AH30" s="103">
        <v>3412</v>
      </c>
      <c r="AI30" s="102">
        <v>492</v>
      </c>
      <c r="AJ30" s="100">
        <v>773</v>
      </c>
      <c r="AK30" s="101">
        <v>48</v>
      </c>
      <c r="AL30" s="103">
        <v>566.86218999999994</v>
      </c>
      <c r="AM30" s="102">
        <v>0</v>
      </c>
      <c r="AN30" s="10">
        <v>6834</v>
      </c>
      <c r="AO30" s="11">
        <v>442</v>
      </c>
      <c r="AP30" s="103">
        <v>1973</v>
      </c>
      <c r="AQ30" s="102">
        <v>442</v>
      </c>
      <c r="AR30" s="84">
        <v>509.51</v>
      </c>
      <c r="AS30" s="85">
        <v>115.51</v>
      </c>
      <c r="AT30" s="86">
        <v>52.165999999999997</v>
      </c>
      <c r="AU30" s="87">
        <v>0</v>
      </c>
      <c r="AV30" s="100">
        <v>282</v>
      </c>
      <c r="AW30" s="101">
        <v>0</v>
      </c>
      <c r="AX30" s="103">
        <v>83.553640000000001</v>
      </c>
      <c r="AY30" s="102">
        <v>0</v>
      </c>
      <c r="AZ30" s="100">
        <v>179</v>
      </c>
      <c r="BA30" s="102">
        <v>0</v>
      </c>
      <c r="BB30" s="100">
        <v>145.29599999999999</v>
      </c>
      <c r="BC30" s="102">
        <v>0</v>
      </c>
      <c r="BD30" s="100">
        <f t="shared" si="8"/>
        <v>123434.40783000001</v>
      </c>
      <c r="BE30" s="74">
        <f t="shared" si="9"/>
        <v>10797.25</v>
      </c>
    </row>
    <row r="31" spans="1:57" x14ac:dyDescent="0.25">
      <c r="A31" s="8" t="s">
        <v>87</v>
      </c>
      <c r="B31" s="9">
        <v>546</v>
      </c>
      <c r="C31" s="76" t="s">
        <v>88</v>
      </c>
      <c r="D31" s="80">
        <v>140</v>
      </c>
      <c r="E31" s="81">
        <v>567</v>
      </c>
      <c r="F31" s="100">
        <v>72</v>
      </c>
      <c r="G31" s="101">
        <v>10</v>
      </c>
      <c r="H31" s="103">
        <v>0</v>
      </c>
      <c r="I31" s="102">
        <v>10</v>
      </c>
      <c r="J31" s="10">
        <v>145</v>
      </c>
      <c r="K31" s="11">
        <v>0</v>
      </c>
      <c r="L31" s="103">
        <v>63</v>
      </c>
      <c r="M31" s="102">
        <v>0</v>
      </c>
      <c r="N31" s="100">
        <v>269.06</v>
      </c>
      <c r="O31" s="101">
        <v>0</v>
      </c>
      <c r="P31" s="82">
        <v>0</v>
      </c>
      <c r="Q31" s="83">
        <v>0</v>
      </c>
      <c r="R31" s="100">
        <v>69</v>
      </c>
      <c r="S31" s="101">
        <v>10</v>
      </c>
      <c r="T31" s="103">
        <v>3</v>
      </c>
      <c r="U31" s="101">
        <v>0</v>
      </c>
      <c r="V31" s="103">
        <v>2495.96</v>
      </c>
      <c r="W31" s="102">
        <v>279.67</v>
      </c>
      <c r="X31" s="100"/>
      <c r="Y31" s="101">
        <v>0</v>
      </c>
      <c r="Z31" s="82">
        <v>224</v>
      </c>
      <c r="AA31" s="83">
        <v>0</v>
      </c>
      <c r="AB31" s="100">
        <v>228</v>
      </c>
      <c r="AC31" s="102">
        <v>54</v>
      </c>
      <c r="AD31" s="100">
        <v>45.27</v>
      </c>
      <c r="AE31" s="102">
        <v>0</v>
      </c>
      <c r="AF31" s="100">
        <v>10</v>
      </c>
      <c r="AG31" s="101">
        <v>24</v>
      </c>
      <c r="AH31" s="103">
        <v>0</v>
      </c>
      <c r="AI31" s="102">
        <v>720</v>
      </c>
      <c r="AJ31" s="100">
        <v>169</v>
      </c>
      <c r="AK31" s="101">
        <v>147</v>
      </c>
      <c r="AL31" s="103">
        <v>0</v>
      </c>
      <c r="AM31" s="102">
        <v>0</v>
      </c>
      <c r="AN31" s="10">
        <v>240</v>
      </c>
      <c r="AO31" s="11">
        <v>0</v>
      </c>
      <c r="AP31" s="103">
        <v>26</v>
      </c>
      <c r="AQ31" s="102">
        <v>315</v>
      </c>
      <c r="AR31" s="84">
        <v>0</v>
      </c>
      <c r="AS31" s="85">
        <v>0</v>
      </c>
      <c r="AT31" s="86">
        <v>0</v>
      </c>
      <c r="AU31" s="87">
        <v>0</v>
      </c>
      <c r="AV31" s="100">
        <v>52</v>
      </c>
      <c r="AW31" s="101">
        <v>0</v>
      </c>
      <c r="AX31" s="103">
        <v>0</v>
      </c>
      <c r="AY31" s="102">
        <v>0</v>
      </c>
      <c r="AZ31" s="100">
        <v>0</v>
      </c>
      <c r="BA31" s="102">
        <v>21</v>
      </c>
      <c r="BB31" s="100">
        <v>0</v>
      </c>
      <c r="BC31" s="102">
        <v>0</v>
      </c>
      <c r="BD31" s="100">
        <f t="shared" si="8"/>
        <v>4251.29</v>
      </c>
      <c r="BE31" s="74">
        <f t="shared" si="9"/>
        <v>2157.67</v>
      </c>
    </row>
    <row r="32" spans="1:57" x14ac:dyDescent="0.25">
      <c r="A32" s="8" t="s">
        <v>89</v>
      </c>
      <c r="B32" s="9">
        <v>548</v>
      </c>
      <c r="C32" s="76" t="s">
        <v>90</v>
      </c>
      <c r="D32" s="80">
        <v>790</v>
      </c>
      <c r="E32" s="81">
        <v>98</v>
      </c>
      <c r="F32" s="100">
        <v>39</v>
      </c>
      <c r="G32" s="101">
        <v>0</v>
      </c>
      <c r="H32" s="103">
        <v>0</v>
      </c>
      <c r="I32" s="102">
        <v>6</v>
      </c>
      <c r="J32" s="10">
        <v>27</v>
      </c>
      <c r="K32" s="11">
        <v>8</v>
      </c>
      <c r="L32" s="103">
        <v>588</v>
      </c>
      <c r="M32" s="102">
        <v>7</v>
      </c>
      <c r="N32" s="100">
        <v>384.96</v>
      </c>
      <c r="O32" s="101">
        <v>7.06</v>
      </c>
      <c r="P32" s="82">
        <v>0</v>
      </c>
      <c r="Q32" s="83">
        <v>0</v>
      </c>
      <c r="R32" s="100">
        <v>88</v>
      </c>
      <c r="S32" s="101"/>
      <c r="T32" s="103">
        <v>75</v>
      </c>
      <c r="U32" s="101">
        <v>0</v>
      </c>
      <c r="V32" s="103">
        <v>365.58</v>
      </c>
      <c r="W32" s="102">
        <v>768.74</v>
      </c>
      <c r="X32" s="100">
        <v>29</v>
      </c>
      <c r="Y32" s="101">
        <v>0</v>
      </c>
      <c r="Z32" s="82">
        <v>104</v>
      </c>
      <c r="AA32" s="83">
        <v>0</v>
      </c>
      <c r="AB32" s="100">
        <v>1409</v>
      </c>
      <c r="AC32" s="102">
        <v>0</v>
      </c>
      <c r="AD32" s="100">
        <v>0</v>
      </c>
      <c r="AE32" s="102">
        <v>0</v>
      </c>
      <c r="AF32" s="100">
        <v>36</v>
      </c>
      <c r="AG32" s="101">
        <v>46</v>
      </c>
      <c r="AH32" s="103">
        <v>76</v>
      </c>
      <c r="AI32" s="102">
        <v>19</v>
      </c>
      <c r="AJ32" s="100">
        <v>0</v>
      </c>
      <c r="AK32" s="101">
        <v>0</v>
      </c>
      <c r="AL32" s="103">
        <v>0</v>
      </c>
      <c r="AM32" s="102">
        <v>32.902999999999999</v>
      </c>
      <c r="AN32" s="10">
        <v>428</v>
      </c>
      <c r="AO32" s="11">
        <v>3280</v>
      </c>
      <c r="AP32" s="103">
        <v>16</v>
      </c>
      <c r="AQ32" s="102">
        <v>5</v>
      </c>
      <c r="AR32" s="84">
        <v>37.9</v>
      </c>
      <c r="AS32" s="85">
        <v>0</v>
      </c>
      <c r="AT32" s="86">
        <v>0</v>
      </c>
      <c r="AU32" s="87">
        <v>0</v>
      </c>
      <c r="AV32" s="100">
        <v>0</v>
      </c>
      <c r="AW32" s="101">
        <v>0</v>
      </c>
      <c r="AX32" s="103">
        <v>0</v>
      </c>
      <c r="AY32" s="102">
        <v>0</v>
      </c>
      <c r="AZ32" s="100">
        <v>6</v>
      </c>
      <c r="BA32" s="102">
        <v>0</v>
      </c>
      <c r="BB32" s="100">
        <v>0</v>
      </c>
      <c r="BC32" s="102">
        <v>0</v>
      </c>
      <c r="BD32" s="100">
        <f t="shared" si="8"/>
        <v>4499.4400000000005</v>
      </c>
      <c r="BE32" s="74">
        <f t="shared" si="9"/>
        <v>4277.7030000000004</v>
      </c>
    </row>
    <row r="33" spans="1:59" x14ac:dyDescent="0.25">
      <c r="A33" s="8" t="s">
        <v>91</v>
      </c>
      <c r="B33" s="9">
        <v>549</v>
      </c>
      <c r="C33" s="76" t="s">
        <v>92</v>
      </c>
      <c r="D33" s="80">
        <v>1411709</v>
      </c>
      <c r="E33" s="81">
        <v>10521</v>
      </c>
      <c r="F33" s="100">
        <v>253845</v>
      </c>
      <c r="G33" s="101">
        <v>4783</v>
      </c>
      <c r="H33" s="103">
        <v>108343</v>
      </c>
      <c r="I33" s="102">
        <v>-720</v>
      </c>
      <c r="J33" s="10">
        <v>1266887</v>
      </c>
      <c r="K33" s="11">
        <v>21689</v>
      </c>
      <c r="L33" s="103">
        <v>666040</v>
      </c>
      <c r="M33" s="102">
        <v>4734</v>
      </c>
      <c r="N33" s="100">
        <v>63162.65</v>
      </c>
      <c r="O33" s="101">
        <v>3581.18</v>
      </c>
      <c r="P33" s="82">
        <v>122654</v>
      </c>
      <c r="Q33" s="83">
        <v>106</v>
      </c>
      <c r="R33" s="100">
        <v>96116</v>
      </c>
      <c r="S33" s="101">
        <v>-1012</v>
      </c>
      <c r="T33" s="103">
        <v>35742</v>
      </c>
      <c r="U33" s="101">
        <v>0</v>
      </c>
      <c r="V33" s="103">
        <v>519490.95</v>
      </c>
      <c r="W33" s="102">
        <v>20620.330000000002</v>
      </c>
      <c r="X33" s="100">
        <v>282888</v>
      </c>
      <c r="Y33" s="101">
        <v>5124</v>
      </c>
      <c r="Z33" s="82">
        <v>257322</v>
      </c>
      <c r="AA33" s="83">
        <v>60356</v>
      </c>
      <c r="AB33" s="100">
        <v>141809</v>
      </c>
      <c r="AC33" s="102">
        <v>19350</v>
      </c>
      <c r="AD33" s="100">
        <v>268100.87</v>
      </c>
      <c r="AE33" s="102">
        <v>6714.76</v>
      </c>
      <c r="AF33" s="88">
        <v>425607</v>
      </c>
      <c r="AG33" s="89">
        <v>72799</v>
      </c>
      <c r="AH33" s="103">
        <v>333244</v>
      </c>
      <c r="AI33" s="102">
        <v>1199</v>
      </c>
      <c r="AJ33" s="100">
        <v>211780</v>
      </c>
      <c r="AK33" s="101">
        <v>1619</v>
      </c>
      <c r="AL33" s="103">
        <v>184128.65781</v>
      </c>
      <c r="AM33" s="102">
        <v>11230.647050000001</v>
      </c>
      <c r="AN33" s="10">
        <v>258326</v>
      </c>
      <c r="AO33" s="11">
        <v>5671</v>
      </c>
      <c r="AP33" s="103">
        <v>210705</v>
      </c>
      <c r="AQ33" s="102">
        <v>12965</v>
      </c>
      <c r="AR33" s="84">
        <v>33643.89</v>
      </c>
      <c r="AS33" s="85">
        <v>2444.62</v>
      </c>
      <c r="AT33" s="86">
        <v>3902.5059999999999</v>
      </c>
      <c r="AU33" s="87">
        <v>305.09800000000001</v>
      </c>
      <c r="AV33" s="100">
        <v>16792</v>
      </c>
      <c r="AW33" s="101">
        <v>140</v>
      </c>
      <c r="AX33" s="103">
        <v>13588.94695</v>
      </c>
      <c r="AY33" s="102">
        <v>65.530270000000002</v>
      </c>
      <c r="AZ33" s="100">
        <v>24248</v>
      </c>
      <c r="BA33" s="102">
        <v>36</v>
      </c>
      <c r="BB33" s="100">
        <v>22327.348000000002</v>
      </c>
      <c r="BC33" s="102">
        <v>1374.0409999999999</v>
      </c>
      <c r="BD33" s="100">
        <f t="shared" si="8"/>
        <v>7232402.8187600002</v>
      </c>
      <c r="BE33" s="74">
        <f t="shared" si="9"/>
        <v>265696.20632</v>
      </c>
    </row>
    <row r="34" spans="1:59" ht="12.75" customHeight="1" x14ac:dyDescent="0.25">
      <c r="A34" s="47" t="s">
        <v>93</v>
      </c>
      <c r="B34" s="48" t="s">
        <v>94</v>
      </c>
      <c r="C34" s="49" t="s">
        <v>95</v>
      </c>
      <c r="D34" s="50">
        <f>SUM(D35:D39)</f>
        <v>789458</v>
      </c>
      <c r="E34" s="51">
        <f t="shared" ref="E34:BE34" si="10">SUM(E35:E39)</f>
        <v>18656</v>
      </c>
      <c r="F34" s="50">
        <f t="shared" si="10"/>
        <v>145354</v>
      </c>
      <c r="G34" s="52">
        <f t="shared" si="10"/>
        <v>1247</v>
      </c>
      <c r="H34" s="53">
        <f t="shared" si="10"/>
        <v>58170</v>
      </c>
      <c r="I34" s="51">
        <f t="shared" si="10"/>
        <v>5386</v>
      </c>
      <c r="J34" s="50">
        <f t="shared" si="10"/>
        <v>679831</v>
      </c>
      <c r="K34" s="52">
        <f t="shared" si="10"/>
        <v>2399</v>
      </c>
      <c r="L34" s="53">
        <f t="shared" si="10"/>
        <v>452200</v>
      </c>
      <c r="M34" s="51">
        <f t="shared" si="10"/>
        <v>16798</v>
      </c>
      <c r="N34" s="50">
        <f t="shared" si="10"/>
        <v>85699.96</v>
      </c>
      <c r="O34" s="52">
        <f t="shared" si="10"/>
        <v>67478.100000000006</v>
      </c>
      <c r="P34" s="53">
        <f t="shared" si="10"/>
        <v>59283</v>
      </c>
      <c r="Q34" s="51">
        <f t="shared" si="10"/>
        <v>246</v>
      </c>
      <c r="R34" s="50">
        <f t="shared" si="10"/>
        <v>43706</v>
      </c>
      <c r="S34" s="52">
        <f t="shared" si="10"/>
        <v>31</v>
      </c>
      <c r="T34" s="53">
        <f t="shared" si="10"/>
        <v>40959</v>
      </c>
      <c r="U34" s="52">
        <f t="shared" si="10"/>
        <v>701</v>
      </c>
      <c r="V34" s="53">
        <f t="shared" si="10"/>
        <v>352717.06</v>
      </c>
      <c r="W34" s="51">
        <f t="shared" si="10"/>
        <v>32941.14</v>
      </c>
      <c r="X34" s="50">
        <f t="shared" si="10"/>
        <v>272700</v>
      </c>
      <c r="Y34" s="52">
        <f t="shared" si="10"/>
        <v>-97</v>
      </c>
      <c r="Z34" s="53">
        <f t="shared" si="10"/>
        <v>372465</v>
      </c>
      <c r="AA34" s="51">
        <f t="shared" si="10"/>
        <v>0</v>
      </c>
      <c r="AB34" s="50">
        <f t="shared" si="10"/>
        <v>125660.95999999999</v>
      </c>
      <c r="AC34" s="51">
        <f t="shared" si="10"/>
        <v>0</v>
      </c>
      <c r="AD34" s="50">
        <f t="shared" si="10"/>
        <v>178728.15</v>
      </c>
      <c r="AE34" s="51">
        <f t="shared" si="10"/>
        <v>0</v>
      </c>
      <c r="AF34" s="50">
        <f t="shared" si="10"/>
        <v>676220</v>
      </c>
      <c r="AG34" s="52">
        <f t="shared" si="10"/>
        <v>3755</v>
      </c>
      <c r="AH34" s="53">
        <f t="shared" si="10"/>
        <v>417622</v>
      </c>
      <c r="AI34" s="51">
        <f t="shared" si="10"/>
        <v>1049</v>
      </c>
      <c r="AJ34" s="50">
        <f t="shared" si="10"/>
        <v>187769</v>
      </c>
      <c r="AK34" s="52">
        <f t="shared" si="10"/>
        <v>110</v>
      </c>
      <c r="AL34" s="53">
        <f t="shared" si="10"/>
        <v>44391.95536</v>
      </c>
      <c r="AM34" s="51">
        <f t="shared" si="10"/>
        <v>12791.396000000001</v>
      </c>
      <c r="AN34" s="50">
        <f t="shared" si="10"/>
        <v>127596</v>
      </c>
      <c r="AO34" s="52">
        <f t="shared" si="10"/>
        <v>63283</v>
      </c>
      <c r="AP34" s="53">
        <f t="shared" si="10"/>
        <v>121853</v>
      </c>
      <c r="AQ34" s="51">
        <f t="shared" si="10"/>
        <v>46179</v>
      </c>
      <c r="AR34" s="50">
        <f t="shared" si="10"/>
        <v>24016.22</v>
      </c>
      <c r="AS34" s="52">
        <f t="shared" si="10"/>
        <v>0</v>
      </c>
      <c r="AT34" s="53">
        <f t="shared" si="10"/>
        <v>6509.6970000000001</v>
      </c>
      <c r="AU34" s="51">
        <f t="shared" si="10"/>
        <v>0</v>
      </c>
      <c r="AV34" s="50">
        <f t="shared" si="10"/>
        <v>5543</v>
      </c>
      <c r="AW34" s="52">
        <f t="shared" si="10"/>
        <v>254</v>
      </c>
      <c r="AX34" s="53">
        <f t="shared" si="10"/>
        <v>23927.9948</v>
      </c>
      <c r="AY34" s="51">
        <f t="shared" si="10"/>
        <v>0</v>
      </c>
      <c r="AZ34" s="50">
        <f t="shared" si="10"/>
        <v>5230</v>
      </c>
      <c r="BA34" s="51">
        <f t="shared" si="10"/>
        <v>130</v>
      </c>
      <c r="BB34" s="50">
        <f t="shared" si="10"/>
        <v>11581.816000000001</v>
      </c>
      <c r="BC34" s="51">
        <f t="shared" si="10"/>
        <v>0</v>
      </c>
      <c r="BD34" s="50">
        <f t="shared" si="10"/>
        <v>5309192.8131600004</v>
      </c>
      <c r="BE34" s="51">
        <f t="shared" si="10"/>
        <v>273337.636</v>
      </c>
    </row>
    <row r="35" spans="1:59" x14ac:dyDescent="0.25">
      <c r="A35" s="8" t="s">
        <v>96</v>
      </c>
      <c r="B35" s="9">
        <v>551</v>
      </c>
      <c r="C35" s="76" t="s">
        <v>97</v>
      </c>
      <c r="D35" s="80">
        <v>782661</v>
      </c>
      <c r="E35" s="81">
        <v>17791</v>
      </c>
      <c r="F35" s="100">
        <v>141912</v>
      </c>
      <c r="G35" s="101">
        <v>1247</v>
      </c>
      <c r="H35" s="103">
        <v>58170</v>
      </c>
      <c r="I35" s="102">
        <v>5386</v>
      </c>
      <c r="J35" s="10">
        <v>678926</v>
      </c>
      <c r="K35" s="11">
        <v>1429</v>
      </c>
      <c r="L35" s="103">
        <v>452062</v>
      </c>
      <c r="M35" s="102">
        <v>16747</v>
      </c>
      <c r="N35" s="100">
        <v>85659.66</v>
      </c>
      <c r="O35" s="101">
        <v>35685.9</v>
      </c>
      <c r="P35" s="82">
        <v>59283</v>
      </c>
      <c r="Q35" s="83">
        <v>246</v>
      </c>
      <c r="R35" s="100">
        <v>43706</v>
      </c>
      <c r="S35" s="101">
        <v>31</v>
      </c>
      <c r="T35" s="103">
        <v>40918</v>
      </c>
      <c r="U35" s="101">
        <v>701</v>
      </c>
      <c r="V35" s="103">
        <v>352516.88</v>
      </c>
      <c r="W35" s="102">
        <v>32921.42</v>
      </c>
      <c r="X35" s="100">
        <v>272700</v>
      </c>
      <c r="Y35" s="101">
        <v>0</v>
      </c>
      <c r="Z35" s="82">
        <v>366264</v>
      </c>
      <c r="AA35" s="83">
        <v>0</v>
      </c>
      <c r="AB35" s="100">
        <v>120190.17</v>
      </c>
      <c r="AC35" s="102">
        <v>0</v>
      </c>
      <c r="AD35" s="100">
        <v>174460.46</v>
      </c>
      <c r="AE35" s="102">
        <v>0</v>
      </c>
      <c r="AF35" s="100">
        <v>676055</v>
      </c>
      <c r="AG35" s="101">
        <v>2772</v>
      </c>
      <c r="AH35" s="103">
        <v>417622</v>
      </c>
      <c r="AI35" s="102">
        <v>209</v>
      </c>
      <c r="AJ35" s="100">
        <v>187769</v>
      </c>
      <c r="AK35" s="101">
        <v>110</v>
      </c>
      <c r="AL35" s="103">
        <v>44391.95536</v>
      </c>
      <c r="AM35" s="102">
        <v>12791.396000000001</v>
      </c>
      <c r="AN35" s="10">
        <v>127348</v>
      </c>
      <c r="AO35" s="11">
        <v>29148</v>
      </c>
      <c r="AP35" s="103">
        <v>121853</v>
      </c>
      <c r="AQ35" s="102">
        <v>36925</v>
      </c>
      <c r="AR35" s="84">
        <v>24016.22</v>
      </c>
      <c r="AS35" s="85">
        <v>0</v>
      </c>
      <c r="AT35" s="86">
        <v>6364.0990000000002</v>
      </c>
      <c r="AU35" s="87">
        <v>0</v>
      </c>
      <c r="AV35" s="100">
        <v>5543</v>
      </c>
      <c r="AW35" s="101">
        <v>254</v>
      </c>
      <c r="AX35" s="103">
        <v>23918.0903</v>
      </c>
      <c r="AY35" s="102">
        <v>0</v>
      </c>
      <c r="AZ35" s="100">
        <v>5230</v>
      </c>
      <c r="BA35" s="102">
        <v>130</v>
      </c>
      <c r="BB35" s="100">
        <v>11581.816000000001</v>
      </c>
      <c r="BC35" s="102">
        <v>0</v>
      </c>
      <c r="BD35" s="100">
        <f t="shared" ref="BD35:BD39" si="11">SUM(BB35,AZ35,AX35,AV35,AT35,AR35,AP35,AN35,AL35,AJ35,AH35,AF35,AD35,AB35,Z35,X35,V35,T35,R35,P35,N35,L35,J35,H35,F35,D35)</f>
        <v>5281121.35066</v>
      </c>
      <c r="BE35" s="74">
        <f t="shared" ref="BE35:BE39" si="12">SUM(BC35,BA35,AY35,AW35,AU35,AS35,AQ35,AO35,AM35,AK35,AI35,AG35,AE35,AC35,AA35,Y35,W35,U35,S35,Q35,O35,M35,K35,I35,G35,E35)</f>
        <v>194524.71600000001</v>
      </c>
    </row>
    <row r="36" spans="1:59" ht="12.75" customHeight="1" x14ac:dyDescent="0.25">
      <c r="A36" s="8" t="s">
        <v>98</v>
      </c>
      <c r="B36" s="9">
        <v>552</v>
      </c>
      <c r="C36" s="76" t="s">
        <v>99</v>
      </c>
      <c r="D36" s="80">
        <v>6226</v>
      </c>
      <c r="E36" s="81">
        <v>95</v>
      </c>
      <c r="F36" s="100">
        <v>348</v>
      </c>
      <c r="G36" s="101">
        <v>0</v>
      </c>
      <c r="H36" s="103">
        <v>0</v>
      </c>
      <c r="I36" s="102">
        <v>0</v>
      </c>
      <c r="J36" s="10">
        <v>534</v>
      </c>
      <c r="K36" s="11">
        <v>159</v>
      </c>
      <c r="L36" s="103">
        <v>149</v>
      </c>
      <c r="M36" s="102">
        <v>0</v>
      </c>
      <c r="N36" s="100">
        <v>0</v>
      </c>
      <c r="O36" s="101">
        <v>6657.48</v>
      </c>
      <c r="P36" s="82">
        <v>0</v>
      </c>
      <c r="Q36" s="83">
        <v>0</v>
      </c>
      <c r="R36" s="100"/>
      <c r="S36" s="101"/>
      <c r="T36" s="103">
        <v>41</v>
      </c>
      <c r="U36" s="101">
        <v>0</v>
      </c>
      <c r="V36" s="103">
        <v>200.18</v>
      </c>
      <c r="W36" s="102">
        <v>19.72</v>
      </c>
      <c r="X36" s="100">
        <v>0</v>
      </c>
      <c r="Y36" s="101">
        <v>0</v>
      </c>
      <c r="Z36" s="82">
        <v>6197</v>
      </c>
      <c r="AA36" s="83">
        <v>0</v>
      </c>
      <c r="AB36" s="100">
        <v>5470.79</v>
      </c>
      <c r="AC36" s="102">
        <v>0</v>
      </c>
      <c r="AD36" s="100">
        <v>967.69</v>
      </c>
      <c r="AE36" s="102">
        <v>0</v>
      </c>
      <c r="AF36" s="100">
        <v>0</v>
      </c>
      <c r="AG36" s="101">
        <v>0</v>
      </c>
      <c r="AH36" s="103">
        <v>0</v>
      </c>
      <c r="AI36" s="102">
        <v>0</v>
      </c>
      <c r="AJ36" s="100">
        <v>0</v>
      </c>
      <c r="AK36" s="101">
        <v>0</v>
      </c>
      <c r="AL36" s="103">
        <v>0</v>
      </c>
      <c r="AM36" s="102">
        <v>0</v>
      </c>
      <c r="AN36" s="10">
        <v>235</v>
      </c>
      <c r="AO36" s="11">
        <v>31347</v>
      </c>
      <c r="AP36" s="103">
        <v>0</v>
      </c>
      <c r="AQ36" s="102">
        <v>3594</v>
      </c>
      <c r="AR36" s="100">
        <v>0</v>
      </c>
      <c r="AS36" s="101">
        <v>0</v>
      </c>
      <c r="AT36" s="86">
        <v>0</v>
      </c>
      <c r="AU36" s="87">
        <v>0</v>
      </c>
      <c r="AV36" s="100">
        <v>0</v>
      </c>
      <c r="AW36" s="101">
        <v>0</v>
      </c>
      <c r="AX36" s="103">
        <v>9.9045000000000005</v>
      </c>
      <c r="AY36" s="102">
        <v>0</v>
      </c>
      <c r="AZ36" s="100">
        <v>0</v>
      </c>
      <c r="BA36" s="102">
        <v>0</v>
      </c>
      <c r="BB36" s="100">
        <v>0</v>
      </c>
      <c r="BC36" s="102">
        <v>0</v>
      </c>
      <c r="BD36" s="100">
        <f t="shared" si="11"/>
        <v>20378.5645</v>
      </c>
      <c r="BE36" s="74">
        <f t="shared" si="12"/>
        <v>41872.199999999997</v>
      </c>
    </row>
    <row r="37" spans="1:59" x14ac:dyDescent="0.25">
      <c r="A37" s="8" t="s">
        <v>100</v>
      </c>
      <c r="B37" s="9">
        <v>553</v>
      </c>
      <c r="C37" s="76" t="s">
        <v>101</v>
      </c>
      <c r="D37" s="80">
        <v>0</v>
      </c>
      <c r="E37" s="81">
        <v>0</v>
      </c>
      <c r="F37" s="100">
        <v>0</v>
      </c>
      <c r="G37" s="101">
        <v>0</v>
      </c>
      <c r="H37" s="103">
        <v>0</v>
      </c>
      <c r="I37" s="102">
        <v>0</v>
      </c>
      <c r="J37" s="10">
        <v>0</v>
      </c>
      <c r="K37" s="11">
        <v>0</v>
      </c>
      <c r="L37" s="103">
        <v>0</v>
      </c>
      <c r="M37" s="102">
        <v>0</v>
      </c>
      <c r="N37" s="100">
        <v>0</v>
      </c>
      <c r="O37" s="101">
        <v>0</v>
      </c>
      <c r="P37" s="82">
        <v>0</v>
      </c>
      <c r="Q37" s="83">
        <v>0</v>
      </c>
      <c r="R37" s="100"/>
      <c r="S37" s="101"/>
      <c r="T37" s="103">
        <v>0</v>
      </c>
      <c r="U37" s="101">
        <v>0</v>
      </c>
      <c r="V37" s="103">
        <v>0</v>
      </c>
      <c r="W37" s="102">
        <v>0</v>
      </c>
      <c r="X37" s="100">
        <v>0</v>
      </c>
      <c r="Y37" s="101">
        <v>0</v>
      </c>
      <c r="Z37" s="82">
        <v>0</v>
      </c>
      <c r="AA37" s="83">
        <v>0</v>
      </c>
      <c r="AB37" s="100">
        <v>0</v>
      </c>
      <c r="AC37" s="102">
        <v>0</v>
      </c>
      <c r="AD37" s="100">
        <v>0</v>
      </c>
      <c r="AE37" s="102">
        <v>0</v>
      </c>
      <c r="AF37" s="100">
        <v>0</v>
      </c>
      <c r="AG37" s="101">
        <v>0</v>
      </c>
      <c r="AH37" s="103">
        <v>0</v>
      </c>
      <c r="AI37" s="102">
        <v>0</v>
      </c>
      <c r="AJ37" s="100">
        <v>0</v>
      </c>
      <c r="AK37" s="101">
        <v>0</v>
      </c>
      <c r="AL37" s="103">
        <v>0</v>
      </c>
      <c r="AM37" s="102">
        <v>0</v>
      </c>
      <c r="AN37" s="10">
        <v>0</v>
      </c>
      <c r="AO37" s="11">
        <v>0</v>
      </c>
      <c r="AP37" s="103">
        <v>0</v>
      </c>
      <c r="AQ37" s="102">
        <v>0</v>
      </c>
      <c r="AR37" s="100">
        <v>0</v>
      </c>
      <c r="AS37" s="101">
        <v>0</v>
      </c>
      <c r="AT37" s="86">
        <v>0</v>
      </c>
      <c r="AU37" s="87">
        <v>0</v>
      </c>
      <c r="AV37" s="100">
        <v>0</v>
      </c>
      <c r="AW37" s="101">
        <v>0</v>
      </c>
      <c r="AX37" s="103">
        <v>0</v>
      </c>
      <c r="AY37" s="102">
        <v>0</v>
      </c>
      <c r="AZ37" s="100">
        <v>0</v>
      </c>
      <c r="BA37" s="102">
        <v>0</v>
      </c>
      <c r="BB37" s="100">
        <v>0</v>
      </c>
      <c r="BC37" s="102">
        <v>0</v>
      </c>
      <c r="BD37" s="100">
        <f t="shared" si="11"/>
        <v>0</v>
      </c>
      <c r="BE37" s="74">
        <f t="shared" si="12"/>
        <v>0</v>
      </c>
    </row>
    <row r="38" spans="1:59" x14ac:dyDescent="0.25">
      <c r="A38" s="8" t="s">
        <v>102</v>
      </c>
      <c r="B38" s="9">
        <v>554</v>
      </c>
      <c r="C38" s="76" t="s">
        <v>103</v>
      </c>
      <c r="D38" s="80">
        <v>0</v>
      </c>
      <c r="E38" s="81">
        <v>161</v>
      </c>
      <c r="F38" s="100">
        <v>261</v>
      </c>
      <c r="G38" s="101">
        <v>0</v>
      </c>
      <c r="H38" s="103">
        <v>0</v>
      </c>
      <c r="I38" s="102">
        <v>0</v>
      </c>
      <c r="J38" s="10">
        <v>0</v>
      </c>
      <c r="K38" s="11">
        <v>811</v>
      </c>
      <c r="L38" s="103">
        <v>0</v>
      </c>
      <c r="M38" s="102">
        <v>0</v>
      </c>
      <c r="N38" s="100">
        <v>0</v>
      </c>
      <c r="O38" s="101">
        <v>25861.75</v>
      </c>
      <c r="P38" s="82">
        <v>0</v>
      </c>
      <c r="Q38" s="83">
        <v>0</v>
      </c>
      <c r="R38" s="100"/>
      <c r="S38" s="101"/>
      <c r="T38" s="103">
        <v>0</v>
      </c>
      <c r="U38" s="101">
        <v>0</v>
      </c>
      <c r="V38" s="103">
        <v>0</v>
      </c>
      <c r="W38" s="102">
        <v>0</v>
      </c>
      <c r="X38" s="100"/>
      <c r="Y38" s="101">
        <v>0</v>
      </c>
      <c r="Z38" s="82">
        <v>4</v>
      </c>
      <c r="AA38" s="83">
        <v>0</v>
      </c>
      <c r="AB38" s="100">
        <v>0</v>
      </c>
      <c r="AC38" s="102">
        <v>0</v>
      </c>
      <c r="AD38" s="100">
        <v>0</v>
      </c>
      <c r="AE38" s="102">
        <v>0</v>
      </c>
      <c r="AF38" s="100">
        <v>0</v>
      </c>
      <c r="AG38" s="101">
        <v>0</v>
      </c>
      <c r="AH38" s="103">
        <v>0</v>
      </c>
      <c r="AI38" s="102">
        <v>0</v>
      </c>
      <c r="AJ38" s="100">
        <v>0</v>
      </c>
      <c r="AK38" s="101">
        <v>0</v>
      </c>
      <c r="AL38" s="103">
        <v>0</v>
      </c>
      <c r="AM38" s="102">
        <v>0</v>
      </c>
      <c r="AN38" s="10">
        <v>0</v>
      </c>
      <c r="AO38" s="11">
        <v>1916</v>
      </c>
      <c r="AP38" s="103">
        <v>0</v>
      </c>
      <c r="AQ38" s="102">
        <v>25</v>
      </c>
      <c r="AR38" s="100">
        <v>0</v>
      </c>
      <c r="AS38" s="101">
        <v>0</v>
      </c>
      <c r="AT38" s="86">
        <v>11.298</v>
      </c>
      <c r="AU38" s="87">
        <v>0</v>
      </c>
      <c r="AV38" s="100">
        <v>0</v>
      </c>
      <c r="AW38" s="101">
        <v>0</v>
      </c>
      <c r="AX38" s="103">
        <v>0</v>
      </c>
      <c r="AY38" s="102">
        <v>0</v>
      </c>
      <c r="AZ38" s="100">
        <v>0</v>
      </c>
      <c r="BA38" s="102">
        <v>0</v>
      </c>
      <c r="BB38" s="100">
        <v>0</v>
      </c>
      <c r="BC38" s="102">
        <v>0</v>
      </c>
      <c r="BD38" s="100">
        <f t="shared" si="11"/>
        <v>276.298</v>
      </c>
      <c r="BE38" s="74">
        <f t="shared" si="12"/>
        <v>28774.75</v>
      </c>
    </row>
    <row r="39" spans="1:59" x14ac:dyDescent="0.25">
      <c r="A39" s="8" t="s">
        <v>104</v>
      </c>
      <c r="B39" s="9" t="s">
        <v>105</v>
      </c>
      <c r="C39" s="76" t="s">
        <v>106</v>
      </c>
      <c r="D39" s="80">
        <v>571</v>
      </c>
      <c r="E39" s="81">
        <v>609</v>
      </c>
      <c r="F39" s="100">
        <v>2833</v>
      </c>
      <c r="G39" s="101">
        <v>0</v>
      </c>
      <c r="H39" s="103">
        <v>0</v>
      </c>
      <c r="I39" s="102">
        <v>0</v>
      </c>
      <c r="J39" s="10">
        <v>371</v>
      </c>
      <c r="K39" s="11">
        <v>0</v>
      </c>
      <c r="L39" s="103">
        <v>-11</v>
      </c>
      <c r="M39" s="102">
        <v>51</v>
      </c>
      <c r="N39" s="100">
        <v>40.299999999999997</v>
      </c>
      <c r="O39" s="101">
        <v>-727.03</v>
      </c>
      <c r="P39" s="82">
        <v>0</v>
      </c>
      <c r="Q39" s="83">
        <v>0</v>
      </c>
      <c r="R39" s="100"/>
      <c r="S39" s="101"/>
      <c r="T39" s="103">
        <v>0</v>
      </c>
      <c r="U39" s="101">
        <v>0</v>
      </c>
      <c r="V39" s="103">
        <v>0</v>
      </c>
      <c r="W39" s="102">
        <v>0</v>
      </c>
      <c r="X39" s="100">
        <v>0</v>
      </c>
      <c r="Y39" s="101">
        <v>-97</v>
      </c>
      <c r="Z39" s="82">
        <v>0</v>
      </c>
      <c r="AA39" s="83">
        <v>0</v>
      </c>
      <c r="AB39" s="100">
        <v>0</v>
      </c>
      <c r="AC39" s="102">
        <v>0</v>
      </c>
      <c r="AD39" s="100">
        <v>3300</v>
      </c>
      <c r="AE39" s="102">
        <v>0</v>
      </c>
      <c r="AF39" s="100">
        <v>165</v>
      </c>
      <c r="AG39" s="101">
        <v>983</v>
      </c>
      <c r="AH39" s="103">
        <v>0</v>
      </c>
      <c r="AI39" s="102">
        <v>840</v>
      </c>
      <c r="AJ39" s="100">
        <v>0</v>
      </c>
      <c r="AK39" s="101">
        <v>0</v>
      </c>
      <c r="AL39" s="103">
        <v>0</v>
      </c>
      <c r="AM39" s="102">
        <v>0</v>
      </c>
      <c r="AN39" s="10">
        <v>13</v>
      </c>
      <c r="AO39" s="11">
        <v>872</v>
      </c>
      <c r="AP39" s="103">
        <v>0</v>
      </c>
      <c r="AQ39" s="102">
        <v>5635</v>
      </c>
      <c r="AR39" s="100">
        <v>0</v>
      </c>
      <c r="AS39" s="101">
        <v>0</v>
      </c>
      <c r="AT39" s="86">
        <v>134.30000000000001</v>
      </c>
      <c r="AU39" s="87">
        <v>0</v>
      </c>
      <c r="AV39" s="100">
        <v>0</v>
      </c>
      <c r="AW39" s="101">
        <v>0</v>
      </c>
      <c r="AX39" s="103">
        <v>0</v>
      </c>
      <c r="AY39" s="102">
        <v>0</v>
      </c>
      <c r="AZ39" s="100">
        <v>0</v>
      </c>
      <c r="BA39" s="102">
        <v>0</v>
      </c>
      <c r="BB39" s="100">
        <v>0</v>
      </c>
      <c r="BC39" s="102">
        <v>0</v>
      </c>
      <c r="BD39" s="100">
        <f t="shared" si="11"/>
        <v>7416.6</v>
      </c>
      <c r="BE39" s="74">
        <f t="shared" si="12"/>
        <v>8165.97</v>
      </c>
    </row>
    <row r="40" spans="1:59" x14ac:dyDescent="0.25">
      <c r="A40" s="47" t="s">
        <v>107</v>
      </c>
      <c r="B40" s="48" t="s">
        <v>108</v>
      </c>
      <c r="C40" s="49" t="s">
        <v>109</v>
      </c>
      <c r="D40" s="50">
        <f>D41</f>
        <v>0</v>
      </c>
      <c r="E40" s="51">
        <f t="shared" ref="E40:BE40" si="13">E41</f>
        <v>0</v>
      </c>
      <c r="F40" s="50">
        <f t="shared" si="13"/>
        <v>751</v>
      </c>
      <c r="G40" s="52">
        <f t="shared" si="13"/>
        <v>4</v>
      </c>
      <c r="H40" s="53">
        <f t="shared" si="13"/>
        <v>607</v>
      </c>
      <c r="I40" s="51">
        <f t="shared" si="13"/>
        <v>0</v>
      </c>
      <c r="J40" s="50">
        <f t="shared" si="13"/>
        <v>0</v>
      </c>
      <c r="K40" s="52">
        <f t="shared" si="13"/>
        <v>0</v>
      </c>
      <c r="L40" s="53">
        <f t="shared" si="13"/>
        <v>1142</v>
      </c>
      <c r="M40" s="51">
        <f t="shared" si="13"/>
        <v>40</v>
      </c>
      <c r="N40" s="50">
        <f t="shared" si="13"/>
        <v>373.37</v>
      </c>
      <c r="O40" s="52">
        <f t="shared" si="13"/>
        <v>16.420000000000002</v>
      </c>
      <c r="P40" s="53">
        <f t="shared" si="13"/>
        <v>431</v>
      </c>
      <c r="Q40" s="51">
        <f t="shared" si="13"/>
        <v>0</v>
      </c>
      <c r="R40" s="50">
        <f t="shared" si="13"/>
        <v>24</v>
      </c>
      <c r="S40" s="52">
        <f t="shared" si="13"/>
        <v>0</v>
      </c>
      <c r="T40" s="53">
        <f t="shared" si="13"/>
        <v>372</v>
      </c>
      <c r="U40" s="52">
        <f t="shared" si="13"/>
        <v>0</v>
      </c>
      <c r="V40" s="53">
        <f t="shared" si="13"/>
        <v>0</v>
      </c>
      <c r="W40" s="51">
        <f t="shared" si="13"/>
        <v>0</v>
      </c>
      <c r="X40" s="50">
        <f t="shared" si="13"/>
        <v>0</v>
      </c>
      <c r="Y40" s="52">
        <f t="shared" si="13"/>
        <v>0</v>
      </c>
      <c r="Z40" s="53">
        <f t="shared" si="13"/>
        <v>1107</v>
      </c>
      <c r="AA40" s="51">
        <f t="shared" si="13"/>
        <v>0</v>
      </c>
      <c r="AB40" s="50">
        <f t="shared" si="13"/>
        <v>806.61</v>
      </c>
      <c r="AC40" s="51">
        <f t="shared" si="13"/>
        <v>1</v>
      </c>
      <c r="AD40" s="50">
        <f t="shared" si="13"/>
        <v>14826.59</v>
      </c>
      <c r="AE40" s="51">
        <f t="shared" si="13"/>
        <v>0</v>
      </c>
      <c r="AF40" s="50">
        <f t="shared" si="13"/>
        <v>2274</v>
      </c>
      <c r="AG40" s="52">
        <f t="shared" si="13"/>
        <v>40</v>
      </c>
      <c r="AH40" s="53">
        <f t="shared" si="13"/>
        <v>2018</v>
      </c>
      <c r="AI40" s="51">
        <f t="shared" si="13"/>
        <v>124</v>
      </c>
      <c r="AJ40" s="50">
        <f t="shared" si="13"/>
        <v>1453</v>
      </c>
      <c r="AK40" s="52">
        <f t="shared" si="13"/>
        <v>0</v>
      </c>
      <c r="AL40" s="53">
        <f t="shared" si="13"/>
        <v>0</v>
      </c>
      <c r="AM40" s="51">
        <f t="shared" si="13"/>
        <v>0</v>
      </c>
      <c r="AN40" s="50">
        <f t="shared" si="13"/>
        <v>34717</v>
      </c>
      <c r="AO40" s="52">
        <f t="shared" si="13"/>
        <v>0</v>
      </c>
      <c r="AP40" s="53">
        <f t="shared" si="13"/>
        <v>1418</v>
      </c>
      <c r="AQ40" s="51">
        <f t="shared" si="13"/>
        <v>104</v>
      </c>
      <c r="AR40" s="50">
        <f t="shared" si="13"/>
        <v>0</v>
      </c>
      <c r="AS40" s="52">
        <f t="shared" si="13"/>
        <v>0</v>
      </c>
      <c r="AT40" s="53">
        <f t="shared" si="13"/>
        <v>0</v>
      </c>
      <c r="AU40" s="51">
        <f t="shared" si="13"/>
        <v>0</v>
      </c>
      <c r="AV40" s="50">
        <f t="shared" si="13"/>
        <v>0</v>
      </c>
      <c r="AW40" s="52">
        <f t="shared" si="13"/>
        <v>0</v>
      </c>
      <c r="AX40" s="53">
        <f t="shared" si="13"/>
        <v>0</v>
      </c>
      <c r="AY40" s="51">
        <f t="shared" si="13"/>
        <v>0</v>
      </c>
      <c r="AZ40" s="50">
        <f t="shared" si="13"/>
        <v>126</v>
      </c>
      <c r="BA40" s="51">
        <f t="shared" si="13"/>
        <v>2</v>
      </c>
      <c r="BB40" s="50">
        <f t="shared" si="13"/>
        <v>117.857</v>
      </c>
      <c r="BC40" s="51">
        <f t="shared" si="13"/>
        <v>0</v>
      </c>
      <c r="BD40" s="50">
        <f t="shared" si="13"/>
        <v>62564.427000000003</v>
      </c>
      <c r="BE40" s="51">
        <f t="shared" si="13"/>
        <v>331.42</v>
      </c>
    </row>
    <row r="41" spans="1:59" x14ac:dyDescent="0.25">
      <c r="A41" s="8" t="s">
        <v>110</v>
      </c>
      <c r="B41" s="9">
        <v>581</v>
      </c>
      <c r="C41" s="76" t="s">
        <v>111</v>
      </c>
      <c r="D41" s="80">
        <v>0</v>
      </c>
      <c r="E41" s="81">
        <v>0</v>
      </c>
      <c r="F41" s="100">
        <v>751</v>
      </c>
      <c r="G41" s="101">
        <v>4</v>
      </c>
      <c r="H41" s="103">
        <v>607</v>
      </c>
      <c r="I41" s="102">
        <v>0</v>
      </c>
      <c r="J41" s="100">
        <v>0</v>
      </c>
      <c r="K41" s="101">
        <v>0</v>
      </c>
      <c r="L41" s="103">
        <v>1142</v>
      </c>
      <c r="M41" s="102">
        <v>40</v>
      </c>
      <c r="N41" s="100">
        <v>373.37</v>
      </c>
      <c r="O41" s="101">
        <v>16.420000000000002</v>
      </c>
      <c r="P41" s="103">
        <v>431</v>
      </c>
      <c r="Q41" s="102">
        <v>0</v>
      </c>
      <c r="R41" s="100">
        <v>24</v>
      </c>
      <c r="S41" s="101"/>
      <c r="T41" s="103">
        <v>372</v>
      </c>
      <c r="U41" s="101">
        <v>0</v>
      </c>
      <c r="V41" s="103">
        <v>0</v>
      </c>
      <c r="W41" s="102">
        <v>0</v>
      </c>
      <c r="X41" s="100">
        <v>0</v>
      </c>
      <c r="Y41" s="101">
        <v>0</v>
      </c>
      <c r="Z41" s="82">
        <v>1107</v>
      </c>
      <c r="AA41" s="83">
        <v>0</v>
      </c>
      <c r="AB41" s="100">
        <v>806.61</v>
      </c>
      <c r="AC41" s="102">
        <v>1</v>
      </c>
      <c r="AD41" s="100">
        <v>14826.59</v>
      </c>
      <c r="AE41" s="102">
        <v>0</v>
      </c>
      <c r="AF41" s="100">
        <v>2274</v>
      </c>
      <c r="AG41" s="101">
        <v>40</v>
      </c>
      <c r="AH41" s="103">
        <v>2018</v>
      </c>
      <c r="AI41" s="102">
        <v>124</v>
      </c>
      <c r="AJ41" s="100">
        <v>1453</v>
      </c>
      <c r="AK41" s="101">
        <v>0</v>
      </c>
      <c r="AL41" s="103">
        <v>0</v>
      </c>
      <c r="AM41" s="102">
        <v>0</v>
      </c>
      <c r="AN41" s="10">
        <v>34717</v>
      </c>
      <c r="AO41" s="11">
        <v>0</v>
      </c>
      <c r="AP41" s="103">
        <v>1418</v>
      </c>
      <c r="AQ41" s="102">
        <v>104</v>
      </c>
      <c r="AR41" s="100">
        <v>0</v>
      </c>
      <c r="AS41" s="101">
        <v>0</v>
      </c>
      <c r="AT41" s="103">
        <v>0</v>
      </c>
      <c r="AU41" s="102">
        <v>0</v>
      </c>
      <c r="AV41" s="100">
        <v>0</v>
      </c>
      <c r="AW41" s="101">
        <v>0</v>
      </c>
      <c r="AX41" s="103">
        <v>0</v>
      </c>
      <c r="AY41" s="102">
        <v>0</v>
      </c>
      <c r="AZ41" s="100">
        <v>126</v>
      </c>
      <c r="BA41" s="102">
        <v>2</v>
      </c>
      <c r="BB41" s="100">
        <v>117.857</v>
      </c>
      <c r="BC41" s="102">
        <v>0</v>
      </c>
      <c r="BD41" s="100">
        <f>SUM(BB41,AZ41,AX41,AV41,AT41,AR41,AP41,AN41,AL41,AJ41,AH41,AF41,AD41,AB41,Z41,X41,V41,T41,R41,P41,N41,L41,J41,H41,F41,D41)</f>
        <v>62564.427000000003</v>
      </c>
      <c r="BE41" s="74">
        <f t="shared" ref="BE41" si="14">SUM(BC41,BA41,AY41,AW41,AU41,AS41,AQ41,AO41,AM41,AK41,AI41,AG41,AE41,AC41,AA41,Y41,W41,U41,S41,Q41,O41,M41,K41,I41,G41,E41)</f>
        <v>331.42</v>
      </c>
    </row>
    <row r="42" spans="1:59" x14ac:dyDescent="0.25">
      <c r="A42" s="47" t="s">
        <v>112</v>
      </c>
      <c r="B42" s="48" t="s">
        <v>113</v>
      </c>
      <c r="C42" s="49" t="s">
        <v>114</v>
      </c>
      <c r="D42" s="50">
        <f>D43</f>
        <v>10975</v>
      </c>
      <c r="E42" s="51">
        <f t="shared" ref="E42:BE42" si="15">E43</f>
        <v>5377</v>
      </c>
      <c r="F42" s="50">
        <f t="shared" si="15"/>
        <v>0</v>
      </c>
      <c r="G42" s="52">
        <f t="shared" si="15"/>
        <v>0</v>
      </c>
      <c r="H42" s="53">
        <f t="shared" si="15"/>
        <v>0</v>
      </c>
      <c r="I42" s="51">
        <f t="shared" si="15"/>
        <v>0</v>
      </c>
      <c r="J42" s="50">
        <f t="shared" si="15"/>
        <v>0</v>
      </c>
      <c r="K42" s="52">
        <f t="shared" si="15"/>
        <v>0</v>
      </c>
      <c r="L42" s="53">
        <f t="shared" si="15"/>
        <v>8125</v>
      </c>
      <c r="M42" s="51">
        <f t="shared" si="15"/>
        <v>0</v>
      </c>
      <c r="N42" s="50">
        <f t="shared" si="15"/>
        <v>3198.06</v>
      </c>
      <c r="O42" s="52">
        <f t="shared" si="15"/>
        <v>220.35</v>
      </c>
      <c r="P42" s="53">
        <f t="shared" si="15"/>
        <v>250</v>
      </c>
      <c r="Q42" s="51">
        <f t="shared" si="15"/>
        <v>0</v>
      </c>
      <c r="R42" s="50">
        <f t="shared" si="15"/>
        <v>888</v>
      </c>
      <c r="S42" s="52">
        <f t="shared" si="15"/>
        <v>2606</v>
      </c>
      <c r="T42" s="53">
        <f t="shared" si="15"/>
        <v>0</v>
      </c>
      <c r="U42" s="52">
        <f t="shared" si="15"/>
        <v>0</v>
      </c>
      <c r="V42" s="53">
        <f t="shared" si="15"/>
        <v>0</v>
      </c>
      <c r="W42" s="51">
        <f t="shared" si="15"/>
        <v>2551.62</v>
      </c>
      <c r="X42" s="50">
        <f t="shared" si="15"/>
        <v>0</v>
      </c>
      <c r="Y42" s="52">
        <f t="shared" si="15"/>
        <v>0</v>
      </c>
      <c r="Z42" s="53">
        <f t="shared" si="15"/>
        <v>1381</v>
      </c>
      <c r="AA42" s="51">
        <f t="shared" si="15"/>
        <v>0</v>
      </c>
      <c r="AB42" s="50">
        <f t="shared" si="15"/>
        <v>0</v>
      </c>
      <c r="AC42" s="51">
        <f t="shared" si="15"/>
        <v>242.15</v>
      </c>
      <c r="AD42" s="50">
        <f t="shared" si="15"/>
        <v>-263.86</v>
      </c>
      <c r="AE42" s="51">
        <f t="shared" si="15"/>
        <v>-283.27999999999997</v>
      </c>
      <c r="AF42" s="50">
        <f t="shared" si="15"/>
        <v>6452</v>
      </c>
      <c r="AG42" s="52">
        <f t="shared" si="15"/>
        <v>5408</v>
      </c>
      <c r="AH42" s="53">
        <f t="shared" si="15"/>
        <v>0</v>
      </c>
      <c r="AI42" s="51">
        <f t="shared" si="15"/>
        <v>2650</v>
      </c>
      <c r="AJ42" s="50">
        <f t="shared" si="15"/>
        <v>1351</v>
      </c>
      <c r="AK42" s="52">
        <f t="shared" si="15"/>
        <v>1762</v>
      </c>
      <c r="AL42" s="53">
        <f t="shared" si="15"/>
        <v>0</v>
      </c>
      <c r="AM42" s="51">
        <f t="shared" si="15"/>
        <v>0</v>
      </c>
      <c r="AN42" s="50">
        <f t="shared" si="15"/>
        <v>1721</v>
      </c>
      <c r="AO42" s="52">
        <f t="shared" si="15"/>
        <v>-1721</v>
      </c>
      <c r="AP42" s="53">
        <f t="shared" si="15"/>
        <v>0</v>
      </c>
      <c r="AQ42" s="51">
        <f t="shared" si="15"/>
        <v>725</v>
      </c>
      <c r="AR42" s="50">
        <f t="shared" si="15"/>
        <v>534.5</v>
      </c>
      <c r="AS42" s="52">
        <f t="shared" si="15"/>
        <v>1401.38</v>
      </c>
      <c r="AT42" s="53">
        <f t="shared" si="15"/>
        <v>133.78399999999999</v>
      </c>
      <c r="AU42" s="51">
        <f t="shared" si="15"/>
        <v>247.166</v>
      </c>
      <c r="AV42" s="50">
        <f t="shared" si="15"/>
        <v>300</v>
      </c>
      <c r="AW42" s="52">
        <f t="shared" si="15"/>
        <v>294</v>
      </c>
      <c r="AX42" s="53">
        <f t="shared" si="15"/>
        <v>0</v>
      </c>
      <c r="AY42" s="51">
        <f t="shared" si="15"/>
        <v>0</v>
      </c>
      <c r="AZ42" s="50">
        <f t="shared" si="15"/>
        <v>3</v>
      </c>
      <c r="BA42" s="51">
        <f t="shared" si="15"/>
        <v>1</v>
      </c>
      <c r="BB42" s="50">
        <f t="shared" si="15"/>
        <v>399.79899999999998</v>
      </c>
      <c r="BC42" s="51">
        <f t="shared" si="15"/>
        <v>51.100999999999999</v>
      </c>
      <c r="BD42" s="50">
        <f t="shared" si="15"/>
        <v>35448.282999999996</v>
      </c>
      <c r="BE42" s="51">
        <f t="shared" si="15"/>
        <v>21532.487000000001</v>
      </c>
    </row>
    <row r="43" spans="1:59" ht="14.25" customHeight="1" x14ac:dyDescent="0.25">
      <c r="A43" s="8" t="s">
        <v>115</v>
      </c>
      <c r="B43" s="9">
        <v>59</v>
      </c>
      <c r="C43" s="76" t="s">
        <v>116</v>
      </c>
      <c r="D43" s="80">
        <v>10975</v>
      </c>
      <c r="E43" s="81">
        <v>5377</v>
      </c>
      <c r="F43" s="100">
        <v>0</v>
      </c>
      <c r="G43" s="101"/>
      <c r="H43" s="103"/>
      <c r="I43" s="102"/>
      <c r="J43" s="100">
        <v>0</v>
      </c>
      <c r="K43" s="101">
        <v>0</v>
      </c>
      <c r="L43" s="103">
        <v>8125</v>
      </c>
      <c r="M43" s="102">
        <v>0</v>
      </c>
      <c r="N43" s="100">
        <v>3198.06</v>
      </c>
      <c r="O43" s="101">
        <v>220.35</v>
      </c>
      <c r="P43" s="82">
        <v>250</v>
      </c>
      <c r="Q43" s="83">
        <v>0</v>
      </c>
      <c r="R43" s="100">
        <v>888</v>
      </c>
      <c r="S43" s="101">
        <v>2606</v>
      </c>
      <c r="T43" s="103">
        <v>0</v>
      </c>
      <c r="U43" s="101">
        <v>0</v>
      </c>
      <c r="V43" s="103">
        <v>0</v>
      </c>
      <c r="W43" s="102">
        <v>2551.62</v>
      </c>
      <c r="X43" s="100">
        <v>0</v>
      </c>
      <c r="Y43" s="101">
        <v>0</v>
      </c>
      <c r="Z43" s="82">
        <v>1381</v>
      </c>
      <c r="AA43" s="83">
        <v>0</v>
      </c>
      <c r="AB43" s="100">
        <v>0</v>
      </c>
      <c r="AC43" s="102">
        <v>242.15</v>
      </c>
      <c r="AD43" s="100">
        <v>-263.86</v>
      </c>
      <c r="AE43" s="102">
        <v>-283.27999999999997</v>
      </c>
      <c r="AF43" s="100">
        <v>6452</v>
      </c>
      <c r="AG43" s="101">
        <v>5408</v>
      </c>
      <c r="AH43" s="103">
        <v>0</v>
      </c>
      <c r="AI43" s="102">
        <v>2650</v>
      </c>
      <c r="AJ43" s="100">
        <v>1351</v>
      </c>
      <c r="AK43" s="101">
        <v>1762</v>
      </c>
      <c r="AL43" s="103">
        <v>0</v>
      </c>
      <c r="AM43" s="102">
        <v>0</v>
      </c>
      <c r="AN43" s="10">
        <v>1721</v>
      </c>
      <c r="AO43" s="11">
        <v>-1721</v>
      </c>
      <c r="AP43" s="103">
        <v>0</v>
      </c>
      <c r="AQ43" s="102">
        <v>725</v>
      </c>
      <c r="AR43" s="84">
        <v>534.5</v>
      </c>
      <c r="AS43" s="85">
        <v>1401.38</v>
      </c>
      <c r="AT43" s="103">
        <v>133.78399999999999</v>
      </c>
      <c r="AU43" s="102">
        <v>247.166</v>
      </c>
      <c r="AV43" s="100">
        <v>300</v>
      </c>
      <c r="AW43" s="101">
        <v>294</v>
      </c>
      <c r="AX43" s="103">
        <v>0</v>
      </c>
      <c r="AY43" s="102">
        <v>0</v>
      </c>
      <c r="AZ43" s="100">
        <v>3</v>
      </c>
      <c r="BA43" s="102">
        <v>1</v>
      </c>
      <c r="BB43" s="100">
        <v>399.79899999999998</v>
      </c>
      <c r="BC43" s="102">
        <v>51.100999999999999</v>
      </c>
      <c r="BD43" s="100">
        <f t="shared" ref="BD43" si="16">SUM(BB43,AZ43,AX43,AV43,AT43,AR43,AP43,AN43,AL43,AJ43,AH43,AF43,AD43,AB43,Z43,X43,V43,T43,R43,P43,N43,L43,J43,H43,F43,D43)</f>
        <v>35448.282999999996</v>
      </c>
      <c r="BE43" s="74">
        <f t="shared" ref="BE43" si="17">SUM(BC43,BA43,AY43,AW43,AU43,AS43,AQ43,AO43,AM43,AK43,AI43,AG43,AE43,AC43,AA43,Y43,W43,U43,S43,Q43,O43,M43,K43,I43,G43,E43)</f>
        <v>21532.487000000001</v>
      </c>
    </row>
    <row r="44" spans="1:59" ht="24.75" customHeight="1" thickBot="1" x14ac:dyDescent="0.3">
      <c r="A44" s="108" t="s">
        <v>117</v>
      </c>
      <c r="B44" s="109" t="s">
        <v>188</v>
      </c>
      <c r="C44" s="110" t="s">
        <v>118</v>
      </c>
      <c r="D44" s="111">
        <f>SUM(D42,D40,D34,D26,D24,D18,D14,D7)</f>
        <v>9607362</v>
      </c>
      <c r="E44" s="112">
        <f t="shared" ref="E44:BE44" si="18">SUM(E42,E40,E34,E26,E24,E18,E14,E7)</f>
        <v>291725</v>
      </c>
      <c r="F44" s="113">
        <f t="shared" si="18"/>
        <v>1383830</v>
      </c>
      <c r="G44" s="114">
        <f t="shared" si="18"/>
        <v>37219</v>
      </c>
      <c r="H44" s="111">
        <f t="shared" si="18"/>
        <v>744158</v>
      </c>
      <c r="I44" s="114">
        <f t="shared" si="18"/>
        <v>43848</v>
      </c>
      <c r="J44" s="111">
        <f t="shared" si="18"/>
        <v>6151407</v>
      </c>
      <c r="K44" s="112">
        <f t="shared" si="18"/>
        <v>148327</v>
      </c>
      <c r="L44" s="113">
        <f t="shared" si="18"/>
        <v>3584821</v>
      </c>
      <c r="M44" s="114">
        <f t="shared" si="18"/>
        <v>73456</v>
      </c>
      <c r="N44" s="111">
        <f t="shared" si="18"/>
        <v>651837.05000000005</v>
      </c>
      <c r="O44" s="112">
        <f t="shared" si="18"/>
        <v>258919.67999999999</v>
      </c>
      <c r="P44" s="113">
        <f t="shared" si="18"/>
        <v>879946</v>
      </c>
      <c r="Q44" s="112">
        <f t="shared" si="18"/>
        <v>10958</v>
      </c>
      <c r="R44" s="113">
        <f t="shared" si="18"/>
        <v>562398</v>
      </c>
      <c r="S44" s="114">
        <f t="shared" si="18"/>
        <v>38570</v>
      </c>
      <c r="T44" s="111">
        <f t="shared" si="18"/>
        <v>447046</v>
      </c>
      <c r="U44" s="111">
        <f t="shared" si="18"/>
        <v>7701</v>
      </c>
      <c r="V44" s="111">
        <f t="shared" si="18"/>
        <v>4194154.6999999993</v>
      </c>
      <c r="W44" s="112">
        <f t="shared" si="18"/>
        <v>792832.02</v>
      </c>
      <c r="X44" s="113">
        <f t="shared" si="18"/>
        <v>1589356</v>
      </c>
      <c r="Y44" s="112">
        <f t="shared" si="18"/>
        <v>72417</v>
      </c>
      <c r="Z44" s="113">
        <f t="shared" si="18"/>
        <v>2126690</v>
      </c>
      <c r="AA44" s="112">
        <f t="shared" si="18"/>
        <v>94195</v>
      </c>
      <c r="AB44" s="113">
        <f t="shared" si="18"/>
        <v>1081546.57</v>
      </c>
      <c r="AC44" s="114">
        <f t="shared" si="18"/>
        <v>90265.15</v>
      </c>
      <c r="AD44" s="111">
        <f t="shared" si="18"/>
        <v>1265324.98</v>
      </c>
      <c r="AE44" s="114">
        <f t="shared" si="18"/>
        <v>25671.370000000003</v>
      </c>
      <c r="AF44" s="111">
        <f t="shared" si="18"/>
        <v>3768022</v>
      </c>
      <c r="AG44" s="114">
        <f t="shared" si="18"/>
        <v>289585</v>
      </c>
      <c r="AH44" s="111">
        <f t="shared" si="18"/>
        <v>2451788</v>
      </c>
      <c r="AI44" s="114">
        <f t="shared" si="18"/>
        <v>152767</v>
      </c>
      <c r="AJ44" s="111">
        <f t="shared" si="18"/>
        <v>1139459</v>
      </c>
      <c r="AK44" s="114">
        <f t="shared" si="18"/>
        <v>42946</v>
      </c>
      <c r="AL44" s="111">
        <f t="shared" si="18"/>
        <v>1125571.62788</v>
      </c>
      <c r="AM44" s="112">
        <f t="shared" si="18"/>
        <v>221695.97113000002</v>
      </c>
      <c r="AN44" s="113">
        <f t="shared" si="18"/>
        <v>1837035</v>
      </c>
      <c r="AO44" s="114">
        <f t="shared" si="18"/>
        <v>345521</v>
      </c>
      <c r="AP44" s="111">
        <f t="shared" si="18"/>
        <v>1283688</v>
      </c>
      <c r="AQ44" s="114">
        <f t="shared" si="18"/>
        <v>355614</v>
      </c>
      <c r="AR44" s="111">
        <f t="shared" si="18"/>
        <v>421034.16000000003</v>
      </c>
      <c r="AS44" s="112">
        <f t="shared" si="18"/>
        <v>45714.229999999996</v>
      </c>
      <c r="AT44" s="113">
        <f t="shared" si="18"/>
        <v>94238.088000000003</v>
      </c>
      <c r="AU44" s="112">
        <f t="shared" si="18"/>
        <v>1761.27</v>
      </c>
      <c r="AV44" s="113">
        <f t="shared" si="18"/>
        <v>141547</v>
      </c>
      <c r="AW44" s="114">
        <f t="shared" si="18"/>
        <v>5872</v>
      </c>
      <c r="AX44" s="111">
        <f t="shared" si="18"/>
        <v>233974.33237000002</v>
      </c>
      <c r="AY44" s="114">
        <f t="shared" si="18"/>
        <v>1867.2196800000002</v>
      </c>
      <c r="AZ44" s="111">
        <f t="shared" si="18"/>
        <v>135495</v>
      </c>
      <c r="BA44" s="114">
        <f t="shared" si="18"/>
        <v>3347</v>
      </c>
      <c r="BB44" s="111">
        <f t="shared" si="18"/>
        <v>170422.908</v>
      </c>
      <c r="BC44" s="112">
        <f t="shared" si="18"/>
        <v>8506.7740000000013</v>
      </c>
      <c r="BD44" s="113">
        <f t="shared" si="18"/>
        <v>47072152.416250005</v>
      </c>
      <c r="BE44" s="111">
        <f t="shared" si="18"/>
        <v>3461301.6848100005</v>
      </c>
      <c r="BF44" s="106"/>
      <c r="BG44" s="107"/>
    </row>
    <row r="45" spans="1:59" ht="12.75" customHeight="1" thickBot="1" x14ac:dyDescent="0.3">
      <c r="A45" s="122" t="s">
        <v>119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4"/>
      <c r="BD45" s="125"/>
      <c r="BE45" s="126"/>
    </row>
    <row r="46" spans="1:59" ht="12.75" customHeight="1" x14ac:dyDescent="0.25">
      <c r="A46" s="115" t="s">
        <v>120</v>
      </c>
      <c r="B46" s="116" t="s">
        <v>186</v>
      </c>
      <c r="C46" s="117" t="s">
        <v>121</v>
      </c>
      <c r="D46" s="118">
        <f>D47</f>
        <v>6711341</v>
      </c>
      <c r="E46" s="119">
        <f t="shared" ref="E46:BE46" si="19">E47</f>
        <v>0</v>
      </c>
      <c r="F46" s="118">
        <f t="shared" si="19"/>
        <v>1099337.31</v>
      </c>
      <c r="G46" s="120">
        <f t="shared" si="19"/>
        <v>0</v>
      </c>
      <c r="H46" s="121">
        <f t="shared" si="19"/>
        <v>627413</v>
      </c>
      <c r="I46" s="119">
        <f t="shared" si="19"/>
        <v>0</v>
      </c>
      <c r="J46" s="118">
        <f t="shared" si="19"/>
        <v>4307499</v>
      </c>
      <c r="K46" s="120">
        <f t="shared" si="19"/>
        <v>0</v>
      </c>
      <c r="L46" s="121">
        <f t="shared" si="19"/>
        <v>2616277</v>
      </c>
      <c r="M46" s="119">
        <f t="shared" si="19"/>
        <v>0</v>
      </c>
      <c r="N46" s="118">
        <f t="shared" si="19"/>
        <v>390517.25</v>
      </c>
      <c r="O46" s="120">
        <f t="shared" si="19"/>
        <v>0</v>
      </c>
      <c r="P46" s="121">
        <f t="shared" si="19"/>
        <v>762572</v>
      </c>
      <c r="Q46" s="119">
        <f t="shared" si="19"/>
        <v>0</v>
      </c>
      <c r="R46" s="118">
        <f t="shared" si="19"/>
        <v>453623</v>
      </c>
      <c r="S46" s="120">
        <f t="shared" si="19"/>
        <v>0</v>
      </c>
      <c r="T46" s="121">
        <f t="shared" si="19"/>
        <v>382977</v>
      </c>
      <c r="U46" s="120">
        <f t="shared" si="19"/>
        <v>0</v>
      </c>
      <c r="V46" s="121">
        <f t="shared" si="19"/>
        <v>3357294.05</v>
      </c>
      <c r="W46" s="119">
        <f t="shared" si="19"/>
        <v>0</v>
      </c>
      <c r="X46" s="118">
        <f t="shared" si="19"/>
        <v>1116441</v>
      </c>
      <c r="Y46" s="120">
        <f t="shared" si="19"/>
        <v>0</v>
      </c>
      <c r="Z46" s="121">
        <f t="shared" si="19"/>
        <v>1475774</v>
      </c>
      <c r="AA46" s="119">
        <f t="shared" si="19"/>
        <v>0</v>
      </c>
      <c r="AB46" s="118">
        <f t="shared" si="19"/>
        <v>731518</v>
      </c>
      <c r="AC46" s="119">
        <f t="shared" si="19"/>
        <v>0</v>
      </c>
      <c r="AD46" s="118">
        <f t="shared" si="19"/>
        <v>848601.8</v>
      </c>
      <c r="AE46" s="119">
        <f t="shared" si="19"/>
        <v>0</v>
      </c>
      <c r="AF46" s="118">
        <f t="shared" si="19"/>
        <v>2783650</v>
      </c>
      <c r="AG46" s="120">
        <f t="shared" si="19"/>
        <v>0</v>
      </c>
      <c r="AH46" s="121">
        <f t="shared" si="19"/>
        <v>1697172</v>
      </c>
      <c r="AI46" s="119">
        <f t="shared" si="19"/>
        <v>0</v>
      </c>
      <c r="AJ46" s="118">
        <f t="shared" si="19"/>
        <v>817779</v>
      </c>
      <c r="AK46" s="120">
        <f t="shared" si="19"/>
        <v>0</v>
      </c>
      <c r="AL46" s="121">
        <f t="shared" si="19"/>
        <v>932228.20988999994</v>
      </c>
      <c r="AM46" s="119">
        <f t="shared" si="19"/>
        <v>0</v>
      </c>
      <c r="AN46" s="118">
        <f t="shared" si="19"/>
        <v>1493671</v>
      </c>
      <c r="AO46" s="120">
        <f t="shared" si="19"/>
        <v>24772</v>
      </c>
      <c r="AP46" s="121">
        <f t="shared" si="19"/>
        <v>992399</v>
      </c>
      <c r="AQ46" s="119">
        <f t="shared" si="19"/>
        <v>43008.19</v>
      </c>
      <c r="AR46" s="118">
        <f t="shared" si="19"/>
        <v>356259.68</v>
      </c>
      <c r="AS46" s="120">
        <f t="shared" si="19"/>
        <v>0</v>
      </c>
      <c r="AT46" s="121">
        <f t="shared" si="19"/>
        <v>87393.313999999998</v>
      </c>
      <c r="AU46" s="119">
        <f t="shared" si="19"/>
        <v>0</v>
      </c>
      <c r="AV46" s="118">
        <f t="shared" si="19"/>
        <v>134670</v>
      </c>
      <c r="AW46" s="120">
        <f t="shared" si="19"/>
        <v>0</v>
      </c>
      <c r="AX46" s="121">
        <f t="shared" si="19"/>
        <v>200523.89733000001</v>
      </c>
      <c r="AY46" s="119">
        <f t="shared" si="19"/>
        <v>0</v>
      </c>
      <c r="AZ46" s="118">
        <f t="shared" si="19"/>
        <v>114383</v>
      </c>
      <c r="BA46" s="119">
        <f t="shared" si="19"/>
        <v>0</v>
      </c>
      <c r="BB46" s="118">
        <f t="shared" si="19"/>
        <v>138138.05799999999</v>
      </c>
      <c r="BC46" s="119">
        <f t="shared" si="19"/>
        <v>0</v>
      </c>
      <c r="BD46" s="118">
        <f t="shared" si="19"/>
        <v>34629452.569219999</v>
      </c>
      <c r="BE46" s="119">
        <f t="shared" si="19"/>
        <v>67780.19</v>
      </c>
    </row>
    <row r="47" spans="1:59" ht="12.75" customHeight="1" x14ac:dyDescent="0.25">
      <c r="A47" s="8" t="s">
        <v>122</v>
      </c>
      <c r="B47" s="9">
        <v>691</v>
      </c>
      <c r="C47" s="76" t="s">
        <v>123</v>
      </c>
      <c r="D47" s="80">
        <v>6711341</v>
      </c>
      <c r="E47" s="81">
        <v>0</v>
      </c>
      <c r="F47" s="100">
        <v>1099337.31</v>
      </c>
      <c r="G47" s="101">
        <v>0</v>
      </c>
      <c r="H47" s="103">
        <v>627413</v>
      </c>
      <c r="I47" s="102">
        <v>0</v>
      </c>
      <c r="J47" s="10">
        <v>4307499</v>
      </c>
      <c r="K47" s="11">
        <v>0</v>
      </c>
      <c r="L47" s="103">
        <v>2616277</v>
      </c>
      <c r="M47" s="102">
        <v>0</v>
      </c>
      <c r="N47" s="100">
        <v>390517.25</v>
      </c>
      <c r="O47" s="101">
        <v>0</v>
      </c>
      <c r="P47" s="82">
        <v>762572</v>
      </c>
      <c r="Q47" s="83">
        <v>0</v>
      </c>
      <c r="R47" s="100">
        <v>453623</v>
      </c>
      <c r="S47" s="101"/>
      <c r="T47" s="103">
        <v>382977</v>
      </c>
      <c r="U47" s="101">
        <v>0</v>
      </c>
      <c r="V47" s="103">
        <v>3357294.05</v>
      </c>
      <c r="W47" s="102">
        <v>0</v>
      </c>
      <c r="X47" s="100">
        <v>1116441</v>
      </c>
      <c r="Y47" s="101">
        <v>0</v>
      </c>
      <c r="Z47" s="82">
        <v>1475774</v>
      </c>
      <c r="AA47" s="83">
        <v>0</v>
      </c>
      <c r="AB47" s="100">
        <v>731518</v>
      </c>
      <c r="AC47" s="102">
        <v>0</v>
      </c>
      <c r="AD47" s="100">
        <v>848601.8</v>
      </c>
      <c r="AE47" s="102">
        <v>0</v>
      </c>
      <c r="AF47" s="100">
        <v>2783650</v>
      </c>
      <c r="AG47" s="101">
        <v>0</v>
      </c>
      <c r="AH47" s="103">
        <v>1697172</v>
      </c>
      <c r="AI47" s="102">
        <v>0</v>
      </c>
      <c r="AJ47" s="100">
        <v>817779</v>
      </c>
      <c r="AK47" s="90">
        <v>0</v>
      </c>
      <c r="AL47" s="103">
        <v>932228.20988999994</v>
      </c>
      <c r="AM47" s="102">
        <v>0</v>
      </c>
      <c r="AN47" s="10">
        <v>1493671</v>
      </c>
      <c r="AO47" s="11">
        <v>24772</v>
      </c>
      <c r="AP47" s="103">
        <v>992399</v>
      </c>
      <c r="AQ47" s="102">
        <v>43008.19</v>
      </c>
      <c r="AR47" s="84">
        <v>356259.68</v>
      </c>
      <c r="AS47" s="101">
        <v>0</v>
      </c>
      <c r="AT47" s="103">
        <v>87393.313999999998</v>
      </c>
      <c r="AU47" s="102">
        <v>0</v>
      </c>
      <c r="AV47" s="100">
        <v>134670</v>
      </c>
      <c r="AW47" s="101">
        <v>0</v>
      </c>
      <c r="AX47" s="103">
        <v>200523.89733000001</v>
      </c>
      <c r="AY47" s="102">
        <v>0</v>
      </c>
      <c r="AZ47" s="100">
        <v>114383</v>
      </c>
      <c r="BA47" s="102">
        <v>0</v>
      </c>
      <c r="BB47" s="100">
        <v>138138.05799999999</v>
      </c>
      <c r="BC47" s="102">
        <v>0</v>
      </c>
      <c r="BD47" s="100">
        <f t="shared" ref="BD47" si="20">SUM(BB47,AZ47,AX47,AV47,AT47,AR47,AP47,AN47,AL47,AJ47,AH47,AF47,AD47,AB47,Z47,X47,V47,T47,R47,P47,N47,L47,J47,H47,F47,D47)</f>
        <v>34629452.569219999</v>
      </c>
      <c r="BE47" s="74">
        <f t="shared" ref="BE47" si="21">SUM(BC47,BA47,AY47,AW47,AU47,AS47,AQ47,AO47,AM47,AK47,AI47,AG47,AE47,AC47,AA47,Y47,W47,U47,S47,Q47,O47,M47,K47,I47,G47,E47)</f>
        <v>67780.19</v>
      </c>
    </row>
    <row r="48" spans="1:59" ht="12.75" customHeight="1" x14ac:dyDescent="0.25">
      <c r="A48" s="47" t="s">
        <v>124</v>
      </c>
      <c r="B48" s="48" t="s">
        <v>125</v>
      </c>
      <c r="C48" s="49" t="s">
        <v>126</v>
      </c>
      <c r="D48" s="50">
        <f>SUM(D49:D51)</f>
        <v>5202</v>
      </c>
      <c r="E48" s="54">
        <f t="shared" ref="E48:BE48" si="22">SUM(E49:E51)</f>
        <v>0</v>
      </c>
      <c r="F48" s="50">
        <f t="shared" si="22"/>
        <v>696</v>
      </c>
      <c r="G48" s="55">
        <f t="shared" si="22"/>
        <v>97</v>
      </c>
      <c r="H48" s="53">
        <f t="shared" si="22"/>
        <v>1489</v>
      </c>
      <c r="I48" s="54">
        <f t="shared" si="22"/>
        <v>0</v>
      </c>
      <c r="J48" s="50">
        <f t="shared" si="22"/>
        <v>27419</v>
      </c>
      <c r="K48" s="55">
        <f t="shared" si="22"/>
        <v>40</v>
      </c>
      <c r="L48" s="53">
        <f t="shared" si="22"/>
        <v>5527</v>
      </c>
      <c r="M48" s="54">
        <f t="shared" si="22"/>
        <v>95</v>
      </c>
      <c r="N48" s="50">
        <f t="shared" si="22"/>
        <v>220.37</v>
      </c>
      <c r="O48" s="55">
        <f t="shared" si="22"/>
        <v>90.12</v>
      </c>
      <c r="P48" s="53">
        <f t="shared" si="22"/>
        <v>655</v>
      </c>
      <c r="Q48" s="54">
        <f t="shared" si="22"/>
        <v>0</v>
      </c>
      <c r="R48" s="50">
        <f t="shared" si="22"/>
        <v>1106</v>
      </c>
      <c r="S48" s="55">
        <f t="shared" si="22"/>
        <v>0</v>
      </c>
      <c r="T48" s="53">
        <f t="shared" si="22"/>
        <v>184</v>
      </c>
      <c r="U48" s="55">
        <f t="shared" si="22"/>
        <v>0</v>
      </c>
      <c r="V48" s="53">
        <f t="shared" si="22"/>
        <v>13402.92</v>
      </c>
      <c r="W48" s="54">
        <f t="shared" si="22"/>
        <v>15</v>
      </c>
      <c r="X48" s="50">
        <f t="shared" si="22"/>
        <v>0</v>
      </c>
      <c r="Y48" s="55">
        <f t="shared" si="22"/>
        <v>0</v>
      </c>
      <c r="Z48" s="53">
        <f t="shared" si="22"/>
        <v>8944</v>
      </c>
      <c r="AA48" s="54">
        <f t="shared" si="22"/>
        <v>0</v>
      </c>
      <c r="AB48" s="50">
        <f t="shared" si="22"/>
        <v>2915.09</v>
      </c>
      <c r="AC48" s="54">
        <f t="shared" si="22"/>
        <v>0</v>
      </c>
      <c r="AD48" s="50">
        <f t="shared" si="22"/>
        <v>40426.699999999997</v>
      </c>
      <c r="AE48" s="54">
        <f t="shared" si="22"/>
        <v>0</v>
      </c>
      <c r="AF48" s="50">
        <f t="shared" si="22"/>
        <v>10168</v>
      </c>
      <c r="AG48" s="55">
        <f t="shared" si="22"/>
        <v>0</v>
      </c>
      <c r="AH48" s="53">
        <f t="shared" si="22"/>
        <v>0</v>
      </c>
      <c r="AI48" s="54">
        <f t="shared" si="22"/>
        <v>0</v>
      </c>
      <c r="AJ48" s="56">
        <f t="shared" si="22"/>
        <v>1845</v>
      </c>
      <c r="AK48" s="55">
        <f t="shared" si="22"/>
        <v>371</v>
      </c>
      <c r="AL48" s="57">
        <f t="shared" si="22"/>
        <v>6747.9040000000005</v>
      </c>
      <c r="AM48" s="54">
        <f t="shared" si="22"/>
        <v>25</v>
      </c>
      <c r="AN48" s="56">
        <f t="shared" si="22"/>
        <v>44777</v>
      </c>
      <c r="AO48" s="55">
        <f t="shared" si="22"/>
        <v>0</v>
      </c>
      <c r="AP48" s="57">
        <f t="shared" si="22"/>
        <v>3227</v>
      </c>
      <c r="AQ48" s="54">
        <f t="shared" si="22"/>
        <v>83</v>
      </c>
      <c r="AR48" s="56">
        <f t="shared" si="22"/>
        <v>498.5</v>
      </c>
      <c r="AS48" s="55">
        <f t="shared" si="22"/>
        <v>0</v>
      </c>
      <c r="AT48" s="57">
        <f t="shared" si="22"/>
        <v>388.81200000000001</v>
      </c>
      <c r="AU48" s="54">
        <f t="shared" si="22"/>
        <v>0</v>
      </c>
      <c r="AV48" s="56">
        <f t="shared" si="22"/>
        <v>240</v>
      </c>
      <c r="AW48" s="55">
        <f t="shared" si="22"/>
        <v>0</v>
      </c>
      <c r="AX48" s="57">
        <f t="shared" si="22"/>
        <v>227</v>
      </c>
      <c r="AY48" s="54">
        <f t="shared" si="22"/>
        <v>0</v>
      </c>
      <c r="AZ48" s="56">
        <f t="shared" si="22"/>
        <v>9</v>
      </c>
      <c r="BA48" s="54">
        <f t="shared" si="22"/>
        <v>35</v>
      </c>
      <c r="BB48" s="56">
        <f t="shared" si="22"/>
        <v>5</v>
      </c>
      <c r="BC48" s="54">
        <f t="shared" si="22"/>
        <v>0</v>
      </c>
      <c r="BD48" s="56">
        <f t="shared" si="22"/>
        <v>176320.296</v>
      </c>
      <c r="BE48" s="54">
        <f t="shared" si="22"/>
        <v>851.12</v>
      </c>
    </row>
    <row r="49" spans="1:57" ht="12.75" customHeight="1" x14ac:dyDescent="0.25">
      <c r="A49" s="8" t="s">
        <v>127</v>
      </c>
      <c r="B49" s="9">
        <v>681</v>
      </c>
      <c r="C49" s="76" t="s">
        <v>128</v>
      </c>
      <c r="D49" s="80">
        <v>0</v>
      </c>
      <c r="E49" s="81">
        <v>0</v>
      </c>
      <c r="F49" s="100" t="s">
        <v>190</v>
      </c>
      <c r="G49" s="101">
        <v>0</v>
      </c>
      <c r="H49" s="103">
        <v>1353</v>
      </c>
      <c r="I49" s="102">
        <v>0</v>
      </c>
      <c r="J49" s="10">
        <v>0</v>
      </c>
      <c r="K49" s="11">
        <v>0</v>
      </c>
      <c r="L49" s="103" t="s">
        <v>190</v>
      </c>
      <c r="M49" s="102">
        <v>0</v>
      </c>
      <c r="N49" s="100">
        <v>0</v>
      </c>
      <c r="O49" s="101">
        <v>0</v>
      </c>
      <c r="P49" s="82">
        <v>0</v>
      </c>
      <c r="Q49" s="83">
        <v>0</v>
      </c>
      <c r="R49" s="100"/>
      <c r="S49" s="101"/>
      <c r="T49" s="103">
        <v>0</v>
      </c>
      <c r="U49" s="89">
        <v>0</v>
      </c>
      <c r="V49" s="103" t="s">
        <v>190</v>
      </c>
      <c r="W49" s="102">
        <v>0</v>
      </c>
      <c r="X49" s="100" t="s">
        <v>190</v>
      </c>
      <c r="Y49" s="101">
        <v>0</v>
      </c>
      <c r="Z49" s="82">
        <v>0</v>
      </c>
      <c r="AA49" s="83">
        <v>0</v>
      </c>
      <c r="AB49" s="100">
        <v>0</v>
      </c>
      <c r="AC49" s="102">
        <v>0</v>
      </c>
      <c r="AD49" s="100" t="s">
        <v>190</v>
      </c>
      <c r="AE49" s="102">
        <v>0</v>
      </c>
      <c r="AF49" s="100">
        <v>0</v>
      </c>
      <c r="AG49" s="101">
        <v>0</v>
      </c>
      <c r="AH49" s="103">
        <v>0</v>
      </c>
      <c r="AI49" s="102">
        <v>0</v>
      </c>
      <c r="AJ49" s="100" t="s">
        <v>190</v>
      </c>
      <c r="AK49" s="90">
        <v>0</v>
      </c>
      <c r="AL49" s="103" t="s">
        <v>190</v>
      </c>
      <c r="AM49" s="102">
        <v>0</v>
      </c>
      <c r="AN49" s="10">
        <v>0</v>
      </c>
      <c r="AO49" s="11">
        <v>0</v>
      </c>
      <c r="AP49" s="103">
        <v>0</v>
      </c>
      <c r="AQ49" s="102">
        <v>0</v>
      </c>
      <c r="AR49" s="100">
        <v>0</v>
      </c>
      <c r="AS49" s="101">
        <v>0</v>
      </c>
      <c r="AT49" s="86">
        <v>0</v>
      </c>
      <c r="AU49" s="87">
        <v>0</v>
      </c>
      <c r="AV49" s="100">
        <v>0</v>
      </c>
      <c r="AW49" s="101">
        <v>0</v>
      </c>
      <c r="AX49" s="103">
        <v>0</v>
      </c>
      <c r="AY49" s="102">
        <v>0</v>
      </c>
      <c r="AZ49" s="100">
        <v>0</v>
      </c>
      <c r="BA49" s="102">
        <v>0</v>
      </c>
      <c r="BB49" s="100">
        <v>0</v>
      </c>
      <c r="BC49" s="102">
        <v>0</v>
      </c>
      <c r="BD49" s="100">
        <f t="shared" ref="BD49:BD52" si="23">SUM(BB49,AZ49,AX49,AV49,AT49,AR49,AP49,AN49,AL49,AJ49,AH49,AF49,AD49,AB49,Z49,X49,V49,T49,R49,P49,N49,L49,J49,H49,F49,D49)</f>
        <v>1353</v>
      </c>
      <c r="BE49" s="74">
        <f t="shared" ref="BE49:BE52" si="24">SUM(BC49,BA49,AY49,AW49,AU49,AS49,AQ49,AO49,AM49,AK49,AI49,AG49,AE49,AC49,AA49,Y49,W49,U49,S49,Q49,O49,M49,K49,I49,G49,E49)</f>
        <v>0</v>
      </c>
    </row>
    <row r="50" spans="1:57" ht="12.75" customHeight="1" x14ac:dyDescent="0.25">
      <c r="A50" s="8" t="s">
        <v>129</v>
      </c>
      <c r="B50" s="9">
        <v>682</v>
      </c>
      <c r="C50" s="76" t="s">
        <v>130</v>
      </c>
      <c r="D50" s="100">
        <v>5202</v>
      </c>
      <c r="E50" s="102">
        <v>0</v>
      </c>
      <c r="F50" s="100">
        <v>696</v>
      </c>
      <c r="G50" s="101">
        <v>97</v>
      </c>
      <c r="H50" s="103">
        <v>136</v>
      </c>
      <c r="I50" s="102">
        <v>0</v>
      </c>
      <c r="J50" s="10">
        <v>27419</v>
      </c>
      <c r="K50" s="11">
        <v>40</v>
      </c>
      <c r="L50" s="103">
        <v>5527</v>
      </c>
      <c r="M50" s="102">
        <v>94</v>
      </c>
      <c r="N50" s="100">
        <v>220.37</v>
      </c>
      <c r="O50" s="101">
        <v>90.12</v>
      </c>
      <c r="P50" s="82">
        <v>655</v>
      </c>
      <c r="Q50" s="83">
        <v>0</v>
      </c>
      <c r="R50" s="100">
        <v>1106</v>
      </c>
      <c r="S50" s="101"/>
      <c r="T50" s="103">
        <v>184</v>
      </c>
      <c r="U50" s="101">
        <v>0</v>
      </c>
      <c r="V50" s="103">
        <v>13402.92</v>
      </c>
      <c r="W50" s="102">
        <v>15</v>
      </c>
      <c r="X50" s="100" t="s">
        <v>190</v>
      </c>
      <c r="Y50" s="101">
        <v>0</v>
      </c>
      <c r="Z50" s="82">
        <v>8944</v>
      </c>
      <c r="AA50" s="83">
        <v>0</v>
      </c>
      <c r="AB50" s="100">
        <v>2915.09</v>
      </c>
      <c r="AC50" s="102">
        <v>0</v>
      </c>
      <c r="AD50" s="100">
        <v>40426.699999999997</v>
      </c>
      <c r="AE50" s="102">
        <v>0</v>
      </c>
      <c r="AF50" s="100">
        <v>10168</v>
      </c>
      <c r="AG50" s="101">
        <v>0</v>
      </c>
      <c r="AH50" s="103">
        <v>0</v>
      </c>
      <c r="AI50" s="102">
        <v>0</v>
      </c>
      <c r="AJ50" s="100">
        <v>1845</v>
      </c>
      <c r="AK50" s="90">
        <v>371</v>
      </c>
      <c r="AL50" s="103">
        <v>6747.9040000000005</v>
      </c>
      <c r="AM50" s="102">
        <v>25</v>
      </c>
      <c r="AN50" s="10">
        <v>44777</v>
      </c>
      <c r="AO50" s="11">
        <v>0</v>
      </c>
      <c r="AP50" s="103">
        <v>3227</v>
      </c>
      <c r="AQ50" s="102">
        <v>83</v>
      </c>
      <c r="AR50" s="100">
        <v>498.5</v>
      </c>
      <c r="AS50" s="101">
        <v>0</v>
      </c>
      <c r="AT50" s="86">
        <v>388.81200000000001</v>
      </c>
      <c r="AU50" s="87">
        <v>0</v>
      </c>
      <c r="AV50" s="100">
        <v>240</v>
      </c>
      <c r="AW50" s="101">
        <v>0</v>
      </c>
      <c r="AX50" s="103">
        <v>227</v>
      </c>
      <c r="AY50" s="102">
        <v>0</v>
      </c>
      <c r="AZ50" s="100">
        <v>9</v>
      </c>
      <c r="BA50" s="102">
        <v>35</v>
      </c>
      <c r="BB50" s="100">
        <v>5</v>
      </c>
      <c r="BC50" s="102">
        <v>0</v>
      </c>
      <c r="BD50" s="100">
        <f t="shared" si="23"/>
        <v>174967.296</v>
      </c>
      <c r="BE50" s="74">
        <f t="shared" si="24"/>
        <v>850.12</v>
      </c>
    </row>
    <row r="51" spans="1:57" ht="12.75" customHeight="1" x14ac:dyDescent="0.25">
      <c r="A51" s="8" t="s">
        <v>131</v>
      </c>
      <c r="B51" s="9">
        <v>684</v>
      </c>
      <c r="C51" s="76" t="s">
        <v>132</v>
      </c>
      <c r="D51" s="80">
        <v>0</v>
      </c>
      <c r="E51" s="81">
        <v>0</v>
      </c>
      <c r="F51" s="100" t="s">
        <v>190</v>
      </c>
      <c r="G51" s="101">
        <v>0</v>
      </c>
      <c r="H51" s="103" t="s">
        <v>190</v>
      </c>
      <c r="I51" s="102">
        <v>0</v>
      </c>
      <c r="J51" s="10">
        <v>0</v>
      </c>
      <c r="K51" s="11">
        <v>0</v>
      </c>
      <c r="L51" s="103" t="s">
        <v>190</v>
      </c>
      <c r="M51" s="102">
        <v>1</v>
      </c>
      <c r="N51" s="100">
        <v>0</v>
      </c>
      <c r="O51" s="101">
        <v>0</v>
      </c>
      <c r="P51" s="82">
        <v>0</v>
      </c>
      <c r="Q51" s="83">
        <v>0</v>
      </c>
      <c r="R51" s="100"/>
      <c r="S51" s="101"/>
      <c r="T51" s="103">
        <v>0</v>
      </c>
      <c r="U51" s="101">
        <v>0</v>
      </c>
      <c r="V51" s="103" t="s">
        <v>190</v>
      </c>
      <c r="W51" s="102">
        <v>0</v>
      </c>
      <c r="X51" s="100" t="s">
        <v>190</v>
      </c>
      <c r="Y51" s="101">
        <v>0</v>
      </c>
      <c r="Z51" s="82">
        <v>0</v>
      </c>
      <c r="AA51" s="83">
        <v>0</v>
      </c>
      <c r="AB51" s="100">
        <v>0</v>
      </c>
      <c r="AC51" s="102">
        <v>0</v>
      </c>
      <c r="AD51" s="100" t="s">
        <v>190</v>
      </c>
      <c r="AE51" s="102">
        <v>0</v>
      </c>
      <c r="AF51" s="100">
        <v>0</v>
      </c>
      <c r="AG51" s="101">
        <v>0</v>
      </c>
      <c r="AH51" s="103">
        <v>0</v>
      </c>
      <c r="AI51" s="102">
        <v>0</v>
      </c>
      <c r="AJ51" s="100" t="s">
        <v>190</v>
      </c>
      <c r="AK51" s="90">
        <v>0</v>
      </c>
      <c r="AL51" s="103" t="s">
        <v>190</v>
      </c>
      <c r="AM51" s="102">
        <v>0</v>
      </c>
      <c r="AN51" s="10">
        <v>0</v>
      </c>
      <c r="AO51" s="11">
        <v>0</v>
      </c>
      <c r="AP51" s="103">
        <v>0</v>
      </c>
      <c r="AQ51" s="102">
        <v>0</v>
      </c>
      <c r="AR51" s="84">
        <v>0</v>
      </c>
      <c r="AS51" s="101">
        <v>0</v>
      </c>
      <c r="AT51" s="86">
        <v>0</v>
      </c>
      <c r="AU51" s="87">
        <v>0</v>
      </c>
      <c r="AV51" s="100">
        <v>0</v>
      </c>
      <c r="AW51" s="101">
        <v>0</v>
      </c>
      <c r="AX51" s="103">
        <v>0</v>
      </c>
      <c r="AY51" s="102">
        <v>0</v>
      </c>
      <c r="AZ51" s="100">
        <v>0</v>
      </c>
      <c r="BA51" s="102">
        <v>0</v>
      </c>
      <c r="BB51" s="100">
        <v>0</v>
      </c>
      <c r="BC51" s="102">
        <v>0</v>
      </c>
      <c r="BD51" s="100">
        <f t="shared" si="23"/>
        <v>0</v>
      </c>
      <c r="BE51" s="74">
        <f t="shared" si="24"/>
        <v>1</v>
      </c>
    </row>
    <row r="52" spans="1:57" x14ac:dyDescent="0.25">
      <c r="A52" s="47" t="s">
        <v>133</v>
      </c>
      <c r="B52" s="48" t="s">
        <v>134</v>
      </c>
      <c r="C52" s="49" t="s">
        <v>135</v>
      </c>
      <c r="D52" s="50">
        <v>1546099</v>
      </c>
      <c r="E52" s="51">
        <v>349004</v>
      </c>
      <c r="F52" s="50">
        <v>79128</v>
      </c>
      <c r="G52" s="55">
        <v>47952</v>
      </c>
      <c r="H52" s="78">
        <v>23628</v>
      </c>
      <c r="I52" s="79">
        <v>49820</v>
      </c>
      <c r="J52" s="50">
        <v>420449</v>
      </c>
      <c r="K52" s="52">
        <v>186002</v>
      </c>
      <c r="L52" s="58">
        <v>313157</v>
      </c>
      <c r="M52" s="59">
        <v>65935</v>
      </c>
      <c r="N52" s="50">
        <v>70214.45</v>
      </c>
      <c r="O52" s="52">
        <v>193865.44</v>
      </c>
      <c r="P52" s="91">
        <v>43727</v>
      </c>
      <c r="Q52" s="92">
        <v>10716</v>
      </c>
      <c r="R52" s="60">
        <v>35049</v>
      </c>
      <c r="S52" s="61">
        <v>50917</v>
      </c>
      <c r="T52" s="58">
        <v>15947</v>
      </c>
      <c r="U52" s="61">
        <v>9514</v>
      </c>
      <c r="V52" s="53">
        <v>20681.73</v>
      </c>
      <c r="W52" s="51">
        <v>852127.64</v>
      </c>
      <c r="X52" s="93">
        <v>67133</v>
      </c>
      <c r="Y52" s="94">
        <v>119595</v>
      </c>
      <c r="Z52" s="58">
        <v>95484</v>
      </c>
      <c r="AA52" s="59">
        <v>93886</v>
      </c>
      <c r="AB52" s="60">
        <v>67225.23</v>
      </c>
      <c r="AC52" s="59">
        <v>115440.46</v>
      </c>
      <c r="AD52" s="50">
        <v>57800.69</v>
      </c>
      <c r="AE52" s="51">
        <v>28343.24</v>
      </c>
      <c r="AF52" s="60">
        <v>224794</v>
      </c>
      <c r="AG52" s="61">
        <v>316980</v>
      </c>
      <c r="AH52" s="57">
        <v>99665</v>
      </c>
      <c r="AI52" s="54">
        <v>194882</v>
      </c>
      <c r="AJ52" s="60">
        <v>40996</v>
      </c>
      <c r="AK52" s="61">
        <v>58694</v>
      </c>
      <c r="AL52" s="58">
        <v>76626.489430000001</v>
      </c>
      <c r="AM52" s="59">
        <v>220208.16750000001</v>
      </c>
      <c r="AN52" s="60">
        <v>105397</v>
      </c>
      <c r="AO52" s="61">
        <v>278687</v>
      </c>
      <c r="AP52" s="58">
        <v>82053</v>
      </c>
      <c r="AQ52" s="59">
        <v>318841</v>
      </c>
      <c r="AR52" s="95">
        <v>4687.16</v>
      </c>
      <c r="AS52" s="96">
        <v>25786.89</v>
      </c>
      <c r="AT52" s="97">
        <v>1400.3320000000001</v>
      </c>
      <c r="AU52" s="98">
        <v>2542.1790000000001</v>
      </c>
      <c r="AV52" s="60">
        <v>5395</v>
      </c>
      <c r="AW52" s="61">
        <v>6818</v>
      </c>
      <c r="AX52" s="99">
        <v>7364.70219</v>
      </c>
      <c r="AY52" s="49">
        <v>3109.2386699999997</v>
      </c>
      <c r="AZ52" s="60">
        <v>9920</v>
      </c>
      <c r="BA52" s="59">
        <v>4520</v>
      </c>
      <c r="BB52" s="60">
        <v>11115.335999999999</v>
      </c>
      <c r="BC52" s="59">
        <v>8408.5169999999998</v>
      </c>
      <c r="BD52" s="73">
        <f t="shared" si="23"/>
        <v>3525137.11962</v>
      </c>
      <c r="BE52" s="75">
        <f t="shared" si="24"/>
        <v>3612594.7721699998</v>
      </c>
    </row>
    <row r="53" spans="1:57" x14ac:dyDescent="0.25">
      <c r="A53" s="47" t="s">
        <v>136</v>
      </c>
      <c r="B53" s="48" t="s">
        <v>137</v>
      </c>
      <c r="C53" s="49" t="s">
        <v>138</v>
      </c>
      <c r="D53" s="50">
        <f>SUM(D54:D59)</f>
        <v>1326337</v>
      </c>
      <c r="E53" s="54">
        <f t="shared" ref="E53:BE53" si="25">SUM(E54:E59)</f>
        <v>24819</v>
      </c>
      <c r="F53" s="50">
        <f t="shared" si="25"/>
        <v>199766.51</v>
      </c>
      <c r="G53" s="55">
        <f t="shared" si="25"/>
        <v>500</v>
      </c>
      <c r="H53" s="53">
        <f t="shared" si="25"/>
        <v>91492</v>
      </c>
      <c r="I53" s="54">
        <f t="shared" si="25"/>
        <v>2776</v>
      </c>
      <c r="J53" s="50">
        <f t="shared" si="25"/>
        <v>1426630</v>
      </c>
      <c r="K53" s="55">
        <f t="shared" si="25"/>
        <v>912</v>
      </c>
      <c r="L53" s="53">
        <f t="shared" si="25"/>
        <v>659717</v>
      </c>
      <c r="M53" s="54">
        <f t="shared" si="25"/>
        <v>12868</v>
      </c>
      <c r="N53" s="50">
        <f t="shared" si="25"/>
        <v>218601.06</v>
      </c>
      <c r="O53" s="55">
        <f t="shared" si="25"/>
        <v>35905.979999999996</v>
      </c>
      <c r="P53" s="53">
        <f t="shared" si="25"/>
        <v>75316</v>
      </c>
      <c r="Q53" s="54">
        <f t="shared" si="25"/>
        <v>338</v>
      </c>
      <c r="R53" s="50">
        <f t="shared" si="25"/>
        <v>76661</v>
      </c>
      <c r="S53" s="55">
        <f t="shared" si="25"/>
        <v>-6</v>
      </c>
      <c r="T53" s="53">
        <f t="shared" si="25"/>
        <v>49585</v>
      </c>
      <c r="U53" s="55">
        <f t="shared" si="25"/>
        <v>408</v>
      </c>
      <c r="V53" s="53">
        <f t="shared" si="25"/>
        <v>807540.89</v>
      </c>
      <c r="W53" s="54">
        <f t="shared" si="25"/>
        <v>33116.47</v>
      </c>
      <c r="X53" s="50">
        <f t="shared" si="25"/>
        <v>362986</v>
      </c>
      <c r="Y53" s="55">
        <f t="shared" si="25"/>
        <v>14803</v>
      </c>
      <c r="Z53" s="53">
        <f t="shared" si="25"/>
        <v>538066</v>
      </c>
      <c r="AA53" s="54">
        <f t="shared" si="25"/>
        <v>319</v>
      </c>
      <c r="AB53" s="50">
        <f t="shared" si="25"/>
        <v>251343.78</v>
      </c>
      <c r="AC53" s="54">
        <f t="shared" si="25"/>
        <v>469.58000000000004</v>
      </c>
      <c r="AD53" s="50">
        <f t="shared" si="25"/>
        <v>324485.2</v>
      </c>
      <c r="AE53" s="54">
        <f t="shared" si="25"/>
        <v>451.1</v>
      </c>
      <c r="AF53" s="50">
        <f t="shared" si="25"/>
        <v>792767</v>
      </c>
      <c r="AG53" s="55">
        <f t="shared" si="25"/>
        <v>30790.7</v>
      </c>
      <c r="AH53" s="53">
        <f t="shared" si="25"/>
        <v>653144</v>
      </c>
      <c r="AI53" s="54">
        <f t="shared" si="25"/>
        <v>881</v>
      </c>
      <c r="AJ53" s="50">
        <f t="shared" si="25"/>
        <v>274756</v>
      </c>
      <c r="AK53" s="55">
        <f t="shared" si="25"/>
        <v>3131</v>
      </c>
      <c r="AL53" s="53">
        <f t="shared" si="25"/>
        <v>110008.2735</v>
      </c>
      <c r="AM53" s="54">
        <f t="shared" si="25"/>
        <v>1455.3988899999997</v>
      </c>
      <c r="AN53" s="50">
        <f t="shared" si="25"/>
        <v>221434</v>
      </c>
      <c r="AO53" s="55">
        <f t="shared" si="25"/>
        <v>15932</v>
      </c>
      <c r="AP53" s="53">
        <f t="shared" si="25"/>
        <v>197814</v>
      </c>
      <c r="AQ53" s="54">
        <f t="shared" si="25"/>
        <v>20194</v>
      </c>
      <c r="AR53" s="50">
        <f t="shared" si="25"/>
        <v>68369.42</v>
      </c>
      <c r="AS53" s="55">
        <f t="shared" si="25"/>
        <v>33624.15</v>
      </c>
      <c r="AT53" s="53">
        <f t="shared" si="25"/>
        <v>4997.4289999999992</v>
      </c>
      <c r="AU53" s="54">
        <f t="shared" si="25"/>
        <v>63.662999999999997</v>
      </c>
      <c r="AV53" s="50">
        <f t="shared" si="25"/>
        <v>2522</v>
      </c>
      <c r="AW53" s="55">
        <f t="shared" si="25"/>
        <v>263</v>
      </c>
      <c r="AX53" s="53">
        <f t="shared" si="25"/>
        <v>26680.02003</v>
      </c>
      <c r="AY53" s="54">
        <f t="shared" si="25"/>
        <v>838.35856999999999</v>
      </c>
      <c r="AZ53" s="50">
        <f t="shared" si="25"/>
        <v>10829</v>
      </c>
      <c r="BA53" s="54">
        <f t="shared" si="25"/>
        <v>6</v>
      </c>
      <c r="BB53" s="50">
        <f t="shared" si="25"/>
        <v>21164.514999999999</v>
      </c>
      <c r="BC53" s="54">
        <f t="shared" si="25"/>
        <v>106.845</v>
      </c>
      <c r="BD53" s="50">
        <f t="shared" si="25"/>
        <v>8793013.0975299999</v>
      </c>
      <c r="BE53" s="54">
        <f t="shared" si="25"/>
        <v>234966.24546000001</v>
      </c>
    </row>
    <row r="54" spans="1:57" x14ac:dyDescent="0.25">
      <c r="A54" s="8" t="s">
        <v>139</v>
      </c>
      <c r="B54" s="9">
        <v>641.64200000000005</v>
      </c>
      <c r="C54" s="76" t="s">
        <v>140</v>
      </c>
      <c r="D54" s="80">
        <v>1981</v>
      </c>
      <c r="E54" s="81">
        <v>2728</v>
      </c>
      <c r="F54" s="100">
        <v>2561</v>
      </c>
      <c r="G54" s="101">
        <v>0</v>
      </c>
      <c r="H54" s="103">
        <v>52</v>
      </c>
      <c r="I54" s="102">
        <v>123</v>
      </c>
      <c r="J54" s="10">
        <v>6147</v>
      </c>
      <c r="K54" s="11">
        <v>6</v>
      </c>
      <c r="L54" s="103">
        <v>1431</v>
      </c>
      <c r="M54" s="102">
        <v>124</v>
      </c>
      <c r="N54" s="100">
        <v>142.01</v>
      </c>
      <c r="O54" s="101">
        <v>147</v>
      </c>
      <c r="P54" s="82">
        <v>446</v>
      </c>
      <c r="Q54" s="83">
        <v>70</v>
      </c>
      <c r="R54" s="100"/>
      <c r="S54" s="101"/>
      <c r="T54" s="103">
        <v>204</v>
      </c>
      <c r="U54" s="101">
        <v>0</v>
      </c>
      <c r="V54" s="103">
        <v>2002.93</v>
      </c>
      <c r="W54" s="102">
        <v>2254.7399999999998</v>
      </c>
      <c r="X54" s="100">
        <v>0</v>
      </c>
      <c r="Y54" s="101">
        <v>0</v>
      </c>
      <c r="Z54" s="82">
        <v>3273</v>
      </c>
      <c r="AA54" s="83">
        <v>0</v>
      </c>
      <c r="AB54" s="100">
        <v>858.27</v>
      </c>
      <c r="AC54" s="102">
        <v>0</v>
      </c>
      <c r="AD54" s="100">
        <v>169.86</v>
      </c>
      <c r="AE54" s="102">
        <v>0</v>
      </c>
      <c r="AF54" s="88">
        <v>574</v>
      </c>
      <c r="AG54" s="101">
        <v>395</v>
      </c>
      <c r="AH54" s="103">
        <v>5486</v>
      </c>
      <c r="AI54" s="102">
        <v>28</v>
      </c>
      <c r="AJ54" s="100">
        <v>1403</v>
      </c>
      <c r="AK54" s="101">
        <v>64</v>
      </c>
      <c r="AL54" s="103">
        <v>37.985999999999997</v>
      </c>
      <c r="AM54" s="102">
        <v>22.18825</v>
      </c>
      <c r="AN54" s="10">
        <v>2963</v>
      </c>
      <c r="AO54" s="11">
        <v>45</v>
      </c>
      <c r="AP54" s="103">
        <v>2059</v>
      </c>
      <c r="AQ54" s="102">
        <v>137</v>
      </c>
      <c r="AR54" s="84">
        <v>400</v>
      </c>
      <c r="AS54" s="85">
        <v>2.42</v>
      </c>
      <c r="AT54" s="86">
        <v>15.416</v>
      </c>
      <c r="AU54" s="87">
        <v>0</v>
      </c>
      <c r="AV54" s="100">
        <v>2</v>
      </c>
      <c r="AW54" s="101">
        <v>0</v>
      </c>
      <c r="AX54" s="103">
        <v>96.548000000000002</v>
      </c>
      <c r="AY54" s="102">
        <v>0</v>
      </c>
      <c r="AZ54" s="100">
        <v>54</v>
      </c>
      <c r="BA54" s="102">
        <v>5</v>
      </c>
      <c r="BB54" s="100">
        <v>9.2999999999999999E-2</v>
      </c>
      <c r="BC54" s="102">
        <v>97.007999999999996</v>
      </c>
      <c r="BD54" s="100">
        <f t="shared" ref="BD54:BD59" si="26">SUM(BB54,AZ54,AX54,AV54,AT54,AR54,AP54,AN54,AL54,AJ54,AH54,AF54,AD54,AB54,Z54,X54,V54,T54,R54,P54,N54,L54,J54,H54,F54,D54)</f>
        <v>32359.113000000001</v>
      </c>
      <c r="BE54" s="74">
        <f t="shared" ref="BE54:BE59" si="27">SUM(BC54,BA54,AY54,AW54,AU54,AS54,AQ54,AO54,AM54,AK54,AI54,AG54,AE54,AC54,AA54,Y54,W54,U54,S54,Q54,O54,M54,K54,I54,G54,E54)</f>
        <v>6248.3562499999998</v>
      </c>
    </row>
    <row r="55" spans="1:57" x14ac:dyDescent="0.25">
      <c r="A55" s="8" t="s">
        <v>141</v>
      </c>
      <c r="B55" s="9">
        <v>643</v>
      </c>
      <c r="C55" s="76" t="s">
        <v>142</v>
      </c>
      <c r="D55" s="80">
        <v>70</v>
      </c>
      <c r="E55" s="81">
        <v>0</v>
      </c>
      <c r="F55" s="100">
        <v>0</v>
      </c>
      <c r="G55" s="101">
        <v>0</v>
      </c>
      <c r="H55" s="103">
        <v>0</v>
      </c>
      <c r="I55" s="102">
        <v>0</v>
      </c>
      <c r="J55" s="10">
        <v>0</v>
      </c>
      <c r="K55" s="11">
        <v>0</v>
      </c>
      <c r="L55" s="103">
        <v>0</v>
      </c>
      <c r="M55" s="102">
        <v>0</v>
      </c>
      <c r="N55" s="100">
        <v>0.53</v>
      </c>
      <c r="O55" s="101">
        <v>20</v>
      </c>
      <c r="P55" s="82">
        <v>0</v>
      </c>
      <c r="Q55" s="83">
        <v>0</v>
      </c>
      <c r="R55" s="100"/>
      <c r="S55" s="101"/>
      <c r="T55" s="103"/>
      <c r="U55" s="101">
        <v>0</v>
      </c>
      <c r="V55" s="103">
        <v>395.45</v>
      </c>
      <c r="W55" s="102">
        <v>361.24</v>
      </c>
      <c r="X55" s="100">
        <v>0</v>
      </c>
      <c r="Y55" s="101">
        <v>0</v>
      </c>
      <c r="Z55" s="82">
        <v>0</v>
      </c>
      <c r="AA55" s="83">
        <v>0</v>
      </c>
      <c r="AB55" s="100">
        <v>0</v>
      </c>
      <c r="AC55" s="102">
        <v>0</v>
      </c>
      <c r="AD55" s="100">
        <v>0</v>
      </c>
      <c r="AE55" s="102">
        <v>0</v>
      </c>
      <c r="AF55" s="100">
        <v>0</v>
      </c>
      <c r="AG55" s="101">
        <v>0</v>
      </c>
      <c r="AH55" s="103">
        <v>0</v>
      </c>
      <c r="AI55" s="102">
        <v>0</v>
      </c>
      <c r="AJ55" s="100">
        <v>0</v>
      </c>
      <c r="AK55" s="101">
        <v>0</v>
      </c>
      <c r="AL55" s="103">
        <v>0</v>
      </c>
      <c r="AM55" s="102">
        <v>0</v>
      </c>
      <c r="AN55" s="10">
        <v>23</v>
      </c>
      <c r="AO55" s="11">
        <v>32</v>
      </c>
      <c r="AP55" s="103">
        <v>0</v>
      </c>
      <c r="AQ55" s="102">
        <v>0</v>
      </c>
      <c r="AR55" s="84">
        <v>0</v>
      </c>
      <c r="AS55" s="85">
        <v>0</v>
      </c>
      <c r="AT55" s="86">
        <v>0</v>
      </c>
      <c r="AU55" s="87">
        <v>0</v>
      </c>
      <c r="AV55" s="100">
        <v>0</v>
      </c>
      <c r="AW55" s="101">
        <v>0</v>
      </c>
      <c r="AX55" s="103">
        <v>0</v>
      </c>
      <c r="AY55" s="102">
        <v>0</v>
      </c>
      <c r="AZ55" s="100">
        <v>0</v>
      </c>
      <c r="BA55" s="102">
        <v>0</v>
      </c>
      <c r="BB55" s="100">
        <v>0</v>
      </c>
      <c r="BC55" s="102">
        <v>0</v>
      </c>
      <c r="BD55" s="100">
        <f t="shared" si="26"/>
        <v>488.97999999999996</v>
      </c>
      <c r="BE55" s="74">
        <f t="shared" si="27"/>
        <v>413.24</v>
      </c>
    </row>
    <row r="56" spans="1:57" x14ac:dyDescent="0.25">
      <c r="A56" s="8" t="s">
        <v>143</v>
      </c>
      <c r="B56" s="9">
        <v>644</v>
      </c>
      <c r="C56" s="76" t="s">
        <v>144</v>
      </c>
      <c r="D56" s="80">
        <v>195</v>
      </c>
      <c r="E56" s="81">
        <v>10</v>
      </c>
      <c r="F56" s="100">
        <v>1786</v>
      </c>
      <c r="G56" s="101">
        <v>0</v>
      </c>
      <c r="H56" s="103">
        <v>503</v>
      </c>
      <c r="I56" s="102">
        <v>3</v>
      </c>
      <c r="J56" s="10">
        <v>4298</v>
      </c>
      <c r="K56" s="11">
        <v>0</v>
      </c>
      <c r="L56" s="15">
        <v>682</v>
      </c>
      <c r="M56" s="13">
        <v>0</v>
      </c>
      <c r="N56" s="100">
        <v>632.41</v>
      </c>
      <c r="O56" s="101">
        <v>8.99</v>
      </c>
      <c r="P56" s="82">
        <v>562</v>
      </c>
      <c r="Q56" s="83">
        <v>1</v>
      </c>
      <c r="R56" s="100">
        <v>655</v>
      </c>
      <c r="S56" s="101"/>
      <c r="T56" s="103">
        <v>310</v>
      </c>
      <c r="U56" s="101">
        <v>0</v>
      </c>
      <c r="V56" s="103">
        <v>2064.9</v>
      </c>
      <c r="W56" s="102">
        <v>147.41</v>
      </c>
      <c r="X56" s="100">
        <v>404</v>
      </c>
      <c r="Y56" s="101">
        <v>12</v>
      </c>
      <c r="Z56" s="82">
        <v>915</v>
      </c>
      <c r="AA56" s="83">
        <v>0</v>
      </c>
      <c r="AB56" s="100">
        <v>673.56</v>
      </c>
      <c r="AC56" s="102">
        <v>2.72</v>
      </c>
      <c r="AD56" s="100">
        <v>162.35</v>
      </c>
      <c r="AE56" s="102">
        <v>0</v>
      </c>
      <c r="AF56" s="100">
        <v>2138</v>
      </c>
      <c r="AG56" s="101">
        <v>1</v>
      </c>
      <c r="AH56" s="103">
        <v>-106</v>
      </c>
      <c r="AI56" s="102">
        <v>22</v>
      </c>
      <c r="AJ56" s="16">
        <v>436</v>
      </c>
      <c r="AK56" s="17">
        <v>0</v>
      </c>
      <c r="AL56" s="103">
        <v>195.74507999999997</v>
      </c>
      <c r="AM56" s="102">
        <v>0</v>
      </c>
      <c r="AN56" s="10">
        <v>317</v>
      </c>
      <c r="AO56" s="11">
        <v>15</v>
      </c>
      <c r="AP56" s="15">
        <v>355</v>
      </c>
      <c r="AQ56" s="13">
        <v>1</v>
      </c>
      <c r="AR56" s="84">
        <v>18.05</v>
      </c>
      <c r="AS56" s="85">
        <v>0.57999999999999996</v>
      </c>
      <c r="AT56" s="86">
        <v>0</v>
      </c>
      <c r="AU56" s="87">
        <v>0</v>
      </c>
      <c r="AV56" s="100">
        <v>18</v>
      </c>
      <c r="AW56" s="14">
        <v>0</v>
      </c>
      <c r="AX56" s="103">
        <v>16.098670000000002</v>
      </c>
      <c r="AY56" s="102">
        <v>0</v>
      </c>
      <c r="AZ56" s="100">
        <v>9</v>
      </c>
      <c r="BA56" s="13">
        <v>0</v>
      </c>
      <c r="BB56" s="12">
        <v>14.478999999999999</v>
      </c>
      <c r="BC56" s="13">
        <v>1.024</v>
      </c>
      <c r="BD56" s="100">
        <f t="shared" si="26"/>
        <v>17254.59275</v>
      </c>
      <c r="BE56" s="74">
        <f t="shared" si="27"/>
        <v>225.72399999999999</v>
      </c>
    </row>
    <row r="57" spans="1:57" x14ac:dyDescent="0.25">
      <c r="A57" s="8" t="s">
        <v>145</v>
      </c>
      <c r="B57" s="9">
        <v>645</v>
      </c>
      <c r="C57" s="76" t="s">
        <v>146</v>
      </c>
      <c r="D57" s="80">
        <v>6863</v>
      </c>
      <c r="E57" s="81">
        <v>124</v>
      </c>
      <c r="F57" s="100">
        <v>29</v>
      </c>
      <c r="G57" s="101">
        <v>0</v>
      </c>
      <c r="H57" s="103">
        <v>32</v>
      </c>
      <c r="I57" s="102">
        <v>0</v>
      </c>
      <c r="J57" s="10">
        <v>6499</v>
      </c>
      <c r="K57" s="11">
        <v>28</v>
      </c>
      <c r="L57" s="103">
        <v>715</v>
      </c>
      <c r="M57" s="102">
        <v>1</v>
      </c>
      <c r="N57" s="100">
        <v>29.01</v>
      </c>
      <c r="O57" s="101">
        <v>8.4</v>
      </c>
      <c r="P57" s="82">
        <v>36</v>
      </c>
      <c r="Q57" s="83">
        <v>0</v>
      </c>
      <c r="R57" s="100">
        <v>291</v>
      </c>
      <c r="S57" s="101">
        <v>-6</v>
      </c>
      <c r="T57" s="103">
        <v>10</v>
      </c>
      <c r="U57" s="101">
        <v>0</v>
      </c>
      <c r="V57" s="103">
        <v>1759.67</v>
      </c>
      <c r="W57" s="102">
        <v>1012.33</v>
      </c>
      <c r="X57" s="100">
        <v>44</v>
      </c>
      <c r="Y57" s="101">
        <v>4</v>
      </c>
      <c r="Z57" s="82">
        <v>157</v>
      </c>
      <c r="AA57" s="83">
        <v>3</v>
      </c>
      <c r="AB57" s="100">
        <v>351.6</v>
      </c>
      <c r="AC57" s="102">
        <v>2.19</v>
      </c>
      <c r="AD57" s="100">
        <v>11.72</v>
      </c>
      <c r="AE57" s="102">
        <v>0.06</v>
      </c>
      <c r="AF57" s="100">
        <v>302</v>
      </c>
      <c r="AG57" s="89">
        <v>163</v>
      </c>
      <c r="AH57" s="103">
        <v>132</v>
      </c>
      <c r="AI57" s="102">
        <v>3</v>
      </c>
      <c r="AJ57" s="100">
        <v>124</v>
      </c>
      <c r="AK57" s="101">
        <v>10</v>
      </c>
      <c r="AL57" s="103">
        <v>20</v>
      </c>
      <c r="AM57" s="102">
        <v>0</v>
      </c>
      <c r="AN57" s="10">
        <v>2818</v>
      </c>
      <c r="AO57" s="11">
        <v>28</v>
      </c>
      <c r="AP57" s="103">
        <v>101</v>
      </c>
      <c r="AQ57" s="102">
        <v>22</v>
      </c>
      <c r="AR57" s="84">
        <v>32.49</v>
      </c>
      <c r="AS57" s="85">
        <v>0.08</v>
      </c>
      <c r="AT57" s="86">
        <v>0.378</v>
      </c>
      <c r="AU57" s="87">
        <v>-0.378</v>
      </c>
      <c r="AV57" s="100">
        <v>2</v>
      </c>
      <c r="AW57" s="101">
        <v>0</v>
      </c>
      <c r="AX57" s="103">
        <v>12.635389999999999</v>
      </c>
      <c r="AY57" s="102">
        <v>2.4989999999999998E-2</v>
      </c>
      <c r="AZ57" s="100">
        <v>30</v>
      </c>
      <c r="BA57" s="102">
        <v>0</v>
      </c>
      <c r="BB57" s="100">
        <v>16.309999999999999</v>
      </c>
      <c r="BC57" s="102">
        <v>0</v>
      </c>
      <c r="BD57" s="100">
        <f t="shared" si="26"/>
        <v>20418.813389999999</v>
      </c>
      <c r="BE57" s="74">
        <f t="shared" si="27"/>
        <v>1402.7069900000001</v>
      </c>
    </row>
    <row r="58" spans="1:57" x14ac:dyDescent="0.25">
      <c r="A58" s="8" t="s">
        <v>147</v>
      </c>
      <c r="B58" s="9">
        <v>648</v>
      </c>
      <c r="C58" s="76" t="s">
        <v>148</v>
      </c>
      <c r="D58" s="80">
        <v>361246</v>
      </c>
      <c r="E58" s="81">
        <v>17158</v>
      </c>
      <c r="F58" s="100">
        <v>40380</v>
      </c>
      <c r="G58" s="101">
        <v>42</v>
      </c>
      <c r="H58" s="103">
        <v>27770</v>
      </c>
      <c r="I58" s="102">
        <v>131</v>
      </c>
      <c r="J58" s="10">
        <v>538436</v>
      </c>
      <c r="K58" s="11">
        <v>0</v>
      </c>
      <c r="L58" s="103">
        <v>93204</v>
      </c>
      <c r="M58" s="102">
        <v>534</v>
      </c>
      <c r="N58" s="100">
        <v>20710.490000000002</v>
      </c>
      <c r="O58" s="101">
        <v>125.67</v>
      </c>
      <c r="P58" s="82">
        <v>25846</v>
      </c>
      <c r="Q58" s="83">
        <v>0</v>
      </c>
      <c r="R58" s="100">
        <v>29032</v>
      </c>
      <c r="S58" s="101"/>
      <c r="T58" s="103">
        <v>16303</v>
      </c>
      <c r="U58" s="101">
        <v>0</v>
      </c>
      <c r="V58" s="103">
        <v>97105.84</v>
      </c>
      <c r="W58" s="102">
        <v>18310.099999999999</v>
      </c>
      <c r="X58" s="100">
        <v>7335</v>
      </c>
      <c r="Y58" s="101">
        <v>0</v>
      </c>
      <c r="Z58" s="82">
        <v>61518</v>
      </c>
      <c r="AA58" s="83">
        <v>0</v>
      </c>
      <c r="AB58" s="100">
        <v>21956.35</v>
      </c>
      <c r="AC58" s="102">
        <v>0</v>
      </c>
      <c r="AD58" s="100">
        <v>172214.17</v>
      </c>
      <c r="AE58" s="102">
        <v>0</v>
      </c>
      <c r="AF58" s="100">
        <v>233484</v>
      </c>
      <c r="AG58" s="101">
        <v>-0.3</v>
      </c>
      <c r="AH58" s="103">
        <v>195653</v>
      </c>
      <c r="AI58" s="102">
        <v>0</v>
      </c>
      <c r="AJ58" s="100">
        <v>62470</v>
      </c>
      <c r="AK58" s="101">
        <v>3026</v>
      </c>
      <c r="AL58" s="103">
        <v>109716.74331999999</v>
      </c>
      <c r="AM58" s="102">
        <v>0</v>
      </c>
      <c r="AN58" s="10">
        <v>54774</v>
      </c>
      <c r="AO58" s="11">
        <v>2182</v>
      </c>
      <c r="AP58" s="103">
        <v>41632</v>
      </c>
      <c r="AQ58" s="102">
        <v>870</v>
      </c>
      <c r="AR58" s="84">
        <v>28660.43</v>
      </c>
      <c r="AS58" s="85">
        <v>0</v>
      </c>
      <c r="AT58" s="86">
        <v>100.53</v>
      </c>
      <c r="AU58" s="87">
        <v>0</v>
      </c>
      <c r="AV58" s="100">
        <v>799</v>
      </c>
      <c r="AW58" s="101">
        <v>0</v>
      </c>
      <c r="AX58" s="103">
        <v>1651.3778500000001</v>
      </c>
      <c r="AY58" s="102">
        <v>0</v>
      </c>
      <c r="AZ58" s="100">
        <v>806</v>
      </c>
      <c r="BA58" s="102">
        <v>0</v>
      </c>
      <c r="BB58" s="100">
        <v>9762.5079999999998</v>
      </c>
      <c r="BC58" s="102">
        <v>0</v>
      </c>
      <c r="BD58" s="100">
        <f t="shared" si="26"/>
        <v>2252566.4391700001</v>
      </c>
      <c r="BE58" s="74">
        <f t="shared" si="27"/>
        <v>42378.47</v>
      </c>
    </row>
    <row r="59" spans="1:57" x14ac:dyDescent="0.25">
      <c r="A59" s="8" t="s">
        <v>149</v>
      </c>
      <c r="B59" s="9">
        <v>649</v>
      </c>
      <c r="C59" s="76" t="s">
        <v>150</v>
      </c>
      <c r="D59" s="80">
        <v>955982</v>
      </c>
      <c r="E59" s="81">
        <v>4799</v>
      </c>
      <c r="F59" s="100">
        <v>155010.51</v>
      </c>
      <c r="G59" s="101">
        <v>458</v>
      </c>
      <c r="H59" s="103">
        <v>63135</v>
      </c>
      <c r="I59" s="102">
        <v>2519</v>
      </c>
      <c r="J59" s="10">
        <v>871250</v>
      </c>
      <c r="K59" s="11">
        <v>878</v>
      </c>
      <c r="L59" s="103">
        <v>563685</v>
      </c>
      <c r="M59" s="102">
        <v>12209</v>
      </c>
      <c r="N59" s="100">
        <v>197086.61</v>
      </c>
      <c r="O59" s="101">
        <v>35595.919999999998</v>
      </c>
      <c r="P59" s="82">
        <v>48426</v>
      </c>
      <c r="Q59" s="83">
        <v>267</v>
      </c>
      <c r="R59" s="100">
        <v>46683</v>
      </c>
      <c r="S59" s="101"/>
      <c r="T59" s="103">
        <v>32758</v>
      </c>
      <c r="U59" s="101">
        <v>408</v>
      </c>
      <c r="V59" s="103">
        <v>704212.1</v>
      </c>
      <c r="W59" s="102">
        <v>11030.65</v>
      </c>
      <c r="X59" s="100">
        <v>355203</v>
      </c>
      <c r="Y59" s="101">
        <v>14787</v>
      </c>
      <c r="Z59" s="82">
        <v>472203</v>
      </c>
      <c r="AA59" s="83">
        <v>316</v>
      </c>
      <c r="AB59" s="100">
        <v>227504</v>
      </c>
      <c r="AC59" s="102">
        <v>464.67</v>
      </c>
      <c r="AD59" s="100">
        <v>151927.1</v>
      </c>
      <c r="AE59" s="102">
        <v>451.04</v>
      </c>
      <c r="AF59" s="100">
        <v>556269</v>
      </c>
      <c r="AG59" s="101">
        <v>30232</v>
      </c>
      <c r="AH59" s="103">
        <v>451979</v>
      </c>
      <c r="AI59" s="102">
        <v>828</v>
      </c>
      <c r="AJ59" s="100">
        <v>210323</v>
      </c>
      <c r="AK59" s="101">
        <v>31</v>
      </c>
      <c r="AL59" s="103">
        <v>37.799099999999996</v>
      </c>
      <c r="AM59" s="102">
        <v>1433.2106399999998</v>
      </c>
      <c r="AN59" s="10">
        <v>160539</v>
      </c>
      <c r="AO59" s="11">
        <v>13630</v>
      </c>
      <c r="AP59" s="103">
        <v>153667</v>
      </c>
      <c r="AQ59" s="102">
        <v>19164</v>
      </c>
      <c r="AR59" s="84">
        <v>39258.449999999997</v>
      </c>
      <c r="AS59" s="85">
        <v>33621.07</v>
      </c>
      <c r="AT59" s="86">
        <v>4881.1049999999996</v>
      </c>
      <c r="AU59" s="87">
        <v>64.040999999999997</v>
      </c>
      <c r="AV59" s="100">
        <v>1701</v>
      </c>
      <c r="AW59" s="101">
        <v>263</v>
      </c>
      <c r="AX59" s="103">
        <v>24903.360120000001</v>
      </c>
      <c r="AY59" s="102">
        <v>838.33357999999998</v>
      </c>
      <c r="AZ59" s="100">
        <v>9930</v>
      </c>
      <c r="BA59" s="102">
        <v>1</v>
      </c>
      <c r="BB59" s="100">
        <v>11371.125</v>
      </c>
      <c r="BC59" s="102">
        <v>8.8130000000000006</v>
      </c>
      <c r="BD59" s="100">
        <f t="shared" si="26"/>
        <v>6469925.1592199998</v>
      </c>
      <c r="BE59" s="74">
        <f t="shared" si="27"/>
        <v>184297.74822000001</v>
      </c>
    </row>
    <row r="60" spans="1:57" x14ac:dyDescent="0.25">
      <c r="A60" s="47" t="s">
        <v>151</v>
      </c>
      <c r="B60" s="48" t="s">
        <v>152</v>
      </c>
      <c r="C60" s="49" t="s">
        <v>153</v>
      </c>
      <c r="D60" s="50">
        <f>SUM(D61:D65)</f>
        <v>384</v>
      </c>
      <c r="E60" s="54">
        <f t="shared" ref="E60:BE60" si="28">SUM(E61:E65)</f>
        <v>3246</v>
      </c>
      <c r="F60" s="50">
        <f t="shared" si="28"/>
        <v>830</v>
      </c>
      <c r="G60" s="55">
        <f t="shared" si="28"/>
        <v>66</v>
      </c>
      <c r="H60" s="53">
        <f t="shared" si="28"/>
        <v>136</v>
      </c>
      <c r="I60" s="54">
        <f t="shared" si="28"/>
        <v>0</v>
      </c>
      <c r="J60" s="50">
        <f t="shared" si="28"/>
        <v>832</v>
      </c>
      <c r="K60" s="55">
        <f t="shared" si="28"/>
        <v>1522</v>
      </c>
      <c r="L60" s="53">
        <f t="shared" si="28"/>
        <v>91</v>
      </c>
      <c r="M60" s="54">
        <f t="shared" si="28"/>
        <v>0</v>
      </c>
      <c r="N60" s="50">
        <f t="shared" si="28"/>
        <v>60.58</v>
      </c>
      <c r="O60" s="55">
        <f t="shared" si="28"/>
        <v>35429.69</v>
      </c>
      <c r="P60" s="53">
        <f t="shared" si="28"/>
        <v>0</v>
      </c>
      <c r="Q60" s="54">
        <f t="shared" si="28"/>
        <v>282</v>
      </c>
      <c r="R60" s="50">
        <f t="shared" si="28"/>
        <v>57</v>
      </c>
      <c r="S60" s="55">
        <f t="shared" si="28"/>
        <v>0</v>
      </c>
      <c r="T60" s="53">
        <f t="shared" si="28"/>
        <v>873</v>
      </c>
      <c r="U60" s="55">
        <f t="shared" si="28"/>
        <v>0</v>
      </c>
      <c r="V60" s="53">
        <f t="shared" si="28"/>
        <v>247.87</v>
      </c>
      <c r="W60" s="54">
        <f t="shared" si="28"/>
        <v>340.35999999999996</v>
      </c>
      <c r="X60" s="50">
        <f t="shared" si="28"/>
        <v>3</v>
      </c>
      <c r="Y60" s="55">
        <f t="shared" si="28"/>
        <v>6</v>
      </c>
      <c r="Z60" s="53">
        <f t="shared" si="28"/>
        <v>8502</v>
      </c>
      <c r="AA60" s="54">
        <f t="shared" si="28"/>
        <v>0</v>
      </c>
      <c r="AB60" s="50">
        <f t="shared" si="28"/>
        <v>22720.080000000002</v>
      </c>
      <c r="AC60" s="54">
        <f t="shared" si="28"/>
        <v>0</v>
      </c>
      <c r="AD60" s="50">
        <f t="shared" si="28"/>
        <v>113.85</v>
      </c>
      <c r="AE60" s="54">
        <f t="shared" si="28"/>
        <v>0</v>
      </c>
      <c r="AF60" s="50">
        <f t="shared" si="28"/>
        <v>171</v>
      </c>
      <c r="AG60" s="55">
        <f t="shared" si="28"/>
        <v>136</v>
      </c>
      <c r="AH60" s="53">
        <f t="shared" si="28"/>
        <v>173</v>
      </c>
      <c r="AI60" s="54">
        <f t="shared" si="28"/>
        <v>0</v>
      </c>
      <c r="AJ60" s="50">
        <f t="shared" si="28"/>
        <v>59</v>
      </c>
      <c r="AK60" s="55">
        <f t="shared" si="28"/>
        <v>12</v>
      </c>
      <c r="AL60" s="53">
        <f t="shared" si="28"/>
        <v>0</v>
      </c>
      <c r="AM60" s="54">
        <f t="shared" si="28"/>
        <v>57.851239999999997</v>
      </c>
      <c r="AN60" s="50">
        <f t="shared" si="28"/>
        <v>1237</v>
      </c>
      <c r="AO60" s="55">
        <f t="shared" si="28"/>
        <v>25046</v>
      </c>
      <c r="AP60" s="53">
        <f t="shared" si="28"/>
        <v>13</v>
      </c>
      <c r="AQ60" s="54">
        <f t="shared" si="28"/>
        <v>7594</v>
      </c>
      <c r="AR60" s="50">
        <f t="shared" si="28"/>
        <v>366.7</v>
      </c>
      <c r="AS60" s="55">
        <f t="shared" si="28"/>
        <v>0</v>
      </c>
      <c r="AT60" s="53">
        <f t="shared" si="28"/>
        <v>58.201000000000001</v>
      </c>
      <c r="AU60" s="54">
        <f t="shared" si="28"/>
        <v>4.0999999999999996</v>
      </c>
      <c r="AV60" s="50">
        <f t="shared" si="28"/>
        <v>7</v>
      </c>
      <c r="AW60" s="55">
        <f t="shared" si="28"/>
        <v>0</v>
      </c>
      <c r="AX60" s="53">
        <f t="shared" si="28"/>
        <v>0</v>
      </c>
      <c r="AY60" s="54">
        <f t="shared" si="28"/>
        <v>0</v>
      </c>
      <c r="AZ60" s="50">
        <f t="shared" si="28"/>
        <v>369</v>
      </c>
      <c r="BA60" s="54">
        <f t="shared" si="28"/>
        <v>0</v>
      </c>
      <c r="BB60" s="50">
        <f t="shared" si="28"/>
        <v>0</v>
      </c>
      <c r="BC60" s="54">
        <f t="shared" si="28"/>
        <v>0.69399999999999995</v>
      </c>
      <c r="BD60" s="50">
        <f t="shared" si="28"/>
        <v>37304.281000000003</v>
      </c>
      <c r="BE60" s="54">
        <f t="shared" si="28"/>
        <v>73742.695240000001</v>
      </c>
    </row>
    <row r="61" spans="1:57" x14ac:dyDescent="0.25">
      <c r="A61" s="8" t="s">
        <v>154</v>
      </c>
      <c r="B61" s="9">
        <v>652</v>
      </c>
      <c r="C61" s="76" t="s">
        <v>155</v>
      </c>
      <c r="D61" s="80">
        <v>361</v>
      </c>
      <c r="E61" s="81">
        <v>3072</v>
      </c>
      <c r="F61" s="100">
        <v>334</v>
      </c>
      <c r="G61" s="101">
        <v>66</v>
      </c>
      <c r="H61" s="103">
        <v>129</v>
      </c>
      <c r="I61" s="102">
        <v>0</v>
      </c>
      <c r="J61" s="10">
        <v>766</v>
      </c>
      <c r="K61" s="11">
        <v>812</v>
      </c>
      <c r="L61" s="103">
        <v>87</v>
      </c>
      <c r="M61" s="102">
        <v>0</v>
      </c>
      <c r="N61" s="100">
        <v>30.58</v>
      </c>
      <c r="O61" s="101">
        <v>6147.53</v>
      </c>
      <c r="P61" s="82">
        <v>0</v>
      </c>
      <c r="Q61" s="83">
        <v>282</v>
      </c>
      <c r="R61" s="100">
        <v>57</v>
      </c>
      <c r="S61" s="101"/>
      <c r="T61" s="103">
        <v>873</v>
      </c>
      <c r="U61" s="89">
        <v>0</v>
      </c>
      <c r="V61" s="103">
        <v>213.73</v>
      </c>
      <c r="W61" s="102">
        <v>270.02999999999997</v>
      </c>
      <c r="X61" s="100">
        <v>0</v>
      </c>
      <c r="Y61" s="101">
        <v>0</v>
      </c>
      <c r="Z61" s="82">
        <v>8459</v>
      </c>
      <c r="AA61" s="83">
        <v>0</v>
      </c>
      <c r="AB61" s="100">
        <v>22712.79</v>
      </c>
      <c r="AC61" s="102">
        <v>0</v>
      </c>
      <c r="AD61" s="100">
        <v>113.85</v>
      </c>
      <c r="AE61" s="102">
        <v>0</v>
      </c>
      <c r="AF61" s="100">
        <v>171</v>
      </c>
      <c r="AG61" s="101">
        <v>0</v>
      </c>
      <c r="AH61" s="103">
        <v>88</v>
      </c>
      <c r="AI61" s="102">
        <v>0</v>
      </c>
      <c r="AJ61" s="100">
        <v>55</v>
      </c>
      <c r="AK61" s="101">
        <v>0</v>
      </c>
      <c r="AL61" s="103">
        <v>0</v>
      </c>
      <c r="AM61" s="102">
        <v>57.851239999999997</v>
      </c>
      <c r="AN61" s="10">
        <v>1212</v>
      </c>
      <c r="AO61" s="11">
        <v>22453</v>
      </c>
      <c r="AP61" s="103">
        <v>13</v>
      </c>
      <c r="AQ61" s="102">
        <v>7590</v>
      </c>
      <c r="AR61" s="84">
        <v>366.7</v>
      </c>
      <c r="AS61" s="101">
        <v>0</v>
      </c>
      <c r="AT61" s="86">
        <v>4.6390000000000002</v>
      </c>
      <c r="AU61" s="87">
        <v>0</v>
      </c>
      <c r="AV61" s="100">
        <v>0</v>
      </c>
      <c r="AW61" s="101">
        <v>0</v>
      </c>
      <c r="AX61" s="103">
        <v>0</v>
      </c>
      <c r="AY61" s="102">
        <v>0</v>
      </c>
      <c r="AZ61" s="100">
        <v>126</v>
      </c>
      <c r="BA61" s="102">
        <v>0</v>
      </c>
      <c r="BB61" s="100">
        <v>0</v>
      </c>
      <c r="BC61" s="102">
        <v>0</v>
      </c>
      <c r="BD61" s="100">
        <f t="shared" ref="BD61:BD64" si="29">SUM(BB61,AZ61,AX61,AV61,AT61,AR61,AP61,AN61,AL61,AJ61,AH61,AF61,AD61,AB61,Z61,X61,V61,T61,R61,P61,N61,L61,J61,H61,F61,D61)</f>
        <v>36173.289000000004</v>
      </c>
      <c r="BE61" s="74">
        <f t="shared" ref="BE61:BE64" si="30">SUM(BC61,BA61,AY61,AW61,AU61,AS61,AQ61,AO61,AM61,AK61,AI61,AG61,AE61,AC61,AA61,Y61,W61,U61,S61,Q61,O61,M61,K61,I61,G61,E61)</f>
        <v>40750.411240000001</v>
      </c>
    </row>
    <row r="62" spans="1:57" x14ac:dyDescent="0.25">
      <c r="A62" s="8" t="s">
        <v>156</v>
      </c>
      <c r="B62" s="9">
        <v>653</v>
      </c>
      <c r="C62" s="76" t="s">
        <v>157</v>
      </c>
      <c r="D62" s="80">
        <v>0</v>
      </c>
      <c r="E62" s="81">
        <v>0</v>
      </c>
      <c r="F62" s="100">
        <v>0</v>
      </c>
      <c r="G62" s="101">
        <v>0</v>
      </c>
      <c r="H62" s="103">
        <v>0</v>
      </c>
      <c r="I62" s="102">
        <v>0</v>
      </c>
      <c r="J62" s="10">
        <v>0</v>
      </c>
      <c r="K62" s="11">
        <v>0</v>
      </c>
      <c r="L62" s="103">
        <v>0</v>
      </c>
      <c r="M62" s="102">
        <v>0</v>
      </c>
      <c r="N62" s="100">
        <v>0</v>
      </c>
      <c r="O62" s="101">
        <v>0</v>
      </c>
      <c r="P62" s="82">
        <v>0</v>
      </c>
      <c r="Q62" s="83">
        <v>0</v>
      </c>
      <c r="R62" s="100"/>
      <c r="S62" s="101"/>
      <c r="T62" s="103">
        <v>0</v>
      </c>
      <c r="U62" s="101">
        <v>0</v>
      </c>
      <c r="V62" s="103">
        <v>0</v>
      </c>
      <c r="W62" s="102">
        <v>0</v>
      </c>
      <c r="X62" s="100">
        <v>0</v>
      </c>
      <c r="Y62" s="101">
        <v>0</v>
      </c>
      <c r="Z62" s="82">
        <v>0</v>
      </c>
      <c r="AA62" s="83">
        <v>0</v>
      </c>
      <c r="AB62" s="100">
        <v>0</v>
      </c>
      <c r="AC62" s="102">
        <v>0</v>
      </c>
      <c r="AD62" s="100">
        <v>0</v>
      </c>
      <c r="AE62" s="102">
        <v>0</v>
      </c>
      <c r="AF62" s="100">
        <v>0</v>
      </c>
      <c r="AG62" s="101">
        <v>0</v>
      </c>
      <c r="AH62" s="103">
        <v>0</v>
      </c>
      <c r="AI62" s="102">
        <v>0</v>
      </c>
      <c r="AJ62" s="100">
        <v>0</v>
      </c>
      <c r="AK62" s="101">
        <v>0</v>
      </c>
      <c r="AL62" s="103">
        <v>0</v>
      </c>
      <c r="AM62" s="102">
        <v>0</v>
      </c>
      <c r="AN62" s="10">
        <v>0</v>
      </c>
      <c r="AO62" s="11">
        <v>0</v>
      </c>
      <c r="AP62" s="103">
        <v>0</v>
      </c>
      <c r="AQ62" s="102">
        <v>0</v>
      </c>
      <c r="AR62" s="100">
        <v>0</v>
      </c>
      <c r="AS62" s="101">
        <v>0</v>
      </c>
      <c r="AT62" s="86">
        <v>0</v>
      </c>
      <c r="AU62" s="87">
        <v>0</v>
      </c>
      <c r="AV62" s="100">
        <v>0</v>
      </c>
      <c r="AW62" s="101">
        <v>0</v>
      </c>
      <c r="AX62" s="103">
        <v>0</v>
      </c>
      <c r="AY62" s="102">
        <v>0</v>
      </c>
      <c r="AZ62" s="100">
        <v>0</v>
      </c>
      <c r="BA62" s="102">
        <v>0</v>
      </c>
      <c r="BB62" s="100">
        <v>0</v>
      </c>
      <c r="BC62" s="102">
        <v>0</v>
      </c>
      <c r="BD62" s="100">
        <f t="shared" si="29"/>
        <v>0</v>
      </c>
      <c r="BE62" s="74">
        <f t="shared" si="30"/>
        <v>0</v>
      </c>
    </row>
    <row r="63" spans="1:57" x14ac:dyDescent="0.25">
      <c r="A63" s="8" t="s">
        <v>158</v>
      </c>
      <c r="B63" s="9">
        <v>654</v>
      </c>
      <c r="C63" s="76" t="s">
        <v>159</v>
      </c>
      <c r="D63" s="80">
        <v>23</v>
      </c>
      <c r="E63" s="81">
        <v>174</v>
      </c>
      <c r="F63" s="100">
        <v>496</v>
      </c>
      <c r="G63" s="101">
        <v>0</v>
      </c>
      <c r="H63" s="103">
        <v>7</v>
      </c>
      <c r="I63" s="102">
        <v>0</v>
      </c>
      <c r="J63" s="10">
        <v>66</v>
      </c>
      <c r="K63" s="11">
        <v>710</v>
      </c>
      <c r="L63" s="103">
        <v>4</v>
      </c>
      <c r="M63" s="102">
        <v>0</v>
      </c>
      <c r="N63" s="100">
        <v>30</v>
      </c>
      <c r="O63" s="101">
        <v>29282.16</v>
      </c>
      <c r="P63" s="82">
        <v>0</v>
      </c>
      <c r="Q63" s="83">
        <v>0</v>
      </c>
      <c r="R63" s="100"/>
      <c r="S63" s="101"/>
      <c r="T63" s="103">
        <v>0</v>
      </c>
      <c r="U63" s="101">
        <v>0</v>
      </c>
      <c r="V63" s="103">
        <v>34.14</v>
      </c>
      <c r="W63" s="102">
        <v>70.33</v>
      </c>
      <c r="X63" s="100">
        <v>3</v>
      </c>
      <c r="Y63" s="101">
        <v>6</v>
      </c>
      <c r="Z63" s="82">
        <v>43</v>
      </c>
      <c r="AA63" s="83">
        <v>0</v>
      </c>
      <c r="AB63" s="100">
        <v>7.29</v>
      </c>
      <c r="AC63" s="102">
        <v>0</v>
      </c>
      <c r="AD63" s="100">
        <v>0</v>
      </c>
      <c r="AE63" s="102">
        <v>0</v>
      </c>
      <c r="AF63" s="100">
        <v>0</v>
      </c>
      <c r="AG63" s="101">
        <v>0</v>
      </c>
      <c r="AH63" s="103">
        <v>85</v>
      </c>
      <c r="AI63" s="102">
        <v>0</v>
      </c>
      <c r="AJ63" s="100">
        <v>4</v>
      </c>
      <c r="AK63" s="101">
        <v>12</v>
      </c>
      <c r="AL63" s="103">
        <v>0</v>
      </c>
      <c r="AM63" s="102">
        <v>0</v>
      </c>
      <c r="AN63" s="10">
        <v>25</v>
      </c>
      <c r="AO63" s="11">
        <v>2593</v>
      </c>
      <c r="AP63" s="103">
        <v>0</v>
      </c>
      <c r="AQ63" s="102">
        <v>4</v>
      </c>
      <c r="AR63" s="100">
        <v>0</v>
      </c>
      <c r="AS63" s="101">
        <v>0</v>
      </c>
      <c r="AT63" s="86">
        <v>53.561999999999998</v>
      </c>
      <c r="AU63" s="87">
        <v>4.0999999999999996</v>
      </c>
      <c r="AV63" s="100">
        <v>7</v>
      </c>
      <c r="AW63" s="101">
        <v>0</v>
      </c>
      <c r="AX63" s="103">
        <v>0</v>
      </c>
      <c r="AY63" s="102">
        <v>0</v>
      </c>
      <c r="AZ63" s="100">
        <v>243</v>
      </c>
      <c r="BA63" s="102">
        <v>0</v>
      </c>
      <c r="BB63" s="100">
        <v>0</v>
      </c>
      <c r="BC63" s="102">
        <v>0.69399999999999995</v>
      </c>
      <c r="BD63" s="100">
        <f t="shared" si="29"/>
        <v>1130.992</v>
      </c>
      <c r="BE63" s="74">
        <f t="shared" si="30"/>
        <v>32856.284</v>
      </c>
    </row>
    <row r="64" spans="1:57" x14ac:dyDescent="0.25">
      <c r="A64" s="8" t="s">
        <v>160</v>
      </c>
      <c r="B64" s="9">
        <v>655</v>
      </c>
      <c r="C64" s="76" t="s">
        <v>161</v>
      </c>
      <c r="D64" s="80">
        <v>0</v>
      </c>
      <c r="E64" s="81">
        <v>0</v>
      </c>
      <c r="F64" s="100">
        <v>0</v>
      </c>
      <c r="G64" s="101">
        <v>0</v>
      </c>
      <c r="H64" s="103">
        <v>0</v>
      </c>
      <c r="I64" s="102">
        <v>0</v>
      </c>
      <c r="J64" s="10">
        <v>0</v>
      </c>
      <c r="K64" s="11">
        <v>0</v>
      </c>
      <c r="L64" s="103">
        <v>0</v>
      </c>
      <c r="M64" s="102">
        <v>0</v>
      </c>
      <c r="N64" s="100">
        <v>0</v>
      </c>
      <c r="O64" s="101">
        <v>0</v>
      </c>
      <c r="P64" s="82">
        <v>0</v>
      </c>
      <c r="Q64" s="83">
        <v>0</v>
      </c>
      <c r="R64" s="100"/>
      <c r="S64" s="101"/>
      <c r="T64" s="103">
        <v>0</v>
      </c>
      <c r="U64" s="101">
        <v>0</v>
      </c>
      <c r="V64" s="103">
        <v>0</v>
      </c>
      <c r="W64" s="102">
        <v>0</v>
      </c>
      <c r="X64" s="100">
        <v>0</v>
      </c>
      <c r="Y64" s="101">
        <v>0</v>
      </c>
      <c r="Z64" s="82">
        <v>0</v>
      </c>
      <c r="AA64" s="83">
        <v>0</v>
      </c>
      <c r="AB64" s="100">
        <v>0</v>
      </c>
      <c r="AC64" s="102">
        <v>0</v>
      </c>
      <c r="AD64" s="100">
        <v>0</v>
      </c>
      <c r="AE64" s="102">
        <v>0</v>
      </c>
      <c r="AF64" s="100">
        <v>0</v>
      </c>
      <c r="AG64" s="101">
        <v>0</v>
      </c>
      <c r="AH64" s="103">
        <v>0</v>
      </c>
      <c r="AI64" s="102">
        <v>0</v>
      </c>
      <c r="AJ64" s="100">
        <v>0</v>
      </c>
      <c r="AK64" s="101">
        <v>0</v>
      </c>
      <c r="AL64" s="103">
        <v>0</v>
      </c>
      <c r="AM64" s="102">
        <v>0</v>
      </c>
      <c r="AN64" s="10">
        <v>0</v>
      </c>
      <c r="AO64" s="11">
        <v>0</v>
      </c>
      <c r="AP64" s="103">
        <v>0</v>
      </c>
      <c r="AQ64" s="102">
        <v>0</v>
      </c>
      <c r="AR64" s="100">
        <v>0</v>
      </c>
      <c r="AS64" s="101">
        <v>0</v>
      </c>
      <c r="AT64" s="86">
        <v>0</v>
      </c>
      <c r="AU64" s="87">
        <v>0</v>
      </c>
      <c r="AV64" s="100">
        <v>0</v>
      </c>
      <c r="AW64" s="101">
        <v>0</v>
      </c>
      <c r="AX64" s="103">
        <v>0</v>
      </c>
      <c r="AY64" s="102">
        <v>0</v>
      </c>
      <c r="AZ64" s="100">
        <v>0</v>
      </c>
      <c r="BA64" s="102">
        <v>0</v>
      </c>
      <c r="BB64" s="100">
        <v>0</v>
      </c>
      <c r="BC64" s="102">
        <v>0</v>
      </c>
      <c r="BD64" s="100">
        <f t="shared" si="29"/>
        <v>0</v>
      </c>
      <c r="BE64" s="74">
        <f t="shared" si="30"/>
        <v>0</v>
      </c>
    </row>
    <row r="65" spans="1:59" x14ac:dyDescent="0.25">
      <c r="A65" s="8" t="s">
        <v>162</v>
      </c>
      <c r="B65" s="9">
        <v>657</v>
      </c>
      <c r="C65" s="76" t="s">
        <v>163</v>
      </c>
      <c r="D65" s="80">
        <v>0</v>
      </c>
      <c r="E65" s="81">
        <v>0</v>
      </c>
      <c r="F65" s="100">
        <v>0</v>
      </c>
      <c r="G65" s="101">
        <v>0</v>
      </c>
      <c r="H65" s="103">
        <v>0</v>
      </c>
      <c r="I65" s="102">
        <v>0</v>
      </c>
      <c r="J65" s="10">
        <v>0</v>
      </c>
      <c r="K65" s="11">
        <v>0</v>
      </c>
      <c r="L65" s="103">
        <v>0</v>
      </c>
      <c r="M65" s="102">
        <v>0</v>
      </c>
      <c r="N65" s="100">
        <v>0</v>
      </c>
      <c r="O65" s="101">
        <v>0</v>
      </c>
      <c r="P65" s="82">
        <v>0</v>
      </c>
      <c r="Q65" s="83">
        <v>0</v>
      </c>
      <c r="R65" s="100"/>
      <c r="S65" s="101"/>
      <c r="T65" s="103">
        <v>0</v>
      </c>
      <c r="U65" s="101">
        <v>0</v>
      </c>
      <c r="V65" s="103">
        <v>0</v>
      </c>
      <c r="W65" s="102">
        <v>0</v>
      </c>
      <c r="X65" s="100">
        <v>0</v>
      </c>
      <c r="Y65" s="101">
        <v>0</v>
      </c>
      <c r="Z65" s="82">
        <v>0</v>
      </c>
      <c r="AA65" s="83">
        <v>0</v>
      </c>
      <c r="AB65" s="100">
        <v>0</v>
      </c>
      <c r="AC65" s="102">
        <v>0</v>
      </c>
      <c r="AD65" s="100">
        <v>0</v>
      </c>
      <c r="AE65" s="102">
        <v>0</v>
      </c>
      <c r="AF65" s="100">
        <v>0</v>
      </c>
      <c r="AG65" s="101">
        <v>136</v>
      </c>
      <c r="AH65" s="103">
        <v>0</v>
      </c>
      <c r="AI65" s="102">
        <v>0</v>
      </c>
      <c r="AJ65" s="100">
        <v>0</v>
      </c>
      <c r="AK65" s="101">
        <v>0</v>
      </c>
      <c r="AL65" s="103">
        <v>0</v>
      </c>
      <c r="AM65" s="102">
        <v>0</v>
      </c>
      <c r="AN65" s="10">
        <v>0</v>
      </c>
      <c r="AO65" s="11">
        <v>0</v>
      </c>
      <c r="AP65" s="103">
        <v>0</v>
      </c>
      <c r="AQ65" s="102">
        <v>0</v>
      </c>
      <c r="AR65" s="100">
        <v>0</v>
      </c>
      <c r="AS65" s="101">
        <v>0</v>
      </c>
      <c r="AT65" s="86">
        <v>0</v>
      </c>
      <c r="AU65" s="87">
        <v>0</v>
      </c>
      <c r="AV65" s="100">
        <v>0</v>
      </c>
      <c r="AW65" s="101">
        <v>0</v>
      </c>
      <c r="AX65" s="103">
        <v>0</v>
      </c>
      <c r="AY65" s="102">
        <v>0</v>
      </c>
      <c r="AZ65" s="100">
        <v>0</v>
      </c>
      <c r="BA65" s="102">
        <v>0</v>
      </c>
      <c r="BB65" s="100">
        <v>0</v>
      </c>
      <c r="BC65" s="102">
        <v>0</v>
      </c>
      <c r="BD65" s="100">
        <f t="shared" ref="BD65" si="31">SUM(BB65,AZ65,AX65,AV65,AT65,AR65,AP65,AN65,AL65,AJ65,AH65,AF65,AD65,AB65,Z65,X65,V65,T65,R65,P65,N65,L65,J65,H65,F65,D65)</f>
        <v>0</v>
      </c>
      <c r="BE65" s="74">
        <f t="shared" ref="BE65" si="32">SUM(BC65,BA65,AY65,AW65,AU65,AS65,AQ65,AO65,AM65,AK65,AI65,AG65,AE65,AC65,AA65,Y65,W65,U65,S65,Q65,O65,M65,K65,I65,G65,E65)</f>
        <v>136</v>
      </c>
    </row>
    <row r="66" spans="1:59" x14ac:dyDescent="0.25">
      <c r="A66" s="27" t="s">
        <v>164</v>
      </c>
      <c r="B66" s="28" t="s">
        <v>165</v>
      </c>
      <c r="C66" s="29" t="s">
        <v>166</v>
      </c>
      <c r="D66" s="30">
        <f>SUM(D46,D48,D52:D53,D60)</f>
        <v>9589363</v>
      </c>
      <c r="E66" s="31">
        <f t="shared" ref="E66:BE66" si="33">SUM(E46,E48,E52:E53,E60)</f>
        <v>377069</v>
      </c>
      <c r="F66" s="30">
        <f t="shared" si="33"/>
        <v>1379757.82</v>
      </c>
      <c r="G66" s="32">
        <f t="shared" si="33"/>
        <v>48615</v>
      </c>
      <c r="H66" s="33">
        <f t="shared" si="33"/>
        <v>744158</v>
      </c>
      <c r="I66" s="31">
        <f t="shared" si="33"/>
        <v>52596</v>
      </c>
      <c r="J66" s="30">
        <f t="shared" si="33"/>
        <v>6182829</v>
      </c>
      <c r="K66" s="32">
        <f t="shared" si="33"/>
        <v>188476</v>
      </c>
      <c r="L66" s="33">
        <f t="shared" si="33"/>
        <v>3594769</v>
      </c>
      <c r="M66" s="31">
        <f t="shared" si="33"/>
        <v>78898</v>
      </c>
      <c r="N66" s="30">
        <f t="shared" si="33"/>
        <v>679613.71</v>
      </c>
      <c r="O66" s="32">
        <f t="shared" si="33"/>
        <v>265291.23</v>
      </c>
      <c r="P66" s="33">
        <f t="shared" si="33"/>
        <v>882270</v>
      </c>
      <c r="Q66" s="31">
        <f t="shared" si="33"/>
        <v>11336</v>
      </c>
      <c r="R66" s="30">
        <f t="shared" si="33"/>
        <v>566496</v>
      </c>
      <c r="S66" s="32">
        <f t="shared" si="33"/>
        <v>50911</v>
      </c>
      <c r="T66" s="33">
        <f t="shared" si="33"/>
        <v>449566</v>
      </c>
      <c r="U66" s="32">
        <f t="shared" si="33"/>
        <v>9922</v>
      </c>
      <c r="V66" s="33">
        <f t="shared" si="33"/>
        <v>4199167.46</v>
      </c>
      <c r="W66" s="31">
        <f t="shared" si="33"/>
        <v>885599.47</v>
      </c>
      <c r="X66" s="30">
        <f t="shared" si="33"/>
        <v>1546563</v>
      </c>
      <c r="Y66" s="32">
        <f t="shared" si="33"/>
        <v>134404</v>
      </c>
      <c r="Z66" s="33">
        <f t="shared" si="33"/>
        <v>2126770</v>
      </c>
      <c r="AA66" s="31">
        <f t="shared" si="33"/>
        <v>94205</v>
      </c>
      <c r="AB66" s="30">
        <f t="shared" si="33"/>
        <v>1075722.18</v>
      </c>
      <c r="AC66" s="31">
        <f t="shared" si="33"/>
        <v>115910.04000000001</v>
      </c>
      <c r="AD66" s="30">
        <f t="shared" si="33"/>
        <v>1271428.24</v>
      </c>
      <c r="AE66" s="31">
        <f t="shared" si="33"/>
        <v>28794.34</v>
      </c>
      <c r="AF66" s="30">
        <f t="shared" si="33"/>
        <v>3811550</v>
      </c>
      <c r="AG66" s="32">
        <f t="shared" si="33"/>
        <v>347906.7</v>
      </c>
      <c r="AH66" s="33">
        <f t="shared" si="33"/>
        <v>2450154</v>
      </c>
      <c r="AI66" s="31">
        <f t="shared" si="33"/>
        <v>195763</v>
      </c>
      <c r="AJ66" s="30">
        <f t="shared" si="33"/>
        <v>1135435</v>
      </c>
      <c r="AK66" s="32">
        <f t="shared" si="33"/>
        <v>62208</v>
      </c>
      <c r="AL66" s="33">
        <f t="shared" si="33"/>
        <v>1125610.8768199999</v>
      </c>
      <c r="AM66" s="31">
        <f t="shared" si="33"/>
        <v>221746.41763000001</v>
      </c>
      <c r="AN66" s="30">
        <f t="shared" si="33"/>
        <v>1866516</v>
      </c>
      <c r="AO66" s="32">
        <f t="shared" si="33"/>
        <v>344437</v>
      </c>
      <c r="AP66" s="33">
        <f t="shared" si="33"/>
        <v>1275506</v>
      </c>
      <c r="AQ66" s="31">
        <f t="shared" si="33"/>
        <v>389720.19</v>
      </c>
      <c r="AR66" s="30">
        <f t="shared" si="33"/>
        <v>430181.45999999996</v>
      </c>
      <c r="AS66" s="32">
        <f t="shared" si="33"/>
        <v>59411.040000000001</v>
      </c>
      <c r="AT66" s="33">
        <f t="shared" si="33"/>
        <v>94238.088000000003</v>
      </c>
      <c r="AU66" s="31">
        <f t="shared" si="33"/>
        <v>2609.942</v>
      </c>
      <c r="AV66" s="30">
        <f t="shared" si="33"/>
        <v>142834</v>
      </c>
      <c r="AW66" s="32">
        <f t="shared" si="33"/>
        <v>7081</v>
      </c>
      <c r="AX66" s="33">
        <f t="shared" si="33"/>
        <v>234795.61955</v>
      </c>
      <c r="AY66" s="31">
        <f t="shared" si="33"/>
        <v>3947.5972399999996</v>
      </c>
      <c r="AZ66" s="30">
        <f t="shared" si="33"/>
        <v>135510</v>
      </c>
      <c r="BA66" s="31">
        <f t="shared" si="33"/>
        <v>4561</v>
      </c>
      <c r="BB66" s="30">
        <f t="shared" si="33"/>
        <v>170422.90899999999</v>
      </c>
      <c r="BC66" s="31">
        <f t="shared" si="33"/>
        <v>8516.0559999999987</v>
      </c>
      <c r="BD66" s="30">
        <f t="shared" si="33"/>
        <v>47161227.363370001</v>
      </c>
      <c r="BE66" s="31">
        <f t="shared" si="33"/>
        <v>3989935.0228699995</v>
      </c>
      <c r="BF66" s="106"/>
      <c r="BG66" s="107"/>
    </row>
    <row r="67" spans="1:59" x14ac:dyDescent="0.25">
      <c r="A67" s="62" t="s">
        <v>167</v>
      </c>
      <c r="B67" s="63" t="s">
        <v>189</v>
      </c>
      <c r="C67" s="64" t="s">
        <v>168</v>
      </c>
      <c r="D67" s="65">
        <f>D66-D44+D42</f>
        <v>-7024</v>
      </c>
      <c r="E67" s="66">
        <f>E66-E44+E42</f>
        <v>90721</v>
      </c>
      <c r="F67" s="65">
        <f t="shared" ref="F67:BC67" si="34">F66-F44+F42</f>
        <v>-4072.1799999999348</v>
      </c>
      <c r="G67" s="66">
        <f t="shared" si="34"/>
        <v>11396</v>
      </c>
      <c r="H67" s="65">
        <f t="shared" si="34"/>
        <v>0</v>
      </c>
      <c r="I67" s="66">
        <f t="shared" si="34"/>
        <v>8748</v>
      </c>
      <c r="J67" s="65">
        <f t="shared" si="34"/>
        <v>31422</v>
      </c>
      <c r="K67" s="66">
        <f t="shared" si="34"/>
        <v>40149</v>
      </c>
      <c r="L67" s="65">
        <f t="shared" si="34"/>
        <v>18073</v>
      </c>
      <c r="M67" s="66">
        <f t="shared" si="34"/>
        <v>5442</v>
      </c>
      <c r="N67" s="65">
        <f t="shared" si="34"/>
        <v>30974.719999999917</v>
      </c>
      <c r="O67" s="66">
        <f t="shared" si="34"/>
        <v>6591.8999999999887</v>
      </c>
      <c r="P67" s="65">
        <f t="shared" si="34"/>
        <v>2574</v>
      </c>
      <c r="Q67" s="66">
        <f t="shared" si="34"/>
        <v>378</v>
      </c>
      <c r="R67" s="65">
        <f t="shared" si="34"/>
        <v>4986</v>
      </c>
      <c r="S67" s="66">
        <f t="shared" si="34"/>
        <v>14947</v>
      </c>
      <c r="T67" s="65">
        <f t="shared" si="34"/>
        <v>2520</v>
      </c>
      <c r="U67" s="66">
        <f t="shared" si="34"/>
        <v>2221</v>
      </c>
      <c r="V67" s="65">
        <f t="shared" si="34"/>
        <v>5012.7600000007078</v>
      </c>
      <c r="W67" s="66">
        <f t="shared" si="34"/>
        <v>95319.069999999949</v>
      </c>
      <c r="X67" s="65">
        <f t="shared" si="34"/>
        <v>-42793</v>
      </c>
      <c r="Y67" s="66">
        <f t="shared" si="34"/>
        <v>61987</v>
      </c>
      <c r="Z67" s="65">
        <f t="shared" si="34"/>
        <v>1461</v>
      </c>
      <c r="AA67" s="66">
        <f t="shared" si="34"/>
        <v>10</v>
      </c>
      <c r="AB67" s="65">
        <f t="shared" si="34"/>
        <v>-5824.3900000001304</v>
      </c>
      <c r="AC67" s="66">
        <f t="shared" si="34"/>
        <v>25887.040000000015</v>
      </c>
      <c r="AD67" s="65">
        <f t="shared" si="34"/>
        <v>5839.4000000000096</v>
      </c>
      <c r="AE67" s="66">
        <f t="shared" si="34"/>
        <v>2839.6899999999978</v>
      </c>
      <c r="AF67" s="65">
        <f t="shared" si="34"/>
        <v>49980</v>
      </c>
      <c r="AG67" s="66">
        <f t="shared" si="34"/>
        <v>63729.700000000012</v>
      </c>
      <c r="AH67" s="65">
        <f t="shared" si="34"/>
        <v>-1634</v>
      </c>
      <c r="AI67" s="66">
        <f t="shared" si="34"/>
        <v>45646</v>
      </c>
      <c r="AJ67" s="65">
        <f t="shared" si="34"/>
        <v>-2673</v>
      </c>
      <c r="AK67" s="66">
        <f t="shared" si="34"/>
        <v>21024</v>
      </c>
      <c r="AL67" s="65">
        <f t="shared" si="34"/>
        <v>39.248939999844879</v>
      </c>
      <c r="AM67" s="66">
        <f t="shared" si="34"/>
        <v>50.44649999999092</v>
      </c>
      <c r="AN67" s="65">
        <f t="shared" si="34"/>
        <v>31202</v>
      </c>
      <c r="AO67" s="66">
        <f t="shared" si="34"/>
        <v>-2805</v>
      </c>
      <c r="AP67" s="65">
        <f t="shared" si="34"/>
        <v>-8182</v>
      </c>
      <c r="AQ67" s="66">
        <f t="shared" si="34"/>
        <v>34831.19</v>
      </c>
      <c r="AR67" s="65">
        <f t="shared" si="34"/>
        <v>9681.7999999999302</v>
      </c>
      <c r="AS67" s="66">
        <f t="shared" si="34"/>
        <v>15098.190000000006</v>
      </c>
      <c r="AT67" s="65">
        <f t="shared" si="34"/>
        <v>133.78399999999999</v>
      </c>
      <c r="AU67" s="66">
        <f t="shared" si="34"/>
        <v>1095.838</v>
      </c>
      <c r="AV67" s="65">
        <f t="shared" si="34"/>
        <v>1587</v>
      </c>
      <c r="AW67" s="66">
        <f t="shared" si="34"/>
        <v>1503</v>
      </c>
      <c r="AX67" s="65">
        <f t="shared" si="34"/>
        <v>821.2871799999848</v>
      </c>
      <c r="AY67" s="66">
        <f t="shared" si="34"/>
        <v>2080.3775599999994</v>
      </c>
      <c r="AZ67" s="65">
        <f t="shared" si="34"/>
        <v>18</v>
      </c>
      <c r="BA67" s="66">
        <f t="shared" si="34"/>
        <v>1215</v>
      </c>
      <c r="BB67" s="65">
        <f t="shared" si="34"/>
        <v>399.79999999998927</v>
      </c>
      <c r="BC67" s="66">
        <f t="shared" si="34"/>
        <v>60.382999999997423</v>
      </c>
      <c r="BD67" s="65">
        <f t="shared" ref="BD67:BE67" si="35">BD66-BD44+BD42</f>
        <v>124523.23011999595</v>
      </c>
      <c r="BE67" s="66">
        <f t="shared" si="35"/>
        <v>550165.82505999901</v>
      </c>
    </row>
    <row r="68" spans="1:59" x14ac:dyDescent="0.25">
      <c r="A68" s="62" t="s">
        <v>169</v>
      </c>
      <c r="B68" s="63" t="s">
        <v>187</v>
      </c>
      <c r="C68" s="64" t="s">
        <v>170</v>
      </c>
      <c r="D68" s="65">
        <f>D67-D42</f>
        <v>-17999</v>
      </c>
      <c r="E68" s="66">
        <f>E67-E42</f>
        <v>85344</v>
      </c>
      <c r="F68" s="65">
        <f t="shared" ref="F68:BC68" si="36">F67-F42</f>
        <v>-4072.1799999999348</v>
      </c>
      <c r="G68" s="67">
        <f t="shared" si="36"/>
        <v>11396</v>
      </c>
      <c r="H68" s="68">
        <f t="shared" si="36"/>
        <v>0</v>
      </c>
      <c r="I68" s="66">
        <f t="shared" si="36"/>
        <v>8748</v>
      </c>
      <c r="J68" s="65">
        <f t="shared" si="36"/>
        <v>31422</v>
      </c>
      <c r="K68" s="67">
        <f t="shared" si="36"/>
        <v>40149</v>
      </c>
      <c r="L68" s="68">
        <f t="shared" si="36"/>
        <v>9948</v>
      </c>
      <c r="M68" s="66">
        <f t="shared" si="36"/>
        <v>5442</v>
      </c>
      <c r="N68" s="65">
        <f t="shared" si="36"/>
        <v>27776.659999999916</v>
      </c>
      <c r="O68" s="67">
        <f t="shared" si="36"/>
        <v>6371.5499999999884</v>
      </c>
      <c r="P68" s="68">
        <f t="shared" si="36"/>
        <v>2324</v>
      </c>
      <c r="Q68" s="66">
        <f t="shared" si="36"/>
        <v>378</v>
      </c>
      <c r="R68" s="65">
        <f t="shared" si="36"/>
        <v>4098</v>
      </c>
      <c r="S68" s="67">
        <f t="shared" si="36"/>
        <v>12341</v>
      </c>
      <c r="T68" s="68">
        <f t="shared" si="36"/>
        <v>2520</v>
      </c>
      <c r="U68" s="67">
        <f t="shared" si="36"/>
        <v>2221</v>
      </c>
      <c r="V68" s="68">
        <f t="shared" si="36"/>
        <v>5012.7600000007078</v>
      </c>
      <c r="W68" s="66">
        <f t="shared" si="36"/>
        <v>92767.449999999953</v>
      </c>
      <c r="X68" s="65">
        <f t="shared" si="36"/>
        <v>-42793</v>
      </c>
      <c r="Y68" s="67">
        <f t="shared" si="36"/>
        <v>61987</v>
      </c>
      <c r="Z68" s="68">
        <f t="shared" si="36"/>
        <v>80</v>
      </c>
      <c r="AA68" s="66">
        <f t="shared" si="36"/>
        <v>10</v>
      </c>
      <c r="AB68" s="65">
        <f t="shared" si="36"/>
        <v>-5824.3900000001304</v>
      </c>
      <c r="AC68" s="66">
        <f t="shared" si="36"/>
        <v>25644.890000000014</v>
      </c>
      <c r="AD68" s="65">
        <f t="shared" si="36"/>
        <v>6103.2600000000093</v>
      </c>
      <c r="AE68" s="66">
        <f t="shared" si="36"/>
        <v>3122.9699999999975</v>
      </c>
      <c r="AF68" s="65">
        <f t="shared" si="36"/>
        <v>43528</v>
      </c>
      <c r="AG68" s="67">
        <f t="shared" si="36"/>
        <v>58321.700000000012</v>
      </c>
      <c r="AH68" s="68">
        <f t="shared" si="36"/>
        <v>-1634</v>
      </c>
      <c r="AI68" s="66">
        <f t="shared" si="36"/>
        <v>42996</v>
      </c>
      <c r="AJ68" s="65">
        <f t="shared" si="36"/>
        <v>-4024</v>
      </c>
      <c r="AK68" s="67">
        <f t="shared" si="36"/>
        <v>19262</v>
      </c>
      <c r="AL68" s="68">
        <f t="shared" si="36"/>
        <v>39.248939999844879</v>
      </c>
      <c r="AM68" s="66">
        <f t="shared" si="36"/>
        <v>50.44649999999092</v>
      </c>
      <c r="AN68" s="65">
        <f t="shared" si="36"/>
        <v>29481</v>
      </c>
      <c r="AO68" s="67">
        <f t="shared" si="36"/>
        <v>-1084</v>
      </c>
      <c r="AP68" s="68">
        <f t="shared" si="36"/>
        <v>-8182</v>
      </c>
      <c r="AQ68" s="66">
        <f t="shared" si="36"/>
        <v>34106.19</v>
      </c>
      <c r="AR68" s="65">
        <f t="shared" si="36"/>
        <v>9147.2999999999302</v>
      </c>
      <c r="AS68" s="67">
        <f t="shared" si="36"/>
        <v>13696.810000000005</v>
      </c>
      <c r="AT68" s="68">
        <f t="shared" si="36"/>
        <v>0</v>
      </c>
      <c r="AU68" s="66">
        <f t="shared" si="36"/>
        <v>848.67200000000003</v>
      </c>
      <c r="AV68" s="65">
        <f t="shared" si="36"/>
        <v>1287</v>
      </c>
      <c r="AW68" s="67">
        <f t="shared" si="36"/>
        <v>1209</v>
      </c>
      <c r="AX68" s="68">
        <f t="shared" si="36"/>
        <v>821.2871799999848</v>
      </c>
      <c r="AY68" s="66">
        <f t="shared" si="36"/>
        <v>2080.3775599999994</v>
      </c>
      <c r="AZ68" s="65">
        <f t="shared" si="36"/>
        <v>15</v>
      </c>
      <c r="BA68" s="66">
        <f t="shared" si="36"/>
        <v>1214</v>
      </c>
      <c r="BB68" s="65">
        <f t="shared" si="36"/>
        <v>9.9999998928979039E-4</v>
      </c>
      <c r="BC68" s="66">
        <f t="shared" si="36"/>
        <v>9.2819999999974243</v>
      </c>
      <c r="BD68" s="65">
        <f t="shared" ref="BD68:BE68" si="37">BD67-BD42</f>
        <v>89074.947119995952</v>
      </c>
      <c r="BE68" s="66">
        <f t="shared" si="37"/>
        <v>528633.33805999905</v>
      </c>
    </row>
    <row r="69" spans="1:59" x14ac:dyDescent="0.25">
      <c r="A69" s="18"/>
      <c r="B69" s="9"/>
      <c r="C69" s="76"/>
      <c r="D69" s="137" t="s">
        <v>171</v>
      </c>
      <c r="E69" s="140"/>
      <c r="F69" s="137" t="s">
        <v>171</v>
      </c>
      <c r="G69" s="138"/>
      <c r="H69" s="139" t="s">
        <v>171</v>
      </c>
      <c r="I69" s="140"/>
      <c r="J69" s="137" t="s">
        <v>171</v>
      </c>
      <c r="K69" s="138"/>
      <c r="L69" s="139" t="s">
        <v>171</v>
      </c>
      <c r="M69" s="140"/>
      <c r="N69" s="137" t="s">
        <v>171</v>
      </c>
      <c r="O69" s="138"/>
      <c r="P69" s="139" t="s">
        <v>171</v>
      </c>
      <c r="Q69" s="140"/>
      <c r="R69" s="137" t="s">
        <v>171</v>
      </c>
      <c r="S69" s="138"/>
      <c r="T69" s="139" t="s">
        <v>171</v>
      </c>
      <c r="U69" s="138"/>
      <c r="V69" s="139" t="s">
        <v>171</v>
      </c>
      <c r="W69" s="140"/>
      <c r="X69" s="137" t="s">
        <v>171</v>
      </c>
      <c r="Y69" s="138"/>
      <c r="Z69" s="139" t="s">
        <v>171</v>
      </c>
      <c r="AA69" s="140"/>
      <c r="AB69" s="137" t="s">
        <v>171</v>
      </c>
      <c r="AC69" s="140"/>
      <c r="AD69" s="137" t="s">
        <v>171</v>
      </c>
      <c r="AE69" s="140"/>
      <c r="AF69" s="137" t="s">
        <v>171</v>
      </c>
      <c r="AG69" s="138"/>
      <c r="AH69" s="139" t="s">
        <v>171</v>
      </c>
      <c r="AI69" s="140"/>
      <c r="AJ69" s="137" t="s">
        <v>171</v>
      </c>
      <c r="AK69" s="138"/>
      <c r="AL69" s="139" t="s">
        <v>171</v>
      </c>
      <c r="AM69" s="140"/>
      <c r="AN69" s="137" t="s">
        <v>171</v>
      </c>
      <c r="AO69" s="138"/>
      <c r="AP69" s="139" t="s">
        <v>171</v>
      </c>
      <c r="AQ69" s="140"/>
      <c r="AR69" s="137" t="s">
        <v>171</v>
      </c>
      <c r="AS69" s="138"/>
      <c r="AT69" s="139" t="s">
        <v>171</v>
      </c>
      <c r="AU69" s="140"/>
      <c r="AV69" s="137" t="s">
        <v>171</v>
      </c>
      <c r="AW69" s="138"/>
      <c r="AX69" s="139" t="s">
        <v>171</v>
      </c>
      <c r="AY69" s="140"/>
      <c r="AZ69" s="137" t="s">
        <v>171</v>
      </c>
      <c r="BA69" s="140"/>
      <c r="BB69" s="137" t="s">
        <v>171</v>
      </c>
      <c r="BC69" s="140"/>
      <c r="BD69" s="137" t="s">
        <v>171</v>
      </c>
      <c r="BE69" s="140"/>
    </row>
    <row r="70" spans="1:59" ht="13.5" thickBot="1" x14ac:dyDescent="0.3">
      <c r="A70" s="19" t="s">
        <v>172</v>
      </c>
      <c r="B70" s="20" t="s">
        <v>173</v>
      </c>
      <c r="C70" s="77" t="s">
        <v>174</v>
      </c>
      <c r="D70" s="135">
        <f>+D67+E67</f>
        <v>83697</v>
      </c>
      <c r="E70" s="136"/>
      <c r="F70" s="131">
        <f>+F67+G67</f>
        <v>7323.8200000000652</v>
      </c>
      <c r="G70" s="132"/>
      <c r="H70" s="134">
        <f>+H67+I67</f>
        <v>8748</v>
      </c>
      <c r="I70" s="133"/>
      <c r="J70" s="131">
        <f>+J67+K67</f>
        <v>71571</v>
      </c>
      <c r="K70" s="132"/>
      <c r="L70" s="134">
        <f>+L67+M67</f>
        <v>23515</v>
      </c>
      <c r="M70" s="133"/>
      <c r="N70" s="131">
        <f>+N67+O67</f>
        <v>37566.619999999908</v>
      </c>
      <c r="O70" s="132"/>
      <c r="P70" s="134">
        <f>+P67+Q67</f>
        <v>2952</v>
      </c>
      <c r="Q70" s="133"/>
      <c r="R70" s="131">
        <f>+R67+S67</f>
        <v>19933</v>
      </c>
      <c r="S70" s="132"/>
      <c r="T70" s="134">
        <f>+T67+U67</f>
        <v>4741</v>
      </c>
      <c r="U70" s="132"/>
      <c r="V70" s="134">
        <f>+V67+W67</f>
        <v>100331.83000000066</v>
      </c>
      <c r="W70" s="133"/>
      <c r="X70" s="131">
        <f>+X67+Y67</f>
        <v>19194</v>
      </c>
      <c r="Y70" s="132"/>
      <c r="Z70" s="134">
        <f>+Z67+AA67</f>
        <v>1471</v>
      </c>
      <c r="AA70" s="133"/>
      <c r="AB70" s="131">
        <f>+AB67+AC67</f>
        <v>20062.649999999885</v>
      </c>
      <c r="AC70" s="133"/>
      <c r="AD70" s="131">
        <f>+AD67+AE67</f>
        <v>8679.0900000000074</v>
      </c>
      <c r="AE70" s="133"/>
      <c r="AF70" s="131">
        <f>+AF67+AG67</f>
        <v>113709.70000000001</v>
      </c>
      <c r="AG70" s="132"/>
      <c r="AH70" s="134">
        <f>+AH67+AI67</f>
        <v>44012</v>
      </c>
      <c r="AI70" s="133"/>
      <c r="AJ70" s="131">
        <f>+AJ67+AK67</f>
        <v>18351</v>
      </c>
      <c r="AK70" s="132"/>
      <c r="AL70" s="134">
        <f>+AL67+AM67</f>
        <v>89.695439999835799</v>
      </c>
      <c r="AM70" s="133"/>
      <c r="AN70" s="131">
        <f>+AN67+AO67</f>
        <v>28397</v>
      </c>
      <c r="AO70" s="132"/>
      <c r="AP70" s="134">
        <f>+AP67+AQ67</f>
        <v>26649.190000000002</v>
      </c>
      <c r="AQ70" s="133"/>
      <c r="AR70" s="131">
        <f>+AR67+AS67</f>
        <v>24779.989999999936</v>
      </c>
      <c r="AS70" s="132"/>
      <c r="AT70" s="134">
        <f>+AT67+AU67</f>
        <v>1229.6219999999998</v>
      </c>
      <c r="AU70" s="133"/>
      <c r="AV70" s="131">
        <f>+AV67+AW67</f>
        <v>3090</v>
      </c>
      <c r="AW70" s="132"/>
      <c r="AX70" s="134">
        <f>+AX67+AY67</f>
        <v>2901.6647399999842</v>
      </c>
      <c r="AY70" s="133"/>
      <c r="AZ70" s="131">
        <f>+AZ67+BA67</f>
        <v>1233</v>
      </c>
      <c r="BA70" s="133"/>
      <c r="BB70" s="131">
        <f>+BB67+BC67</f>
        <v>460.18299999998669</v>
      </c>
      <c r="BC70" s="133"/>
      <c r="BD70" s="131">
        <f>+BD67+BE67</f>
        <v>674689.05517999502</v>
      </c>
      <c r="BE70" s="133"/>
    </row>
    <row r="71" spans="1:59" ht="13.5" thickBot="1" x14ac:dyDescent="0.3">
      <c r="A71" s="69" t="s">
        <v>175</v>
      </c>
      <c r="B71" s="70" t="s">
        <v>176</v>
      </c>
      <c r="C71" s="71" t="s">
        <v>177</v>
      </c>
      <c r="D71" s="127">
        <f>+D68+E68</f>
        <v>67345</v>
      </c>
      <c r="E71" s="128"/>
      <c r="F71" s="129">
        <f>+F68+G68</f>
        <v>7323.8200000000652</v>
      </c>
      <c r="G71" s="130"/>
      <c r="H71" s="129">
        <f>+H68+I68</f>
        <v>8748</v>
      </c>
      <c r="I71" s="128"/>
      <c r="J71" s="127">
        <f>+J68+K68</f>
        <v>71571</v>
      </c>
      <c r="K71" s="130"/>
      <c r="L71" s="129">
        <f>+L68+M68</f>
        <v>15390</v>
      </c>
      <c r="M71" s="128"/>
      <c r="N71" s="127">
        <f>+N68+O68</f>
        <v>34148.209999999905</v>
      </c>
      <c r="O71" s="130"/>
      <c r="P71" s="129">
        <f>+P68+Q68</f>
        <v>2702</v>
      </c>
      <c r="Q71" s="128"/>
      <c r="R71" s="127">
        <f>+R68+S68</f>
        <v>16439</v>
      </c>
      <c r="S71" s="130"/>
      <c r="T71" s="129">
        <f>+T68+U68</f>
        <v>4741</v>
      </c>
      <c r="U71" s="130"/>
      <c r="V71" s="129">
        <f>+V68+W68</f>
        <v>97780.210000000661</v>
      </c>
      <c r="W71" s="128"/>
      <c r="X71" s="127">
        <f>+X68+Y68</f>
        <v>19194</v>
      </c>
      <c r="Y71" s="130"/>
      <c r="Z71" s="129">
        <f>+Z68+AA68</f>
        <v>90</v>
      </c>
      <c r="AA71" s="128"/>
      <c r="AB71" s="127">
        <f>+AB68+AC68</f>
        <v>19820.499999999884</v>
      </c>
      <c r="AC71" s="128"/>
      <c r="AD71" s="127">
        <f>+AD68+AE68</f>
        <v>9226.2300000000068</v>
      </c>
      <c r="AE71" s="128"/>
      <c r="AF71" s="127">
        <f>+AF68+AG68</f>
        <v>101849.70000000001</v>
      </c>
      <c r="AG71" s="130"/>
      <c r="AH71" s="129">
        <f>+AH68+AI68</f>
        <v>41362</v>
      </c>
      <c r="AI71" s="128"/>
      <c r="AJ71" s="127">
        <f>+AJ68+AK68</f>
        <v>15238</v>
      </c>
      <c r="AK71" s="130"/>
      <c r="AL71" s="129">
        <f>+AL68+AM68</f>
        <v>89.695439999835799</v>
      </c>
      <c r="AM71" s="128"/>
      <c r="AN71" s="127">
        <f>+AN68+AO68</f>
        <v>28397</v>
      </c>
      <c r="AO71" s="130"/>
      <c r="AP71" s="129">
        <f>+AP68+AQ68</f>
        <v>25924.190000000002</v>
      </c>
      <c r="AQ71" s="128"/>
      <c r="AR71" s="127">
        <f>+AR68+AS68</f>
        <v>22844.109999999935</v>
      </c>
      <c r="AS71" s="130"/>
      <c r="AT71" s="129">
        <f>+AT68+AU68</f>
        <v>848.67200000000003</v>
      </c>
      <c r="AU71" s="128"/>
      <c r="AV71" s="127">
        <f>+AV68+AW68</f>
        <v>2496</v>
      </c>
      <c r="AW71" s="130"/>
      <c r="AX71" s="129">
        <f>+AX68+AY68</f>
        <v>2901.6647399999842</v>
      </c>
      <c r="AY71" s="128"/>
      <c r="AZ71" s="127">
        <f>+AZ68+BA68</f>
        <v>1229</v>
      </c>
      <c r="BA71" s="128"/>
      <c r="BB71" s="127">
        <f>+BB68+BC68</f>
        <v>9.2829999999867141</v>
      </c>
      <c r="BC71" s="128"/>
      <c r="BD71" s="127">
        <f>+BD68+BE68</f>
        <v>617708.285179995</v>
      </c>
      <c r="BE71" s="128"/>
      <c r="BF71" s="23"/>
    </row>
    <row r="72" spans="1:59" ht="12.75" customHeight="1" x14ac:dyDescent="0.25">
      <c r="A72" s="21"/>
      <c r="B72" s="22"/>
      <c r="C72" s="22"/>
    </row>
    <row r="73" spans="1:59" ht="12.75" customHeight="1" x14ac:dyDescent="0.25">
      <c r="A73" s="72" t="s">
        <v>178</v>
      </c>
      <c r="B73" s="22"/>
      <c r="C73" s="22"/>
    </row>
    <row r="74" spans="1:59" ht="12.75" customHeight="1" x14ac:dyDescent="0.25">
      <c r="A74" s="1" t="s">
        <v>179</v>
      </c>
      <c r="B74" s="22"/>
      <c r="C74" s="22"/>
    </row>
    <row r="75" spans="1:59" x14ac:dyDescent="0.25">
      <c r="A75" s="1" t="s">
        <v>180</v>
      </c>
      <c r="B75" s="25"/>
      <c r="C75" s="25"/>
    </row>
    <row r="76" spans="1:59" x14ac:dyDescent="0.25">
      <c r="A76" s="1" t="s">
        <v>181</v>
      </c>
      <c r="B76" s="25"/>
      <c r="C76" s="25"/>
    </row>
    <row r="77" spans="1:59" x14ac:dyDescent="0.25">
      <c r="A77" s="1" t="s">
        <v>182</v>
      </c>
    </row>
  </sheetData>
  <mergeCells count="113">
    <mergeCell ref="BD3:BE4"/>
    <mergeCell ref="BD69:BE69"/>
    <mergeCell ref="BD70:BE70"/>
    <mergeCell ref="BD71:BE71"/>
    <mergeCell ref="A1:E1"/>
    <mergeCell ref="A2:E2"/>
    <mergeCell ref="A3:C3"/>
    <mergeCell ref="D3:E4"/>
    <mergeCell ref="F3:G4"/>
    <mergeCell ref="H3:I4"/>
    <mergeCell ref="AT3:AU4"/>
    <mergeCell ref="AV3:AW4"/>
    <mergeCell ref="AX3:AY4"/>
    <mergeCell ref="AZ3:BA4"/>
    <mergeCell ref="BB3:BC4"/>
    <mergeCell ref="A4:C4"/>
    <mergeCell ref="AH3:AI4"/>
    <mergeCell ref="AJ3:AK4"/>
    <mergeCell ref="AL3:AM4"/>
    <mergeCell ref="AN3:AO4"/>
    <mergeCell ref="AP3:AQ4"/>
    <mergeCell ref="AR3:AS4"/>
    <mergeCell ref="V3:W4"/>
    <mergeCell ref="X3:Y4"/>
    <mergeCell ref="Z3:AA4"/>
    <mergeCell ref="AB3:AC4"/>
    <mergeCell ref="AD3:AE4"/>
    <mergeCell ref="AF3:AG4"/>
    <mergeCell ref="J3:K4"/>
    <mergeCell ref="L3:M4"/>
    <mergeCell ref="N3:O4"/>
    <mergeCell ref="P3:Q4"/>
    <mergeCell ref="R3:S4"/>
    <mergeCell ref="T3:U4"/>
    <mergeCell ref="AX69:AY69"/>
    <mergeCell ref="AZ69:BA69"/>
    <mergeCell ref="BB69:BC69"/>
    <mergeCell ref="AF69:AG69"/>
    <mergeCell ref="AH69:AI69"/>
    <mergeCell ref="AJ69:AK69"/>
    <mergeCell ref="AL69:AM69"/>
    <mergeCell ref="AN69:AO69"/>
    <mergeCell ref="AP69:AQ69"/>
    <mergeCell ref="B6:C6"/>
    <mergeCell ref="D69:E69"/>
    <mergeCell ref="F69:G69"/>
    <mergeCell ref="H69:I69"/>
    <mergeCell ref="J69:K69"/>
    <mergeCell ref="L69:M69"/>
    <mergeCell ref="N69:O69"/>
    <mergeCell ref="P69:Q69"/>
    <mergeCell ref="R69:S69"/>
    <mergeCell ref="F70:G70"/>
    <mergeCell ref="H70:I70"/>
    <mergeCell ref="J70:K70"/>
    <mergeCell ref="L70:M70"/>
    <mergeCell ref="N70:O70"/>
    <mergeCell ref="AR69:AS69"/>
    <mergeCell ref="AT69:AU69"/>
    <mergeCell ref="AV69:AW69"/>
    <mergeCell ref="T69:U69"/>
    <mergeCell ref="V69:W69"/>
    <mergeCell ref="X69:Y69"/>
    <mergeCell ref="Z69:AA69"/>
    <mergeCell ref="AB69:AC69"/>
    <mergeCell ref="AD69:AE69"/>
    <mergeCell ref="AF70:AG70"/>
    <mergeCell ref="AH70:AI70"/>
    <mergeCell ref="AJ70:AK70"/>
    <mergeCell ref="AL70:AM70"/>
    <mergeCell ref="P70:Q70"/>
    <mergeCell ref="R70:S70"/>
    <mergeCell ref="T70:U70"/>
    <mergeCell ref="V70:W70"/>
    <mergeCell ref="X70:Y70"/>
    <mergeCell ref="AZ70:BA70"/>
    <mergeCell ref="BB70:BC70"/>
    <mergeCell ref="AP70:AQ70"/>
    <mergeCell ref="AR70:AS70"/>
    <mergeCell ref="AT70:AU70"/>
    <mergeCell ref="AV70:AW70"/>
    <mergeCell ref="AX70:AY70"/>
    <mergeCell ref="AR71:AS71"/>
    <mergeCell ref="AT71:AU71"/>
    <mergeCell ref="AV71:AW71"/>
    <mergeCell ref="AX71:AY71"/>
    <mergeCell ref="AZ71:BA71"/>
    <mergeCell ref="BB71:BC71"/>
    <mergeCell ref="AP71:AQ71"/>
    <mergeCell ref="D71:E71"/>
    <mergeCell ref="F71:G71"/>
    <mergeCell ref="H71:I71"/>
    <mergeCell ref="J71:K71"/>
    <mergeCell ref="L71:M71"/>
    <mergeCell ref="N71:O71"/>
    <mergeCell ref="P71:Q71"/>
    <mergeCell ref="R71:S71"/>
    <mergeCell ref="AN70:AO70"/>
    <mergeCell ref="AB70:AC70"/>
    <mergeCell ref="AD70:AE70"/>
    <mergeCell ref="AF71:AG71"/>
    <mergeCell ref="AH71:AI71"/>
    <mergeCell ref="AJ71:AK71"/>
    <mergeCell ref="AL71:AM71"/>
    <mergeCell ref="AN71:AO71"/>
    <mergeCell ref="Z70:AA70"/>
    <mergeCell ref="T71:U71"/>
    <mergeCell ref="V71:W71"/>
    <mergeCell ref="X71:Y71"/>
    <mergeCell ref="Z71:AA71"/>
    <mergeCell ref="AB71:AC71"/>
    <mergeCell ref="AD71:AE71"/>
    <mergeCell ref="D70:E70"/>
  </mergeCells>
  <pageMargins left="0.70866141732283472" right="0" top="0.39370078740157483" bottom="0.39370078740157483" header="0.51181102362204722" footer="0.51181102362204722"/>
  <pageSetup paperSize="8" scale="77" orientation="landscape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VZaZ VVŠ 2017</vt:lpstr>
      <vt:lpstr>'VZaZ VVŠ 2017'!Oblast_tisku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Ludvík Jiří</dc:creator>
  <cp:lastModifiedBy>Valášek Petr</cp:lastModifiedBy>
  <cp:lastPrinted>2018-07-23T05:31:55Z</cp:lastPrinted>
  <dcterms:created xsi:type="dcterms:W3CDTF">2017-07-12T12:04:35Z</dcterms:created>
  <dcterms:modified xsi:type="dcterms:W3CDTF">2019-01-25T09:15:30Z</dcterms:modified>
</cp:coreProperties>
</file>