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70" windowWidth="19200" windowHeight="4845" activeTab="10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-celkem" sheetId="6" r:id="rId6"/>
    <sheet name="4a-ped" sheetId="7" r:id="rId7"/>
    <sheet name="4b-neped" sheetId="8" r:id="rId8"/>
    <sheet name="5-celkem" sheetId="9" r:id="rId9"/>
    <sheet name="5a-ped" sheetId="10" r:id="rId10"/>
    <sheet name="5b-neped" sheetId="11" r:id="rId11"/>
    <sheet name="6a-ped " sheetId="12" r:id="rId12"/>
    <sheet name="6b-neped  " sheetId="13" r:id="rId13"/>
  </sheets>
  <externalReferences>
    <externalReference r:id="rId16"/>
  </externalReferences>
  <definedNames>
    <definedName name="AV" localSheetId="12">#REF!</definedName>
    <definedName name="AV">#REF!</definedName>
    <definedName name="BIS">#REF!</definedName>
    <definedName name="CBU" localSheetId="12">#REF!</definedName>
    <definedName name="CBU">#REF!</definedName>
    <definedName name="CSU" localSheetId="12">#REF!</definedName>
    <definedName name="CSU">#REF!</definedName>
    <definedName name="CUZK" localSheetId="12">#REF!</definedName>
    <definedName name="CUZK">#REF!</definedName>
    <definedName name="GA" localSheetId="12">#REF!</definedName>
    <definedName name="GA">#REF!</definedName>
    <definedName name="KPR" localSheetId="12">#REF!</definedName>
    <definedName name="KPR">#REF!</definedName>
    <definedName name="MDS" localSheetId="12">#REF!</definedName>
    <definedName name="MDS">#REF!</definedName>
    <definedName name="MF">#REF!</definedName>
    <definedName name="MK" localSheetId="12">#REF!</definedName>
    <definedName name="MK">#REF!</definedName>
    <definedName name="MMR">#REF!</definedName>
    <definedName name="MO">#REF!</definedName>
    <definedName name="MPO" localSheetId="12">#REF!</definedName>
    <definedName name="MPO">#REF!</definedName>
    <definedName name="MPSV">#REF!</definedName>
    <definedName name="MS" localSheetId="12">#REF!</definedName>
    <definedName name="MS">#REF!</definedName>
    <definedName name="MSMT" localSheetId="12">#REF!</definedName>
    <definedName name="MSMT">#REF!</definedName>
    <definedName name="MV">#REF!</definedName>
    <definedName name="MZdr" localSheetId="12">#REF!</definedName>
    <definedName name="MZdr">#REF!</definedName>
    <definedName name="MZe" localSheetId="12">#REF!</definedName>
    <definedName name="MZe">#REF!</definedName>
    <definedName name="MZP">#REF!</definedName>
    <definedName name="MZv">#REF!</definedName>
    <definedName name="_xlnm.Print_Titles" localSheetId="2">'3a'!$5:$12</definedName>
    <definedName name="_xlnm.Print_Titles" localSheetId="3">'3b'!$5:$12</definedName>
    <definedName name="_xlnm.Print_Titles" localSheetId="4">'3c'!$5:$12</definedName>
    <definedName name="NKU" localSheetId="12">#REF!</definedName>
    <definedName name="NKU">#REF!</definedName>
    <definedName name="PSP">#REF!</definedName>
    <definedName name="RRTV" localSheetId="12">#REF!</definedName>
    <definedName name="RRTV">#REF!</definedName>
    <definedName name="SP">#REF!</definedName>
    <definedName name="SSHR" localSheetId="12">#REF!</definedName>
    <definedName name="SSHR">#REF!</definedName>
    <definedName name="SUJB" localSheetId="12">#REF!</definedName>
    <definedName name="SUJB">#REF!</definedName>
    <definedName name="UOHS" localSheetId="12">#REF!</definedName>
    <definedName name="UOHS">#REF!</definedName>
    <definedName name="UPV" localSheetId="12">#REF!</definedName>
    <definedName name="UPV">#REF!</definedName>
    <definedName name="US" localSheetId="12">#REF!</definedName>
    <definedName name="US">#REF!</definedName>
    <definedName name="USIS" localSheetId="12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<sst xmlns="http://schemas.openxmlformats.org/spreadsheetml/2006/main" count="1335" uniqueCount="211">
  <si>
    <t>Zaměstnanci celkem</t>
  </si>
  <si>
    <t>Krajské a obecní školství</t>
  </si>
  <si>
    <t>Přepočtený</t>
  </si>
  <si>
    <t>platy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</si>
  <si>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</si>
  <si>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</si>
  <si>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</si>
  <si>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</si>
  <si>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</si>
  <si>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</si>
  <si>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</si>
  <si>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</si>
  <si>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</si>
  <si>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</si>
  <si>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</si>
  <si>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</si>
  <si>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</si>
  <si>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</si>
  <si>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</si>
  <si>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</si>
  <si>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</si>
  <si>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</si>
  <si>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</si>
  <si>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</si>
  <si>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</si>
  <si>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</si>
  <si>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</si>
  <si>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</si>
  <si>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</si>
  <si>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</si>
  <si>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</si>
  <si>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</si>
  <si>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</si>
  <si>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</si>
  <si>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</si>
  <si>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</si>
  <si>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</si>
  <si>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</si>
  <si>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</si>
  <si>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</si>
  <si>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</si>
  <si>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</si>
  <si>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</si>
  <si>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</si>
  <si>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</si>
  <si>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</si>
  <si>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</si>
  <si>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</si>
  <si>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</si>
  <si>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</si>
  <si>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>Regionální školství</t>
  </si>
  <si>
    <t>(s vyjádřením absolutní změny a procentuálního vyjádření)</t>
  </si>
  <si>
    <t>% nenárokových</t>
  </si>
  <si>
    <t>nenárokové</t>
  </si>
  <si>
    <t>RgŠ celkem</t>
  </si>
  <si>
    <t>RgŠ - pedagogové</t>
  </si>
  <si>
    <t>RgŠ - nepedagogové</t>
  </si>
  <si>
    <t>Tabulka č. 4a</t>
  </si>
  <si>
    <t>Celkem ČR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</si>
  <si>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</si>
  <si>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</si>
  <si>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</si>
  <si>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</si>
  <si>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</si>
  <si>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</si>
  <si>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</si>
  <si>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</si>
  <si>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</si>
  <si>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</si>
  <si>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</si>
  <si>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</si>
  <si>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</si>
  <si>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</si>
  <si>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</si>
  <si>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</si>
  <si>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Nepedagogičtí pracovníci</t>
  </si>
  <si>
    <t>Tabulka č. 5</t>
  </si>
  <si>
    <t>KRAJSKÉ A OBECNÍ ŠKOLSTVÍ</t>
  </si>
  <si>
    <t>Tabulka č. 6a</t>
  </si>
  <si>
    <t>Tabulka č. 6b</t>
  </si>
  <si>
    <t>Počet zaměstnanců</t>
  </si>
  <si>
    <t>Průměrný měsíční plat v Kč</t>
  </si>
  <si>
    <t>Nenároková složka platu v Kč</t>
  </si>
  <si>
    <t>Absol.výše</t>
  </si>
  <si>
    <t xml:space="preserve">Zvýšení či snížení nenárokové </t>
  </si>
  <si>
    <t>měsíčního platu v Kč</t>
  </si>
  <si>
    <t>složky platu v Kč</t>
  </si>
  <si>
    <t>platu v Kč</t>
  </si>
  <si>
    <t>v ABS. vyj.</t>
  </si>
  <si>
    <t>v % vyj.</t>
  </si>
  <si>
    <t xml:space="preserve">Pedagogičtí pracovníci </t>
  </si>
  <si>
    <t>územních samosprávných celků</t>
  </si>
  <si>
    <t>bez ved. prac.</t>
  </si>
  <si>
    <t xml:space="preserve">Nepedagogičtí pracovníci </t>
  </si>
  <si>
    <t>celorok 2005/celorok 2004 v ABS.vyj.</t>
  </si>
  <si>
    <t>celorok 2005/celorok 2004 v %</t>
  </si>
  <si>
    <t>rok 2005</t>
  </si>
  <si>
    <t>Zvýšení či snížení prům.</t>
  </si>
  <si>
    <t xml:space="preserve">*Přespočetné </t>
  </si>
  <si>
    <t>hodiny</t>
  </si>
  <si>
    <t>11 MŠ</t>
  </si>
  <si>
    <t>21 ZŠ</t>
  </si>
  <si>
    <t>42 Konzervatoře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</si>
  <si>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</si>
  <si>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</si>
  <si>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</si>
  <si>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</si>
  <si>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</si>
  <si>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</si>
  <si>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</si>
  <si>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</si>
  <si>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</si>
  <si>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</si>
  <si>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</si>
  <si>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</si>
  <si>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35 Škola s rozšířenou výukou sport.zaměření</t>
  </si>
  <si>
    <t>55 Speciální pedagogická centra</t>
  </si>
  <si>
    <t xml:space="preserve"> Ostatní</t>
  </si>
  <si>
    <t xml:space="preserve">Přespočetné </t>
  </si>
  <si>
    <t>rok 2009</t>
  </si>
  <si>
    <t>z celkového</t>
  </si>
  <si>
    <t>celorok 2010/celorok 2009 v ABS.vyj.</t>
  </si>
  <si>
    <t>celorok 2010/celorok 2009 v %</t>
  </si>
  <si>
    <t>rok 2010</t>
  </si>
  <si>
    <t>Tabulka č. 1</t>
  </si>
  <si>
    <t>92 Zařízení školského stravování  (MŠ,ZŠ,SŠ)</t>
  </si>
  <si>
    <t>Tabulka č. 5a</t>
  </si>
  <si>
    <t>Tabulka č. 5b</t>
  </si>
  <si>
    <t>celorok 2011/celorok 2010 v ABS.vyj.</t>
  </si>
  <si>
    <t>celorok 2011/celorok 2010 v %</t>
  </si>
  <si>
    <t>rok 2011</t>
  </si>
  <si>
    <t>Smluvní</t>
  </si>
  <si>
    <t>x</t>
  </si>
  <si>
    <t>MŠMT,odbor 23</t>
  </si>
  <si>
    <t>MŠMT, odbor 23</t>
  </si>
  <si>
    <t>pedag.</t>
  </si>
  <si>
    <t>pedagogů</t>
  </si>
  <si>
    <t>KRAJSKÉ  A OBECNÍ ŠKOLSTVÍ</t>
  </si>
  <si>
    <t>Tabulka č. 2</t>
  </si>
  <si>
    <t>Tabulka č. 3a</t>
  </si>
  <si>
    <t>Tabulka č. 4</t>
  </si>
  <si>
    <t xml:space="preserve">                   Zvýšení či snížení prům.</t>
  </si>
  <si>
    <t xml:space="preserve">             složky platu v Kč</t>
  </si>
  <si>
    <t>Prostředky</t>
  </si>
  <si>
    <t>počet zaměstn.</t>
  </si>
  <si>
    <t>na platy</t>
  </si>
  <si>
    <t>prům. mzda</t>
  </si>
  <si>
    <t>vedoucí  zaměstnanci</t>
  </si>
  <si>
    <t>ped.celkem</t>
  </si>
  <si>
    <t>bez ved.prac.</t>
  </si>
  <si>
    <t>pedag. bez ved. prac.</t>
  </si>
  <si>
    <t>počty prac.</t>
  </si>
  <si>
    <t>mzd. prostředky</t>
  </si>
  <si>
    <t>prům. plat</t>
  </si>
  <si>
    <t>bez OON v tis. Kč</t>
  </si>
  <si>
    <t>v tis. Kč</t>
  </si>
  <si>
    <t>nepedagogů</t>
  </si>
  <si>
    <t>nepedag.</t>
  </si>
  <si>
    <t>nepedag. bez ved. prac.</t>
  </si>
  <si>
    <t>Tabulka č. 3c</t>
  </si>
  <si>
    <t>Tabulka č. 3b</t>
  </si>
  <si>
    <t>Pedagogičtní pracovníci</t>
  </si>
  <si>
    <t xml:space="preserve">                         Počet zaměstnanců</t>
  </si>
  <si>
    <t xml:space="preserve">                      Průměrný měsíční plat v Kč</t>
  </si>
  <si>
    <t xml:space="preserve">                          Nenároková složka platu v Kč</t>
  </si>
  <si>
    <t xml:space="preserve">                      Zvýšení či snížení nenárokové </t>
  </si>
  <si>
    <t xml:space="preserve">                 Zvýšení či snížení počtu </t>
  </si>
  <si>
    <t xml:space="preserve">Zvýšení či snížení počtu </t>
  </si>
  <si>
    <t xml:space="preserve"> </t>
  </si>
  <si>
    <t>Všechna čísla na všech listech jsou zobrazena jako celá čísla, avšak v jednotlivých buňkách jsou nezaokrouhlena, proto se může zdát, že při výpočtech došlo k chybnému výsledku (rozdíl cca 0,1 - 1,- Kč) nicméně vzorce pracují s nezaokrouhlenými čísly, tak aby výsledky byly co nejvíce přesné.</t>
  </si>
  <si>
    <t xml:space="preserve">                      Zvýšení či snížení počtu </t>
  </si>
  <si>
    <t xml:space="preserve">               měsíčního platu v Kč</t>
  </si>
  <si>
    <t xml:space="preserve">      zaměstnanců</t>
  </si>
  <si>
    <t xml:space="preserve">         Zvýšení či snížení prům.</t>
  </si>
  <si>
    <t>I. - III. čtvrtletí 2013</t>
  </si>
  <si>
    <t>I. - III. čtvrtletí 2012</t>
  </si>
  <si>
    <t>I. - III.  čtvrtletí 2013/I. - III.  čtvrtletí 2012 v ABS.vyj.</t>
  </si>
  <si>
    <t>I. - III.  čtvrtletí 2013/I. - III.  čtvrtletí 2012 v %</t>
  </si>
  <si>
    <t>Porovnání skutečností dosažené u limitů mzdové regulace v RgŠ za I. - IV. čtvrtletí 2013 k I. - IV. čtvrtletí roku 2012</t>
  </si>
  <si>
    <t>I. - IV. čtvrtletí 2013</t>
  </si>
  <si>
    <t>I. - IV. čtvrtletí 2012</t>
  </si>
  <si>
    <t>I. - IV. čtvrtletí 2013/I. - IV. čtvrtletí 2012 v ABS.vyj.</t>
  </si>
  <si>
    <t>I. - IV. čtvrtletí 2013/I. - IV. čtvrtletí 2012 v %</t>
  </si>
  <si>
    <t>Počet zaměstnanců, průměrný měsíční plat a jeho jednotlivé složky v RgŠ územních samosprávných celků za I. - IV. čtvrtletí roku 2013</t>
  </si>
  <si>
    <t>Počet zaměstnanců, průměrný měsíční plat a jeho jednotlivé složky podle jednotlivých krajů za I. - IV. čtvrtletí roku 2013</t>
  </si>
  <si>
    <t>za I.-IV. čtvrtletí 2013</t>
  </si>
  <si>
    <t>za I.-IV. čtvrtletí 2012</t>
  </si>
  <si>
    <t>za I.-IV.čtvrtletí 2013</t>
  </si>
  <si>
    <t>Porovnání skutečnosti dosažené u limitů mzdové regulace RgŠ za I. - IV. čtvrtletí 2013 ke skutečnosti I. - IV. čtvrtletí 2012</t>
  </si>
  <si>
    <t>Porovnání skutečnosti dosažené u limitů mzdové regulace RgŠ za  I. - IV. čtvrtletí 2013 ke skutečnosti I. - IV. čtvrtletí 2012</t>
  </si>
  <si>
    <t>Porovnání skutečnosti dosažené u limitů mzdové regulace RgŠ za   I. - IV. čtvrtletí 2013 ke skutečnosti  I. - IV. čtvrtletí 2012</t>
  </si>
  <si>
    <t>za  I.-IV. čtvrtletí 2013</t>
  </si>
  <si>
    <t>za  I.-IV. čtvrtletí 2012</t>
  </si>
  <si>
    <t>za  I.-IV.čtvrtletí 2013</t>
  </si>
  <si>
    <t>Počet zaměstnanců a jejich průměrné měsíční platy bez vedoucích pracovníků za  I. - IV. čtvrtletí roku 2013</t>
  </si>
  <si>
    <t>Porovnání skutečností dosažené u limitů mzdové regulace v RgŠ za I. - VI. čtvrtletí 2013 k I. - IV. čtvrtletí 2012 (po jednotlivých typech zařízení)</t>
  </si>
  <si>
    <t>37 Střediska prakt. vyučování</t>
  </si>
  <si>
    <t>73 Zař.-dal.vzděl.ped.prac.</t>
  </si>
  <si>
    <t>96 Plavecké školy</t>
  </si>
  <si>
    <t>97 Školní hospodářství</t>
  </si>
  <si>
    <t>99 Jiná škol.účel.zařízení</t>
  </si>
  <si>
    <t>Porovnání skutečností dosažené u limitů mzdové regulace v RgŠ za I. - IV. čtvrtletí 2013 k I. - IV. čtvrtletí 2012 (po jednotlivých typech zařízení)</t>
  </si>
  <si>
    <t>37 Střediska prakt.vyuč.</t>
  </si>
  <si>
    <t>83 Střediska volného času</t>
  </si>
  <si>
    <t xml:space="preserve">96 Plavecké školy </t>
  </si>
  <si>
    <t>33 Střední odborné školy</t>
  </si>
  <si>
    <t>37 Střediska prakt.vyuč</t>
  </si>
  <si>
    <t>32 Gymnázia</t>
  </si>
  <si>
    <t>31 Střední odborná učiliště</t>
  </si>
  <si>
    <t>25 Základní umělecké školy</t>
  </si>
  <si>
    <t>41 Vyšší odborné školy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</si>
</sst>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  <numFmt numFmtId="197" formatCode="0.0%"/>
    <numFmt numFmtId="198" formatCode="#,##0;;\-"/>
    <numFmt numFmtId="199" formatCode="#,##0.0;;\-"/>
  </numFmts>
  <fonts count="9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22"/>
      <name val="Arial CE"/>
      <family val="2"/>
    </font>
    <font>
      <b/>
      <sz val="2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11"/>
      <color indexed="8"/>
      <name val="Calibri"/>
      <family val="2"/>
    </font>
    <font>
      <b/>
      <sz val="8"/>
      <color indexed="8"/>
      <name val="Times New Roman C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189" fontId="0" fillId="0" borderId="0">
      <alignment/>
      <protection/>
    </xf>
    <xf numFmtId="43" fontId="0" fillId="0" borderId="0" applyFont="0" applyFill="0" applyBorder="0" applyAlignment="0" applyProtection="0"/>
    <xf numFmtId="41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79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166" fontId="14" fillId="0" borderId="1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20" fillId="33" borderId="0" xfId="0" applyFont="1" applyFill="1" applyAlignment="1">
      <alignment vertical="top"/>
    </xf>
    <xf numFmtId="167" fontId="16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 vertical="top"/>
    </xf>
    <xf numFmtId="0" fontId="16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15" fillId="33" borderId="0" xfId="0" applyNumberFormat="1" applyFont="1" applyFill="1" applyAlignment="1">
      <alignment/>
    </xf>
    <xf numFmtId="179" fontId="15" fillId="33" borderId="0" xfId="0" applyNumberFormat="1" applyFont="1" applyFill="1" applyAlignment="1">
      <alignment/>
    </xf>
    <xf numFmtId="167" fontId="15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2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5" fillId="33" borderId="13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3" fontId="23" fillId="33" borderId="14" xfId="0" applyNumberFormat="1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 horizontal="center"/>
    </xf>
    <xf numFmtId="3" fontId="23" fillId="33" borderId="12" xfId="0" applyNumberFormat="1" applyFont="1" applyFill="1" applyBorder="1" applyAlignment="1">
      <alignment horizontal="center"/>
    </xf>
    <xf numFmtId="166" fontId="23" fillId="33" borderId="16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5" xfId="0" applyFont="1" applyFill="1" applyBorder="1" applyAlignment="1">
      <alignment/>
    </xf>
    <xf numFmtId="4" fontId="7" fillId="33" borderId="26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22" xfId="0" applyFont="1" applyFill="1" applyBorder="1" applyAlignment="1">
      <alignment/>
    </xf>
    <xf numFmtId="3" fontId="26" fillId="33" borderId="27" xfId="0" applyNumberFormat="1" applyFont="1" applyFill="1" applyBorder="1" applyAlignment="1">
      <alignment/>
    </xf>
    <xf numFmtId="0" fontId="26" fillId="33" borderId="24" xfId="0" applyFont="1" applyFill="1" applyBorder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166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right" vertical="top"/>
    </xf>
    <xf numFmtId="0" fontId="17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8" fontId="1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66" fontId="14" fillId="0" borderId="28" xfId="0" applyNumberFormat="1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166" fontId="14" fillId="0" borderId="29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/>
    </xf>
    <xf numFmtId="3" fontId="14" fillId="0" borderId="3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6" fillId="33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33" fillId="33" borderId="0" xfId="0" applyFont="1" applyFill="1" applyAlignment="1">
      <alignment vertical="top"/>
    </xf>
    <xf numFmtId="166" fontId="31" fillId="33" borderId="0" xfId="0" applyNumberFormat="1" applyFont="1" applyFill="1" applyAlignment="1">
      <alignment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64" fontId="34" fillId="33" borderId="0" xfId="0" applyNumberFormat="1" applyFont="1" applyFill="1" applyAlignment="1">
      <alignment horizontal="right" vertical="center"/>
    </xf>
    <xf numFmtId="0" fontId="35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166" fontId="36" fillId="33" borderId="0" xfId="0" applyNumberFormat="1" applyFont="1" applyFill="1" applyAlignment="1">
      <alignment/>
    </xf>
    <xf numFmtId="3" fontId="36" fillId="33" borderId="0" xfId="0" applyNumberFormat="1" applyFont="1" applyFill="1" applyAlignment="1">
      <alignment/>
    </xf>
    <xf numFmtId="4" fontId="36" fillId="33" borderId="0" xfId="0" applyNumberFormat="1" applyFont="1" applyFill="1" applyAlignment="1">
      <alignment/>
    </xf>
    <xf numFmtId="166" fontId="29" fillId="33" borderId="0" xfId="0" applyNumberFormat="1" applyFont="1" applyFill="1" applyAlignment="1">
      <alignment horizontal="right" vertical="top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2" fillId="33" borderId="0" xfId="0" applyFont="1" applyFill="1" applyAlignment="1">
      <alignment/>
    </xf>
    <xf numFmtId="166" fontId="32" fillId="33" borderId="0" xfId="0" applyNumberFormat="1" applyFont="1" applyFill="1" applyAlignment="1">
      <alignment/>
    </xf>
    <xf numFmtId="164" fontId="32" fillId="33" borderId="0" xfId="0" applyNumberFormat="1" applyFont="1" applyFill="1" applyAlignment="1">
      <alignment/>
    </xf>
    <xf numFmtId="0" fontId="38" fillId="33" borderId="11" xfId="0" applyFont="1" applyFill="1" applyBorder="1" applyAlignment="1">
      <alignment horizontal="center"/>
    </xf>
    <xf numFmtId="166" fontId="38" fillId="33" borderId="32" xfId="0" applyNumberFormat="1" applyFont="1" applyFill="1" applyBorder="1" applyAlignment="1">
      <alignment/>
    </xf>
    <xf numFmtId="164" fontId="38" fillId="33" borderId="33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 horizontal="left"/>
    </xf>
    <xf numFmtId="0" fontId="38" fillId="33" borderId="14" xfId="0" applyFont="1" applyFill="1" applyBorder="1" applyAlignment="1">
      <alignment/>
    </xf>
    <xf numFmtId="0" fontId="38" fillId="33" borderId="32" xfId="0" applyFont="1" applyFill="1" applyBorder="1" applyAlignment="1">
      <alignment/>
    </xf>
    <xf numFmtId="164" fontId="37" fillId="33" borderId="11" xfId="0" applyNumberFormat="1" applyFont="1" applyFill="1" applyBorder="1" applyAlignment="1">
      <alignment horizontal="left"/>
    </xf>
    <xf numFmtId="0" fontId="38" fillId="33" borderId="14" xfId="0" applyFont="1" applyFill="1" applyBorder="1" applyAlignment="1">
      <alignment horizontal="left" indent="1"/>
    </xf>
    <xf numFmtId="0" fontId="38" fillId="33" borderId="0" xfId="0" applyFont="1" applyFill="1" applyAlignment="1">
      <alignment/>
    </xf>
    <xf numFmtId="164" fontId="31" fillId="33" borderId="18" xfId="0" applyNumberFormat="1" applyFont="1" applyFill="1" applyBorder="1" applyAlignment="1">
      <alignment/>
    </xf>
    <xf numFmtId="0" fontId="37" fillId="33" borderId="34" xfId="0" applyFont="1" applyFill="1" applyBorder="1" applyAlignment="1">
      <alignment/>
    </xf>
    <xf numFmtId="0" fontId="30" fillId="33" borderId="0" xfId="0" applyFont="1" applyFill="1" applyAlignment="1">
      <alignment/>
    </xf>
    <xf numFmtId="0" fontId="42" fillId="33" borderId="0" xfId="0" applyFont="1" applyFill="1" applyAlignment="1">
      <alignment/>
    </xf>
    <xf numFmtId="3" fontId="38" fillId="33" borderId="35" xfId="0" applyNumberFormat="1" applyFont="1" applyFill="1" applyBorder="1" applyAlignment="1">
      <alignment/>
    </xf>
    <xf numFmtId="3" fontId="38" fillId="33" borderId="36" xfId="0" applyNumberFormat="1" applyFont="1" applyFill="1" applyBorder="1" applyAlignment="1">
      <alignment/>
    </xf>
    <xf numFmtId="3" fontId="38" fillId="33" borderId="34" xfId="0" applyNumberFormat="1" applyFont="1" applyFill="1" applyBorder="1" applyAlignment="1">
      <alignment/>
    </xf>
    <xf numFmtId="165" fontId="30" fillId="33" borderId="0" xfId="0" applyNumberFormat="1" applyFont="1" applyFill="1" applyAlignment="1">
      <alignment horizontal="left"/>
    </xf>
    <xf numFmtId="164" fontId="37" fillId="33" borderId="37" xfId="0" applyNumberFormat="1" applyFont="1" applyFill="1" applyBorder="1" applyAlignment="1">
      <alignment horizontal="left"/>
    </xf>
    <xf numFmtId="0" fontId="38" fillId="33" borderId="32" xfId="0" applyFont="1" applyFill="1" applyBorder="1" applyAlignment="1">
      <alignment horizontal="left" indent="1"/>
    </xf>
    <xf numFmtId="0" fontId="31" fillId="33" borderId="34" xfId="0" applyFont="1" applyFill="1" applyBorder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3" fillId="34" borderId="20" xfId="0" applyFont="1" applyFill="1" applyBorder="1" applyAlignment="1">
      <alignment horizontal="right"/>
    </xf>
    <xf numFmtId="0" fontId="23" fillId="34" borderId="0" xfId="0" applyFont="1" applyFill="1" applyAlignment="1">
      <alignment horizontal="right"/>
    </xf>
    <xf numFmtId="0" fontId="17" fillId="34" borderId="20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23" xfId="0" applyFont="1" applyFill="1" applyBorder="1" applyAlignment="1">
      <alignment horizontal="center"/>
    </xf>
    <xf numFmtId="0" fontId="1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5" xfId="0" applyFont="1" applyFill="1" applyBorder="1" applyAlignment="1">
      <alignment/>
    </xf>
    <xf numFmtId="0" fontId="27" fillId="34" borderId="0" xfId="0" applyFont="1" applyFill="1" applyAlignment="1">
      <alignment horizontal="right"/>
    </xf>
    <xf numFmtId="0" fontId="25" fillId="34" borderId="23" xfId="0" applyFont="1" applyFill="1" applyBorder="1" applyAlignment="1">
      <alignment horizontal="center"/>
    </xf>
    <xf numFmtId="0" fontId="25" fillId="34" borderId="22" xfId="0" applyFont="1" applyFill="1" applyBorder="1" applyAlignment="1">
      <alignment/>
    </xf>
    <xf numFmtId="0" fontId="26" fillId="34" borderId="24" xfId="0" applyFont="1" applyFill="1" applyBorder="1" applyAlignment="1">
      <alignment/>
    </xf>
    <xf numFmtId="0" fontId="26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36" fillId="34" borderId="21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34" borderId="22" xfId="0" applyFont="1" applyFill="1" applyBorder="1" applyAlignment="1">
      <alignment/>
    </xf>
    <xf numFmtId="0" fontId="29" fillId="34" borderId="24" xfId="0" applyFont="1" applyFill="1" applyBorder="1" applyAlignment="1">
      <alignment/>
    </xf>
    <xf numFmtId="0" fontId="29" fillId="34" borderId="0" xfId="0" applyFont="1" applyFill="1" applyAlignment="1">
      <alignment/>
    </xf>
    <xf numFmtId="0" fontId="45" fillId="34" borderId="0" xfId="0" applyFont="1" applyFill="1" applyAlignment="1">
      <alignment horizontal="right"/>
    </xf>
    <xf numFmtId="0" fontId="46" fillId="34" borderId="22" xfId="0" applyFont="1" applyFill="1" applyBorder="1" applyAlignment="1">
      <alignment/>
    </xf>
    <xf numFmtId="0" fontId="47" fillId="34" borderId="24" xfId="0" applyFont="1" applyFill="1" applyBorder="1" applyAlignment="1">
      <alignment/>
    </xf>
    <xf numFmtId="0" fontId="47" fillId="34" borderId="0" xfId="0" applyFont="1" applyFill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3" fillId="33" borderId="34" xfId="0" applyFont="1" applyFill="1" applyBorder="1" applyAlignment="1">
      <alignment/>
    </xf>
    <xf numFmtId="166" fontId="41" fillId="33" borderId="38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44" fillId="33" borderId="20" xfId="0" applyFont="1" applyFill="1" applyBorder="1" applyAlignment="1">
      <alignment horizontal="right"/>
    </xf>
    <xf numFmtId="0" fontId="44" fillId="33" borderId="0" xfId="0" applyFont="1" applyFill="1" applyAlignment="1">
      <alignment horizontal="right"/>
    </xf>
    <xf numFmtId="0" fontId="36" fillId="33" borderId="21" xfId="0" applyFont="1" applyFill="1" applyBorder="1" applyAlignment="1">
      <alignment/>
    </xf>
    <xf numFmtId="0" fontId="36" fillId="33" borderId="0" xfId="0" applyFont="1" applyFill="1" applyAlignment="1">
      <alignment/>
    </xf>
    <xf numFmtId="0" fontId="36" fillId="33" borderId="22" xfId="0" applyFont="1" applyFill="1" applyBorder="1" applyAlignment="1">
      <alignment/>
    </xf>
    <xf numFmtId="0" fontId="29" fillId="33" borderId="0" xfId="0" applyFont="1" applyFill="1" applyAlignment="1">
      <alignment/>
    </xf>
    <xf numFmtId="4" fontId="29" fillId="33" borderId="26" xfId="0" applyNumberFormat="1" applyFont="1" applyFill="1" applyBorder="1" applyAlignment="1">
      <alignment/>
    </xf>
    <xf numFmtId="0" fontId="45" fillId="33" borderId="0" xfId="0" applyFont="1" applyFill="1" applyAlignment="1">
      <alignment horizontal="right"/>
    </xf>
    <xf numFmtId="0" fontId="46" fillId="33" borderId="22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0" xfId="0" applyFont="1" applyFill="1" applyAlignment="1">
      <alignment/>
    </xf>
    <xf numFmtId="0" fontId="1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4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26" xfId="0" applyNumberFormat="1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6" fillId="0" borderId="24" xfId="0" applyFont="1" applyFill="1" applyBorder="1" applyAlignment="1">
      <alignment/>
    </xf>
    <xf numFmtId="4" fontId="26" fillId="0" borderId="2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2" fontId="1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 horizontal="left"/>
    </xf>
    <xf numFmtId="4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3" fillId="35" borderId="2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39" xfId="0" applyFont="1" applyFill="1" applyBorder="1" applyAlignment="1">
      <alignment horizontal="center"/>
    </xf>
    <xf numFmtId="0" fontId="17" fillId="35" borderId="40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25" xfId="0" applyFont="1" applyFill="1" applyBorder="1" applyAlignment="1">
      <alignment/>
    </xf>
    <xf numFmtId="0" fontId="27" fillId="35" borderId="0" xfId="0" applyFont="1" applyFill="1" applyAlignment="1">
      <alignment horizontal="right"/>
    </xf>
    <xf numFmtId="0" fontId="26" fillId="35" borderId="24" xfId="0" applyFont="1" applyFill="1" applyBorder="1" applyAlignment="1">
      <alignment/>
    </xf>
    <xf numFmtId="0" fontId="26" fillId="35" borderId="0" xfId="0" applyFont="1" applyFill="1" applyAlignment="1">
      <alignment/>
    </xf>
    <xf numFmtId="0" fontId="17" fillId="35" borderId="22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44" fillId="35" borderId="20" xfId="0" applyFont="1" applyFill="1" applyBorder="1" applyAlignment="1">
      <alignment horizontal="right"/>
    </xf>
    <xf numFmtId="0" fontId="17" fillId="35" borderId="23" xfId="0" applyFont="1" applyFill="1" applyBorder="1" applyAlignment="1">
      <alignment horizontal="center"/>
    </xf>
    <xf numFmtId="0" fontId="25" fillId="35" borderId="23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5" fillId="33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7" fillId="33" borderId="27" xfId="0" applyNumberFormat="1" applyFont="1" applyFill="1" applyBorder="1" applyAlignment="1">
      <alignment/>
    </xf>
    <xf numFmtId="4" fontId="29" fillId="33" borderId="27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/>
    </xf>
    <xf numFmtId="4" fontId="47" fillId="0" borderId="27" xfId="0" applyNumberFormat="1" applyFont="1" applyFill="1" applyBorder="1" applyAlignment="1">
      <alignment/>
    </xf>
    <xf numFmtId="4" fontId="47" fillId="0" borderId="26" xfId="0" applyNumberFormat="1" applyFont="1" applyFill="1" applyBorder="1" applyAlignment="1">
      <alignment/>
    </xf>
    <xf numFmtId="2" fontId="30" fillId="33" borderId="0" xfId="0" applyNumberFormat="1" applyFont="1" applyFill="1" applyAlignment="1">
      <alignment/>
    </xf>
    <xf numFmtId="3" fontId="28" fillId="0" borderId="41" xfId="0" applyNumberFormat="1" applyFont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42" xfId="0" applyNumberFormat="1" applyFont="1" applyBorder="1" applyAlignment="1">
      <alignment/>
    </xf>
    <xf numFmtId="0" fontId="28" fillId="0" borderId="35" xfId="0" applyFont="1" applyBorder="1" applyAlignment="1">
      <alignment horizontal="left"/>
    </xf>
    <xf numFmtId="0" fontId="51" fillId="0" borderId="36" xfId="0" applyFont="1" applyFill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166" fontId="28" fillId="0" borderId="27" xfId="0" applyNumberFormat="1" applyFont="1" applyBorder="1" applyAlignment="1">
      <alignment horizontal="right"/>
    </xf>
    <xf numFmtId="3" fontId="51" fillId="0" borderId="27" xfId="0" applyNumberFormat="1" applyFont="1" applyBorder="1" applyAlignment="1">
      <alignment horizontal="right"/>
    </xf>
    <xf numFmtId="166" fontId="28" fillId="0" borderId="41" xfId="0" applyNumberFormat="1" applyFont="1" applyBorder="1" applyAlignment="1">
      <alignment horizontal="right"/>
    </xf>
    <xf numFmtId="166" fontId="28" fillId="0" borderId="26" xfId="0" applyNumberFormat="1" applyFont="1" applyBorder="1" applyAlignment="1">
      <alignment horizontal="right"/>
    </xf>
    <xf numFmtId="0" fontId="50" fillId="0" borderId="44" xfId="0" applyFont="1" applyBorder="1" applyAlignment="1">
      <alignment/>
    </xf>
    <xf numFmtId="0" fontId="50" fillId="0" borderId="44" xfId="0" applyFont="1" applyBorder="1" applyAlignment="1">
      <alignment horizontal="left"/>
    </xf>
    <xf numFmtId="166" fontId="28" fillId="0" borderId="27" xfId="0" applyNumberFormat="1" applyFont="1" applyFill="1" applyBorder="1" applyAlignment="1">
      <alignment horizontal="right"/>
    </xf>
    <xf numFmtId="166" fontId="28" fillId="0" borderId="45" xfId="0" applyNumberFormat="1" applyFont="1" applyBorder="1" applyAlignment="1">
      <alignment horizontal="right"/>
    </xf>
    <xf numFmtId="4" fontId="28" fillId="0" borderId="27" xfId="0" applyNumberFormat="1" applyFont="1" applyBorder="1" applyAlignment="1">
      <alignment horizontal="right"/>
    </xf>
    <xf numFmtId="4" fontId="28" fillId="0" borderId="27" xfId="0" applyNumberFormat="1" applyFont="1" applyFill="1" applyBorder="1" applyAlignment="1">
      <alignment horizontal="right"/>
    </xf>
    <xf numFmtId="4" fontId="28" fillId="0" borderId="45" xfId="0" applyNumberFormat="1" applyFont="1" applyBorder="1" applyAlignment="1">
      <alignment horizontal="right"/>
    </xf>
    <xf numFmtId="166" fontId="28" fillId="0" borderId="26" xfId="0" applyNumberFormat="1" applyFont="1" applyFill="1" applyBorder="1" applyAlignment="1">
      <alignment horizontal="right"/>
    </xf>
    <xf numFmtId="166" fontId="28" fillId="0" borderId="46" xfId="0" applyNumberFormat="1" applyFont="1" applyBorder="1" applyAlignment="1">
      <alignment horizontal="right"/>
    </xf>
    <xf numFmtId="3" fontId="28" fillId="0" borderId="27" xfId="0" applyNumberFormat="1" applyFont="1" applyBorder="1" applyAlignment="1">
      <alignment horizontal="right"/>
    </xf>
    <xf numFmtId="3" fontId="28" fillId="0" borderId="27" xfId="0" applyNumberFormat="1" applyFont="1" applyFill="1" applyBorder="1" applyAlignment="1">
      <alignment horizontal="right"/>
    </xf>
    <xf numFmtId="3" fontId="28" fillId="0" borderId="45" xfId="0" applyNumberFormat="1" applyFont="1" applyBorder="1" applyAlignment="1">
      <alignment horizontal="right"/>
    </xf>
    <xf numFmtId="3" fontId="51" fillId="0" borderId="27" xfId="0" applyNumberFormat="1" applyFont="1" applyFill="1" applyBorder="1" applyAlignment="1">
      <alignment horizontal="right"/>
    </xf>
    <xf numFmtId="3" fontId="51" fillId="0" borderId="4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0" borderId="26" xfId="0" applyNumberFormat="1" applyFont="1" applyFill="1" applyBorder="1" applyAlignment="1">
      <alignment horizontal="right"/>
    </xf>
    <xf numFmtId="3" fontId="28" fillId="0" borderId="46" xfId="0" applyNumberFormat="1" applyFont="1" applyBorder="1" applyAlignment="1">
      <alignment horizontal="right"/>
    </xf>
    <xf numFmtId="3" fontId="28" fillId="0" borderId="41" xfId="0" applyNumberFormat="1" applyFont="1" applyBorder="1" applyAlignment="1">
      <alignment horizontal="right"/>
    </xf>
    <xf numFmtId="3" fontId="28" fillId="0" borderId="41" xfId="0" applyNumberFormat="1" applyFont="1" applyFill="1" applyBorder="1" applyAlignment="1">
      <alignment horizontal="right"/>
    </xf>
    <xf numFmtId="3" fontId="28" fillId="0" borderId="42" xfId="0" applyNumberFormat="1" applyFont="1" applyBorder="1" applyAlignment="1">
      <alignment horizontal="right"/>
    </xf>
    <xf numFmtId="198" fontId="28" fillId="0" borderId="27" xfId="0" applyNumberFormat="1" applyFont="1" applyFill="1" applyBorder="1" applyAlignment="1">
      <alignment horizontal="right"/>
    </xf>
    <xf numFmtId="198" fontId="28" fillId="0" borderId="45" xfId="0" applyNumberFormat="1" applyFont="1" applyFill="1" applyBorder="1" applyAlignment="1">
      <alignment horizontal="right"/>
    </xf>
    <xf numFmtId="1" fontId="51" fillId="0" borderId="27" xfId="0" applyNumberFormat="1" applyFont="1" applyBorder="1" applyAlignment="1">
      <alignment horizontal="right"/>
    </xf>
    <xf numFmtId="0" fontId="23" fillId="33" borderId="47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23" fillId="35" borderId="20" xfId="0" applyFont="1" applyFill="1" applyBorder="1" applyAlignment="1">
      <alignment horizontal="left"/>
    </xf>
    <xf numFmtId="0" fontId="17" fillId="35" borderId="20" xfId="0" applyFont="1" applyFill="1" applyBorder="1" applyAlignment="1">
      <alignment horizontal="left"/>
    </xf>
    <xf numFmtId="0" fontId="17" fillId="35" borderId="39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36" fillId="34" borderId="20" xfId="0" applyFont="1" applyFill="1" applyBorder="1" applyAlignment="1">
      <alignment horizontal="left"/>
    </xf>
    <xf numFmtId="0" fontId="36" fillId="34" borderId="23" xfId="0" applyFont="1" applyFill="1" applyBorder="1" applyAlignment="1">
      <alignment horizontal="left"/>
    </xf>
    <xf numFmtId="0" fontId="29" fillId="34" borderId="23" xfId="0" applyFont="1" applyFill="1" applyBorder="1" applyAlignment="1">
      <alignment horizontal="left"/>
    </xf>
    <xf numFmtId="0" fontId="29" fillId="34" borderId="25" xfId="0" applyFont="1" applyFill="1" applyBorder="1" applyAlignment="1">
      <alignment horizontal="left"/>
    </xf>
    <xf numFmtId="0" fontId="17" fillId="33" borderId="39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23" fillId="34" borderId="20" xfId="0" applyFont="1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0" fontId="17" fillId="34" borderId="23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23" fillId="0" borderId="15" xfId="0" applyNumberFormat="1" applyFont="1" applyFill="1" applyBorder="1" applyAlignment="1">
      <alignment horizontal="center"/>
    </xf>
    <xf numFmtId="0" fontId="23" fillId="33" borderId="47" xfId="0" applyFont="1" applyFill="1" applyBorder="1" applyAlignment="1">
      <alignment vertical="center" wrapText="1"/>
    </xf>
    <xf numFmtId="0" fontId="23" fillId="35" borderId="20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29" fillId="34" borderId="23" xfId="0" applyFont="1" applyFill="1" applyBorder="1" applyAlignment="1">
      <alignment/>
    </xf>
    <xf numFmtId="0" fontId="29" fillId="34" borderId="25" xfId="0" applyFont="1" applyFill="1" applyBorder="1" applyAlignment="1">
      <alignment/>
    </xf>
    <xf numFmtId="0" fontId="44" fillId="35" borderId="20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17" fillId="34" borderId="20" xfId="0" applyFont="1" applyFill="1" applyBorder="1" applyAlignment="1">
      <alignment/>
    </xf>
    <xf numFmtId="0" fontId="25" fillId="34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46" fillId="34" borderId="23" xfId="0" applyFont="1" applyFill="1" applyBorder="1" applyAlignment="1">
      <alignment horizontal="left"/>
    </xf>
    <xf numFmtId="0" fontId="25" fillId="34" borderId="23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5" fillId="0" borderId="19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198" fontId="11" fillId="0" borderId="27" xfId="0" applyNumberFormat="1" applyFont="1" applyBorder="1" applyAlignment="1">
      <alignment/>
    </xf>
    <xf numFmtId="0" fontId="38" fillId="33" borderId="44" xfId="0" applyFont="1" applyFill="1" applyBorder="1" applyAlignment="1">
      <alignment/>
    </xf>
    <xf numFmtId="3" fontId="42" fillId="33" borderId="27" xfId="0" applyNumberFormat="1" applyFont="1" applyFill="1" applyBorder="1" applyAlignment="1">
      <alignment/>
    </xf>
    <xf numFmtId="0" fontId="32" fillId="33" borderId="19" xfId="0" applyFont="1" applyFill="1" applyBorder="1" applyAlignment="1">
      <alignment horizontal="center"/>
    </xf>
    <xf numFmtId="166" fontId="31" fillId="33" borderId="48" xfId="0" applyNumberFormat="1" applyFont="1" applyFill="1" applyBorder="1" applyAlignment="1">
      <alignment/>
    </xf>
    <xf numFmtId="166" fontId="37" fillId="33" borderId="12" xfId="0" applyNumberFormat="1" applyFont="1" applyFill="1" applyBorder="1" applyAlignment="1">
      <alignment horizontal="left"/>
    </xf>
    <xf numFmtId="166" fontId="38" fillId="33" borderId="14" xfId="0" applyNumberFormat="1" applyFont="1" applyFill="1" applyBorder="1" applyAlignment="1">
      <alignment/>
    </xf>
    <xf numFmtId="166" fontId="41" fillId="33" borderId="28" xfId="0" applyNumberFormat="1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166" fontId="37" fillId="33" borderId="11" xfId="0" applyNumberFormat="1" applyFont="1" applyFill="1" applyBorder="1" applyAlignment="1">
      <alignment horizontal="left"/>
    </xf>
    <xf numFmtId="0" fontId="41" fillId="33" borderId="30" xfId="0" applyFont="1" applyFill="1" applyBorder="1" applyAlignment="1">
      <alignment horizontal="center"/>
    </xf>
    <xf numFmtId="166" fontId="41" fillId="33" borderId="11" xfId="0" applyNumberFormat="1" applyFont="1" applyFill="1" applyBorder="1" applyAlignment="1">
      <alignment horizontal="center"/>
    </xf>
    <xf numFmtId="166" fontId="41" fillId="33" borderId="13" xfId="0" applyNumberFormat="1" applyFont="1" applyFill="1" applyBorder="1" applyAlignment="1">
      <alignment horizontal="center"/>
    </xf>
    <xf numFmtId="166" fontId="40" fillId="33" borderId="11" xfId="0" applyNumberFormat="1" applyFont="1" applyFill="1" applyBorder="1" applyAlignment="1">
      <alignment horizontal="center"/>
    </xf>
    <xf numFmtId="166" fontId="40" fillId="33" borderId="13" xfId="0" applyNumberFormat="1" applyFont="1" applyFill="1" applyBorder="1" applyAlignment="1">
      <alignment horizontal="center"/>
    </xf>
    <xf numFmtId="164" fontId="41" fillId="33" borderId="12" xfId="0" applyNumberFormat="1" applyFont="1" applyFill="1" applyBorder="1" applyAlignment="1">
      <alignment horizontal="center"/>
    </xf>
    <xf numFmtId="164" fontId="41" fillId="33" borderId="49" xfId="0" applyNumberFormat="1" applyFont="1" applyFill="1" applyBorder="1" applyAlignment="1">
      <alignment horizontal="center"/>
    </xf>
    <xf numFmtId="3" fontId="42" fillId="33" borderId="41" xfId="0" applyNumberFormat="1" applyFont="1" applyFill="1" applyBorder="1" applyAlignment="1">
      <alignment/>
    </xf>
    <xf numFmtId="198" fontId="11" fillId="0" borderId="41" xfId="0" applyNumberFormat="1" applyFont="1" applyBorder="1" applyAlignment="1">
      <alignment/>
    </xf>
    <xf numFmtId="164" fontId="31" fillId="33" borderId="12" xfId="0" applyNumberFormat="1" applyFont="1" applyFill="1" applyBorder="1" applyAlignment="1">
      <alignment horizontal="center"/>
    </xf>
    <xf numFmtId="164" fontId="31" fillId="33" borderId="16" xfId="0" applyNumberFormat="1" applyFont="1" applyFill="1" applyBorder="1" applyAlignment="1">
      <alignment horizontal="center"/>
    </xf>
    <xf numFmtId="166" fontId="43" fillId="33" borderId="14" xfId="0" applyNumberFormat="1" applyFont="1" applyFill="1" applyBorder="1" applyAlignment="1">
      <alignment horizontal="center"/>
    </xf>
    <xf numFmtId="166" fontId="43" fillId="33" borderId="0" xfId="0" applyNumberFormat="1" applyFont="1" applyFill="1" applyBorder="1" applyAlignment="1">
      <alignment horizontal="center"/>
    </xf>
    <xf numFmtId="0" fontId="43" fillId="33" borderId="5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166" fontId="43" fillId="33" borderId="19" xfId="0" applyNumberFormat="1" applyFont="1" applyFill="1" applyBorder="1" applyAlignment="1">
      <alignment horizontal="center"/>
    </xf>
    <xf numFmtId="1" fontId="30" fillId="33" borderId="37" xfId="0" applyNumberFormat="1" applyFont="1" applyFill="1" applyBorder="1" applyAlignment="1">
      <alignment/>
    </xf>
    <xf numFmtId="1" fontId="30" fillId="33" borderId="51" xfId="0" applyNumberFormat="1" applyFont="1" applyFill="1" applyBorder="1" applyAlignment="1">
      <alignment/>
    </xf>
    <xf numFmtId="1" fontId="30" fillId="33" borderId="32" xfId="0" applyNumberFormat="1" applyFont="1" applyFill="1" applyBorder="1" applyAlignment="1">
      <alignment/>
    </xf>
    <xf numFmtId="1" fontId="5" fillId="0" borderId="37" xfId="0" applyNumberFormat="1" applyFont="1" applyFill="1" applyBorder="1" applyAlignment="1">
      <alignment/>
    </xf>
    <xf numFmtId="1" fontId="42" fillId="33" borderId="52" xfId="0" applyNumberFormat="1" applyFont="1" applyFill="1" applyBorder="1" applyAlignment="1">
      <alignment/>
    </xf>
    <xf numFmtId="1" fontId="11" fillId="0" borderId="52" xfId="0" applyNumberFormat="1" applyFont="1" applyBorder="1" applyAlignment="1">
      <alignment/>
    </xf>
    <xf numFmtId="1" fontId="42" fillId="33" borderId="27" xfId="0" applyNumberFormat="1" applyFont="1" applyFill="1" applyBorder="1" applyAlignment="1">
      <alignment/>
    </xf>
    <xf numFmtId="1" fontId="11" fillId="0" borderId="27" xfId="0" applyNumberFormat="1" applyFont="1" applyBorder="1" applyAlignment="1">
      <alignment/>
    </xf>
    <xf numFmtId="1" fontId="42" fillId="33" borderId="26" xfId="0" applyNumberFormat="1" applyFont="1" applyFill="1" applyBorder="1" applyAlignment="1">
      <alignment/>
    </xf>
    <xf numFmtId="1" fontId="11" fillId="0" borderId="26" xfId="0" applyNumberFormat="1" applyFont="1" applyBorder="1" applyAlignment="1">
      <alignment/>
    </xf>
    <xf numFmtId="166" fontId="40" fillId="0" borderId="28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166" fontId="40" fillId="0" borderId="29" xfId="0" applyNumberFormat="1" applyFon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horizontal="left"/>
    </xf>
    <xf numFmtId="0" fontId="23" fillId="33" borderId="47" xfId="0" applyFont="1" applyFill="1" applyBorder="1" applyAlignment="1">
      <alignment horizontal="left"/>
    </xf>
    <xf numFmtId="0" fontId="44" fillId="33" borderId="47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164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66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166" fontId="29" fillId="0" borderId="0" xfId="0" applyNumberFormat="1" applyFont="1" applyFill="1" applyAlignment="1">
      <alignment horizontal="right" vertical="top"/>
    </xf>
    <xf numFmtId="0" fontId="60" fillId="0" borderId="11" xfId="0" applyFont="1" applyFill="1" applyBorder="1" applyAlignment="1">
      <alignment horizontal="left"/>
    </xf>
    <xf numFmtId="166" fontId="40" fillId="0" borderId="50" xfId="0" applyNumberFormat="1" applyFont="1" applyFill="1" applyBorder="1" applyAlignment="1">
      <alignment horizontal="center"/>
    </xf>
    <xf numFmtId="166" fontId="40" fillId="0" borderId="15" xfId="0" applyNumberFormat="1" applyFont="1" applyFill="1" applyBorder="1" applyAlignment="1">
      <alignment horizontal="center"/>
    </xf>
    <xf numFmtId="3" fontId="40" fillId="0" borderId="28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166" fontId="40" fillId="0" borderId="19" xfId="0" applyNumberFormat="1" applyFont="1" applyFill="1" applyBorder="1" applyAlignment="1">
      <alignment horizontal="center"/>
    </xf>
    <xf numFmtId="166" fontId="40" fillId="0" borderId="10" xfId="0" applyNumberFormat="1" applyFont="1" applyFill="1" applyBorder="1" applyAlignment="1">
      <alignment horizontal="center"/>
    </xf>
    <xf numFmtId="3" fontId="40" fillId="0" borderId="2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66" fontId="41" fillId="0" borderId="10" xfId="0" applyNumberFormat="1" applyFont="1" applyFill="1" applyBorder="1" applyAlignment="1">
      <alignment horizontal="center"/>
    </xf>
    <xf numFmtId="0" fontId="41" fillId="0" borderId="53" xfId="0" applyFont="1" applyFill="1" applyBorder="1" applyAlignment="1">
      <alignment/>
    </xf>
    <xf numFmtId="0" fontId="41" fillId="0" borderId="54" xfId="0" applyFont="1" applyFill="1" applyBorder="1" applyAlignment="1">
      <alignment/>
    </xf>
    <xf numFmtId="0" fontId="41" fillId="0" borderId="55" xfId="0" applyFont="1" applyFill="1" applyBorder="1" applyAlignment="1">
      <alignment/>
    </xf>
    <xf numFmtId="0" fontId="41" fillId="0" borderId="5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42" fillId="0" borderId="57" xfId="0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58" xfId="0" applyNumberFormat="1" applyFont="1" applyFill="1" applyBorder="1" applyAlignment="1">
      <alignment/>
    </xf>
    <xf numFmtId="3" fontId="42" fillId="0" borderId="59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66" fontId="40" fillId="0" borderId="30" xfId="0" applyNumberFormat="1" applyFont="1" applyFill="1" applyBorder="1" applyAlignment="1">
      <alignment horizontal="center"/>
    </xf>
    <xf numFmtId="166" fontId="40" fillId="0" borderId="31" xfId="0" applyNumberFormat="1" applyFont="1" applyFill="1" applyBorder="1" applyAlignment="1">
      <alignment horizontal="center"/>
    </xf>
    <xf numFmtId="166" fontId="41" fillId="0" borderId="29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23" fillId="33" borderId="51" xfId="0" applyFont="1" applyFill="1" applyBorder="1" applyAlignment="1">
      <alignment horizontal="left"/>
    </xf>
    <xf numFmtId="0" fontId="23" fillId="34" borderId="39" xfId="0" applyFont="1" applyFill="1" applyBorder="1" applyAlignment="1">
      <alignment horizontal="right"/>
    </xf>
    <xf numFmtId="0" fontId="23" fillId="33" borderId="47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44" fillId="33" borderId="47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61" fillId="0" borderId="51" xfId="0" applyFont="1" applyFill="1" applyBorder="1" applyAlignment="1">
      <alignment/>
    </xf>
    <xf numFmtId="166" fontId="40" fillId="0" borderId="1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166" fontId="40" fillId="0" borderId="28" xfId="0" applyNumberFormat="1" applyFont="1" applyFill="1" applyBorder="1" applyAlignment="1">
      <alignment horizontal="center"/>
    </xf>
    <xf numFmtId="166" fontId="40" fillId="0" borderId="12" xfId="0" applyNumberFormat="1" applyFont="1" applyFill="1" applyBorder="1" applyAlignment="1">
      <alignment horizontal="center"/>
    </xf>
    <xf numFmtId="166" fontId="40" fillId="0" borderId="13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166" fontId="40" fillId="0" borderId="29" xfId="0" applyNumberFormat="1" applyFont="1" applyFill="1" applyBorder="1" applyAlignment="1">
      <alignment horizontal="center"/>
    </xf>
    <xf numFmtId="166" fontId="40" fillId="0" borderId="16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53" fillId="0" borderId="30" xfId="0" applyNumberFormat="1" applyFont="1" applyFill="1" applyBorder="1" applyAlignment="1">
      <alignment horizontal="center"/>
    </xf>
    <xf numFmtId="3" fontId="53" fillId="0" borderId="31" xfId="0" applyNumberFormat="1" applyFont="1" applyFill="1" applyBorder="1" applyAlignment="1">
      <alignment horizontal="center"/>
    </xf>
    <xf numFmtId="0" fontId="14" fillId="0" borderId="51" xfId="0" applyFont="1" applyBorder="1" applyAlignment="1">
      <alignment/>
    </xf>
    <xf numFmtId="0" fontId="52" fillId="33" borderId="44" xfId="0" applyFont="1" applyFill="1" applyBorder="1" applyAlignment="1">
      <alignment/>
    </xf>
    <xf numFmtId="3" fontId="52" fillId="0" borderId="35" xfId="0" applyNumberFormat="1" applyFont="1" applyFill="1" applyBorder="1" applyAlignment="1">
      <alignment/>
    </xf>
    <xf numFmtId="3" fontId="52" fillId="0" borderId="36" xfId="0" applyNumberFormat="1" applyFont="1" applyFill="1" applyBorder="1" applyAlignment="1">
      <alignment/>
    </xf>
    <xf numFmtId="3" fontId="52" fillId="0" borderId="34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/>
    </xf>
    <xf numFmtId="3" fontId="52" fillId="0" borderId="17" xfId="0" applyNumberFormat="1" applyFont="1" applyFill="1" applyBorder="1" applyAlignment="1">
      <alignment horizontal="center"/>
    </xf>
    <xf numFmtId="166" fontId="54" fillId="0" borderId="11" xfId="0" applyNumberFormat="1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center"/>
    </xf>
    <xf numFmtId="166" fontId="54" fillId="0" borderId="28" xfId="0" applyNumberFormat="1" applyFont="1" applyFill="1" applyBorder="1" applyAlignment="1">
      <alignment horizontal="center"/>
    </xf>
    <xf numFmtId="166" fontId="54" fillId="0" borderId="12" xfId="0" applyNumberFormat="1" applyFont="1" applyFill="1" applyBorder="1" applyAlignment="1">
      <alignment horizontal="center"/>
    </xf>
    <xf numFmtId="166" fontId="54" fillId="0" borderId="13" xfId="0" applyNumberFormat="1" applyFont="1" applyFill="1" applyBorder="1" applyAlignment="1">
      <alignment horizontal="center"/>
    </xf>
    <xf numFmtId="3" fontId="54" fillId="0" borderId="31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3" fontId="54" fillId="0" borderId="29" xfId="0" applyNumberFormat="1" applyFont="1" applyFill="1" applyBorder="1" applyAlignment="1">
      <alignment horizontal="center"/>
    </xf>
    <xf numFmtId="166" fontId="54" fillId="0" borderId="29" xfId="0" applyNumberFormat="1" applyFont="1" applyFill="1" applyBorder="1" applyAlignment="1">
      <alignment horizontal="center"/>
    </xf>
    <xf numFmtId="166" fontId="54" fillId="0" borderId="16" xfId="0" applyNumberFormat="1" applyFont="1" applyFill="1" applyBorder="1" applyAlignment="1">
      <alignment horizontal="center"/>
    </xf>
    <xf numFmtId="3" fontId="54" fillId="0" borderId="17" xfId="0" applyNumberFormat="1" applyFont="1" applyFill="1" applyBorder="1" applyAlignment="1">
      <alignment horizontal="center"/>
    </xf>
    <xf numFmtId="3" fontId="55" fillId="0" borderId="17" xfId="0" applyNumberFormat="1" applyFont="1" applyFill="1" applyBorder="1" applyAlignment="1">
      <alignment horizontal="center"/>
    </xf>
    <xf numFmtId="0" fontId="54" fillId="0" borderId="51" xfId="0" applyFont="1" applyBorder="1" applyAlignment="1">
      <alignment/>
    </xf>
    <xf numFmtId="0" fontId="55" fillId="33" borderId="44" xfId="0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5" fillId="0" borderId="36" xfId="0" applyNumberFormat="1" applyFont="1" applyFill="1" applyBorder="1" applyAlignment="1">
      <alignment/>
    </xf>
    <xf numFmtId="3" fontId="55" fillId="0" borderId="34" xfId="0" applyNumberFormat="1" applyFont="1" applyFill="1" applyBorder="1" applyAlignment="1">
      <alignment/>
    </xf>
    <xf numFmtId="166" fontId="14" fillId="0" borderId="28" xfId="0" applyNumberFormat="1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166" fontId="14" fillId="0" borderId="29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0" fontId="14" fillId="0" borderId="51" xfId="0" applyFont="1" applyBorder="1" applyAlignment="1">
      <alignment/>
    </xf>
    <xf numFmtId="0" fontId="52" fillId="33" borderId="44" xfId="0" applyFont="1" applyFill="1" applyBorder="1" applyAlignment="1">
      <alignment/>
    </xf>
    <xf numFmtId="3" fontId="52" fillId="0" borderId="35" xfId="0" applyNumberFormat="1" applyFont="1" applyFill="1" applyBorder="1" applyAlignment="1">
      <alignment/>
    </xf>
    <xf numFmtId="3" fontId="52" fillId="0" borderId="36" xfId="0" applyNumberFormat="1" applyFont="1" applyFill="1" applyBorder="1" applyAlignment="1">
      <alignment/>
    </xf>
    <xf numFmtId="3" fontId="52" fillId="0" borderId="34" xfId="0" applyNumberFormat="1" applyFont="1" applyFill="1" applyBorder="1" applyAlignment="1">
      <alignment/>
    </xf>
    <xf numFmtId="164" fontId="31" fillId="33" borderId="12" xfId="0" applyNumberFormat="1" applyFont="1" applyFill="1" applyBorder="1" applyAlignment="1">
      <alignment/>
    </xf>
    <xf numFmtId="164" fontId="31" fillId="33" borderId="16" xfId="0" applyNumberFormat="1" applyFont="1" applyFill="1" applyBorder="1" applyAlignment="1">
      <alignment/>
    </xf>
    <xf numFmtId="164" fontId="31" fillId="33" borderId="18" xfId="0" applyNumberFormat="1" applyFont="1" applyFill="1" applyBorder="1" applyAlignment="1">
      <alignment/>
    </xf>
    <xf numFmtId="0" fontId="43" fillId="33" borderId="14" xfId="0" applyFont="1" applyFill="1" applyBorder="1" applyAlignment="1">
      <alignment horizontal="left"/>
    </xf>
    <xf numFmtId="164" fontId="31" fillId="33" borderId="14" xfId="0" applyNumberFormat="1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164" fontId="31" fillId="33" borderId="0" xfId="0" applyNumberFormat="1" applyFont="1" applyFill="1" applyBorder="1" applyAlignment="1">
      <alignment horizontal="left"/>
    </xf>
    <xf numFmtId="166" fontId="31" fillId="33" borderId="19" xfId="0" applyNumberFormat="1" applyFont="1" applyFill="1" applyBorder="1" applyAlignment="1">
      <alignment horizontal="left"/>
    </xf>
    <xf numFmtId="0" fontId="31" fillId="33" borderId="48" xfId="0" applyFont="1" applyFill="1" applyBorder="1" applyAlignment="1">
      <alignment horizontal="left"/>
    </xf>
    <xf numFmtId="164" fontId="31" fillId="33" borderId="48" xfId="0" applyNumberFormat="1" applyFont="1" applyFill="1" applyBorder="1" applyAlignment="1">
      <alignment horizontal="left"/>
    </xf>
    <xf numFmtId="0" fontId="43" fillId="33" borderId="1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6" fontId="31" fillId="33" borderId="19" xfId="0" applyNumberFormat="1" applyFont="1" applyFill="1" applyBorder="1" applyAlignment="1">
      <alignment/>
    </xf>
    <xf numFmtId="0" fontId="43" fillId="33" borderId="48" xfId="0" applyFont="1" applyFill="1" applyBorder="1" applyAlignment="1">
      <alignment/>
    </xf>
    <xf numFmtId="164" fontId="31" fillId="33" borderId="12" xfId="0" applyNumberFormat="1" applyFont="1" applyFill="1" applyBorder="1" applyAlignment="1">
      <alignment horizontal="left" vertical="center"/>
    </xf>
    <xf numFmtId="166" fontId="31" fillId="33" borderId="0" xfId="0" applyNumberFormat="1" applyFont="1" applyFill="1" applyBorder="1" applyAlignment="1">
      <alignment horizontal="left" vertical="center"/>
    </xf>
    <xf numFmtId="164" fontId="31" fillId="33" borderId="16" xfId="0" applyNumberFormat="1" applyFont="1" applyFill="1" applyBorder="1" applyAlignment="1">
      <alignment horizontal="left" vertical="center"/>
    </xf>
    <xf numFmtId="166" fontId="31" fillId="33" borderId="48" xfId="0" applyNumberFormat="1" applyFont="1" applyFill="1" applyBorder="1" applyAlignment="1">
      <alignment horizontal="left" vertical="center"/>
    </xf>
    <xf numFmtId="164" fontId="31" fillId="33" borderId="18" xfId="0" applyNumberFormat="1" applyFont="1" applyFill="1" applyBorder="1" applyAlignment="1">
      <alignment horizontal="left" vertical="center"/>
    </xf>
    <xf numFmtId="3" fontId="42" fillId="33" borderId="44" xfId="0" applyNumberFormat="1" applyFont="1" applyFill="1" applyBorder="1" applyAlignment="1">
      <alignment/>
    </xf>
    <xf numFmtId="3" fontId="42" fillId="33" borderId="36" xfId="0" applyNumberFormat="1" applyFont="1" applyFill="1" applyBorder="1" applyAlignment="1">
      <alignment/>
    </xf>
    <xf numFmtId="3" fontId="30" fillId="33" borderId="50" xfId="0" applyNumberFormat="1" applyFont="1" applyFill="1" applyBorder="1" applyAlignment="1">
      <alignment/>
    </xf>
    <xf numFmtId="3" fontId="42" fillId="33" borderId="27" xfId="0" applyNumberFormat="1" applyFont="1" applyFill="1" applyBorder="1" applyAlignment="1">
      <alignment/>
    </xf>
    <xf numFmtId="3" fontId="30" fillId="33" borderId="14" xfId="0" applyNumberFormat="1" applyFont="1" applyFill="1" applyBorder="1" applyAlignment="1">
      <alignment/>
    </xf>
    <xf numFmtId="3" fontId="30" fillId="33" borderId="11" xfId="0" applyNumberFormat="1" applyFont="1" applyFill="1" applyBorder="1" applyAlignment="1">
      <alignment/>
    </xf>
    <xf numFmtId="198" fontId="5" fillId="0" borderId="11" xfId="0" applyNumberFormat="1" applyFont="1" applyFill="1" applyBorder="1" applyAlignment="1">
      <alignment/>
    </xf>
    <xf numFmtId="3" fontId="42" fillId="33" borderId="41" xfId="0" applyNumberFormat="1" applyFont="1" applyFill="1" applyBorder="1" applyAlignment="1">
      <alignment/>
    </xf>
    <xf numFmtId="3" fontId="42" fillId="33" borderId="23" xfId="0" applyNumberFormat="1" applyFont="1" applyFill="1" applyBorder="1" applyAlignment="1">
      <alignment/>
    </xf>
    <xf numFmtId="3" fontId="42" fillId="33" borderId="25" xfId="0" applyNumberFormat="1" applyFont="1" applyFill="1" applyBorder="1" applyAlignment="1">
      <alignment/>
    </xf>
    <xf numFmtId="3" fontId="42" fillId="33" borderId="26" xfId="0" applyNumberFormat="1" applyFont="1" applyFill="1" applyBorder="1" applyAlignment="1">
      <alignment/>
    </xf>
    <xf numFmtId="3" fontId="42" fillId="33" borderId="26" xfId="0" applyNumberFormat="1" applyFont="1" applyFill="1" applyBorder="1" applyAlignment="1">
      <alignment/>
    </xf>
    <xf numFmtId="198" fontId="11" fillId="0" borderId="26" xfId="0" applyNumberFormat="1" applyFont="1" applyBorder="1" applyAlignment="1">
      <alignment/>
    </xf>
    <xf numFmtId="166" fontId="31" fillId="33" borderId="14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33" borderId="11" xfId="0" applyFont="1" applyFill="1" applyBorder="1" applyAlignment="1">
      <alignment horizontal="center"/>
    </xf>
    <xf numFmtId="166" fontId="57" fillId="33" borderId="11" xfId="0" applyNumberFormat="1" applyFont="1" applyFill="1" applyBorder="1" applyAlignment="1">
      <alignment/>
    </xf>
    <xf numFmtId="166" fontId="56" fillId="33" borderId="14" xfId="0" applyNumberFormat="1" applyFont="1" applyFill="1" applyBorder="1" applyAlignment="1">
      <alignment/>
    </xf>
    <xf numFmtId="166" fontId="56" fillId="33" borderId="32" xfId="0" applyNumberFormat="1" applyFont="1" applyFill="1" applyBorder="1" applyAlignment="1">
      <alignment/>
    </xf>
    <xf numFmtId="164" fontId="56" fillId="33" borderId="33" xfId="0" applyNumberFormat="1" applyFont="1" applyFill="1" applyBorder="1" applyAlignment="1">
      <alignment/>
    </xf>
    <xf numFmtId="164" fontId="57" fillId="33" borderId="33" xfId="0" applyNumberFormat="1" applyFont="1" applyFill="1" applyBorder="1" applyAlignment="1">
      <alignment/>
    </xf>
    <xf numFmtId="0" fontId="56" fillId="33" borderId="32" xfId="0" applyFont="1" applyFill="1" applyBorder="1" applyAlignment="1">
      <alignment/>
    </xf>
    <xf numFmtId="164" fontId="57" fillId="33" borderId="37" xfId="0" applyNumberFormat="1" applyFont="1" applyFill="1" applyBorder="1" applyAlignment="1">
      <alignment/>
    </xf>
    <xf numFmtId="0" fontId="56" fillId="33" borderId="19" xfId="0" applyFont="1" applyFill="1" applyBorder="1" applyAlignment="1">
      <alignment horizontal="center"/>
    </xf>
    <xf numFmtId="166" fontId="57" fillId="33" borderId="11" xfId="0" applyNumberFormat="1" applyFont="1" applyFill="1" applyBorder="1" applyAlignment="1">
      <alignment horizontal="center"/>
    </xf>
    <xf numFmtId="166" fontId="57" fillId="33" borderId="14" xfId="0" applyNumberFormat="1" applyFont="1" applyFill="1" applyBorder="1" applyAlignment="1">
      <alignment horizontal="center"/>
    </xf>
    <xf numFmtId="164" fontId="57" fillId="33" borderId="12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5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50" xfId="0" applyFont="1" applyFill="1" applyBorder="1" applyAlignment="1">
      <alignment/>
    </xf>
    <xf numFmtId="164" fontId="57" fillId="33" borderId="12" xfId="0" applyNumberFormat="1" applyFont="1" applyFill="1" applyBorder="1" applyAlignment="1">
      <alignment/>
    </xf>
    <xf numFmtId="166" fontId="57" fillId="33" borderId="13" xfId="0" applyNumberFormat="1" applyFont="1" applyFill="1" applyBorder="1" applyAlignment="1">
      <alignment horizontal="center"/>
    </xf>
    <xf numFmtId="166" fontId="57" fillId="33" borderId="0" xfId="0" applyNumberFormat="1" applyFont="1" applyFill="1" applyBorder="1" applyAlignment="1">
      <alignment horizontal="center"/>
    </xf>
    <xf numFmtId="164" fontId="57" fillId="33" borderId="16" xfId="0" applyNumberFormat="1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9" xfId="0" applyFont="1" applyFill="1" applyBorder="1" applyAlignment="1">
      <alignment/>
    </xf>
    <xf numFmtId="164" fontId="57" fillId="33" borderId="16" xfId="0" applyNumberFormat="1" applyFont="1" applyFill="1" applyBorder="1" applyAlignment="1">
      <alignment/>
    </xf>
    <xf numFmtId="166" fontId="57" fillId="33" borderId="19" xfId="0" applyNumberFormat="1" applyFont="1" applyFill="1" applyBorder="1" applyAlignment="1">
      <alignment horizontal="center"/>
    </xf>
    <xf numFmtId="166" fontId="57" fillId="33" borderId="19" xfId="0" applyNumberFormat="1" applyFont="1" applyFill="1" applyBorder="1" applyAlignment="1">
      <alignment/>
    </xf>
    <xf numFmtId="166" fontId="57" fillId="33" borderId="48" xfId="0" applyNumberFormat="1" applyFont="1" applyFill="1" applyBorder="1" applyAlignment="1">
      <alignment/>
    </xf>
    <xf numFmtId="164" fontId="57" fillId="33" borderId="18" xfId="0" applyNumberFormat="1" applyFont="1" applyFill="1" applyBorder="1" applyAlignment="1">
      <alignment/>
    </xf>
    <xf numFmtId="0" fontId="57" fillId="33" borderId="34" xfId="0" applyFont="1" applyFill="1" applyBorder="1" applyAlignment="1">
      <alignment horizontal="center"/>
    </xf>
    <xf numFmtId="164" fontId="57" fillId="33" borderId="18" xfId="0" applyNumberFormat="1" applyFont="1" applyFill="1" applyBorder="1" applyAlignment="1">
      <alignment horizontal="center"/>
    </xf>
    <xf numFmtId="0" fontId="57" fillId="33" borderId="34" xfId="0" applyFont="1" applyFill="1" applyBorder="1" applyAlignment="1">
      <alignment/>
    </xf>
    <xf numFmtId="166" fontId="57" fillId="33" borderId="28" xfId="0" applyNumberFormat="1" applyFont="1" applyFill="1" applyBorder="1" applyAlignment="1">
      <alignment horizontal="center"/>
    </xf>
    <xf numFmtId="166" fontId="57" fillId="33" borderId="38" xfId="0" applyNumberFormat="1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164" fontId="57" fillId="33" borderId="49" xfId="0" applyNumberFormat="1" applyFont="1" applyFill="1" applyBorder="1" applyAlignment="1">
      <alignment horizontal="center"/>
    </xf>
    <xf numFmtId="0" fontId="57" fillId="33" borderId="34" xfId="0" applyFont="1" applyFill="1" applyBorder="1" applyAlignment="1">
      <alignment/>
    </xf>
    <xf numFmtId="3" fontId="57" fillId="33" borderId="11" xfId="0" applyNumberFormat="1" applyFont="1" applyFill="1" applyBorder="1" applyAlignment="1">
      <alignment/>
    </xf>
    <xf numFmtId="3" fontId="57" fillId="33" borderId="50" xfId="0" applyNumberFormat="1" applyFont="1" applyFill="1" applyBorder="1" applyAlignment="1">
      <alignment/>
    </xf>
    <xf numFmtId="3" fontId="57" fillId="33" borderId="14" xfId="0" applyNumberFormat="1" applyFont="1" applyFill="1" applyBorder="1" applyAlignment="1">
      <alignment/>
    </xf>
    <xf numFmtId="198" fontId="19" fillId="0" borderId="11" xfId="0" applyNumberFormat="1" applyFont="1" applyFill="1" applyBorder="1" applyAlignment="1">
      <alignment/>
    </xf>
    <xf numFmtId="0" fontId="56" fillId="33" borderId="44" xfId="0" applyFont="1" applyFill="1" applyBorder="1" applyAlignment="1">
      <alignment/>
    </xf>
    <xf numFmtId="3" fontId="56" fillId="33" borderId="20" xfId="0" applyNumberFormat="1" applyFont="1" applyFill="1" applyBorder="1" applyAlignment="1">
      <alignment/>
    </xf>
    <xf numFmtId="3" fontId="56" fillId="33" borderId="41" xfId="0" applyNumberFormat="1" applyFont="1" applyFill="1" applyBorder="1" applyAlignment="1">
      <alignment/>
    </xf>
    <xf numFmtId="198" fontId="3" fillId="0" borderId="41" xfId="0" applyNumberFormat="1" applyFont="1" applyBorder="1" applyAlignment="1">
      <alignment/>
    </xf>
    <xf numFmtId="3" fontId="56" fillId="33" borderId="35" xfId="0" applyNumberFormat="1" applyFont="1" applyFill="1" applyBorder="1" applyAlignment="1">
      <alignment/>
    </xf>
    <xf numFmtId="3" fontId="56" fillId="33" borderId="23" xfId="0" applyNumberFormat="1" applyFont="1" applyFill="1" applyBorder="1" applyAlignment="1">
      <alignment/>
    </xf>
    <xf numFmtId="3" fontId="56" fillId="33" borderId="27" xfId="0" applyNumberFormat="1" applyFont="1" applyFill="1" applyBorder="1" applyAlignment="1">
      <alignment/>
    </xf>
    <xf numFmtId="198" fontId="3" fillId="0" borderId="27" xfId="0" applyNumberFormat="1" applyFont="1" applyBorder="1" applyAlignment="1">
      <alignment/>
    </xf>
    <xf numFmtId="3" fontId="56" fillId="33" borderId="36" xfId="0" applyNumberFormat="1" applyFont="1" applyFill="1" applyBorder="1" applyAlignment="1">
      <alignment/>
    </xf>
    <xf numFmtId="3" fontId="56" fillId="33" borderId="34" xfId="0" applyNumberFormat="1" applyFont="1" applyFill="1" applyBorder="1" applyAlignment="1">
      <alignment/>
    </xf>
    <xf numFmtId="3" fontId="56" fillId="33" borderId="25" xfId="0" applyNumberFormat="1" applyFont="1" applyFill="1" applyBorder="1" applyAlignment="1">
      <alignment/>
    </xf>
    <xf numFmtId="3" fontId="56" fillId="33" borderId="26" xfId="0" applyNumberFormat="1" applyFont="1" applyFill="1" applyBorder="1" applyAlignment="1">
      <alignment/>
    </xf>
    <xf numFmtId="198" fontId="3" fillId="0" borderId="26" xfId="0" applyNumberFormat="1" applyFont="1" applyBorder="1" applyAlignment="1">
      <alignment/>
    </xf>
    <xf numFmtId="1" fontId="42" fillId="33" borderId="35" xfId="0" applyNumberFormat="1" applyFont="1" applyFill="1" applyBorder="1" applyAlignment="1">
      <alignment/>
    </xf>
    <xf numFmtId="1" fontId="42" fillId="33" borderId="36" xfId="0" applyNumberFormat="1" applyFont="1" applyFill="1" applyBorder="1" applyAlignment="1">
      <alignment/>
    </xf>
    <xf numFmtId="1" fontId="42" fillId="33" borderId="43" xfId="0" applyNumberFormat="1" applyFont="1" applyFill="1" applyBorder="1" applyAlignment="1">
      <alignment/>
    </xf>
    <xf numFmtId="0" fontId="23" fillId="0" borderId="60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left"/>
    </xf>
    <xf numFmtId="198" fontId="61" fillId="0" borderId="61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4" applyNumberFormat="1" applyFont="1" applyFill="1" applyBorder="1" applyAlignment="1">
      <alignment horizontal="right"/>
    </xf>
    <xf numFmtId="197" fontId="61" fillId="0" borderId="33" xfId="64" applyNumberFormat="1" applyFont="1" applyFill="1" applyBorder="1" applyAlignment="1">
      <alignment horizontal="right"/>
    </xf>
    <xf numFmtId="198" fontId="61" fillId="0" borderId="61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4" applyNumberFormat="1" applyFont="1" applyFill="1" applyBorder="1" applyAlignment="1">
      <alignment horizontal="right"/>
    </xf>
    <xf numFmtId="197" fontId="61" fillId="0" borderId="33" xfId="64" applyNumberFormat="1" applyFont="1" applyFill="1" applyBorder="1" applyAlignment="1">
      <alignment horizontal="right"/>
    </xf>
    <xf numFmtId="198" fontId="61" fillId="0" borderId="61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4" applyNumberFormat="1" applyFont="1" applyFill="1" applyBorder="1" applyAlignment="1">
      <alignment horizontal="right"/>
    </xf>
    <xf numFmtId="197" fontId="61" fillId="0" borderId="33" xfId="64" applyNumberFormat="1" applyFont="1" applyFill="1" applyBorder="1" applyAlignment="1">
      <alignment horizontal="right"/>
    </xf>
    <xf numFmtId="198" fontId="61" fillId="0" borderId="61" xfId="0" applyNumberFormat="1" applyFont="1" applyFill="1" applyBorder="1" applyAlignment="1">
      <alignment horizontal="right"/>
    </xf>
    <xf numFmtId="198" fontId="62" fillId="0" borderId="52" xfId="0" applyNumberFormat="1" applyFont="1" applyFill="1" applyBorder="1" applyAlignment="1">
      <alignment horizontal="right"/>
    </xf>
    <xf numFmtId="198" fontId="62" fillId="0" borderId="27" xfId="0" applyNumberFormat="1" applyFont="1" applyFill="1" applyBorder="1" applyAlignment="1">
      <alignment horizontal="right"/>
    </xf>
    <xf numFmtId="198" fontId="62" fillId="0" borderId="26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4" applyNumberFormat="1" applyFont="1" applyFill="1" applyBorder="1" applyAlignment="1">
      <alignment horizontal="right"/>
    </xf>
    <xf numFmtId="197" fontId="61" fillId="0" borderId="33" xfId="64" applyNumberFormat="1" applyFont="1" applyFill="1" applyBorder="1" applyAlignment="1">
      <alignment horizontal="right"/>
    </xf>
    <xf numFmtId="198" fontId="62" fillId="0" borderId="57" xfId="0" applyNumberFormat="1" applyFont="1" applyFill="1" applyBorder="1" applyAlignment="1">
      <alignment horizontal="right"/>
    </xf>
    <xf numFmtId="198" fontId="62" fillId="0" borderId="35" xfId="0" applyNumberFormat="1" applyFont="1" applyFill="1" applyBorder="1" applyAlignment="1">
      <alignment horizontal="right"/>
    </xf>
    <xf numFmtId="198" fontId="62" fillId="0" borderId="39" xfId="0" applyNumberFormat="1" applyFont="1" applyFill="1" applyBorder="1" applyAlignment="1">
      <alignment horizontal="right"/>
    </xf>
    <xf numFmtId="198" fontId="62" fillId="0" borderId="64" xfId="0" applyNumberFormat="1" applyFont="1" applyFill="1" applyBorder="1" applyAlignment="1">
      <alignment horizontal="right"/>
    </xf>
    <xf numFmtId="197" fontId="62" fillId="0" borderId="65" xfId="64" applyNumberFormat="1" applyFont="1" applyFill="1" applyBorder="1" applyAlignment="1">
      <alignment horizontal="right"/>
    </xf>
    <xf numFmtId="197" fontId="62" fillId="0" borderId="21" xfId="64" applyNumberFormat="1" applyFont="1" applyFill="1" applyBorder="1" applyAlignment="1">
      <alignment horizontal="right"/>
    </xf>
    <xf numFmtId="198" fontId="62" fillId="0" borderId="58" xfId="0" applyNumberFormat="1" applyFont="1" applyFill="1" applyBorder="1" applyAlignment="1">
      <alignment horizontal="right"/>
    </xf>
    <xf numFmtId="198" fontId="62" fillId="0" borderId="36" xfId="0" applyNumberFormat="1" applyFont="1" applyFill="1" applyBorder="1" applyAlignment="1">
      <alignment horizontal="right"/>
    </xf>
    <xf numFmtId="198" fontId="62" fillId="0" borderId="23" xfId="0" applyNumberFormat="1" applyFont="1" applyFill="1" applyBorder="1" applyAlignment="1">
      <alignment horizontal="right"/>
    </xf>
    <xf numFmtId="198" fontId="62" fillId="0" borderId="45" xfId="0" applyNumberFormat="1" applyFont="1" applyFill="1" applyBorder="1" applyAlignment="1">
      <alignment horizontal="right"/>
    </xf>
    <xf numFmtId="197" fontId="62" fillId="0" borderId="66" xfId="64" applyNumberFormat="1" applyFont="1" applyFill="1" applyBorder="1" applyAlignment="1">
      <alignment horizontal="right"/>
    </xf>
    <xf numFmtId="197" fontId="62" fillId="0" borderId="40" xfId="64" applyNumberFormat="1" applyFont="1" applyFill="1" applyBorder="1" applyAlignment="1">
      <alignment horizontal="right"/>
    </xf>
    <xf numFmtId="198" fontId="62" fillId="0" borderId="67" xfId="0" applyNumberFormat="1" applyFont="1" applyFill="1" applyBorder="1" applyAlignment="1">
      <alignment horizontal="right"/>
    </xf>
    <xf numFmtId="198" fontId="62" fillId="0" borderId="43" xfId="0" applyNumberFormat="1" applyFont="1" applyFill="1" applyBorder="1" applyAlignment="1">
      <alignment horizontal="right"/>
    </xf>
    <xf numFmtId="198" fontId="62" fillId="0" borderId="25" xfId="0" applyNumberFormat="1" applyFont="1" applyFill="1" applyBorder="1" applyAlignment="1">
      <alignment horizontal="right"/>
    </xf>
    <xf numFmtId="198" fontId="62" fillId="0" borderId="46" xfId="0" applyNumberFormat="1" applyFont="1" applyFill="1" applyBorder="1" applyAlignment="1">
      <alignment horizontal="right"/>
    </xf>
    <xf numFmtId="197" fontId="62" fillId="0" borderId="68" xfId="64" applyNumberFormat="1" applyFont="1" applyFill="1" applyBorder="1" applyAlignment="1">
      <alignment horizontal="right"/>
    </xf>
    <xf numFmtId="197" fontId="62" fillId="0" borderId="18" xfId="64" applyNumberFormat="1" applyFont="1" applyFill="1" applyBorder="1" applyAlignment="1">
      <alignment horizontal="right"/>
    </xf>
    <xf numFmtId="198" fontId="61" fillId="0" borderId="61" xfId="0" applyNumberFormat="1" applyFont="1" applyFill="1" applyBorder="1" applyAlignment="1">
      <alignment horizontal="right"/>
    </xf>
    <xf numFmtId="198" fontId="62" fillId="0" borderId="52" xfId="0" applyNumberFormat="1" applyFont="1" applyFill="1" applyBorder="1" applyAlignment="1">
      <alignment horizontal="right"/>
    </xf>
    <xf numFmtId="198" fontId="62" fillId="0" borderId="27" xfId="0" applyNumberFormat="1" applyFont="1" applyFill="1" applyBorder="1" applyAlignment="1">
      <alignment horizontal="right"/>
    </xf>
    <xf numFmtId="198" fontId="62" fillId="0" borderId="26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4" applyNumberFormat="1" applyFont="1" applyFill="1" applyBorder="1" applyAlignment="1">
      <alignment horizontal="right"/>
    </xf>
    <xf numFmtId="197" fontId="61" fillId="0" borderId="33" xfId="64" applyNumberFormat="1" applyFont="1" applyFill="1" applyBorder="1" applyAlignment="1">
      <alignment horizontal="right"/>
    </xf>
    <xf numFmtId="198" fontId="62" fillId="0" borderId="57" xfId="0" applyNumberFormat="1" applyFont="1" applyFill="1" applyBorder="1" applyAlignment="1">
      <alignment horizontal="right"/>
    </xf>
    <xf numFmtId="198" fontId="62" fillId="0" borderId="35" xfId="0" applyNumberFormat="1" applyFont="1" applyFill="1" applyBorder="1" applyAlignment="1">
      <alignment horizontal="right"/>
    </xf>
    <xf numFmtId="198" fontId="62" fillId="0" borderId="39" xfId="0" applyNumberFormat="1" applyFont="1" applyFill="1" applyBorder="1" applyAlignment="1">
      <alignment horizontal="right"/>
    </xf>
    <xf numFmtId="198" fontId="62" fillId="0" borderId="64" xfId="0" applyNumberFormat="1" applyFont="1" applyFill="1" applyBorder="1" applyAlignment="1">
      <alignment horizontal="right"/>
    </xf>
    <xf numFmtId="197" fontId="62" fillId="0" borderId="65" xfId="64" applyNumberFormat="1" applyFont="1" applyFill="1" applyBorder="1" applyAlignment="1">
      <alignment horizontal="right"/>
    </xf>
    <xf numFmtId="197" fontId="62" fillId="0" borderId="21" xfId="64" applyNumberFormat="1" applyFont="1" applyFill="1" applyBorder="1" applyAlignment="1">
      <alignment horizontal="right"/>
    </xf>
    <xf numFmtId="198" fontId="62" fillId="0" borderId="58" xfId="0" applyNumberFormat="1" applyFont="1" applyFill="1" applyBorder="1" applyAlignment="1">
      <alignment horizontal="right"/>
    </xf>
    <xf numFmtId="198" fontId="62" fillId="0" borderId="36" xfId="0" applyNumberFormat="1" applyFont="1" applyFill="1" applyBorder="1" applyAlignment="1">
      <alignment horizontal="right"/>
    </xf>
    <xf numFmtId="198" fontId="62" fillId="0" borderId="23" xfId="0" applyNumberFormat="1" applyFont="1" applyFill="1" applyBorder="1" applyAlignment="1">
      <alignment horizontal="right"/>
    </xf>
    <xf numFmtId="198" fontId="62" fillId="0" borderId="45" xfId="0" applyNumberFormat="1" applyFont="1" applyFill="1" applyBorder="1" applyAlignment="1">
      <alignment horizontal="right"/>
    </xf>
    <xf numFmtId="197" fontId="62" fillId="0" borderId="66" xfId="64" applyNumberFormat="1" applyFont="1" applyFill="1" applyBorder="1" applyAlignment="1">
      <alignment horizontal="right"/>
    </xf>
    <xf numFmtId="197" fontId="62" fillId="0" borderId="40" xfId="64" applyNumberFormat="1" applyFont="1" applyFill="1" applyBorder="1" applyAlignment="1">
      <alignment horizontal="right"/>
    </xf>
    <xf numFmtId="198" fontId="62" fillId="0" borderId="67" xfId="0" applyNumberFormat="1" applyFont="1" applyFill="1" applyBorder="1" applyAlignment="1">
      <alignment horizontal="right"/>
    </xf>
    <xf numFmtId="198" fontId="62" fillId="0" borderId="43" xfId="0" applyNumberFormat="1" applyFont="1" applyFill="1" applyBorder="1" applyAlignment="1">
      <alignment horizontal="right"/>
    </xf>
    <xf numFmtId="198" fontId="62" fillId="0" borderId="25" xfId="0" applyNumberFormat="1" applyFont="1" applyFill="1" applyBorder="1" applyAlignment="1">
      <alignment horizontal="right"/>
    </xf>
    <xf numFmtId="198" fontId="62" fillId="0" borderId="46" xfId="0" applyNumberFormat="1" applyFont="1" applyFill="1" applyBorder="1" applyAlignment="1">
      <alignment horizontal="right"/>
    </xf>
    <xf numFmtId="197" fontId="62" fillId="0" borderId="68" xfId="64" applyNumberFormat="1" applyFont="1" applyFill="1" applyBorder="1" applyAlignment="1">
      <alignment horizontal="right"/>
    </xf>
    <xf numFmtId="197" fontId="62" fillId="0" borderId="18" xfId="64" applyNumberFormat="1" applyFont="1" applyFill="1" applyBorder="1" applyAlignment="1">
      <alignment horizontal="right"/>
    </xf>
    <xf numFmtId="198" fontId="61" fillId="0" borderId="61" xfId="0" applyNumberFormat="1" applyFont="1" applyFill="1" applyBorder="1" applyAlignment="1">
      <alignment horizontal="right"/>
    </xf>
    <xf numFmtId="198" fontId="62" fillId="0" borderId="52" xfId="0" applyNumberFormat="1" applyFont="1" applyFill="1" applyBorder="1" applyAlignment="1">
      <alignment horizontal="right"/>
    </xf>
    <xf numFmtId="198" fontId="62" fillId="0" borderId="27" xfId="0" applyNumberFormat="1" applyFont="1" applyFill="1" applyBorder="1" applyAlignment="1">
      <alignment horizontal="right"/>
    </xf>
    <xf numFmtId="198" fontId="62" fillId="0" borderId="26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4" applyNumberFormat="1" applyFont="1" applyFill="1" applyBorder="1" applyAlignment="1">
      <alignment horizontal="right"/>
    </xf>
    <xf numFmtId="197" fontId="61" fillId="0" borderId="33" xfId="64" applyNumberFormat="1" applyFont="1" applyFill="1" applyBorder="1" applyAlignment="1">
      <alignment horizontal="right"/>
    </xf>
    <xf numFmtId="198" fontId="62" fillId="0" borderId="57" xfId="0" applyNumberFormat="1" applyFont="1" applyFill="1" applyBorder="1" applyAlignment="1">
      <alignment horizontal="right"/>
    </xf>
    <xf numFmtId="198" fontId="62" fillId="0" borderId="35" xfId="0" applyNumberFormat="1" applyFont="1" applyFill="1" applyBorder="1" applyAlignment="1">
      <alignment horizontal="right"/>
    </xf>
    <xf numFmtId="198" fontId="62" fillId="0" borderId="39" xfId="0" applyNumberFormat="1" applyFont="1" applyFill="1" applyBorder="1" applyAlignment="1">
      <alignment horizontal="right"/>
    </xf>
    <xf numFmtId="198" fontId="62" fillId="0" borderId="64" xfId="0" applyNumberFormat="1" applyFont="1" applyFill="1" applyBorder="1" applyAlignment="1">
      <alignment horizontal="right"/>
    </xf>
    <xf numFmtId="197" fontId="62" fillId="0" borderId="65" xfId="64" applyNumberFormat="1" applyFont="1" applyFill="1" applyBorder="1" applyAlignment="1">
      <alignment horizontal="right"/>
    </xf>
    <xf numFmtId="197" fontId="62" fillId="0" borderId="21" xfId="64" applyNumberFormat="1" applyFont="1" applyFill="1" applyBorder="1" applyAlignment="1">
      <alignment horizontal="right"/>
    </xf>
    <xf numFmtId="198" fontId="62" fillId="0" borderId="58" xfId="0" applyNumberFormat="1" applyFont="1" applyFill="1" applyBorder="1" applyAlignment="1">
      <alignment horizontal="right"/>
    </xf>
    <xf numFmtId="198" fontId="62" fillId="0" borderId="36" xfId="0" applyNumberFormat="1" applyFont="1" applyFill="1" applyBorder="1" applyAlignment="1">
      <alignment horizontal="right"/>
    </xf>
    <xf numFmtId="198" fontId="62" fillId="0" borderId="23" xfId="0" applyNumberFormat="1" applyFont="1" applyFill="1" applyBorder="1" applyAlignment="1">
      <alignment horizontal="right"/>
    </xf>
    <xf numFmtId="198" fontId="62" fillId="0" borderId="45" xfId="0" applyNumberFormat="1" applyFont="1" applyFill="1" applyBorder="1" applyAlignment="1">
      <alignment horizontal="right"/>
    </xf>
    <xf numFmtId="197" fontId="62" fillId="0" borderId="66" xfId="64" applyNumberFormat="1" applyFont="1" applyFill="1" applyBorder="1" applyAlignment="1">
      <alignment horizontal="right"/>
    </xf>
    <xf numFmtId="197" fontId="62" fillId="0" borderId="40" xfId="64" applyNumberFormat="1" applyFont="1" applyFill="1" applyBorder="1" applyAlignment="1">
      <alignment horizontal="right"/>
    </xf>
    <xf numFmtId="198" fontId="62" fillId="0" borderId="67" xfId="0" applyNumberFormat="1" applyFont="1" applyFill="1" applyBorder="1" applyAlignment="1">
      <alignment horizontal="right"/>
    </xf>
    <xf numFmtId="198" fontId="62" fillId="0" borderId="43" xfId="0" applyNumberFormat="1" applyFont="1" applyFill="1" applyBorder="1" applyAlignment="1">
      <alignment horizontal="right"/>
    </xf>
    <xf numFmtId="198" fontId="62" fillId="0" borderId="25" xfId="0" applyNumberFormat="1" applyFont="1" applyFill="1" applyBorder="1" applyAlignment="1">
      <alignment horizontal="right"/>
    </xf>
    <xf numFmtId="198" fontId="62" fillId="0" borderId="46" xfId="0" applyNumberFormat="1" applyFont="1" applyFill="1" applyBorder="1" applyAlignment="1">
      <alignment horizontal="right"/>
    </xf>
    <xf numFmtId="197" fontId="62" fillId="0" borderId="68" xfId="64" applyNumberFormat="1" applyFont="1" applyFill="1" applyBorder="1" applyAlignment="1">
      <alignment horizontal="right"/>
    </xf>
    <xf numFmtId="197" fontId="62" fillId="0" borderId="18" xfId="64" applyNumberFormat="1" applyFont="1" applyFill="1" applyBorder="1" applyAlignment="1">
      <alignment horizontal="right"/>
    </xf>
    <xf numFmtId="3" fontId="61" fillId="0" borderId="51" xfId="0" applyNumberFormat="1" applyFont="1" applyFill="1" applyBorder="1" applyAlignment="1">
      <alignment horizontal="right"/>
    </xf>
    <xf numFmtId="3" fontId="61" fillId="0" borderId="61" xfId="0" applyNumberFormat="1" applyFont="1" applyFill="1" applyBorder="1" applyAlignment="1">
      <alignment horizontal="right"/>
    </xf>
    <xf numFmtId="3" fontId="61" fillId="0" borderId="63" xfId="0" applyNumberFormat="1" applyFont="1" applyFill="1" applyBorder="1" applyAlignment="1">
      <alignment horizontal="right"/>
    </xf>
    <xf numFmtId="3" fontId="62" fillId="0" borderId="32" xfId="0" applyNumberFormat="1" applyFont="1" applyFill="1" applyBorder="1" applyAlignment="1">
      <alignment horizontal="right"/>
    </xf>
    <xf numFmtId="3" fontId="62" fillId="0" borderId="61" xfId="0" applyNumberFormat="1" applyFont="1" applyFill="1" applyBorder="1" applyAlignment="1">
      <alignment horizontal="right"/>
    </xf>
    <xf numFmtId="3" fontId="62" fillId="0" borderId="33" xfId="0" applyNumberFormat="1" applyFont="1" applyFill="1" applyBorder="1" applyAlignment="1">
      <alignment horizontal="right"/>
    </xf>
    <xf numFmtId="3" fontId="62" fillId="0" borderId="35" xfId="0" applyNumberFormat="1" applyFont="1" applyFill="1" applyBorder="1" applyAlignment="1">
      <alignment horizontal="right"/>
    </xf>
    <xf numFmtId="3" fontId="62" fillId="0" borderId="52" xfId="0" applyNumberFormat="1" applyFont="1" applyFill="1" applyBorder="1" applyAlignment="1">
      <alignment horizontal="right"/>
    </xf>
    <xf numFmtId="3" fontId="62" fillId="0" borderId="69" xfId="0" applyNumberFormat="1" applyFont="1" applyFill="1" applyBorder="1" applyAlignment="1">
      <alignment horizontal="right"/>
    </xf>
    <xf numFmtId="3" fontId="62" fillId="0" borderId="41" xfId="0" applyNumberFormat="1" applyFont="1" applyFill="1" applyBorder="1" applyAlignment="1">
      <alignment horizontal="right"/>
    </xf>
    <xf numFmtId="3" fontId="62" fillId="0" borderId="70" xfId="0" applyNumberFormat="1" applyFont="1" applyFill="1" applyBorder="1" applyAlignment="1">
      <alignment horizontal="right"/>
    </xf>
    <xf numFmtId="3" fontId="62" fillId="0" borderId="21" xfId="0" applyNumberFormat="1" applyFont="1" applyFill="1" applyBorder="1" applyAlignment="1">
      <alignment horizontal="right"/>
    </xf>
    <xf numFmtId="3" fontId="62" fillId="0" borderId="36" xfId="0" applyNumberFormat="1" applyFont="1" applyFill="1" applyBorder="1" applyAlignment="1">
      <alignment horizontal="right"/>
    </xf>
    <xf numFmtId="3" fontId="62" fillId="0" borderId="27" xfId="0" applyNumberFormat="1" applyFont="1" applyFill="1" applyBorder="1" applyAlignment="1">
      <alignment horizontal="right"/>
    </xf>
    <xf numFmtId="3" fontId="62" fillId="0" borderId="71" xfId="0" applyNumberFormat="1" applyFont="1" applyFill="1" applyBorder="1" applyAlignment="1">
      <alignment horizontal="right"/>
    </xf>
    <xf numFmtId="3" fontId="62" fillId="0" borderId="72" xfId="0" applyNumberFormat="1" applyFont="1" applyFill="1" applyBorder="1" applyAlignment="1">
      <alignment horizontal="right"/>
    </xf>
    <xf numFmtId="3" fontId="62" fillId="0" borderId="22" xfId="0" applyNumberFormat="1" applyFont="1" applyFill="1" applyBorder="1" applyAlignment="1">
      <alignment horizontal="right"/>
    </xf>
    <xf numFmtId="3" fontId="62" fillId="0" borderId="43" xfId="0" applyNumberFormat="1" applyFont="1" applyFill="1" applyBorder="1" applyAlignment="1">
      <alignment horizontal="right"/>
    </xf>
    <xf numFmtId="3" fontId="62" fillId="0" borderId="26" xfId="0" applyNumberFormat="1" applyFont="1" applyFill="1" applyBorder="1" applyAlignment="1">
      <alignment horizontal="right"/>
    </xf>
    <xf numFmtId="3" fontId="62" fillId="0" borderId="73" xfId="0" applyNumberFormat="1" applyFont="1" applyFill="1" applyBorder="1" applyAlignment="1">
      <alignment horizontal="right"/>
    </xf>
    <xf numFmtId="3" fontId="62" fillId="0" borderId="74" xfId="0" applyNumberFormat="1" applyFont="1" applyFill="1" applyBorder="1" applyAlignment="1">
      <alignment horizontal="right"/>
    </xf>
    <xf numFmtId="3" fontId="62" fillId="0" borderId="24" xfId="0" applyNumberFormat="1" applyFont="1" applyFill="1" applyBorder="1" applyAlignment="1">
      <alignment horizontal="right"/>
    </xf>
    <xf numFmtId="3" fontId="61" fillId="0" borderId="51" xfId="0" applyNumberFormat="1" applyFont="1" applyFill="1" applyBorder="1" applyAlignment="1">
      <alignment horizontal="right"/>
    </xf>
    <xf numFmtId="3" fontId="61" fillId="0" borderId="61" xfId="0" applyNumberFormat="1" applyFont="1" applyFill="1" applyBorder="1" applyAlignment="1">
      <alignment horizontal="right"/>
    </xf>
    <xf numFmtId="3" fontId="61" fillId="0" borderId="63" xfId="0" applyNumberFormat="1" applyFont="1" applyFill="1" applyBorder="1" applyAlignment="1">
      <alignment horizontal="right"/>
    </xf>
    <xf numFmtId="3" fontId="62" fillId="0" borderId="32" xfId="0" applyNumberFormat="1" applyFont="1" applyFill="1" applyBorder="1" applyAlignment="1">
      <alignment horizontal="right"/>
    </xf>
    <xf numFmtId="3" fontId="62" fillId="0" borderId="61" xfId="0" applyNumberFormat="1" applyFont="1" applyFill="1" applyBorder="1" applyAlignment="1">
      <alignment horizontal="right"/>
    </xf>
    <xf numFmtId="3" fontId="62" fillId="0" borderId="33" xfId="0" applyNumberFormat="1" applyFont="1" applyFill="1" applyBorder="1" applyAlignment="1">
      <alignment horizontal="right"/>
    </xf>
    <xf numFmtId="3" fontId="62" fillId="0" borderId="35" xfId="0" applyNumberFormat="1" applyFont="1" applyFill="1" applyBorder="1" applyAlignment="1">
      <alignment horizontal="right"/>
    </xf>
    <xf numFmtId="3" fontId="62" fillId="0" borderId="52" xfId="0" applyNumberFormat="1" applyFont="1" applyFill="1" applyBorder="1" applyAlignment="1">
      <alignment horizontal="right"/>
    </xf>
    <xf numFmtId="3" fontId="62" fillId="0" borderId="69" xfId="0" applyNumberFormat="1" applyFont="1" applyFill="1" applyBorder="1" applyAlignment="1">
      <alignment horizontal="right"/>
    </xf>
    <xf numFmtId="3" fontId="62" fillId="0" borderId="41" xfId="0" applyNumberFormat="1" applyFont="1" applyFill="1" applyBorder="1" applyAlignment="1">
      <alignment horizontal="right"/>
    </xf>
    <xf numFmtId="3" fontId="62" fillId="0" borderId="70" xfId="0" applyNumberFormat="1" applyFont="1" applyFill="1" applyBorder="1" applyAlignment="1">
      <alignment horizontal="right"/>
    </xf>
    <xf numFmtId="3" fontId="62" fillId="0" borderId="21" xfId="0" applyNumberFormat="1" applyFont="1" applyFill="1" applyBorder="1" applyAlignment="1">
      <alignment horizontal="right"/>
    </xf>
    <xf numFmtId="3" fontId="62" fillId="0" borderId="36" xfId="0" applyNumberFormat="1" applyFont="1" applyFill="1" applyBorder="1" applyAlignment="1">
      <alignment horizontal="right"/>
    </xf>
    <xf numFmtId="3" fontId="62" fillId="0" borderId="27" xfId="0" applyNumberFormat="1" applyFont="1" applyFill="1" applyBorder="1" applyAlignment="1">
      <alignment horizontal="right"/>
    </xf>
    <xf numFmtId="3" fontId="62" fillId="0" borderId="71" xfId="0" applyNumberFormat="1" applyFont="1" applyFill="1" applyBorder="1" applyAlignment="1">
      <alignment horizontal="right"/>
    </xf>
    <xf numFmtId="3" fontId="62" fillId="0" borderId="72" xfId="0" applyNumberFormat="1" applyFont="1" applyFill="1" applyBorder="1" applyAlignment="1">
      <alignment horizontal="right"/>
    </xf>
    <xf numFmtId="3" fontId="62" fillId="0" borderId="22" xfId="0" applyNumberFormat="1" applyFont="1" applyFill="1" applyBorder="1" applyAlignment="1">
      <alignment horizontal="right"/>
    </xf>
    <xf numFmtId="3" fontId="62" fillId="0" borderId="43" xfId="0" applyNumberFormat="1" applyFont="1" applyFill="1" applyBorder="1" applyAlignment="1">
      <alignment horizontal="right"/>
    </xf>
    <xf numFmtId="3" fontId="62" fillId="0" borderId="26" xfId="0" applyNumberFormat="1" applyFont="1" applyFill="1" applyBorder="1" applyAlignment="1">
      <alignment horizontal="right"/>
    </xf>
    <xf numFmtId="3" fontId="62" fillId="0" borderId="73" xfId="0" applyNumberFormat="1" applyFont="1" applyFill="1" applyBorder="1" applyAlignment="1">
      <alignment horizontal="right"/>
    </xf>
    <xf numFmtId="3" fontId="62" fillId="0" borderId="74" xfId="0" applyNumberFormat="1" applyFont="1" applyFill="1" applyBorder="1" applyAlignment="1">
      <alignment horizontal="right"/>
    </xf>
    <xf numFmtId="3" fontId="62" fillId="0" borderId="24" xfId="0" applyNumberFormat="1" applyFont="1" applyFill="1" applyBorder="1" applyAlignment="1">
      <alignment horizontal="right"/>
    </xf>
    <xf numFmtId="0" fontId="28" fillId="0" borderId="36" xfId="0" applyFont="1" applyFill="1" applyBorder="1" applyAlignment="1">
      <alignment horizontal="left"/>
    </xf>
    <xf numFmtId="0" fontId="23" fillId="33" borderId="47" xfId="0" applyFont="1" applyFill="1" applyBorder="1" applyAlignment="1">
      <alignment horizontal="left" wrapText="1"/>
    </xf>
    <xf numFmtId="4" fontId="29" fillId="33" borderId="75" xfId="0" applyNumberFormat="1" applyFont="1" applyFill="1" applyBorder="1" applyAlignment="1">
      <alignment/>
    </xf>
    <xf numFmtId="4" fontId="29" fillId="33" borderId="76" xfId="0" applyNumberFormat="1" applyFont="1" applyFill="1" applyBorder="1" applyAlignment="1">
      <alignment/>
    </xf>
    <xf numFmtId="4" fontId="7" fillId="33" borderId="75" xfId="0" applyNumberFormat="1" applyFont="1" applyFill="1" applyBorder="1" applyAlignment="1">
      <alignment/>
    </xf>
    <xf numFmtId="4" fontId="7" fillId="33" borderId="76" xfId="0" applyNumberFormat="1" applyFont="1" applyFill="1" applyBorder="1" applyAlignment="1">
      <alignment/>
    </xf>
    <xf numFmtId="4" fontId="7" fillId="0" borderId="76" xfId="0" applyNumberFormat="1" applyFont="1" applyFill="1" applyBorder="1" applyAlignment="1">
      <alignment/>
    </xf>
    <xf numFmtId="4" fontId="23" fillId="33" borderId="14" xfId="0" applyNumberFormat="1" applyFont="1" applyFill="1" applyBorder="1" applyAlignment="1">
      <alignment horizontal="center"/>
    </xf>
    <xf numFmtId="3" fontId="51" fillId="0" borderId="41" xfId="50" applyNumberFormat="1" applyFont="1" applyBorder="1">
      <alignment/>
      <protection/>
    </xf>
    <xf numFmtId="4" fontId="50" fillId="33" borderId="46" xfId="0" applyNumberFormat="1" applyFont="1" applyFill="1" applyBorder="1" applyAlignment="1">
      <alignment/>
    </xf>
    <xf numFmtId="3" fontId="51" fillId="0" borderId="20" xfId="50" applyNumberFormat="1" applyFont="1" applyBorder="1">
      <alignment/>
      <protection/>
    </xf>
    <xf numFmtId="4" fontId="50" fillId="0" borderId="10" xfId="0" applyNumberFormat="1" applyFont="1" applyFill="1" applyBorder="1" applyAlignment="1">
      <alignment/>
    </xf>
    <xf numFmtId="4" fontId="50" fillId="33" borderId="26" xfId="0" applyNumberFormat="1" applyFont="1" applyFill="1" applyBorder="1" applyAlignment="1">
      <alignment/>
    </xf>
    <xf numFmtId="3" fontId="51" fillId="0" borderId="42" xfId="50" applyNumberFormat="1" applyFont="1" applyBorder="1">
      <alignment/>
      <protection/>
    </xf>
    <xf numFmtId="4" fontId="50" fillId="33" borderId="45" xfId="0" applyNumberFormat="1" applyFont="1" applyFill="1" applyBorder="1" applyAlignment="1">
      <alignment/>
    </xf>
    <xf numFmtId="4" fontId="50" fillId="33" borderId="27" xfId="0" applyNumberFormat="1" applyFont="1" applyFill="1" applyBorder="1" applyAlignment="1">
      <alignment/>
    </xf>
    <xf numFmtId="4" fontId="50" fillId="33" borderId="23" xfId="0" applyNumberFormat="1" applyFont="1" applyFill="1" applyBorder="1" applyAlignment="1">
      <alignment/>
    </xf>
    <xf numFmtId="4" fontId="50" fillId="33" borderId="38" xfId="0" applyNumberFormat="1" applyFont="1" applyFill="1" applyBorder="1" applyAlignment="1">
      <alignment/>
    </xf>
    <xf numFmtId="3" fontId="51" fillId="0" borderId="27" xfId="50" applyNumberFormat="1" applyFont="1" applyBorder="1">
      <alignment/>
      <protection/>
    </xf>
    <xf numFmtId="4" fontId="50" fillId="33" borderId="25" xfId="0" applyNumberFormat="1" applyFont="1" applyFill="1" applyBorder="1" applyAlignment="1">
      <alignment/>
    </xf>
    <xf numFmtId="3" fontId="51" fillId="0" borderId="45" xfId="50" applyNumberFormat="1" applyFont="1" applyBorder="1">
      <alignment/>
      <protection/>
    </xf>
    <xf numFmtId="3" fontId="51" fillId="0" borderId="23" xfId="50" applyNumberFormat="1" applyFont="1" applyBorder="1">
      <alignment/>
      <protection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/>
    </xf>
    <xf numFmtId="4" fontId="50" fillId="33" borderId="38" xfId="0" applyNumberFormat="1" applyFont="1" applyFill="1" applyBorder="1" applyAlignment="1">
      <alignment horizontal="right"/>
    </xf>
    <xf numFmtId="4" fontId="50" fillId="33" borderId="77" xfId="0" applyNumberFormat="1" applyFont="1" applyFill="1" applyBorder="1" applyAlignment="1">
      <alignment horizontal="right"/>
    </xf>
    <xf numFmtId="4" fontId="50" fillId="33" borderId="13" xfId="0" applyNumberFormat="1" applyFont="1" applyFill="1" applyBorder="1" applyAlignment="1">
      <alignment horizontal="right"/>
    </xf>
    <xf numFmtId="4" fontId="50" fillId="33" borderId="29" xfId="0" applyNumberFormat="1" applyFont="1" applyFill="1" applyBorder="1" applyAlignment="1">
      <alignment horizontal="right"/>
    </xf>
    <xf numFmtId="4" fontId="50" fillId="35" borderId="10" xfId="0" applyNumberFormat="1" applyFont="1" applyFill="1" applyBorder="1" applyAlignment="1">
      <alignment horizontal="right"/>
    </xf>
    <xf numFmtId="4" fontId="50" fillId="35" borderId="38" xfId="0" applyNumberFormat="1" applyFont="1" applyFill="1" applyBorder="1" applyAlignment="1">
      <alignment horizontal="right"/>
    </xf>
    <xf numFmtId="4" fontId="28" fillId="35" borderId="41" xfId="0" applyNumberFormat="1" applyFont="1" applyFill="1" applyBorder="1" applyAlignment="1">
      <alignment/>
    </xf>
    <xf numFmtId="3" fontId="28" fillId="35" borderId="41" xfId="0" applyNumberFormat="1" applyFont="1" applyFill="1" applyBorder="1" applyAlignment="1">
      <alignment/>
    </xf>
    <xf numFmtId="3" fontId="28" fillId="35" borderId="42" xfId="0" applyNumberFormat="1" applyFont="1" applyFill="1" applyBorder="1" applyAlignment="1">
      <alignment/>
    </xf>
    <xf numFmtId="4" fontId="28" fillId="35" borderId="52" xfId="0" applyNumberFormat="1" applyFont="1" applyFill="1" applyBorder="1" applyAlignment="1">
      <alignment/>
    </xf>
    <xf numFmtId="3" fontId="28" fillId="35" borderId="52" xfId="0" applyNumberFormat="1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3" fontId="28" fillId="35" borderId="64" xfId="0" applyNumberFormat="1" applyFont="1" applyFill="1" applyBorder="1" applyAlignment="1">
      <alignment/>
    </xf>
    <xf numFmtId="4" fontId="50" fillId="35" borderId="27" xfId="0" applyNumberFormat="1" applyFont="1" applyFill="1" applyBorder="1" applyAlignment="1">
      <alignment/>
    </xf>
    <xf numFmtId="3" fontId="50" fillId="35" borderId="27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/>
    </xf>
    <xf numFmtId="3" fontId="50" fillId="35" borderId="45" xfId="0" applyNumberFormat="1" applyFont="1" applyFill="1" applyBorder="1" applyAlignment="1">
      <alignment/>
    </xf>
    <xf numFmtId="4" fontId="50" fillId="35" borderId="26" xfId="0" applyNumberFormat="1" applyFont="1" applyFill="1" applyBorder="1" applyAlignment="1">
      <alignment/>
    </xf>
    <xf numFmtId="4" fontId="50" fillId="0" borderId="26" xfId="0" applyNumberFormat="1" applyFont="1" applyFill="1" applyBorder="1" applyAlignment="1">
      <alignment/>
    </xf>
    <xf numFmtId="4" fontId="50" fillId="35" borderId="46" xfId="0" applyNumberFormat="1" applyFont="1" applyFill="1" applyBorder="1" applyAlignment="1">
      <alignment/>
    </xf>
    <xf numFmtId="4" fontId="50" fillId="0" borderId="38" xfId="0" applyNumberFormat="1" applyFont="1" applyFill="1" applyBorder="1" applyAlignment="1">
      <alignment/>
    </xf>
    <xf numFmtId="3" fontId="51" fillId="0" borderId="20" xfId="50" applyNumberFormat="1" applyFont="1" applyFill="1" applyBorder="1">
      <alignment/>
      <protection/>
    </xf>
    <xf numFmtId="3" fontId="51" fillId="0" borderId="41" xfId="50" applyNumberFormat="1" applyFont="1" applyFill="1" applyBorder="1">
      <alignment/>
      <protection/>
    </xf>
    <xf numFmtId="3" fontId="51" fillId="0" borderId="42" xfId="50" applyNumberFormat="1" applyFont="1" applyFill="1" applyBorder="1">
      <alignment/>
      <protection/>
    </xf>
    <xf numFmtId="3" fontId="51" fillId="0" borderId="23" xfId="50" applyNumberFormat="1" applyFont="1" applyFill="1" applyBorder="1">
      <alignment/>
      <protection/>
    </xf>
    <xf numFmtId="3" fontId="51" fillId="0" borderId="27" xfId="50" applyNumberFormat="1" applyFont="1" applyFill="1" applyBorder="1">
      <alignment/>
      <protection/>
    </xf>
    <xf numFmtId="3" fontId="51" fillId="0" borderId="45" xfId="50" applyNumberFormat="1" applyFont="1" applyFill="1" applyBorder="1">
      <alignment/>
      <protection/>
    </xf>
    <xf numFmtId="4" fontId="50" fillId="0" borderId="38" xfId="0" applyNumberFormat="1" applyFont="1" applyFill="1" applyBorder="1" applyAlignment="1">
      <alignment horizontal="right"/>
    </xf>
    <xf numFmtId="4" fontId="63" fillId="33" borderId="10" xfId="0" applyNumberFormat="1" applyFont="1" applyFill="1" applyBorder="1" applyAlignment="1">
      <alignment horizontal="right"/>
    </xf>
    <xf numFmtId="4" fontId="63" fillId="0" borderId="10" xfId="0" applyNumberFormat="1" applyFont="1" applyFill="1" applyBorder="1" applyAlignment="1">
      <alignment horizontal="right"/>
    </xf>
    <xf numFmtId="4" fontId="63" fillId="33" borderId="38" xfId="0" applyNumberFormat="1" applyFont="1" applyFill="1" applyBorder="1" applyAlignment="1">
      <alignment horizontal="right"/>
    </xf>
    <xf numFmtId="4" fontId="63" fillId="34" borderId="10" xfId="0" applyNumberFormat="1" applyFont="1" applyFill="1" applyBorder="1" applyAlignment="1">
      <alignment horizontal="right"/>
    </xf>
    <xf numFmtId="4" fontId="63" fillId="34" borderId="38" xfId="0" applyNumberFormat="1" applyFont="1" applyFill="1" applyBorder="1" applyAlignment="1">
      <alignment horizontal="right"/>
    </xf>
    <xf numFmtId="4" fontId="51" fillId="33" borderId="41" xfId="0" applyNumberFormat="1" applyFont="1" applyFill="1" applyBorder="1" applyAlignment="1">
      <alignment/>
    </xf>
    <xf numFmtId="3" fontId="51" fillId="34" borderId="41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3" fontId="51" fillId="34" borderId="42" xfId="0" applyNumberFormat="1" applyFont="1" applyFill="1" applyBorder="1" applyAlignment="1">
      <alignment/>
    </xf>
    <xf numFmtId="4" fontId="51" fillId="33" borderId="27" xfId="0" applyNumberFormat="1" applyFont="1" applyFill="1" applyBorder="1" applyAlignment="1">
      <alignment/>
    </xf>
    <xf numFmtId="3" fontId="51" fillId="34" borderId="27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3" fontId="51" fillId="34" borderId="45" xfId="0" applyNumberFormat="1" applyFont="1" applyFill="1" applyBorder="1" applyAlignment="1">
      <alignment/>
    </xf>
    <xf numFmtId="4" fontId="63" fillId="33" borderId="27" xfId="0" applyNumberFormat="1" applyFont="1" applyFill="1" applyBorder="1" applyAlignment="1">
      <alignment/>
    </xf>
    <xf numFmtId="3" fontId="63" fillId="34" borderId="27" xfId="0" applyNumberFormat="1" applyFont="1" applyFill="1" applyBorder="1" applyAlignment="1">
      <alignment/>
    </xf>
    <xf numFmtId="3" fontId="63" fillId="0" borderId="27" xfId="0" applyNumberFormat="1" applyFont="1" applyFill="1" applyBorder="1" applyAlignment="1">
      <alignment/>
    </xf>
    <xf numFmtId="3" fontId="63" fillId="34" borderId="45" xfId="0" applyNumberFormat="1" applyFont="1" applyFill="1" applyBorder="1" applyAlignment="1">
      <alignment/>
    </xf>
    <xf numFmtId="4" fontId="63" fillId="33" borderId="26" xfId="0" applyNumberFormat="1" applyFont="1" applyFill="1" applyBorder="1" applyAlignment="1">
      <alignment/>
    </xf>
    <xf numFmtId="4" fontId="63" fillId="34" borderId="26" xfId="0" applyNumberFormat="1" applyFont="1" applyFill="1" applyBorder="1" applyAlignment="1">
      <alignment/>
    </xf>
    <xf numFmtId="4" fontId="63" fillId="0" borderId="26" xfId="0" applyNumberFormat="1" applyFont="1" applyFill="1" applyBorder="1" applyAlignment="1">
      <alignment/>
    </xf>
    <xf numFmtId="4" fontId="63" fillId="34" borderId="46" xfId="0" applyNumberFormat="1" applyFont="1" applyFill="1" applyBorder="1" applyAlignment="1">
      <alignment/>
    </xf>
    <xf numFmtId="4" fontId="28" fillId="35" borderId="27" xfId="0" applyNumberFormat="1" applyFont="1" applyFill="1" applyBorder="1" applyAlignment="1">
      <alignment/>
    </xf>
    <xf numFmtId="3" fontId="28" fillId="35" borderId="27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28" fillId="35" borderId="45" xfId="0" applyNumberFormat="1" applyFont="1" applyFill="1" applyBorder="1" applyAlignment="1">
      <alignment/>
    </xf>
    <xf numFmtId="4" fontId="50" fillId="33" borderId="15" xfId="0" applyNumberFormat="1" applyFont="1" applyFill="1" applyBorder="1" applyAlignment="1">
      <alignment horizontal="right"/>
    </xf>
    <xf numFmtId="4" fontId="50" fillId="0" borderId="15" xfId="0" applyNumberFormat="1" applyFont="1" applyFill="1" applyBorder="1" applyAlignment="1">
      <alignment horizontal="right"/>
    </xf>
    <xf numFmtId="4" fontId="50" fillId="33" borderId="49" xfId="0" applyNumberFormat="1" applyFont="1" applyFill="1" applyBorder="1" applyAlignment="1">
      <alignment horizontal="right"/>
    </xf>
    <xf numFmtId="4" fontId="28" fillId="33" borderId="41" xfId="0" applyNumberFormat="1" applyFont="1" applyFill="1" applyBorder="1" applyAlignment="1">
      <alignment/>
    </xf>
    <xf numFmtId="3" fontId="28" fillId="33" borderId="41" xfId="0" applyNumberFormat="1" applyFont="1" applyFill="1" applyBorder="1" applyAlignment="1">
      <alignment/>
    </xf>
    <xf numFmtId="3" fontId="28" fillId="33" borderId="42" xfId="0" applyNumberFormat="1" applyFont="1" applyFill="1" applyBorder="1" applyAlignment="1">
      <alignment/>
    </xf>
    <xf numFmtId="4" fontId="28" fillId="33" borderId="27" xfId="0" applyNumberFormat="1" applyFont="1" applyFill="1" applyBorder="1" applyAlignment="1">
      <alignment/>
    </xf>
    <xf numFmtId="3" fontId="28" fillId="33" borderId="27" xfId="0" applyNumberFormat="1" applyFont="1" applyFill="1" applyBorder="1" applyAlignment="1">
      <alignment/>
    </xf>
    <xf numFmtId="3" fontId="28" fillId="33" borderId="45" xfId="0" applyNumberFormat="1" applyFont="1" applyFill="1" applyBorder="1" applyAlignment="1">
      <alignment/>
    </xf>
    <xf numFmtId="3" fontId="50" fillId="33" borderId="27" xfId="0" applyNumberFormat="1" applyFont="1" applyFill="1" applyBorder="1" applyAlignment="1">
      <alignment/>
    </xf>
    <xf numFmtId="3" fontId="50" fillId="33" borderId="45" xfId="0" applyNumberFormat="1" applyFont="1" applyFill="1" applyBorder="1" applyAlignment="1">
      <alignment/>
    </xf>
    <xf numFmtId="4" fontId="64" fillId="33" borderId="10" xfId="0" applyNumberFormat="1" applyFont="1" applyFill="1" applyBorder="1" applyAlignment="1">
      <alignment horizontal="right"/>
    </xf>
    <xf numFmtId="4" fontId="64" fillId="0" borderId="10" xfId="0" applyNumberFormat="1" applyFont="1" applyFill="1" applyBorder="1" applyAlignment="1">
      <alignment horizontal="right"/>
    </xf>
    <xf numFmtId="4" fontId="64" fillId="33" borderId="38" xfId="0" applyNumberFormat="1" applyFont="1" applyFill="1" applyBorder="1" applyAlignment="1">
      <alignment horizontal="right"/>
    </xf>
    <xf numFmtId="4" fontId="50" fillId="34" borderId="10" xfId="0" applyNumberFormat="1" applyFont="1" applyFill="1" applyBorder="1" applyAlignment="1">
      <alignment horizontal="right"/>
    </xf>
    <xf numFmtId="4" fontId="50" fillId="34" borderId="38" xfId="0" applyNumberFormat="1" applyFont="1" applyFill="1" applyBorder="1" applyAlignment="1">
      <alignment horizontal="right"/>
    </xf>
    <xf numFmtId="3" fontId="28" fillId="34" borderId="41" xfId="0" applyNumberFormat="1" applyFont="1" applyFill="1" applyBorder="1" applyAlignment="1">
      <alignment/>
    </xf>
    <xf numFmtId="3" fontId="28" fillId="34" borderId="42" xfId="0" applyNumberFormat="1" applyFont="1" applyFill="1" applyBorder="1" applyAlignment="1">
      <alignment/>
    </xf>
    <xf numFmtId="3" fontId="28" fillId="34" borderId="27" xfId="0" applyNumberFormat="1" applyFont="1" applyFill="1" applyBorder="1" applyAlignment="1">
      <alignment/>
    </xf>
    <xf numFmtId="3" fontId="28" fillId="34" borderId="45" xfId="0" applyNumberFormat="1" applyFont="1" applyFill="1" applyBorder="1" applyAlignment="1">
      <alignment/>
    </xf>
    <xf numFmtId="3" fontId="50" fillId="34" borderId="27" xfId="0" applyNumberFormat="1" applyFont="1" applyFill="1" applyBorder="1" applyAlignment="1">
      <alignment/>
    </xf>
    <xf numFmtId="3" fontId="50" fillId="34" borderId="45" xfId="0" applyNumberFormat="1" applyFont="1" applyFill="1" applyBorder="1" applyAlignment="1">
      <alignment/>
    </xf>
    <xf numFmtId="4" fontId="50" fillId="34" borderId="26" xfId="0" applyNumberFormat="1" applyFont="1" applyFill="1" applyBorder="1" applyAlignment="1">
      <alignment/>
    </xf>
    <xf numFmtId="4" fontId="50" fillId="34" borderId="46" xfId="0" applyNumberFormat="1" applyFont="1" applyFill="1" applyBorder="1" applyAlignment="1">
      <alignment/>
    </xf>
    <xf numFmtId="4" fontId="63" fillId="33" borderId="15" xfId="0" applyNumberFormat="1" applyFont="1" applyFill="1" applyBorder="1" applyAlignment="1">
      <alignment horizontal="right"/>
    </xf>
    <xf numFmtId="4" fontId="63" fillId="0" borderId="15" xfId="0" applyNumberFormat="1" applyFont="1" applyFill="1" applyBorder="1" applyAlignment="1">
      <alignment horizontal="right"/>
    </xf>
    <xf numFmtId="4" fontId="63" fillId="33" borderId="49" xfId="0" applyNumberFormat="1" applyFont="1" applyFill="1" applyBorder="1" applyAlignment="1">
      <alignment horizontal="right"/>
    </xf>
    <xf numFmtId="4" fontId="50" fillId="0" borderId="27" xfId="0" applyNumberFormat="1" applyFont="1" applyFill="1" applyBorder="1" applyAlignment="1">
      <alignment/>
    </xf>
    <xf numFmtId="4" fontId="50" fillId="0" borderId="61" xfId="0" applyNumberFormat="1" applyFont="1" applyFill="1" applyBorder="1" applyAlignment="1">
      <alignment horizontal="right"/>
    </xf>
    <xf numFmtId="4" fontId="50" fillId="33" borderId="61" xfId="0" applyNumberFormat="1" applyFont="1" applyFill="1" applyBorder="1" applyAlignment="1">
      <alignment horizontal="right"/>
    </xf>
    <xf numFmtId="4" fontId="0" fillId="35" borderId="41" xfId="0" applyNumberFormat="1" applyFon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35" borderId="42" xfId="0" applyNumberFormat="1" applyFont="1" applyFill="1" applyBorder="1" applyAlignment="1">
      <alignment/>
    </xf>
    <xf numFmtId="4" fontId="0" fillId="35" borderId="52" xfId="0" applyNumberFormat="1" applyFont="1" applyFill="1" applyBorder="1" applyAlignment="1">
      <alignment/>
    </xf>
    <xf numFmtId="3" fontId="0" fillId="35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4" fontId="50" fillId="0" borderId="62" xfId="0" applyNumberFormat="1" applyFont="1" applyFill="1" applyBorder="1" applyAlignment="1">
      <alignment horizontal="right"/>
    </xf>
    <xf numFmtId="4" fontId="63" fillId="0" borderId="61" xfId="0" applyNumberFormat="1" applyFont="1" applyFill="1" applyBorder="1" applyAlignment="1">
      <alignment horizontal="right"/>
    </xf>
    <xf numFmtId="4" fontId="63" fillId="33" borderId="61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/>
    </xf>
    <xf numFmtId="3" fontId="31" fillId="34" borderId="41" xfId="0" applyNumberFormat="1" applyFont="1" applyFill="1" applyBorder="1" applyAlignment="1">
      <alignment/>
    </xf>
    <xf numFmtId="3" fontId="31" fillId="0" borderId="41" xfId="0" applyNumberFormat="1" applyFont="1" applyFill="1" applyBorder="1" applyAlignment="1">
      <alignment/>
    </xf>
    <xf numFmtId="3" fontId="31" fillId="34" borderId="42" xfId="0" applyNumberFormat="1" applyFont="1" applyFill="1" applyBorder="1" applyAlignment="1">
      <alignment/>
    </xf>
    <xf numFmtId="4" fontId="51" fillId="0" borderId="27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/>
    </xf>
    <xf numFmtId="4" fontId="50" fillId="0" borderId="47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4" fontId="28" fillId="0" borderId="27" xfId="0" applyNumberFormat="1" applyFont="1" applyFill="1" applyBorder="1" applyAlignment="1">
      <alignment/>
    </xf>
    <xf numFmtId="3" fontId="31" fillId="33" borderId="41" xfId="0" applyNumberFormat="1" applyFont="1" applyFill="1" applyBorder="1" applyAlignment="1">
      <alignment/>
    </xf>
    <xf numFmtId="3" fontId="31" fillId="33" borderId="42" xfId="0" applyNumberFormat="1" applyFont="1" applyFill="1" applyBorder="1" applyAlignment="1">
      <alignment/>
    </xf>
    <xf numFmtId="3" fontId="51" fillId="33" borderId="27" xfId="0" applyNumberFormat="1" applyFont="1" applyFill="1" applyBorder="1" applyAlignment="1">
      <alignment/>
    </xf>
    <xf numFmtId="3" fontId="51" fillId="33" borderId="45" xfId="0" applyNumberFormat="1" applyFont="1" applyFill="1" applyBorder="1" applyAlignment="1">
      <alignment/>
    </xf>
    <xf numFmtId="4" fontId="28" fillId="0" borderId="26" xfId="0" applyNumberFormat="1" applyFont="1" applyFill="1" applyBorder="1" applyAlignment="1">
      <alignment/>
    </xf>
    <xf numFmtId="4" fontId="28" fillId="33" borderId="61" xfId="0" applyNumberFormat="1" applyFont="1" applyFill="1" applyBorder="1" applyAlignment="1">
      <alignment horizontal="right"/>
    </xf>
    <xf numFmtId="4" fontId="28" fillId="35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28" fillId="35" borderId="38" xfId="0" applyNumberFormat="1" applyFont="1" applyFill="1" applyBorder="1" applyAlignment="1">
      <alignment horizontal="right"/>
    </xf>
    <xf numFmtId="4" fontId="0" fillId="35" borderId="41" xfId="0" applyNumberFormat="1" applyFon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35" borderId="42" xfId="0" applyNumberFormat="1" applyFont="1" applyFill="1" applyBorder="1" applyAlignment="1">
      <alignment/>
    </xf>
    <xf numFmtId="4" fontId="0" fillId="35" borderId="52" xfId="0" applyNumberFormat="1" applyFont="1" applyFill="1" applyBorder="1" applyAlignment="1">
      <alignment/>
    </xf>
    <xf numFmtId="3" fontId="0" fillId="35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35" borderId="64" xfId="0" applyNumberFormat="1" applyFont="1" applyFill="1" applyBorder="1" applyAlignment="1">
      <alignment/>
    </xf>
    <xf numFmtId="4" fontId="28" fillId="35" borderId="26" xfId="0" applyNumberFormat="1" applyFont="1" applyFill="1" applyBorder="1" applyAlignment="1">
      <alignment/>
    </xf>
    <xf numFmtId="4" fontId="28" fillId="35" borderId="46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right"/>
    </xf>
    <xf numFmtId="4" fontId="51" fillId="34" borderId="10" xfId="0" applyNumberFormat="1" applyFont="1" applyFill="1" applyBorder="1" applyAlignment="1">
      <alignment horizontal="right"/>
    </xf>
    <xf numFmtId="4" fontId="51" fillId="34" borderId="38" xfId="0" applyNumberFormat="1" applyFont="1" applyFill="1" applyBorder="1" applyAlignment="1">
      <alignment horizontal="right"/>
    </xf>
    <xf numFmtId="4" fontId="51" fillId="0" borderId="26" xfId="0" applyNumberFormat="1" applyFont="1" applyFill="1" applyBorder="1" applyAlignment="1">
      <alignment/>
    </xf>
    <xf numFmtId="4" fontId="51" fillId="34" borderId="26" xfId="0" applyNumberFormat="1" applyFont="1" applyFill="1" applyBorder="1" applyAlignment="1">
      <alignment/>
    </xf>
    <xf numFmtId="4" fontId="51" fillId="34" borderId="46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 horizontal="right"/>
    </xf>
    <xf numFmtId="4" fontId="28" fillId="34" borderId="3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4" fontId="28" fillId="34" borderId="26" xfId="0" applyNumberFormat="1" applyFont="1" applyFill="1" applyBorder="1" applyAlignment="1">
      <alignment/>
    </xf>
    <xf numFmtId="4" fontId="28" fillId="34" borderId="46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 horizontal="right"/>
    </xf>
    <xf numFmtId="4" fontId="51" fillId="33" borderId="38" xfId="0" applyNumberFormat="1" applyFont="1" applyFill="1" applyBorder="1" applyAlignment="1">
      <alignment horizontal="right"/>
    </xf>
    <xf numFmtId="4" fontId="51" fillId="33" borderId="26" xfId="0" applyNumberFormat="1" applyFont="1" applyFill="1" applyBorder="1" applyAlignment="1">
      <alignment/>
    </xf>
    <xf numFmtId="4" fontId="51" fillId="33" borderId="46" xfId="0" applyNumberFormat="1" applyFont="1" applyFill="1" applyBorder="1" applyAlignment="1">
      <alignment/>
    </xf>
    <xf numFmtId="4" fontId="26" fillId="0" borderId="75" xfId="0" applyNumberFormat="1" applyFont="1" applyFill="1" applyBorder="1" applyAlignment="1">
      <alignment/>
    </xf>
    <xf numFmtId="4" fontId="26" fillId="0" borderId="76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4" fontId="28" fillId="0" borderId="15" xfId="0" applyNumberFormat="1" applyFont="1" applyFill="1" applyBorder="1" applyAlignment="1">
      <alignment horizontal="right"/>
    </xf>
    <xf numFmtId="4" fontId="28" fillId="33" borderId="15" xfId="0" applyNumberFormat="1" applyFont="1" applyFill="1" applyBorder="1" applyAlignment="1">
      <alignment horizontal="right"/>
    </xf>
    <xf numFmtId="4" fontId="28" fillId="33" borderId="49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4" fontId="28" fillId="33" borderId="38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 horizontal="right"/>
    </xf>
    <xf numFmtId="4" fontId="28" fillId="33" borderId="38" xfId="0" applyNumberFormat="1" applyFont="1" applyFill="1" applyBorder="1" applyAlignment="1">
      <alignment horizontal="right"/>
    </xf>
    <xf numFmtId="3" fontId="62" fillId="0" borderId="27" xfId="50" applyNumberFormat="1" applyFont="1" applyBorder="1">
      <alignment/>
      <protection/>
    </xf>
    <xf numFmtId="3" fontId="62" fillId="0" borderId="20" xfId="50" applyNumberFormat="1" applyFont="1" applyBorder="1">
      <alignment/>
      <protection/>
    </xf>
    <xf numFmtId="3" fontId="62" fillId="0" borderId="41" xfId="50" applyNumberFormat="1" applyFont="1" applyBorder="1">
      <alignment/>
      <protection/>
    </xf>
    <xf numFmtId="3" fontId="62" fillId="0" borderId="42" xfId="50" applyNumberFormat="1" applyFont="1" applyBorder="1">
      <alignment/>
      <protection/>
    </xf>
    <xf numFmtId="3" fontId="62" fillId="0" borderId="23" xfId="50" applyNumberFormat="1" applyFont="1" applyBorder="1">
      <alignment/>
      <protection/>
    </xf>
    <xf numFmtId="3" fontId="62" fillId="0" borderId="45" xfId="50" applyNumberFormat="1" applyFont="1" applyBorder="1">
      <alignment/>
      <protection/>
    </xf>
    <xf numFmtId="4" fontId="28" fillId="0" borderId="23" xfId="0" applyNumberFormat="1" applyFont="1" applyFill="1" applyBorder="1" applyAlignment="1">
      <alignment/>
    </xf>
    <xf numFmtId="4" fontId="28" fillId="0" borderId="45" xfId="0" applyNumberFormat="1" applyFont="1" applyFill="1" applyBorder="1" applyAlignment="1">
      <alignment/>
    </xf>
    <xf numFmtId="4" fontId="28" fillId="0" borderId="25" xfId="0" applyNumberFormat="1" applyFont="1" applyFill="1" applyBorder="1" applyAlignment="1">
      <alignment/>
    </xf>
    <xf numFmtId="4" fontId="28" fillId="0" borderId="46" xfId="0" applyNumberFormat="1" applyFont="1" applyFill="1" applyBorder="1" applyAlignment="1">
      <alignment/>
    </xf>
    <xf numFmtId="4" fontId="28" fillId="0" borderId="38" xfId="0" applyNumberFormat="1" applyFont="1" applyFill="1" applyBorder="1" applyAlignment="1">
      <alignment horizontal="right"/>
    </xf>
    <xf numFmtId="3" fontId="62" fillId="0" borderId="52" xfId="50" applyNumberFormat="1" applyFont="1" applyBorder="1">
      <alignment/>
      <protection/>
    </xf>
    <xf numFmtId="4" fontId="28" fillId="0" borderId="3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/>
    </xf>
    <xf numFmtId="167" fontId="15" fillId="33" borderId="0" xfId="0" applyNumberFormat="1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98" fontId="31" fillId="0" borderId="52" xfId="49" applyNumberFormat="1" applyFont="1" applyFill="1" applyBorder="1" applyAlignment="1">
      <alignment horizontal="right"/>
      <protection/>
    </xf>
    <xf numFmtId="198" fontId="31" fillId="0" borderId="23" xfId="49" applyNumberFormat="1" applyFont="1" applyFill="1" applyBorder="1">
      <alignment/>
      <protection/>
    </xf>
    <xf numFmtId="198" fontId="31" fillId="0" borderId="58" xfId="49" applyNumberFormat="1" applyFont="1" applyFill="1" applyBorder="1">
      <alignment/>
      <protection/>
    </xf>
    <xf numFmtId="198" fontId="31" fillId="0" borderId="66" xfId="49" applyNumberFormat="1" applyFont="1" applyFill="1" applyBorder="1">
      <alignment/>
      <protection/>
    </xf>
    <xf numFmtId="198" fontId="31" fillId="0" borderId="39" xfId="49" applyNumberFormat="1" applyFont="1" applyFill="1" applyBorder="1">
      <alignment/>
      <protection/>
    </xf>
    <xf numFmtId="198" fontId="31" fillId="0" borderId="57" xfId="49" applyNumberFormat="1" applyFont="1" applyFill="1" applyBorder="1">
      <alignment/>
      <protection/>
    </xf>
    <xf numFmtId="198" fontId="31" fillId="0" borderId="52" xfId="49" applyNumberFormat="1" applyFont="1" applyFill="1" applyBorder="1">
      <alignment/>
      <protection/>
    </xf>
    <xf numFmtId="198" fontId="31" fillId="0" borderId="75" xfId="49" applyNumberFormat="1" applyFont="1" applyFill="1" applyBorder="1">
      <alignment/>
      <protection/>
    </xf>
    <xf numFmtId="198" fontId="31" fillId="0" borderId="27" xfId="49" applyNumberFormat="1" applyFont="1" applyFill="1" applyBorder="1">
      <alignment/>
      <protection/>
    </xf>
    <xf numFmtId="198" fontId="62" fillId="0" borderId="52" xfId="60" applyNumberFormat="1" applyFont="1" applyFill="1" applyBorder="1" applyAlignment="1">
      <alignment horizontal="right"/>
      <protection/>
    </xf>
    <xf numFmtId="198" fontId="62" fillId="0" borderId="27" xfId="60" applyNumberFormat="1" applyFont="1" applyFill="1" applyBorder="1" applyAlignment="1">
      <alignment horizontal="right"/>
      <protection/>
    </xf>
    <xf numFmtId="198" fontId="62" fillId="0" borderId="57" xfId="60" applyNumberFormat="1" applyFont="1" applyFill="1" applyBorder="1" applyAlignment="1">
      <alignment horizontal="right"/>
      <protection/>
    </xf>
    <xf numFmtId="198" fontId="62" fillId="0" borderId="35" xfId="60" applyNumberFormat="1" applyFont="1" applyFill="1" applyBorder="1" applyAlignment="1">
      <alignment horizontal="right"/>
      <protection/>
    </xf>
    <xf numFmtId="198" fontId="62" fillId="0" borderId="39" xfId="60" applyNumberFormat="1" applyFont="1" applyFill="1" applyBorder="1" applyAlignment="1">
      <alignment horizontal="right"/>
      <protection/>
    </xf>
    <xf numFmtId="198" fontId="62" fillId="0" borderId="64" xfId="60" applyNumberFormat="1" applyFont="1" applyFill="1" applyBorder="1" applyAlignment="1">
      <alignment horizontal="right"/>
      <protection/>
    </xf>
    <xf numFmtId="198" fontId="62" fillId="0" borderId="58" xfId="60" applyNumberFormat="1" applyFont="1" applyFill="1" applyBorder="1" applyAlignment="1">
      <alignment horizontal="right"/>
      <protection/>
    </xf>
    <xf numFmtId="198" fontId="62" fillId="0" borderId="36" xfId="60" applyNumberFormat="1" applyFont="1" applyFill="1" applyBorder="1" applyAlignment="1">
      <alignment horizontal="right"/>
      <protection/>
    </xf>
    <xf numFmtId="198" fontId="62" fillId="0" borderId="23" xfId="60" applyNumberFormat="1" applyFont="1" applyFill="1" applyBorder="1" applyAlignment="1">
      <alignment horizontal="right"/>
      <protection/>
    </xf>
    <xf numFmtId="198" fontId="62" fillId="0" borderId="45" xfId="60" applyNumberFormat="1" applyFont="1" applyFill="1" applyBorder="1" applyAlignment="1">
      <alignment horizontal="right"/>
      <protection/>
    </xf>
    <xf numFmtId="198" fontId="31" fillId="0" borderId="27" xfId="49" applyNumberFormat="1" applyFont="1" applyFill="1" applyBorder="1" applyAlignment="1">
      <alignment horizontal="right"/>
      <protection/>
    </xf>
    <xf numFmtId="3" fontId="0" fillId="0" borderId="42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4" fontId="50" fillId="0" borderId="46" xfId="0" applyNumberFormat="1" applyFont="1" applyFill="1" applyBorder="1" applyAlignment="1">
      <alignment/>
    </xf>
    <xf numFmtId="4" fontId="63" fillId="0" borderId="62" xfId="0" applyNumberFormat="1" applyFont="1" applyFill="1" applyBorder="1" applyAlignment="1">
      <alignment horizontal="right"/>
    </xf>
    <xf numFmtId="4" fontId="63" fillId="0" borderId="38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/>
    </xf>
    <xf numFmtId="3" fontId="51" fillId="0" borderId="45" xfId="0" applyNumberFormat="1" applyFont="1" applyFill="1" applyBorder="1" applyAlignment="1">
      <alignment/>
    </xf>
    <xf numFmtId="3" fontId="63" fillId="0" borderId="45" xfId="0" applyNumberFormat="1" applyFont="1" applyFill="1" applyBorder="1" applyAlignment="1">
      <alignment/>
    </xf>
    <xf numFmtId="4" fontId="63" fillId="0" borderId="46" xfId="0" applyNumberFormat="1" applyFont="1" applyFill="1" applyBorder="1" applyAlignment="1">
      <alignment/>
    </xf>
    <xf numFmtId="3" fontId="28" fillId="0" borderId="45" xfId="0" applyNumberFormat="1" applyFont="1" applyFill="1" applyBorder="1" applyAlignment="1">
      <alignment/>
    </xf>
    <xf numFmtId="4" fontId="50" fillId="0" borderId="17" xfId="0" applyNumberFormat="1" applyFont="1" applyFill="1" applyBorder="1" applyAlignment="1">
      <alignment/>
    </xf>
    <xf numFmtId="4" fontId="50" fillId="33" borderId="17" xfId="0" applyNumberFormat="1" applyFont="1" applyFill="1" applyBorder="1" applyAlignment="1">
      <alignment/>
    </xf>
    <xf numFmtId="4" fontId="50" fillId="0" borderId="78" xfId="0" applyNumberFormat="1" applyFont="1" applyFill="1" applyBorder="1" applyAlignment="1">
      <alignment/>
    </xf>
    <xf numFmtId="198" fontId="41" fillId="0" borderId="27" xfId="49" applyNumberFormat="1" applyFont="1" applyFill="1" applyBorder="1">
      <alignment/>
      <protection/>
    </xf>
    <xf numFmtId="198" fontId="41" fillId="0" borderId="27" xfId="49" applyNumberFormat="1" applyFont="1" applyFill="1" applyBorder="1" applyAlignment="1">
      <alignment horizontal="right"/>
      <protection/>
    </xf>
    <xf numFmtId="198" fontId="61" fillId="0" borderId="20" xfId="60" applyNumberFormat="1" applyFont="1" applyFill="1" applyBorder="1" applyAlignment="1">
      <alignment horizontal="right"/>
      <protection/>
    </xf>
    <xf numFmtId="198" fontId="61" fillId="0" borderId="41" xfId="60" applyNumberFormat="1" applyFont="1" applyFill="1" applyBorder="1" applyAlignment="1">
      <alignment horizontal="right"/>
      <protection/>
    </xf>
    <xf numFmtId="198" fontId="61" fillId="0" borderId="42" xfId="60" applyNumberFormat="1" applyFont="1" applyFill="1" applyBorder="1" applyAlignment="1">
      <alignment horizontal="right"/>
      <protection/>
    </xf>
    <xf numFmtId="198" fontId="41" fillId="0" borderId="23" xfId="49" applyNumberFormat="1" applyFont="1" applyFill="1" applyBorder="1">
      <alignment/>
      <protection/>
    </xf>
    <xf numFmtId="198" fontId="41" fillId="0" borderId="45" xfId="49" applyNumberFormat="1" applyFont="1" applyFill="1" applyBorder="1">
      <alignment/>
      <protection/>
    </xf>
    <xf numFmtId="4" fontId="50" fillId="0" borderId="23" xfId="0" applyNumberFormat="1" applyFont="1" applyFill="1" applyBorder="1" applyAlignment="1">
      <alignment/>
    </xf>
    <xf numFmtId="4" fontId="50" fillId="0" borderId="45" xfId="0" applyNumberFormat="1" applyFont="1" applyFill="1" applyBorder="1" applyAlignment="1">
      <alignment/>
    </xf>
    <xf numFmtId="4" fontId="50" fillId="0" borderId="25" xfId="0" applyNumberFormat="1" applyFont="1" applyFill="1" applyBorder="1" applyAlignment="1">
      <alignment/>
    </xf>
    <xf numFmtId="4" fontId="63" fillId="0" borderId="49" xfId="0" applyNumberFormat="1" applyFont="1" applyFill="1" applyBorder="1" applyAlignment="1">
      <alignment horizontal="right"/>
    </xf>
    <xf numFmtId="198" fontId="62" fillId="0" borderId="20" xfId="60" applyNumberFormat="1" applyFont="1" applyFill="1" applyBorder="1" applyAlignment="1">
      <alignment horizontal="right"/>
      <protection/>
    </xf>
    <xf numFmtId="198" fontId="62" fillId="0" borderId="41" xfId="60" applyNumberFormat="1" applyFont="1" applyFill="1" applyBorder="1" applyAlignment="1">
      <alignment horizontal="right"/>
      <protection/>
    </xf>
    <xf numFmtId="198" fontId="62" fillId="0" borderId="42" xfId="60" applyNumberFormat="1" applyFont="1" applyFill="1" applyBorder="1" applyAlignment="1">
      <alignment horizontal="right"/>
      <protection/>
    </xf>
    <xf numFmtId="198" fontId="31" fillId="0" borderId="45" xfId="49" applyNumberFormat="1" applyFont="1" applyFill="1" applyBorder="1">
      <alignment/>
      <protection/>
    </xf>
    <xf numFmtId="3" fontId="34" fillId="0" borderId="44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center"/>
    </xf>
    <xf numFmtId="3" fontId="5" fillId="33" borderId="7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3" fillId="0" borderId="70" xfId="0" applyNumberFormat="1" applyFont="1" applyFill="1" applyBorder="1" applyAlignment="1">
      <alignment horizontal="center"/>
    </xf>
    <xf numFmtId="3" fontId="53" fillId="0" borderId="65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3" fontId="54" fillId="0" borderId="70" xfId="0" applyNumberFormat="1" applyFont="1" applyFill="1" applyBorder="1" applyAlignment="1">
      <alignment horizontal="center"/>
    </xf>
    <xf numFmtId="3" fontId="54" fillId="0" borderId="65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3" fontId="14" fillId="0" borderId="70" xfId="0" applyNumberFormat="1" applyFont="1" applyFill="1" applyBorder="1" applyAlignment="1">
      <alignment horizontal="center"/>
    </xf>
    <xf numFmtId="3" fontId="14" fillId="0" borderId="65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/>
    </xf>
    <xf numFmtId="0" fontId="41" fillId="0" borderId="80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164" fontId="30" fillId="33" borderId="11" xfId="0" applyNumberFormat="1" applyFont="1" applyFill="1" applyBorder="1" applyAlignment="1">
      <alignment/>
    </xf>
    <xf numFmtId="164" fontId="30" fillId="33" borderId="15" xfId="0" applyNumberFormat="1" applyFont="1" applyFill="1" applyBorder="1" applyAlignment="1">
      <alignment/>
    </xf>
    <xf numFmtId="164" fontId="30" fillId="33" borderId="41" xfId="0" applyNumberFormat="1" applyFont="1" applyFill="1" applyBorder="1" applyAlignment="1">
      <alignment/>
    </xf>
    <xf numFmtId="164" fontId="30" fillId="33" borderId="27" xfId="0" applyNumberFormat="1" applyFont="1" applyFill="1" applyBorder="1" applyAlignment="1">
      <alignment/>
    </xf>
    <xf numFmtId="164" fontId="30" fillId="33" borderId="26" xfId="0" applyNumberFormat="1" applyFont="1" applyFill="1" applyBorder="1" applyAlignment="1">
      <alignment/>
    </xf>
    <xf numFmtId="164" fontId="30" fillId="33" borderId="14" xfId="0" applyNumberFormat="1" applyFont="1" applyFill="1" applyBorder="1" applyAlignment="1">
      <alignment/>
    </xf>
    <xf numFmtId="164" fontId="42" fillId="33" borderId="11" xfId="0" applyNumberFormat="1" applyFont="1" applyFill="1" applyBorder="1" applyAlignment="1">
      <alignment/>
    </xf>
    <xf numFmtId="164" fontId="30" fillId="33" borderId="12" xfId="0" applyNumberFormat="1" applyFont="1" applyFill="1" applyBorder="1" applyAlignment="1">
      <alignment/>
    </xf>
    <xf numFmtId="164" fontId="42" fillId="33" borderId="41" xfId="0" applyNumberFormat="1" applyFont="1" applyFill="1" applyBorder="1" applyAlignment="1">
      <alignment/>
    </xf>
    <xf numFmtId="164" fontId="30" fillId="33" borderId="21" xfId="0" applyNumberFormat="1" applyFont="1" applyFill="1" applyBorder="1" applyAlignment="1">
      <alignment/>
    </xf>
    <xf numFmtId="164" fontId="42" fillId="33" borderId="27" xfId="0" applyNumberFormat="1" applyFont="1" applyFill="1" applyBorder="1" applyAlignment="1">
      <alignment/>
    </xf>
    <xf numFmtId="164" fontId="30" fillId="33" borderId="22" xfId="0" applyNumberFormat="1" applyFont="1" applyFill="1" applyBorder="1" applyAlignment="1">
      <alignment/>
    </xf>
    <xf numFmtId="164" fontId="30" fillId="33" borderId="45" xfId="0" applyNumberFormat="1" applyFont="1" applyFill="1" applyBorder="1" applyAlignment="1">
      <alignment/>
    </xf>
    <xf numFmtId="164" fontId="42" fillId="33" borderId="26" xfId="0" applyNumberFormat="1" applyFont="1" applyFill="1" applyBorder="1" applyAlignment="1">
      <alignment/>
    </xf>
    <xf numFmtId="164" fontId="30" fillId="33" borderId="46" xfId="0" applyNumberFormat="1" applyFont="1" applyFill="1" applyBorder="1" applyAlignment="1">
      <alignment/>
    </xf>
    <xf numFmtId="164" fontId="57" fillId="33" borderId="11" xfId="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6" fillId="33" borderId="41" xfId="0" applyNumberFormat="1" applyFont="1" applyFill="1" applyBorder="1" applyAlignment="1">
      <alignment/>
    </xf>
    <xf numFmtId="164" fontId="56" fillId="33" borderId="27" xfId="0" applyNumberFormat="1" applyFont="1" applyFill="1" applyBorder="1" applyAlignment="1">
      <alignment/>
    </xf>
    <xf numFmtId="164" fontId="56" fillId="33" borderId="26" xfId="0" applyNumberFormat="1" applyFont="1" applyFill="1" applyBorder="1" applyAlignment="1">
      <alignment/>
    </xf>
    <xf numFmtId="164" fontId="56" fillId="33" borderId="11" xfId="0" applyNumberFormat="1" applyFont="1" applyFill="1" applyBorder="1" applyAlignment="1">
      <alignment/>
    </xf>
    <xf numFmtId="164" fontId="57" fillId="33" borderId="12" xfId="0" applyNumberFormat="1" applyFont="1" applyFill="1" applyBorder="1" applyAlignment="1">
      <alignment/>
    </xf>
    <xf numFmtId="164" fontId="56" fillId="33" borderId="42" xfId="0" applyNumberFormat="1" applyFont="1" applyFill="1" applyBorder="1" applyAlignment="1">
      <alignment/>
    </xf>
    <xf numFmtId="164" fontId="56" fillId="33" borderId="45" xfId="0" applyNumberFormat="1" applyFont="1" applyFill="1" applyBorder="1" applyAlignment="1">
      <alignment/>
    </xf>
    <xf numFmtId="164" fontId="56" fillId="33" borderId="46" xfId="0" applyNumberFormat="1" applyFont="1" applyFill="1" applyBorder="1" applyAlignment="1">
      <alignment/>
    </xf>
    <xf numFmtId="164" fontId="30" fillId="33" borderId="37" xfId="0" applyNumberFormat="1" applyFont="1" applyFill="1" applyBorder="1" applyAlignment="1">
      <alignment/>
    </xf>
    <xf numFmtId="164" fontId="30" fillId="33" borderId="32" xfId="0" applyNumberFormat="1" applyFont="1" applyFill="1" applyBorder="1" applyAlignment="1">
      <alignment/>
    </xf>
    <xf numFmtId="164" fontId="42" fillId="33" borderId="52" xfId="0" applyNumberFormat="1" applyFont="1" applyFill="1" applyBorder="1" applyAlignment="1">
      <alignment/>
    </xf>
    <xf numFmtId="164" fontId="30" fillId="33" borderId="37" xfId="0" applyNumberFormat="1" applyFont="1" applyFill="1" applyBorder="1" applyAlignment="1">
      <alignment/>
    </xf>
    <xf numFmtId="164" fontId="30" fillId="33" borderId="33" xfId="0" applyNumberFormat="1" applyFont="1" applyFill="1" applyBorder="1" applyAlignment="1">
      <alignment/>
    </xf>
    <xf numFmtId="164" fontId="42" fillId="33" borderId="64" xfId="0" applyNumberFormat="1" applyFont="1" applyFill="1" applyBorder="1" applyAlignment="1">
      <alignment/>
    </xf>
    <xf numFmtId="164" fontId="42" fillId="33" borderId="45" xfId="0" applyNumberFormat="1" applyFont="1" applyFill="1" applyBorder="1" applyAlignment="1">
      <alignment/>
    </xf>
    <xf numFmtId="164" fontId="42" fillId="33" borderId="46" xfId="0" applyNumberFormat="1" applyFont="1" applyFill="1" applyBorder="1" applyAlignment="1">
      <alignment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ISPUB0" xfId="34"/>
    <cellStyle name="Comma" xfId="35"/>
    <cellStyle name="čárky [0]_přehled_opatření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2 2" xfId="52"/>
    <cellStyle name="normální 2 3" xfId="53"/>
    <cellStyle name="normální 3" xfId="54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115" zoomScaleNormal="115" zoomScalePageLayoutView="0" workbookViewId="0" topLeftCell="A1">
      <selection activeCell="S6" sqref="S6"/>
    </sheetView>
  </sheetViews>
  <sheetFormatPr defaultColWidth="9.00390625" defaultRowHeight="12.75"/>
  <cols>
    <col min="1" max="1" width="32.75390625" style="0" customWidth="1"/>
    <col min="2" max="2" width="14.375" style="24" customWidth="1"/>
    <col min="3" max="3" width="13.625" style="25" customWidth="1"/>
    <col min="4" max="15" width="9.125" style="25" customWidth="1"/>
    <col min="16" max="16" width="11.625" style="24" customWidth="1"/>
    <col min="17" max="17" width="12.875" style="0" customWidth="1"/>
  </cols>
  <sheetData>
    <row r="1" spans="1:18" ht="18">
      <c r="A1" s="12" t="s">
        <v>133</v>
      </c>
      <c r="B1" s="4" t="s">
        <v>168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6"/>
      <c r="P1" s="1"/>
      <c r="Q1" s="17" t="s">
        <v>124</v>
      </c>
      <c r="R1" s="1"/>
    </row>
    <row r="2" spans="1:18" ht="26.25" customHeight="1">
      <c r="A2" s="1009" t="s">
        <v>169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5"/>
      <c r="N2" s="5"/>
      <c r="O2" s="5"/>
      <c r="P2" s="1"/>
      <c r="Q2" s="1"/>
      <c r="R2" s="1"/>
    </row>
    <row r="3" spans="1:18" ht="12.75">
      <c r="A3" s="543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"/>
      <c r="N3" s="5"/>
      <c r="O3" s="5"/>
      <c r="P3" s="1"/>
      <c r="Q3" s="1"/>
      <c r="R3" s="1"/>
    </row>
    <row r="4" spans="1:18" ht="23.25">
      <c r="A4" s="14" t="s">
        <v>183</v>
      </c>
      <c r="B4" s="18"/>
      <c r="C4" s="19"/>
      <c r="D4" s="1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"/>
      <c r="R4" s="1"/>
    </row>
    <row r="5" spans="1:18" ht="23.25">
      <c r="A5" s="14"/>
      <c r="B5" s="18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1"/>
      <c r="R5" s="1"/>
    </row>
    <row r="6" spans="1:18" ht="21" thickBot="1">
      <c r="A6" s="20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</row>
    <row r="7" spans="1:17" ht="15.75">
      <c r="A7" s="1006" t="s">
        <v>6</v>
      </c>
      <c r="B7" s="457" t="s">
        <v>2</v>
      </c>
      <c r="C7" s="458" t="s">
        <v>23</v>
      </c>
      <c r="D7" s="1003" t="s">
        <v>24</v>
      </c>
      <c r="E7" s="1004"/>
      <c r="F7" s="1004"/>
      <c r="G7" s="1004"/>
      <c r="H7" s="1004"/>
      <c r="I7" s="1004"/>
      <c r="J7" s="1004"/>
      <c r="K7" s="1004"/>
      <c r="L7" s="1004"/>
      <c r="M7" s="1004"/>
      <c r="N7" s="1004"/>
      <c r="O7" s="1005"/>
      <c r="P7" s="459" t="s">
        <v>25</v>
      </c>
      <c r="Q7" s="460" t="s">
        <v>25</v>
      </c>
    </row>
    <row r="8" spans="1:17" ht="12.75">
      <c r="A8" s="1007"/>
      <c r="B8" s="461" t="s">
        <v>26</v>
      </c>
      <c r="C8" s="462" t="s">
        <v>27</v>
      </c>
      <c r="D8" s="462" t="s">
        <v>28</v>
      </c>
      <c r="E8" s="403" t="s">
        <v>29</v>
      </c>
      <c r="F8" s="403" t="s">
        <v>30</v>
      </c>
      <c r="G8" s="403" t="s">
        <v>31</v>
      </c>
      <c r="H8" s="403" t="s">
        <v>118</v>
      </c>
      <c r="I8" s="403" t="s">
        <v>32</v>
      </c>
      <c r="J8" s="403" t="s">
        <v>117</v>
      </c>
      <c r="K8" s="403" t="s">
        <v>131</v>
      </c>
      <c r="L8" s="403" t="s">
        <v>34</v>
      </c>
      <c r="M8" s="403" t="s">
        <v>35</v>
      </c>
      <c r="N8" s="403" t="s">
        <v>36</v>
      </c>
      <c r="O8" s="463" t="s">
        <v>53</v>
      </c>
      <c r="P8" s="464" t="s">
        <v>37</v>
      </c>
      <c r="Q8" s="465" t="s">
        <v>37</v>
      </c>
    </row>
    <row r="9" spans="1:17" ht="12.75">
      <c r="A9" s="1007"/>
      <c r="B9" s="461" t="s">
        <v>4</v>
      </c>
      <c r="C9" s="462" t="s">
        <v>38</v>
      </c>
      <c r="D9" s="462" t="s">
        <v>39</v>
      </c>
      <c r="E9" s="403" t="s">
        <v>40</v>
      </c>
      <c r="F9" s="403" t="s">
        <v>41</v>
      </c>
      <c r="G9" s="403" t="s">
        <v>42</v>
      </c>
      <c r="H9" s="403" t="s">
        <v>99</v>
      </c>
      <c r="I9" s="403" t="s">
        <v>43</v>
      </c>
      <c r="J9" s="403" t="s">
        <v>44</v>
      </c>
      <c r="K9" s="403" t="s">
        <v>3</v>
      </c>
      <c r="L9" s="403" t="s">
        <v>45</v>
      </c>
      <c r="M9" s="403" t="s">
        <v>42</v>
      </c>
      <c r="N9" s="403"/>
      <c r="O9" s="463" t="s">
        <v>45</v>
      </c>
      <c r="P9" s="464" t="s">
        <v>46</v>
      </c>
      <c r="Q9" s="465" t="s">
        <v>120</v>
      </c>
    </row>
    <row r="10" spans="1:18" ht="13.5" thickBot="1">
      <c r="A10" s="1008"/>
      <c r="B10" s="461" t="s">
        <v>47</v>
      </c>
      <c r="C10" s="462" t="s">
        <v>22</v>
      </c>
      <c r="D10" s="462"/>
      <c r="E10" s="405"/>
      <c r="F10" s="405"/>
      <c r="G10" s="405"/>
      <c r="H10" s="405"/>
      <c r="I10" s="405"/>
      <c r="J10" s="405" t="s">
        <v>48</v>
      </c>
      <c r="K10" s="405"/>
      <c r="L10" s="405" t="s">
        <v>40</v>
      </c>
      <c r="M10" s="405"/>
      <c r="N10" s="405"/>
      <c r="O10" s="463" t="s">
        <v>40</v>
      </c>
      <c r="P10" s="464" t="s">
        <v>49</v>
      </c>
      <c r="Q10" s="465" t="s">
        <v>49</v>
      </c>
      <c r="R10" s="131"/>
    </row>
    <row r="11" spans="1:17" ht="13.5" thickBot="1">
      <c r="A11" s="456" t="s">
        <v>7</v>
      </c>
      <c r="B11" s="620">
        <v>205955.1219999988</v>
      </c>
      <c r="C11" s="621">
        <v>22648.58840218628</v>
      </c>
      <c r="D11" s="622">
        <v>15914.30572392688</v>
      </c>
      <c r="E11" s="619">
        <v>3655.272603514065</v>
      </c>
      <c r="F11" s="619">
        <v>459.1431197812124</v>
      </c>
      <c r="G11" s="619">
        <v>202.88141017116243</v>
      </c>
      <c r="H11" s="619">
        <v>222.12118537811253</v>
      </c>
      <c r="I11" s="619">
        <v>19.724448351746716</v>
      </c>
      <c r="J11" s="619">
        <v>70.45768567969918</v>
      </c>
      <c r="K11" s="619">
        <v>1.7691645464394037</v>
      </c>
      <c r="L11" s="619">
        <v>20545.67534134932</v>
      </c>
      <c r="M11" s="619">
        <v>841.0741014086946</v>
      </c>
      <c r="N11" s="619">
        <v>1261.8389594279413</v>
      </c>
      <c r="O11" s="623">
        <v>2102.913060836636</v>
      </c>
      <c r="P11" s="624">
        <v>0.13213979279504118</v>
      </c>
      <c r="Q11" s="625">
        <v>0.09284963033871199</v>
      </c>
    </row>
    <row r="12" spans="1:18" ht="15.75" customHeight="1" thickBot="1">
      <c r="A12" s="456" t="s">
        <v>161</v>
      </c>
      <c r="B12" s="613">
        <v>145964.1940000002</v>
      </c>
      <c r="C12" s="614">
        <v>25996.096716819775</v>
      </c>
      <c r="D12" s="615">
        <v>17914.460259685326</v>
      </c>
      <c r="E12" s="612">
        <v>4550.097360977888</v>
      </c>
      <c r="F12" s="612">
        <v>546.5093291989097</v>
      </c>
      <c r="G12" s="612">
        <v>283.5718081426659</v>
      </c>
      <c r="H12" s="612">
        <v>313.4124512298781</v>
      </c>
      <c r="I12" s="612">
        <v>19.791602681225545</v>
      </c>
      <c r="J12" s="612">
        <v>68.887176878461</v>
      </c>
      <c r="K12" s="612">
        <v>0.35709385458372483</v>
      </c>
      <c r="L12" s="612">
        <v>23697.087082648944</v>
      </c>
      <c r="M12" s="612">
        <v>922.7340171065007</v>
      </c>
      <c r="N12" s="612">
        <v>1376.2756170644668</v>
      </c>
      <c r="O12" s="616">
        <v>2299.0096341709677</v>
      </c>
      <c r="P12" s="617">
        <v>0.12833262073458365</v>
      </c>
      <c r="Q12" s="618">
        <v>0.08843672414418592</v>
      </c>
      <c r="R12" s="243"/>
    </row>
    <row r="13" spans="1:18" ht="16.5" customHeight="1" thickBot="1">
      <c r="A13" s="456" t="s">
        <v>75</v>
      </c>
      <c r="B13" s="606">
        <v>59990.92800000025</v>
      </c>
      <c r="C13" s="607">
        <v>14503.751018542862</v>
      </c>
      <c r="D13" s="608">
        <v>11047.720818165431</v>
      </c>
      <c r="E13" s="605">
        <v>1478.0705023155037</v>
      </c>
      <c r="F13" s="605">
        <v>246.57200668740975</v>
      </c>
      <c r="G13" s="605">
        <v>6.553243628214338</v>
      </c>
      <c r="H13" s="605" t="s">
        <v>132</v>
      </c>
      <c r="I13" s="605">
        <v>19.561054853716023</v>
      </c>
      <c r="J13" s="605">
        <v>74.27889763598904</v>
      </c>
      <c r="K13" s="605">
        <v>5.204880033416588</v>
      </c>
      <c r="L13" s="605">
        <v>12877.961403319683</v>
      </c>
      <c r="M13" s="605">
        <v>642.3869969694974</v>
      </c>
      <c r="N13" s="605">
        <v>983.4026182536525</v>
      </c>
      <c r="O13" s="609">
        <v>1625.7896152231501</v>
      </c>
      <c r="P13" s="610">
        <v>0.14716063539095897</v>
      </c>
      <c r="Q13" s="611">
        <v>0.11209442392830646</v>
      </c>
      <c r="R13" s="242"/>
    </row>
    <row r="14" spans="5:18" ht="23.25"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56"/>
      <c r="Q14" s="11"/>
      <c r="R14" s="242"/>
    </row>
    <row r="15" spans="5:18" ht="23.25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6"/>
      <c r="Q15" s="11"/>
      <c r="R15" s="242"/>
    </row>
    <row r="16" spans="5:18" ht="23.2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6"/>
      <c r="R16" s="242"/>
    </row>
    <row r="17" spans="5:16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6"/>
    </row>
    <row r="18" spans="5:18" ht="12.7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6"/>
      <c r="R18" s="244"/>
    </row>
  </sheetData>
  <sheetProtection/>
  <mergeCells count="3">
    <mergeCell ref="D7:O7"/>
    <mergeCell ref="A7:A10"/>
    <mergeCell ref="A2:L2"/>
  </mergeCells>
  <printOptions/>
  <pageMargins left="0.5905511811023623" right="0" top="1.3779527559055118" bottom="0" header="0.5118110236220472" footer="0"/>
  <pageSetup fitToHeight="1" fitToWidth="1" horizontalDpi="600" verticalDpi="600" orientation="landscape" paperSize="8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14" activeCellId="2" sqref="D14:E28 H14:I28 L14:M28"/>
    </sheetView>
  </sheetViews>
  <sheetFormatPr defaultColWidth="9.00390625" defaultRowHeight="12.75"/>
  <cols>
    <col min="1" max="1" width="22.125" style="0" bestFit="1" customWidth="1"/>
    <col min="2" max="2" width="16.75390625" style="0" customWidth="1"/>
    <col min="3" max="3" width="16.25390625" style="0" customWidth="1"/>
    <col min="4" max="4" width="9.125" style="0" customWidth="1"/>
    <col min="5" max="5" width="9.375" style="0" customWidth="1"/>
    <col min="6" max="6" width="16.375" style="0" customWidth="1"/>
    <col min="7" max="7" width="16.75390625" style="0" customWidth="1"/>
    <col min="8" max="8" width="10.75390625" style="0" customWidth="1"/>
    <col min="10" max="10" width="16.625" style="0" customWidth="1"/>
    <col min="11" max="11" width="17.00390625" style="0" customWidth="1"/>
    <col min="12" max="12" width="9.875" style="0" customWidth="1"/>
    <col min="13" max="13" width="13.75390625" style="0" customWidth="1"/>
  </cols>
  <sheetData>
    <row r="1" spans="1:14" ht="15.75">
      <c r="A1" s="136" t="s">
        <v>134</v>
      </c>
      <c r="B1" s="137"/>
      <c r="C1" s="137"/>
      <c r="D1" s="137"/>
      <c r="E1" s="138"/>
      <c r="F1" s="139"/>
      <c r="G1" s="139"/>
      <c r="H1" s="139"/>
      <c r="I1" s="138"/>
      <c r="J1" s="139"/>
      <c r="K1" s="139"/>
      <c r="L1" s="139"/>
      <c r="M1" s="140" t="s">
        <v>126</v>
      </c>
      <c r="N1" s="139"/>
    </row>
    <row r="2" spans="1:14" ht="14.25">
      <c r="A2" s="136"/>
      <c r="B2" s="137"/>
      <c r="C2" s="137"/>
      <c r="D2" s="137"/>
      <c r="E2" s="138"/>
      <c r="F2" s="139"/>
      <c r="G2" s="139"/>
      <c r="H2" s="139"/>
      <c r="I2" s="138"/>
      <c r="J2" s="139"/>
      <c r="K2" s="139"/>
      <c r="L2" s="139"/>
      <c r="M2" s="138"/>
      <c r="N2" s="139"/>
    </row>
    <row r="3" spans="1:14" ht="26.25">
      <c r="A3" s="141" t="s">
        <v>74</v>
      </c>
      <c r="B3" s="137"/>
      <c r="C3" s="137"/>
      <c r="D3" s="137"/>
      <c r="E3" s="138"/>
      <c r="F3" s="139"/>
      <c r="G3" s="139"/>
      <c r="H3" s="139"/>
      <c r="I3" s="138"/>
      <c r="J3" s="139"/>
      <c r="K3" s="139"/>
      <c r="L3" s="139"/>
      <c r="M3" s="139"/>
      <c r="N3" s="139"/>
    </row>
    <row r="4" spans="1:14" ht="20.25">
      <c r="A4" s="142" t="s">
        <v>77</v>
      </c>
      <c r="B4" s="143"/>
      <c r="C4" s="143"/>
      <c r="D4" s="143"/>
      <c r="E4" s="143"/>
      <c r="F4" s="144"/>
      <c r="G4" s="144"/>
      <c r="H4" s="143"/>
      <c r="I4" s="144"/>
      <c r="J4" s="144"/>
      <c r="K4" s="145"/>
      <c r="L4" s="144"/>
      <c r="M4" s="144"/>
      <c r="N4" s="144"/>
    </row>
    <row r="5" spans="1:14" ht="12.75">
      <c r="A5" s="139"/>
      <c r="B5" s="137"/>
      <c r="C5" s="137"/>
      <c r="D5" s="137"/>
      <c r="E5" s="138"/>
      <c r="F5" s="139"/>
      <c r="G5" s="139"/>
      <c r="H5" s="139"/>
      <c r="I5" s="138"/>
      <c r="J5" s="139"/>
      <c r="K5" s="139"/>
      <c r="L5" s="139"/>
      <c r="M5" s="138"/>
      <c r="N5" s="139"/>
    </row>
    <row r="6" spans="1:14" ht="18">
      <c r="A6" s="148" t="s">
        <v>189</v>
      </c>
      <c r="B6" s="137"/>
      <c r="C6" s="137"/>
      <c r="D6" s="137"/>
      <c r="E6" s="138"/>
      <c r="F6" s="139"/>
      <c r="G6" s="139"/>
      <c r="H6" s="139"/>
      <c r="I6" s="138"/>
      <c r="J6" s="139"/>
      <c r="K6" s="139"/>
      <c r="L6" s="139"/>
      <c r="M6" s="138"/>
      <c r="N6" s="139"/>
    </row>
    <row r="7" spans="1:14" ht="18.75" thickBot="1">
      <c r="A7" s="148"/>
      <c r="B7" s="137"/>
      <c r="C7" s="137"/>
      <c r="D7" s="137"/>
      <c r="E7" s="138"/>
      <c r="F7" s="139"/>
      <c r="G7" s="139"/>
      <c r="H7" s="139"/>
      <c r="I7" s="138"/>
      <c r="J7" s="139"/>
      <c r="K7" s="139"/>
      <c r="L7" s="139"/>
      <c r="M7" s="138"/>
      <c r="N7" s="139"/>
    </row>
    <row r="8" spans="1:13" ht="13.5" thickBot="1">
      <c r="A8" s="544"/>
      <c r="B8" s="545" t="s">
        <v>162</v>
      </c>
      <c r="C8" s="546"/>
      <c r="D8" s="547"/>
      <c r="E8" s="548"/>
      <c r="F8" s="549" t="s">
        <v>163</v>
      </c>
      <c r="G8" s="550"/>
      <c r="H8" s="550"/>
      <c r="I8" s="548"/>
      <c r="J8" s="551" t="s">
        <v>164</v>
      </c>
      <c r="K8" s="550"/>
      <c r="L8" s="550"/>
      <c r="M8" s="548"/>
    </row>
    <row r="9" spans="1:13" ht="12.75">
      <c r="A9" s="552"/>
      <c r="B9" s="553" t="s">
        <v>2</v>
      </c>
      <c r="C9" s="553" t="s">
        <v>2</v>
      </c>
      <c r="D9" s="554" t="s">
        <v>170</v>
      </c>
      <c r="E9" s="555"/>
      <c r="F9" s="556" t="s">
        <v>23</v>
      </c>
      <c r="G9" s="557" t="s">
        <v>23</v>
      </c>
      <c r="H9" s="558" t="s">
        <v>141</v>
      </c>
      <c r="I9" s="555"/>
      <c r="J9" s="559" t="s">
        <v>83</v>
      </c>
      <c r="K9" s="557" t="s">
        <v>83</v>
      </c>
      <c r="L9" s="560" t="s">
        <v>84</v>
      </c>
      <c r="M9" s="561"/>
    </row>
    <row r="10" spans="1:13" ht="12.75">
      <c r="A10" s="1037" t="s">
        <v>6</v>
      </c>
      <c r="B10" s="562" t="s">
        <v>26</v>
      </c>
      <c r="C10" s="562" t="s">
        <v>26</v>
      </c>
      <c r="D10" s="563" t="s">
        <v>172</v>
      </c>
      <c r="E10" s="564"/>
      <c r="F10" s="565" t="s">
        <v>27</v>
      </c>
      <c r="G10" s="566" t="s">
        <v>27</v>
      </c>
      <c r="H10" s="567" t="s">
        <v>171</v>
      </c>
      <c r="I10" s="564"/>
      <c r="J10" s="568" t="s">
        <v>53</v>
      </c>
      <c r="K10" s="566" t="s">
        <v>53</v>
      </c>
      <c r="L10" s="569" t="s">
        <v>142</v>
      </c>
      <c r="M10" s="570"/>
    </row>
    <row r="11" spans="1:13" ht="12.75">
      <c r="A11" s="1037"/>
      <c r="B11" s="562" t="s">
        <v>4</v>
      </c>
      <c r="C11" s="562" t="s">
        <v>4</v>
      </c>
      <c r="D11" s="563"/>
      <c r="E11" s="564"/>
      <c r="F11" s="565" t="s">
        <v>38</v>
      </c>
      <c r="G11" s="566" t="s">
        <v>38</v>
      </c>
      <c r="H11" s="571"/>
      <c r="I11" s="564"/>
      <c r="J11" s="568" t="s">
        <v>45</v>
      </c>
      <c r="K11" s="566" t="s">
        <v>45</v>
      </c>
      <c r="L11" s="572"/>
      <c r="M11" s="570"/>
    </row>
    <row r="12" spans="1:13" ht="13.5" thickBot="1">
      <c r="A12" s="1037"/>
      <c r="B12" s="562" t="s">
        <v>47</v>
      </c>
      <c r="C12" s="562" t="s">
        <v>47</v>
      </c>
      <c r="D12" s="573"/>
      <c r="E12" s="574"/>
      <c r="F12" s="565" t="s">
        <v>22</v>
      </c>
      <c r="G12" s="566" t="s">
        <v>22</v>
      </c>
      <c r="H12" s="575"/>
      <c r="I12" s="576"/>
      <c r="J12" s="568" t="s">
        <v>87</v>
      </c>
      <c r="K12" s="566" t="s">
        <v>87</v>
      </c>
      <c r="L12" s="577"/>
      <c r="M12" s="574"/>
    </row>
    <row r="13" spans="1:13" ht="13.5" thickBot="1">
      <c r="A13" s="1038"/>
      <c r="B13" s="562" t="s">
        <v>185</v>
      </c>
      <c r="C13" s="562" t="s">
        <v>186</v>
      </c>
      <c r="D13" s="578" t="s">
        <v>88</v>
      </c>
      <c r="E13" s="555" t="s">
        <v>89</v>
      </c>
      <c r="F13" s="562" t="s">
        <v>185</v>
      </c>
      <c r="G13" s="579" t="s">
        <v>186</v>
      </c>
      <c r="H13" s="580" t="s">
        <v>88</v>
      </c>
      <c r="I13" s="581" t="s">
        <v>89</v>
      </c>
      <c r="J13" s="562" t="s">
        <v>185</v>
      </c>
      <c r="K13" s="579" t="s">
        <v>186</v>
      </c>
      <c r="L13" s="580" t="s">
        <v>88</v>
      </c>
      <c r="M13" s="555" t="s">
        <v>89</v>
      </c>
    </row>
    <row r="14" spans="1:13" ht="13.5" thickBot="1">
      <c r="A14" s="582" t="s">
        <v>7</v>
      </c>
      <c r="B14" s="583">
        <v>145964.1940000002</v>
      </c>
      <c r="C14" s="584">
        <v>146117.59600000046</v>
      </c>
      <c r="D14" s="1057">
        <f>B14-C14</f>
        <v>-153.4020000002638</v>
      </c>
      <c r="E14" s="1058">
        <f>+B14/C14*100</f>
        <v>99.89501469761365</v>
      </c>
      <c r="F14" s="583">
        <v>25996.096716819775</v>
      </c>
      <c r="G14" s="585">
        <v>25833.413979564</v>
      </c>
      <c r="H14" s="1057">
        <f>F14-G14</f>
        <v>162.68273725577455</v>
      </c>
      <c r="I14" s="1058">
        <f>F14/G14*100</f>
        <v>100.6297376621784</v>
      </c>
      <c r="J14" s="586">
        <v>2299.0096341709677</v>
      </c>
      <c r="K14" s="585">
        <v>2056.9855095800094</v>
      </c>
      <c r="L14" s="1062">
        <f>J14-K14</f>
        <v>242.0241245909583</v>
      </c>
      <c r="M14" s="1063">
        <f>J14/K14*100</f>
        <v>111.76596157161916</v>
      </c>
    </row>
    <row r="15" spans="1:13" ht="12.75">
      <c r="A15" s="587" t="s">
        <v>8</v>
      </c>
      <c r="B15" s="588">
        <v>15300.532999999998</v>
      </c>
      <c r="C15" s="589">
        <v>15072.599000000006</v>
      </c>
      <c r="D15" s="1059">
        <f aca="true" t="shared" si="0" ref="D15:D28">B15-C15</f>
        <v>227.933999999992</v>
      </c>
      <c r="E15" s="1059">
        <f aca="true" t="shared" si="1" ref="E15:E28">+B15/C15*100</f>
        <v>101.51224085507742</v>
      </c>
      <c r="F15" s="589">
        <v>25900.610368715064</v>
      </c>
      <c r="G15" s="589">
        <v>25619.830030640358</v>
      </c>
      <c r="H15" s="1059">
        <f aca="true" t="shared" si="2" ref="H15:H28">F15-G15</f>
        <v>280.7803380747064</v>
      </c>
      <c r="I15" s="1059">
        <f aca="true" t="shared" si="3" ref="I15:I28">F15/G15*100</f>
        <v>101.09594926171994</v>
      </c>
      <c r="J15" s="590">
        <v>2242.7005429592987</v>
      </c>
      <c r="K15" s="589">
        <v>1824.2833347232718</v>
      </c>
      <c r="L15" s="1059">
        <f aca="true" t="shared" si="4" ref="L15:L28">J15-K15</f>
        <v>418.4172082360269</v>
      </c>
      <c r="M15" s="1064">
        <f aca="true" t="shared" si="5" ref="M15:M26">J15/K15*100</f>
        <v>122.93597711889952</v>
      </c>
    </row>
    <row r="16" spans="1:13" ht="12.75">
      <c r="A16" s="591" t="s">
        <v>9</v>
      </c>
      <c r="B16" s="592">
        <v>16446.115999999973</v>
      </c>
      <c r="C16" s="593">
        <v>16190.527999999988</v>
      </c>
      <c r="D16" s="1060">
        <f t="shared" si="0"/>
        <v>255.5879999999852</v>
      </c>
      <c r="E16" s="1060">
        <f t="shared" si="1"/>
        <v>101.57862671310032</v>
      </c>
      <c r="F16" s="593">
        <v>26594.908057116158</v>
      </c>
      <c r="G16" s="593">
        <v>26316.720307083273</v>
      </c>
      <c r="H16" s="1060">
        <f t="shared" si="2"/>
        <v>278.18775003288465</v>
      </c>
      <c r="I16" s="1060">
        <f t="shared" si="3"/>
        <v>101.0570760595803</v>
      </c>
      <c r="J16" s="594">
        <v>2505.927296147011</v>
      </c>
      <c r="K16" s="593">
        <v>2212.130692505318</v>
      </c>
      <c r="L16" s="1060">
        <f t="shared" si="4"/>
        <v>293.79660364169285</v>
      </c>
      <c r="M16" s="1065">
        <f t="shared" si="5"/>
        <v>113.28115941056618</v>
      </c>
    </row>
    <row r="17" spans="1:13" ht="12.75">
      <c r="A17" s="595" t="s">
        <v>10</v>
      </c>
      <c r="B17" s="592">
        <v>9384.631999999996</v>
      </c>
      <c r="C17" s="593">
        <v>9432.56200000001</v>
      </c>
      <c r="D17" s="1060">
        <f t="shared" si="0"/>
        <v>-47.93000000001484</v>
      </c>
      <c r="E17" s="1060">
        <f t="shared" si="1"/>
        <v>99.49186657877239</v>
      </c>
      <c r="F17" s="593">
        <v>25965.461689565112</v>
      </c>
      <c r="G17" s="593">
        <v>25691.229717511193</v>
      </c>
      <c r="H17" s="1060">
        <f t="shared" si="2"/>
        <v>274.2319720539199</v>
      </c>
      <c r="I17" s="1060">
        <f t="shared" si="3"/>
        <v>101.06741473673797</v>
      </c>
      <c r="J17" s="594">
        <v>2138.7282598472343</v>
      </c>
      <c r="K17" s="593">
        <v>1814.6441461679913</v>
      </c>
      <c r="L17" s="1060">
        <f t="shared" si="4"/>
        <v>324.08411367924305</v>
      </c>
      <c r="M17" s="1065">
        <f t="shared" si="5"/>
        <v>117.85937558962267</v>
      </c>
    </row>
    <row r="18" spans="1:13" ht="12.75">
      <c r="A18" s="595" t="s">
        <v>11</v>
      </c>
      <c r="B18" s="592">
        <v>8083.090999999997</v>
      </c>
      <c r="C18" s="593">
        <v>8083.284999999996</v>
      </c>
      <c r="D18" s="1060">
        <f t="shared" si="0"/>
        <v>-0.19399999999950523</v>
      </c>
      <c r="E18" s="1060">
        <f t="shared" si="1"/>
        <v>99.99759998564942</v>
      </c>
      <c r="F18" s="593">
        <v>25812.736581834855</v>
      </c>
      <c r="G18" s="593">
        <v>25568.97119591025</v>
      </c>
      <c r="H18" s="1060">
        <f t="shared" si="2"/>
        <v>243.76538592460565</v>
      </c>
      <c r="I18" s="1060">
        <f t="shared" si="3"/>
        <v>100.95336407576538</v>
      </c>
      <c r="J18" s="594">
        <v>2288.440719439301</v>
      </c>
      <c r="K18" s="593">
        <v>2040.1097965328065</v>
      </c>
      <c r="L18" s="1060">
        <f t="shared" si="4"/>
        <v>248.3309229064946</v>
      </c>
      <c r="M18" s="1065">
        <f t="shared" si="5"/>
        <v>112.17242931378183</v>
      </c>
    </row>
    <row r="19" spans="1:13" ht="12.75">
      <c r="A19" s="595" t="s">
        <v>12</v>
      </c>
      <c r="B19" s="592">
        <v>4256.979000000001</v>
      </c>
      <c r="C19" s="593">
        <v>4251.999000000001</v>
      </c>
      <c r="D19" s="1060">
        <f t="shared" si="0"/>
        <v>4.980000000000473</v>
      </c>
      <c r="E19" s="1060">
        <f t="shared" si="1"/>
        <v>100.11712138220166</v>
      </c>
      <c r="F19" s="593">
        <v>25944.3657892917</v>
      </c>
      <c r="G19" s="593">
        <v>26096.278303452105</v>
      </c>
      <c r="H19" s="1060">
        <f t="shared" si="2"/>
        <v>-151.9125141604054</v>
      </c>
      <c r="I19" s="1060">
        <f t="shared" si="3"/>
        <v>99.41787670872475</v>
      </c>
      <c r="J19" s="594">
        <v>2247.626681581782</v>
      </c>
      <c r="K19" s="593">
        <v>2153.150396633049</v>
      </c>
      <c r="L19" s="1060">
        <f t="shared" si="4"/>
        <v>94.47628494873334</v>
      </c>
      <c r="M19" s="1065">
        <f t="shared" si="5"/>
        <v>104.3878163409518</v>
      </c>
    </row>
    <row r="20" spans="1:13" ht="12.75">
      <c r="A20" s="595" t="s">
        <v>13</v>
      </c>
      <c r="B20" s="592">
        <v>11877.576999999996</v>
      </c>
      <c r="C20" s="593">
        <v>11991.839999999997</v>
      </c>
      <c r="D20" s="1060">
        <f t="shared" si="0"/>
        <v>-114.26300000000083</v>
      </c>
      <c r="E20" s="1060">
        <f t="shared" si="1"/>
        <v>99.04716040240696</v>
      </c>
      <c r="F20" s="593">
        <v>26646.17535911013</v>
      </c>
      <c r="G20" s="593">
        <v>26443.390102491943</v>
      </c>
      <c r="H20" s="1060">
        <f t="shared" si="2"/>
        <v>202.7852566181864</v>
      </c>
      <c r="I20" s="1060">
        <f t="shared" si="3"/>
        <v>100.76686557900561</v>
      </c>
      <c r="J20" s="594">
        <v>2890.3424494743367</v>
      </c>
      <c r="K20" s="593">
        <v>2722.1794153357587</v>
      </c>
      <c r="L20" s="1060">
        <f t="shared" si="4"/>
        <v>168.16303413857804</v>
      </c>
      <c r="M20" s="1065">
        <f t="shared" si="5"/>
        <v>106.17751472188826</v>
      </c>
    </row>
    <row r="21" spans="1:13" ht="12.75">
      <c r="A21" s="595" t="s">
        <v>14</v>
      </c>
      <c r="B21" s="592">
        <v>6122.755999999999</v>
      </c>
      <c r="C21" s="593">
        <v>6151.267999999997</v>
      </c>
      <c r="D21" s="1060">
        <f t="shared" si="0"/>
        <v>-28.511999999997897</v>
      </c>
      <c r="E21" s="1060">
        <f t="shared" si="1"/>
        <v>99.53648581073044</v>
      </c>
      <c r="F21" s="593">
        <v>26581.489514961333</v>
      </c>
      <c r="G21" s="593">
        <v>26528.449811756946</v>
      </c>
      <c r="H21" s="1060">
        <f t="shared" si="2"/>
        <v>53.03970320438748</v>
      </c>
      <c r="I21" s="1060">
        <f t="shared" si="3"/>
        <v>100.19993517744442</v>
      </c>
      <c r="J21" s="594">
        <v>2722.1110613150895</v>
      </c>
      <c r="K21" s="593">
        <v>2557.7948048001404</v>
      </c>
      <c r="L21" s="1060">
        <f t="shared" si="4"/>
        <v>164.31625651494915</v>
      </c>
      <c r="M21" s="1065">
        <f t="shared" si="5"/>
        <v>106.42413755030628</v>
      </c>
    </row>
    <row r="22" spans="1:13" ht="12.75">
      <c r="A22" s="595" t="s">
        <v>15</v>
      </c>
      <c r="B22" s="592">
        <v>8347.286999999988</v>
      </c>
      <c r="C22" s="593">
        <v>8342.045000000004</v>
      </c>
      <c r="D22" s="1060">
        <f t="shared" si="0"/>
        <v>5.241999999983818</v>
      </c>
      <c r="E22" s="1060">
        <f t="shared" si="1"/>
        <v>100.06283830883176</v>
      </c>
      <c r="F22" s="593">
        <v>25288.30507045781</v>
      </c>
      <c r="G22" s="593">
        <v>25296.619374106314</v>
      </c>
      <c r="H22" s="1060">
        <f t="shared" si="2"/>
        <v>-8.314303648505302</v>
      </c>
      <c r="I22" s="1060">
        <f t="shared" si="3"/>
        <v>99.96713274795518</v>
      </c>
      <c r="J22" s="594">
        <v>1859.4957359598825</v>
      </c>
      <c r="K22" s="593">
        <v>1707.5973077744532</v>
      </c>
      <c r="L22" s="1060">
        <f t="shared" si="4"/>
        <v>151.89842818542934</v>
      </c>
      <c r="M22" s="1065">
        <f t="shared" si="5"/>
        <v>108.89544786079581</v>
      </c>
    </row>
    <row r="23" spans="1:13" ht="12.75">
      <c r="A23" s="595" t="s">
        <v>16</v>
      </c>
      <c r="B23" s="592">
        <v>7579.157000000003</v>
      </c>
      <c r="C23" s="593">
        <v>7618.547000000002</v>
      </c>
      <c r="D23" s="1060">
        <f t="shared" si="0"/>
        <v>-39.38999999999942</v>
      </c>
      <c r="E23" s="1060">
        <f t="shared" si="1"/>
        <v>99.48297227804726</v>
      </c>
      <c r="F23" s="593">
        <v>25841.074365746255</v>
      </c>
      <c r="G23" s="593">
        <v>25767.698322265405</v>
      </c>
      <c r="H23" s="1060">
        <f t="shared" si="2"/>
        <v>73.37604348085006</v>
      </c>
      <c r="I23" s="1060">
        <f t="shared" si="3"/>
        <v>100.28475978941995</v>
      </c>
      <c r="J23" s="594">
        <v>2200.1634658489506</v>
      </c>
      <c r="K23" s="593">
        <v>2006.6644050805635</v>
      </c>
      <c r="L23" s="1060">
        <f t="shared" si="4"/>
        <v>193.49906076838715</v>
      </c>
      <c r="M23" s="1065">
        <f t="shared" si="5"/>
        <v>109.64282120510423</v>
      </c>
    </row>
    <row r="24" spans="1:13" ht="12.75">
      <c r="A24" s="595" t="s">
        <v>17</v>
      </c>
      <c r="B24" s="592">
        <v>7456.470999999994</v>
      </c>
      <c r="C24" s="593">
        <v>7556.224000000005</v>
      </c>
      <c r="D24" s="1060">
        <f t="shared" si="0"/>
        <v>-99.75300000001062</v>
      </c>
      <c r="E24" s="1060">
        <f t="shared" si="1"/>
        <v>98.67985649975424</v>
      </c>
      <c r="F24" s="593">
        <v>25670.709888542948</v>
      </c>
      <c r="G24" s="593">
        <v>25372.241402142943</v>
      </c>
      <c r="H24" s="1060">
        <f t="shared" si="2"/>
        <v>298.4684864000046</v>
      </c>
      <c r="I24" s="1060">
        <f t="shared" si="3"/>
        <v>101.17635837397793</v>
      </c>
      <c r="J24" s="594">
        <v>1942.6743674498741</v>
      </c>
      <c r="K24" s="593">
        <v>1706.4728913100848</v>
      </c>
      <c r="L24" s="1060">
        <f t="shared" si="4"/>
        <v>236.2014761397893</v>
      </c>
      <c r="M24" s="1065">
        <f t="shared" si="5"/>
        <v>113.84150181011394</v>
      </c>
    </row>
    <row r="25" spans="1:13" ht="12.75">
      <c r="A25" s="595" t="s">
        <v>18</v>
      </c>
      <c r="B25" s="592">
        <v>16107.60500000002</v>
      </c>
      <c r="C25" s="593">
        <v>16139.26699999999</v>
      </c>
      <c r="D25" s="1060">
        <f t="shared" si="0"/>
        <v>-31.661999999971158</v>
      </c>
      <c r="E25" s="1060">
        <f t="shared" si="1"/>
        <v>99.80382008674886</v>
      </c>
      <c r="F25" s="593">
        <v>25899.83293088363</v>
      </c>
      <c r="G25" s="593">
        <v>25686.20227093744</v>
      </c>
      <c r="H25" s="1060">
        <f t="shared" si="2"/>
        <v>213.63065994618955</v>
      </c>
      <c r="I25" s="1060">
        <f t="shared" si="3"/>
        <v>100.83169422125084</v>
      </c>
      <c r="J25" s="594">
        <v>2230.2783478156225</v>
      </c>
      <c r="K25" s="593">
        <v>1955.7798225904567</v>
      </c>
      <c r="L25" s="1060">
        <f t="shared" si="4"/>
        <v>274.49852522516585</v>
      </c>
      <c r="M25" s="1065">
        <f t="shared" si="5"/>
        <v>114.03524681329358</v>
      </c>
    </row>
    <row r="26" spans="1:13" ht="12.75">
      <c r="A26" s="595" t="s">
        <v>19</v>
      </c>
      <c r="B26" s="592">
        <v>9349.102999999994</v>
      </c>
      <c r="C26" s="593">
        <v>9329.15800000001</v>
      </c>
      <c r="D26" s="1060">
        <f t="shared" si="0"/>
        <v>19.944999999983338</v>
      </c>
      <c r="E26" s="1060">
        <f t="shared" si="1"/>
        <v>100.21379206998084</v>
      </c>
      <c r="F26" s="593">
        <v>25926.887807668125</v>
      </c>
      <c r="G26" s="593">
        <v>25840.645399081055</v>
      </c>
      <c r="H26" s="1060">
        <f t="shared" si="2"/>
        <v>86.2424085870698</v>
      </c>
      <c r="I26" s="1060">
        <f t="shared" si="3"/>
        <v>100.33374711527188</v>
      </c>
      <c r="J26" s="594">
        <v>2427.630855780138</v>
      </c>
      <c r="K26" s="593">
        <v>2254.1138492884324</v>
      </c>
      <c r="L26" s="1060">
        <f t="shared" si="4"/>
        <v>173.51700649170562</v>
      </c>
      <c r="M26" s="1065">
        <f t="shared" si="5"/>
        <v>107.69779248490401</v>
      </c>
    </row>
    <row r="27" spans="1:13" ht="12.75">
      <c r="A27" s="595" t="s">
        <v>20</v>
      </c>
      <c r="B27" s="592">
        <v>8483.498999999994</v>
      </c>
      <c r="C27" s="593">
        <v>8541.670000000006</v>
      </c>
      <c r="D27" s="1060">
        <f t="shared" si="0"/>
        <v>-58.17100000001119</v>
      </c>
      <c r="E27" s="1060">
        <f t="shared" si="1"/>
        <v>99.31897392430274</v>
      </c>
      <c r="F27" s="593">
        <v>25295.637330775942</v>
      </c>
      <c r="G27" s="593">
        <v>25411.036961546524</v>
      </c>
      <c r="H27" s="1060">
        <f t="shared" si="2"/>
        <v>-115.39963077058201</v>
      </c>
      <c r="I27" s="1060">
        <f t="shared" si="3"/>
        <v>99.54586807714611</v>
      </c>
      <c r="J27" s="594">
        <v>1865.3400560311286</v>
      </c>
      <c r="K27" s="593">
        <v>1790.1704526164074</v>
      </c>
      <c r="L27" s="1060">
        <f t="shared" si="4"/>
        <v>75.16960341472122</v>
      </c>
      <c r="M27" s="1065">
        <f>J27/K27*100</f>
        <v>104.19901933387727</v>
      </c>
    </row>
    <row r="28" spans="1:13" ht="13.5" thickBot="1">
      <c r="A28" s="596" t="s">
        <v>21</v>
      </c>
      <c r="B28" s="597">
        <v>17169.38799999998</v>
      </c>
      <c r="C28" s="598">
        <v>17416.603999999985</v>
      </c>
      <c r="D28" s="1061">
        <f t="shared" si="0"/>
        <v>-247.216000000004</v>
      </c>
      <c r="E28" s="1061">
        <f t="shared" si="1"/>
        <v>98.58057288320958</v>
      </c>
      <c r="F28" s="598">
        <v>25992.975487342177</v>
      </c>
      <c r="G28" s="598">
        <v>25864.694431819258</v>
      </c>
      <c r="H28" s="1061">
        <f t="shared" si="2"/>
        <v>128.2810555229189</v>
      </c>
      <c r="I28" s="1061">
        <f t="shared" si="3"/>
        <v>100.49596973148505</v>
      </c>
      <c r="J28" s="599">
        <v>2317.1423951356537</v>
      </c>
      <c r="K28" s="598">
        <v>2055.3422039107086</v>
      </c>
      <c r="L28" s="1061">
        <f t="shared" si="4"/>
        <v>261.80019122494514</v>
      </c>
      <c r="M28" s="1066">
        <f>J28/K28*100</f>
        <v>112.73754758340566</v>
      </c>
    </row>
  </sheetData>
  <sheetProtection/>
  <mergeCells count="1">
    <mergeCell ref="A10:A1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39"/>
  <sheetViews>
    <sheetView tabSelected="1" zoomScale="85" zoomScaleNormal="85" zoomScalePageLayoutView="0" workbookViewId="0" topLeftCell="A11">
      <pane xSplit="1" ySplit="3" topLeftCell="B14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K53" sqref="K53"/>
    </sheetView>
  </sheetViews>
  <sheetFormatPr defaultColWidth="9.125" defaultRowHeight="12.75"/>
  <cols>
    <col min="1" max="1" width="28.00390625" style="0" customWidth="1"/>
    <col min="2" max="2" width="21.375" style="0" customWidth="1"/>
    <col min="3" max="3" width="19.00390625" style="0" customWidth="1"/>
    <col min="4" max="5" width="12.00390625" style="0" customWidth="1"/>
    <col min="6" max="6" width="20.875" style="0" customWidth="1"/>
    <col min="7" max="7" width="16.375" style="0" customWidth="1"/>
    <col min="8" max="8" width="14.75390625" style="0" customWidth="1"/>
    <col min="10" max="10" width="20.625" style="0" customWidth="1"/>
    <col min="11" max="11" width="18.875" style="0" customWidth="1"/>
    <col min="12" max="12" width="12.125" style="0" customWidth="1"/>
    <col min="13" max="13" width="12.00390625" style="0" customWidth="1"/>
  </cols>
  <sheetData>
    <row r="11" spans="1:14" ht="15.75">
      <c r="A11" s="136" t="s">
        <v>134</v>
      </c>
      <c r="B11" s="137"/>
      <c r="C11" s="137"/>
      <c r="D11" s="137"/>
      <c r="E11" s="138"/>
      <c r="F11" s="139"/>
      <c r="G11" s="139"/>
      <c r="H11" s="139"/>
      <c r="I11" s="138"/>
      <c r="J11" s="139"/>
      <c r="K11" s="139"/>
      <c r="L11" s="139"/>
      <c r="M11" s="140" t="s">
        <v>127</v>
      </c>
      <c r="N11" s="139"/>
    </row>
    <row r="12" spans="1:14" ht="14.25">
      <c r="A12" s="136"/>
      <c r="B12" s="137"/>
      <c r="C12" s="137"/>
      <c r="D12" s="137"/>
      <c r="E12" s="138"/>
      <c r="F12" s="139"/>
      <c r="G12" s="139"/>
      <c r="H12" s="139"/>
      <c r="I12" s="138"/>
      <c r="J12" s="139"/>
      <c r="K12" s="139"/>
      <c r="L12" s="139"/>
      <c r="M12" s="138"/>
      <c r="N12" s="139"/>
    </row>
    <row r="13" spans="1:14" ht="26.25">
      <c r="A13" s="141" t="s">
        <v>75</v>
      </c>
      <c r="B13" s="137"/>
      <c r="C13" s="137"/>
      <c r="D13" s="137"/>
      <c r="E13" s="138"/>
      <c r="F13" s="139"/>
      <c r="G13" s="139"/>
      <c r="H13" s="139"/>
      <c r="I13" s="138"/>
      <c r="J13" s="139"/>
      <c r="K13" s="139"/>
      <c r="L13" s="139"/>
      <c r="M13" s="139"/>
      <c r="N13" s="139"/>
    </row>
    <row r="14" spans="1:14" ht="20.25">
      <c r="A14" s="142" t="s">
        <v>77</v>
      </c>
      <c r="B14" s="143"/>
      <c r="C14" s="143"/>
      <c r="D14" s="143"/>
      <c r="E14" s="143"/>
      <c r="F14" s="144"/>
      <c r="G14" s="144"/>
      <c r="H14" s="143"/>
      <c r="I14" s="144"/>
      <c r="J14" s="144"/>
      <c r="K14" s="145"/>
      <c r="L14" s="144"/>
      <c r="M14" s="144"/>
      <c r="N14" s="144"/>
    </row>
    <row r="15" spans="1:14" ht="12.75">
      <c r="A15" s="139"/>
      <c r="B15" s="137"/>
      <c r="C15" s="137"/>
      <c r="D15" s="137"/>
      <c r="E15" s="138"/>
      <c r="F15" s="139"/>
      <c r="G15" s="139"/>
      <c r="H15" s="139"/>
      <c r="I15" s="138"/>
      <c r="J15" s="139"/>
      <c r="K15" s="139"/>
      <c r="L15" s="139"/>
      <c r="M15" s="138"/>
      <c r="N15" s="139"/>
    </row>
    <row r="16" spans="1:14" ht="18">
      <c r="A16" s="148" t="s">
        <v>190</v>
      </c>
      <c r="B16" s="137"/>
      <c r="C16" s="137"/>
      <c r="D16" s="137"/>
      <c r="E16" s="138"/>
      <c r="F16" s="139"/>
      <c r="G16" s="139"/>
      <c r="H16" s="139"/>
      <c r="I16" s="138"/>
      <c r="J16" s="139"/>
      <c r="K16" s="139"/>
      <c r="L16" s="139"/>
      <c r="M16" s="138"/>
      <c r="N16" s="139"/>
    </row>
    <row r="17" spans="1:14" ht="15.75" thickBot="1">
      <c r="A17" s="149"/>
      <c r="B17" s="150"/>
      <c r="C17" s="150"/>
      <c r="D17" s="150"/>
      <c r="E17" s="151"/>
      <c r="F17" s="149"/>
      <c r="G17" s="149"/>
      <c r="H17" s="149"/>
      <c r="I17" s="151"/>
      <c r="J17" s="149"/>
      <c r="K17" s="149"/>
      <c r="L17" s="149"/>
      <c r="M17" s="151"/>
      <c r="N17" s="149"/>
    </row>
    <row r="18" spans="1:14" ht="18.75" thickBot="1">
      <c r="A18" s="152"/>
      <c r="B18" s="375" t="s">
        <v>80</v>
      </c>
      <c r="C18" s="372"/>
      <c r="D18" s="153"/>
      <c r="E18" s="154"/>
      <c r="F18" s="169" t="s">
        <v>81</v>
      </c>
      <c r="G18" s="157"/>
      <c r="H18" s="157"/>
      <c r="I18" s="154"/>
      <c r="J18" s="169" t="s">
        <v>82</v>
      </c>
      <c r="K18" s="170"/>
      <c r="L18" s="157"/>
      <c r="M18" s="154"/>
      <c r="N18" s="160"/>
    </row>
    <row r="19" spans="1:14" ht="15">
      <c r="A19" s="369"/>
      <c r="B19" s="379" t="s">
        <v>2</v>
      </c>
      <c r="C19" s="379" t="s">
        <v>2</v>
      </c>
      <c r="D19" s="387" t="s">
        <v>166</v>
      </c>
      <c r="E19" s="385"/>
      <c r="F19" s="202" t="s">
        <v>23</v>
      </c>
      <c r="G19" s="204" t="s">
        <v>23</v>
      </c>
      <c r="H19" s="389" t="s">
        <v>173</v>
      </c>
      <c r="I19" s="385"/>
      <c r="J19" s="206" t="s">
        <v>83</v>
      </c>
      <c r="K19" s="204" t="s">
        <v>83</v>
      </c>
      <c r="L19" s="389" t="s">
        <v>165</v>
      </c>
      <c r="M19" s="385"/>
      <c r="N19" s="139"/>
    </row>
    <row r="20" spans="1:14" ht="12.75">
      <c r="A20" s="1035" t="s">
        <v>6</v>
      </c>
      <c r="B20" s="380" t="s">
        <v>26</v>
      </c>
      <c r="C20" s="380" t="s">
        <v>26</v>
      </c>
      <c r="D20" s="388" t="s">
        <v>4</v>
      </c>
      <c r="E20" s="386"/>
      <c r="F20" s="203" t="s">
        <v>27</v>
      </c>
      <c r="G20" s="205" t="s">
        <v>27</v>
      </c>
      <c r="H20" s="390" t="s">
        <v>85</v>
      </c>
      <c r="I20" s="386"/>
      <c r="J20" s="207" t="s">
        <v>53</v>
      </c>
      <c r="K20" s="205" t="s">
        <v>53</v>
      </c>
      <c r="L20" s="390" t="s">
        <v>86</v>
      </c>
      <c r="M20" s="386"/>
      <c r="N20" s="139"/>
    </row>
    <row r="21" spans="1:14" ht="12.75">
      <c r="A21" s="1035"/>
      <c r="B21" s="380" t="s">
        <v>4</v>
      </c>
      <c r="C21" s="380" t="s">
        <v>4</v>
      </c>
      <c r="D21" s="388"/>
      <c r="E21" s="386"/>
      <c r="F21" s="203" t="s">
        <v>38</v>
      </c>
      <c r="G21" s="205" t="s">
        <v>38</v>
      </c>
      <c r="H21" s="391"/>
      <c r="I21" s="386"/>
      <c r="J21" s="207" t="s">
        <v>45</v>
      </c>
      <c r="K21" s="205" t="s">
        <v>45</v>
      </c>
      <c r="L21" s="391"/>
      <c r="M21" s="386"/>
      <c r="N21" s="139"/>
    </row>
    <row r="22" spans="1:14" ht="13.5" thickBot="1">
      <c r="A22" s="1035"/>
      <c r="B22" s="380" t="s">
        <v>47</v>
      </c>
      <c r="C22" s="380" t="s">
        <v>47</v>
      </c>
      <c r="D22" s="370"/>
      <c r="E22" s="161"/>
      <c r="F22" s="203" t="s">
        <v>22</v>
      </c>
      <c r="G22" s="205" t="s">
        <v>22</v>
      </c>
      <c r="H22" s="171"/>
      <c r="I22" s="161"/>
      <c r="J22" s="207" t="s">
        <v>87</v>
      </c>
      <c r="K22" s="205" t="s">
        <v>87</v>
      </c>
      <c r="L22" s="208"/>
      <c r="M22" s="161"/>
      <c r="N22" s="139"/>
    </row>
    <row r="23" spans="1:14" ht="12.75" customHeight="1" thickBot="1">
      <c r="A23" s="1036"/>
      <c r="B23" s="378" t="s">
        <v>191</v>
      </c>
      <c r="C23" s="380" t="s">
        <v>192</v>
      </c>
      <c r="D23" s="373" t="s">
        <v>88</v>
      </c>
      <c r="E23" s="381" t="s">
        <v>89</v>
      </c>
      <c r="F23" s="378" t="s">
        <v>193</v>
      </c>
      <c r="G23" s="380" t="s">
        <v>192</v>
      </c>
      <c r="H23" s="376" t="s">
        <v>88</v>
      </c>
      <c r="I23" s="382" t="s">
        <v>89</v>
      </c>
      <c r="J23" s="378" t="s">
        <v>185</v>
      </c>
      <c r="K23" s="380" t="s">
        <v>192</v>
      </c>
      <c r="L23" s="376" t="s">
        <v>88</v>
      </c>
      <c r="M23" s="381" t="s">
        <v>89</v>
      </c>
      <c r="N23" s="139"/>
    </row>
    <row r="24" spans="1:14" ht="17.25" customHeight="1" thickBot="1">
      <c r="A24" s="162" t="s">
        <v>7</v>
      </c>
      <c r="B24" s="392">
        <v>59990.92800000025</v>
      </c>
      <c r="C24" s="393">
        <v>60169.0180000003</v>
      </c>
      <c r="D24" s="1067">
        <f aca="true" t="shared" si="0" ref="D24:D38">B24-C24</f>
        <v>-178.09000000005472</v>
      </c>
      <c r="E24" s="1068">
        <f aca="true" t="shared" si="1" ref="E24:E38">+B24/C24*100</f>
        <v>99.70401710727596</v>
      </c>
      <c r="F24" s="392">
        <v>14503.751018542862</v>
      </c>
      <c r="G24" s="394">
        <v>14315.966775182089</v>
      </c>
      <c r="H24" s="1067">
        <f aca="true" t="shared" si="2" ref="H24:H38">F24-G24</f>
        <v>187.78424336077296</v>
      </c>
      <c r="I24" s="1068">
        <f aca="true" t="shared" si="3" ref="I24:I38">F24/G24*100</f>
        <v>101.31171192494182</v>
      </c>
      <c r="J24" s="395">
        <v>1625.7896152231501</v>
      </c>
      <c r="K24" s="394">
        <v>1463.7171977223645</v>
      </c>
      <c r="L24" s="1070">
        <f aca="true" t="shared" si="4" ref="L24:L38">J24-K24</f>
        <v>162.0724175007856</v>
      </c>
      <c r="M24" s="1071">
        <f aca="true" t="shared" si="5" ref="M24:M38">J24/K24*100</f>
        <v>111.07265923724749</v>
      </c>
      <c r="N24" s="282"/>
    </row>
    <row r="25" spans="1:14" ht="13.5" customHeight="1">
      <c r="A25" s="367" t="s">
        <v>8</v>
      </c>
      <c r="B25" s="600">
        <v>6139.423000000003</v>
      </c>
      <c r="C25" s="396">
        <v>6107.6119999999955</v>
      </c>
      <c r="D25" s="1069">
        <f t="shared" si="0"/>
        <v>31.81100000000788</v>
      </c>
      <c r="E25" s="1069">
        <f t="shared" si="1"/>
        <v>100.5208418609435</v>
      </c>
      <c r="F25" s="396">
        <v>14774.702077051868</v>
      </c>
      <c r="G25" s="396">
        <v>14366.979257468673</v>
      </c>
      <c r="H25" s="1069">
        <f t="shared" si="2"/>
        <v>407.7228195831958</v>
      </c>
      <c r="I25" s="1069">
        <f t="shared" si="3"/>
        <v>102.83791611497762</v>
      </c>
      <c r="J25" s="397">
        <v>1584.7506353610086</v>
      </c>
      <c r="K25" s="396">
        <v>1287.5413773282712</v>
      </c>
      <c r="L25" s="1069">
        <f t="shared" si="4"/>
        <v>297.20925803273735</v>
      </c>
      <c r="M25" s="1072">
        <f t="shared" si="5"/>
        <v>123.08347236571653</v>
      </c>
      <c r="N25" s="282"/>
    </row>
    <row r="26" spans="1:14" ht="13.5" customHeight="1">
      <c r="A26" s="165" t="s">
        <v>9</v>
      </c>
      <c r="B26" s="601">
        <v>6904.6130000000185</v>
      </c>
      <c r="C26" s="398">
        <v>6824.342000000018</v>
      </c>
      <c r="D26" s="1052">
        <f t="shared" si="0"/>
        <v>80.27100000000064</v>
      </c>
      <c r="E26" s="1052">
        <f t="shared" si="1"/>
        <v>101.17624527023999</v>
      </c>
      <c r="F26" s="398">
        <v>14500.102431519297</v>
      </c>
      <c r="G26" s="398">
        <v>14279.614247058533</v>
      </c>
      <c r="H26" s="1052">
        <f t="shared" si="2"/>
        <v>220.4881844607644</v>
      </c>
      <c r="I26" s="1052">
        <f t="shared" si="3"/>
        <v>101.54407661611855</v>
      </c>
      <c r="J26" s="399">
        <v>1629.4189720215495</v>
      </c>
      <c r="K26" s="398">
        <v>1441.5330322933178</v>
      </c>
      <c r="L26" s="1052">
        <f t="shared" si="4"/>
        <v>187.88593972823173</v>
      </c>
      <c r="M26" s="1073">
        <f t="shared" si="5"/>
        <v>113.033758888572</v>
      </c>
      <c r="N26" s="282"/>
    </row>
    <row r="27" spans="1:14" ht="18">
      <c r="A27" s="166" t="s">
        <v>10</v>
      </c>
      <c r="B27" s="601">
        <v>3984.823000000003</v>
      </c>
      <c r="C27" s="398">
        <v>4022.5669999999996</v>
      </c>
      <c r="D27" s="1052">
        <f t="shared" si="0"/>
        <v>-37.743999999996504</v>
      </c>
      <c r="E27" s="1052">
        <f t="shared" si="1"/>
        <v>99.06169368962664</v>
      </c>
      <c r="F27" s="398">
        <v>14482.284721303797</v>
      </c>
      <c r="G27" s="398">
        <v>14151.007553137111</v>
      </c>
      <c r="H27" s="1052">
        <f t="shared" si="2"/>
        <v>331.27716816668544</v>
      </c>
      <c r="I27" s="1052">
        <f t="shared" si="3"/>
        <v>102.34101470812405</v>
      </c>
      <c r="J27" s="399">
        <v>1495.3662935593354</v>
      </c>
      <c r="K27" s="398">
        <v>1189.278160769811</v>
      </c>
      <c r="L27" s="1052">
        <f t="shared" si="4"/>
        <v>306.0881327895245</v>
      </c>
      <c r="M27" s="1073">
        <f t="shared" si="5"/>
        <v>125.73730376007207</v>
      </c>
      <c r="N27" s="282"/>
    </row>
    <row r="28" spans="1:14" ht="18">
      <c r="A28" s="166" t="s">
        <v>11</v>
      </c>
      <c r="B28" s="601">
        <v>3131.9409999999984</v>
      </c>
      <c r="C28" s="398">
        <v>3162.7030000000027</v>
      </c>
      <c r="D28" s="1052">
        <f t="shared" si="0"/>
        <v>-30.762000000004264</v>
      </c>
      <c r="E28" s="1052">
        <f t="shared" si="1"/>
        <v>99.0273509716213</v>
      </c>
      <c r="F28" s="398">
        <v>14405.553696573483</v>
      </c>
      <c r="G28" s="398">
        <v>14266.545999840422</v>
      </c>
      <c r="H28" s="1052">
        <f t="shared" si="2"/>
        <v>139.00769673306058</v>
      </c>
      <c r="I28" s="1052">
        <f t="shared" si="3"/>
        <v>100.97436125558784</v>
      </c>
      <c r="J28" s="399">
        <v>1684.4187571434682</v>
      </c>
      <c r="K28" s="398">
        <v>1574.8524284449077</v>
      </c>
      <c r="L28" s="1052">
        <f t="shared" si="4"/>
        <v>109.56632869856048</v>
      </c>
      <c r="M28" s="1073">
        <f t="shared" si="5"/>
        <v>106.9572441658392</v>
      </c>
      <c r="N28" s="282"/>
    </row>
    <row r="29" spans="1:14" ht="18">
      <c r="A29" s="166" t="s">
        <v>12</v>
      </c>
      <c r="B29" s="601">
        <v>1666.5840000000003</v>
      </c>
      <c r="C29" s="398">
        <v>1691.3010000000002</v>
      </c>
      <c r="D29" s="1052">
        <f t="shared" si="0"/>
        <v>-24.71699999999987</v>
      </c>
      <c r="E29" s="1052">
        <f t="shared" si="1"/>
        <v>98.53858065477405</v>
      </c>
      <c r="F29" s="398">
        <v>14479.372876894706</v>
      </c>
      <c r="G29" s="398">
        <v>14539.814271183333</v>
      </c>
      <c r="H29" s="1052">
        <f t="shared" si="2"/>
        <v>-60.441394288627635</v>
      </c>
      <c r="I29" s="1052">
        <f t="shared" si="3"/>
        <v>99.58430422038872</v>
      </c>
      <c r="J29" s="399">
        <v>1450.3914394153944</v>
      </c>
      <c r="K29" s="398">
        <v>1451.7643518214675</v>
      </c>
      <c r="L29" s="1052">
        <f t="shared" si="4"/>
        <v>-1.3729124060730555</v>
      </c>
      <c r="M29" s="1073">
        <f t="shared" si="5"/>
        <v>99.90543145625868</v>
      </c>
      <c r="N29" s="282"/>
    </row>
    <row r="30" spans="1:14" ht="18">
      <c r="A30" s="166" t="s">
        <v>13</v>
      </c>
      <c r="B30" s="601">
        <v>4972.124000000001</v>
      </c>
      <c r="C30" s="398">
        <v>4996.372000000006</v>
      </c>
      <c r="D30" s="1052">
        <f t="shared" si="0"/>
        <v>-24.24800000000505</v>
      </c>
      <c r="E30" s="1052">
        <f t="shared" si="1"/>
        <v>99.51468785750932</v>
      </c>
      <c r="F30" s="398">
        <v>15031.546595244487</v>
      </c>
      <c r="G30" s="398">
        <v>14839.076000212408</v>
      </c>
      <c r="H30" s="1052">
        <f t="shared" si="2"/>
        <v>192.47059503207856</v>
      </c>
      <c r="I30" s="1052">
        <f t="shared" si="3"/>
        <v>101.29705242448604</v>
      </c>
      <c r="J30" s="399">
        <v>2011.0527714111709</v>
      </c>
      <c r="K30" s="398">
        <v>1879.5036178250896</v>
      </c>
      <c r="L30" s="1052">
        <f t="shared" si="4"/>
        <v>131.54915358608127</v>
      </c>
      <c r="M30" s="1073">
        <f t="shared" si="5"/>
        <v>106.99914340884888</v>
      </c>
      <c r="N30" s="282"/>
    </row>
    <row r="31" spans="1:14" ht="18">
      <c r="A31" s="166" t="s">
        <v>14</v>
      </c>
      <c r="B31" s="601">
        <v>2501.942000000001</v>
      </c>
      <c r="C31" s="398">
        <v>2491.350000000002</v>
      </c>
      <c r="D31" s="1052">
        <f t="shared" si="0"/>
        <v>10.591999999998734</v>
      </c>
      <c r="E31" s="1052">
        <f t="shared" si="1"/>
        <v>100.42515102253793</v>
      </c>
      <c r="F31" s="398">
        <v>14906.304649215175</v>
      </c>
      <c r="G31" s="398">
        <v>14682.14221205369</v>
      </c>
      <c r="H31" s="1052">
        <f t="shared" si="2"/>
        <v>224.1624371614853</v>
      </c>
      <c r="I31" s="1052">
        <f t="shared" si="3"/>
        <v>101.5267692815116</v>
      </c>
      <c r="J31" s="399">
        <v>2018.14300651254</v>
      </c>
      <c r="K31" s="398">
        <v>1817.9044159458383</v>
      </c>
      <c r="L31" s="1052">
        <f t="shared" si="4"/>
        <v>200.23859056670176</v>
      </c>
      <c r="M31" s="1073">
        <f t="shared" si="5"/>
        <v>111.01480302321174</v>
      </c>
      <c r="N31" s="282"/>
    </row>
    <row r="32" spans="1:14" ht="18">
      <c r="A32" s="166" t="s">
        <v>15</v>
      </c>
      <c r="B32" s="601">
        <v>3298.854000000007</v>
      </c>
      <c r="C32" s="398">
        <v>3322.9109999999982</v>
      </c>
      <c r="D32" s="1052">
        <f t="shared" si="0"/>
        <v>-24.05699999999115</v>
      </c>
      <c r="E32" s="1052">
        <f t="shared" si="1"/>
        <v>99.2760263515938</v>
      </c>
      <c r="F32" s="398">
        <v>14294.6406034742</v>
      </c>
      <c r="G32" s="398">
        <v>14193.731314701694</v>
      </c>
      <c r="H32" s="1052">
        <f t="shared" si="2"/>
        <v>100.90928877250553</v>
      </c>
      <c r="I32" s="1052">
        <f t="shared" si="3"/>
        <v>100.71094264457426</v>
      </c>
      <c r="J32" s="399">
        <v>1406.7692143999054</v>
      </c>
      <c r="K32" s="398">
        <v>1309.6464716228234</v>
      </c>
      <c r="L32" s="1052">
        <f t="shared" si="4"/>
        <v>97.12274277708207</v>
      </c>
      <c r="M32" s="1073">
        <f t="shared" si="5"/>
        <v>107.41595116556411</v>
      </c>
      <c r="N32" s="282"/>
    </row>
    <row r="33" spans="1:14" ht="18">
      <c r="A33" s="166" t="s">
        <v>16</v>
      </c>
      <c r="B33" s="601">
        <v>3112.1180000000054</v>
      </c>
      <c r="C33" s="398">
        <v>3126.6169999999997</v>
      </c>
      <c r="D33" s="1052">
        <f t="shared" si="0"/>
        <v>-14.49899999999434</v>
      </c>
      <c r="E33" s="1052">
        <f t="shared" si="1"/>
        <v>99.53627195144162</v>
      </c>
      <c r="F33" s="398">
        <v>14408.279961321072</v>
      </c>
      <c r="G33" s="398">
        <v>14349.423247768007</v>
      </c>
      <c r="H33" s="1052">
        <f t="shared" si="2"/>
        <v>58.856713553064765</v>
      </c>
      <c r="I33" s="1052">
        <f t="shared" si="3"/>
        <v>100.410167799338</v>
      </c>
      <c r="J33" s="399">
        <v>1612.0548770965586</v>
      </c>
      <c r="K33" s="398">
        <v>1550.9851382500622</v>
      </c>
      <c r="L33" s="1052">
        <f t="shared" si="4"/>
        <v>61.06973884649642</v>
      </c>
      <c r="M33" s="1073">
        <f t="shared" si="5"/>
        <v>103.9374805947786</v>
      </c>
      <c r="N33" s="282"/>
    </row>
    <row r="34" spans="1:14" ht="18">
      <c r="A34" s="166" t="s">
        <v>17</v>
      </c>
      <c r="B34" s="601">
        <v>3136.784000000003</v>
      </c>
      <c r="C34" s="398">
        <v>3151.217999999997</v>
      </c>
      <c r="D34" s="1052">
        <f t="shared" si="0"/>
        <v>-14.433999999994285</v>
      </c>
      <c r="E34" s="1052">
        <f t="shared" si="1"/>
        <v>99.54195488855439</v>
      </c>
      <c r="F34" s="398">
        <v>14229.150142311333</v>
      </c>
      <c r="G34" s="398">
        <v>14161.7071028832</v>
      </c>
      <c r="H34" s="1052">
        <f t="shared" si="2"/>
        <v>67.44303942813349</v>
      </c>
      <c r="I34" s="1052">
        <f t="shared" si="3"/>
        <v>100.47623523730698</v>
      </c>
      <c r="J34" s="399">
        <v>1314.8621858140891</v>
      </c>
      <c r="K34" s="398">
        <v>1268.919166070601</v>
      </c>
      <c r="L34" s="1052">
        <f t="shared" si="4"/>
        <v>45.943019743488094</v>
      </c>
      <c r="M34" s="1073">
        <f t="shared" si="5"/>
        <v>103.62064195828624</v>
      </c>
      <c r="N34" s="282"/>
    </row>
    <row r="35" spans="1:14" ht="18">
      <c r="A35" s="166" t="s">
        <v>18</v>
      </c>
      <c r="B35" s="601">
        <v>6635.407000000008</v>
      </c>
      <c r="C35" s="398">
        <v>6645.140999999989</v>
      </c>
      <c r="D35" s="1052">
        <f t="shared" si="0"/>
        <v>-9.73399999998037</v>
      </c>
      <c r="E35" s="1052">
        <f t="shared" si="1"/>
        <v>99.85351702845763</v>
      </c>
      <c r="F35" s="398">
        <v>14625.167742787506</v>
      </c>
      <c r="G35" s="398">
        <v>14497.43519362496</v>
      </c>
      <c r="H35" s="1052">
        <f t="shared" si="2"/>
        <v>127.73254916254518</v>
      </c>
      <c r="I35" s="1052">
        <f t="shared" si="3"/>
        <v>100.88106997863122</v>
      </c>
      <c r="J35" s="399">
        <v>1624.4665675117326</v>
      </c>
      <c r="K35" s="398">
        <v>1507.541864047737</v>
      </c>
      <c r="L35" s="1052">
        <f t="shared" si="4"/>
        <v>116.92470346399568</v>
      </c>
      <c r="M35" s="1073">
        <f t="shared" si="5"/>
        <v>107.75598384711213</v>
      </c>
      <c r="N35" s="282"/>
    </row>
    <row r="36" spans="1:14" ht="18">
      <c r="A36" s="166" t="s">
        <v>19</v>
      </c>
      <c r="B36" s="601">
        <v>3643.656000000005</v>
      </c>
      <c r="C36" s="398">
        <v>3654.851</v>
      </c>
      <c r="D36" s="1052">
        <f t="shared" si="0"/>
        <v>-11.194999999995161</v>
      </c>
      <c r="E36" s="1052">
        <f t="shared" si="1"/>
        <v>99.69369476348024</v>
      </c>
      <c r="F36" s="398">
        <v>14397.911946133205</v>
      </c>
      <c r="G36" s="398">
        <v>14242.989568293411</v>
      </c>
      <c r="H36" s="1052">
        <f t="shared" si="2"/>
        <v>154.92237783979363</v>
      </c>
      <c r="I36" s="1052">
        <f t="shared" si="3"/>
        <v>101.0877096911218</v>
      </c>
      <c r="J36" s="399">
        <v>1786.1070721275541</v>
      </c>
      <c r="K36" s="398">
        <v>1636.7726755481967</v>
      </c>
      <c r="L36" s="1052">
        <f t="shared" si="4"/>
        <v>149.33439657935742</v>
      </c>
      <c r="M36" s="1073">
        <f t="shared" si="5"/>
        <v>109.12371026290144</v>
      </c>
      <c r="N36" s="282"/>
    </row>
    <row r="37" spans="1:14" ht="18">
      <c r="A37" s="166" t="s">
        <v>20</v>
      </c>
      <c r="B37" s="601">
        <v>3627.1460000000034</v>
      </c>
      <c r="C37" s="398">
        <v>3636.5310000000068</v>
      </c>
      <c r="D37" s="1052">
        <f t="shared" si="0"/>
        <v>-9.385000000003402</v>
      </c>
      <c r="E37" s="1052">
        <f t="shared" si="1"/>
        <v>99.74192437793042</v>
      </c>
      <c r="F37" s="398">
        <v>14104.679294225632</v>
      </c>
      <c r="G37" s="398">
        <v>14103.313409583643</v>
      </c>
      <c r="H37" s="1052">
        <f t="shared" si="2"/>
        <v>1.3658846419893962</v>
      </c>
      <c r="I37" s="1052">
        <f t="shared" si="3"/>
        <v>100.00968484924302</v>
      </c>
      <c r="J37" s="399">
        <v>1393.2936299411879</v>
      </c>
      <c r="K37" s="398">
        <v>1355.3823914420987</v>
      </c>
      <c r="L37" s="1052">
        <f t="shared" si="4"/>
        <v>37.91123849908922</v>
      </c>
      <c r="M37" s="1073">
        <f t="shared" si="5"/>
        <v>102.79708802021194</v>
      </c>
      <c r="N37" s="282"/>
    </row>
    <row r="38" spans="1:14" ht="18.75" thickBot="1">
      <c r="A38" s="167" t="s">
        <v>21</v>
      </c>
      <c r="B38" s="602">
        <v>7235.512999999994</v>
      </c>
      <c r="C38" s="400">
        <v>7335.502000000004</v>
      </c>
      <c r="D38" s="1055">
        <f t="shared" si="0"/>
        <v>-99.98900000001049</v>
      </c>
      <c r="E38" s="1055">
        <f t="shared" si="1"/>
        <v>98.63691673725928</v>
      </c>
      <c r="F38" s="400">
        <v>14232.834861421237</v>
      </c>
      <c r="G38" s="400">
        <v>13971.57363372451</v>
      </c>
      <c r="H38" s="1055">
        <f t="shared" si="2"/>
        <v>261.26122769672656</v>
      </c>
      <c r="I38" s="1055">
        <f t="shared" si="3"/>
        <v>101.8699484721327</v>
      </c>
      <c r="J38" s="401">
        <v>1621.1718620826684</v>
      </c>
      <c r="K38" s="400">
        <v>1376.9428004609183</v>
      </c>
      <c r="L38" s="1055">
        <f t="shared" si="4"/>
        <v>244.22906162175013</v>
      </c>
      <c r="M38" s="1074">
        <f t="shared" si="5"/>
        <v>117.73705207943254</v>
      </c>
      <c r="N38" s="282"/>
    </row>
    <row r="39" spans="1:14" ht="15">
      <c r="A39" s="149"/>
      <c r="B39" s="137"/>
      <c r="C39" s="137"/>
      <c r="D39" s="137"/>
      <c r="E39" s="138"/>
      <c r="F39" s="139"/>
      <c r="G39" s="139"/>
      <c r="H39" s="139"/>
      <c r="I39" s="138"/>
      <c r="J39" s="139"/>
      <c r="K39" s="139"/>
      <c r="L39" s="139"/>
      <c r="M39" s="138"/>
      <c r="N39" s="139"/>
    </row>
  </sheetData>
  <sheetProtection/>
  <mergeCells count="1">
    <mergeCell ref="A20:A2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625" style="0" customWidth="1"/>
    <col min="2" max="2" width="15.75390625" style="121" customWidth="1"/>
    <col min="3" max="3" width="18.25390625" style="122" customWidth="1"/>
    <col min="4" max="4" width="16.25390625" style="122" customWidth="1"/>
    <col min="5" max="5" width="13.875" style="122" customWidth="1"/>
    <col min="6" max="6" width="16.00390625" style="121" customWidth="1"/>
    <col min="7" max="7" width="13.125" style="25" customWidth="1"/>
    <col min="8" max="8" width="14.75390625" style="25" customWidth="1"/>
    <col min="9" max="9" width="15.375" style="5" customWidth="1"/>
    <col min="10" max="10" width="15.375" style="0" customWidth="1"/>
  </cols>
  <sheetData>
    <row r="1" spans="1:10" s="1" customFormat="1" ht="15.75">
      <c r="A1" s="26" t="s">
        <v>134</v>
      </c>
      <c r="B1" s="122"/>
      <c r="C1" s="122"/>
      <c r="D1" s="122"/>
      <c r="E1" s="122"/>
      <c r="F1" s="122"/>
      <c r="G1" s="5"/>
      <c r="H1" s="5"/>
      <c r="I1" s="5"/>
      <c r="J1" s="28" t="s">
        <v>78</v>
      </c>
    </row>
    <row r="2" spans="2:9" s="1" customFormat="1" ht="12.75">
      <c r="B2" s="122"/>
      <c r="C2" s="122"/>
      <c r="D2" s="122"/>
      <c r="E2" s="122"/>
      <c r="F2" s="122"/>
      <c r="G2" s="5"/>
      <c r="H2" s="5"/>
      <c r="I2" s="5"/>
    </row>
    <row r="3" spans="1:10" ht="12.75">
      <c r="A3" s="412"/>
      <c r="B3" s="410"/>
      <c r="C3" s="410"/>
      <c r="D3" s="411"/>
      <c r="E3" s="411"/>
      <c r="F3" s="412"/>
      <c r="G3" s="412"/>
      <c r="H3" s="412"/>
      <c r="I3" s="412"/>
      <c r="J3" s="412"/>
    </row>
    <row r="4" spans="1:10" ht="26.25">
      <c r="A4" s="413" t="s">
        <v>90</v>
      </c>
      <c r="B4" s="410"/>
      <c r="C4" s="410"/>
      <c r="D4" s="411"/>
      <c r="E4" s="411"/>
      <c r="F4" s="412"/>
      <c r="G4" s="412"/>
      <c r="H4" s="412"/>
      <c r="I4" s="412"/>
      <c r="J4" s="412"/>
    </row>
    <row r="5" spans="1:10" ht="12.75">
      <c r="A5" s="412"/>
      <c r="B5" s="410"/>
      <c r="C5" s="410"/>
      <c r="D5" s="411"/>
      <c r="E5" s="411"/>
      <c r="F5" s="412"/>
      <c r="G5" s="412"/>
      <c r="H5" s="412"/>
      <c r="I5" s="412"/>
      <c r="J5" s="412"/>
    </row>
    <row r="6" spans="1:10" ht="18">
      <c r="A6" s="414" t="s">
        <v>194</v>
      </c>
      <c r="B6" s="410"/>
      <c r="C6" s="410"/>
      <c r="D6" s="411"/>
      <c r="E6" s="411"/>
      <c r="F6" s="412"/>
      <c r="G6" s="412"/>
      <c r="H6" s="412"/>
      <c r="I6" s="412"/>
      <c r="J6" s="412"/>
    </row>
    <row r="7" spans="1:10" ht="21" thickBot="1">
      <c r="A7" s="415" t="s">
        <v>137</v>
      </c>
      <c r="B7" s="416"/>
      <c r="C7" s="416"/>
      <c r="D7" s="417"/>
      <c r="E7" s="417"/>
      <c r="F7" s="418"/>
      <c r="G7" s="417"/>
      <c r="H7" s="417"/>
      <c r="I7" s="417"/>
      <c r="J7" s="419"/>
    </row>
    <row r="8" spans="1:10" ht="12.75">
      <c r="A8" s="420"/>
      <c r="B8" s="421" t="s">
        <v>2</v>
      </c>
      <c r="C8" s="422" t="s">
        <v>2</v>
      </c>
      <c r="D8" s="423" t="s">
        <v>143</v>
      </c>
      <c r="E8" s="423" t="s">
        <v>143</v>
      </c>
      <c r="F8" s="424"/>
      <c r="G8" s="425"/>
      <c r="H8" s="424"/>
      <c r="I8" s="424"/>
      <c r="J8" s="426"/>
    </row>
    <row r="9" spans="1:10" ht="15">
      <c r="A9" s="427" t="s">
        <v>50</v>
      </c>
      <c r="B9" s="428" t="s">
        <v>26</v>
      </c>
      <c r="C9" s="429" t="s">
        <v>144</v>
      </c>
      <c r="D9" s="430" t="s">
        <v>145</v>
      </c>
      <c r="E9" s="430" t="s">
        <v>145</v>
      </c>
      <c r="F9" s="431" t="s">
        <v>146</v>
      </c>
      <c r="G9" s="432" t="s">
        <v>146</v>
      </c>
      <c r="H9" s="1039" t="s">
        <v>147</v>
      </c>
      <c r="I9" s="1040"/>
      <c r="J9" s="1041"/>
    </row>
    <row r="10" spans="1:10" ht="15">
      <c r="A10" s="427" t="s">
        <v>91</v>
      </c>
      <c r="B10" s="428" t="s">
        <v>136</v>
      </c>
      <c r="C10" s="433" t="s">
        <v>92</v>
      </c>
      <c r="D10" s="430" t="s">
        <v>148</v>
      </c>
      <c r="E10" s="430" t="s">
        <v>149</v>
      </c>
      <c r="F10" s="431" t="s">
        <v>135</v>
      </c>
      <c r="G10" s="432" t="s">
        <v>150</v>
      </c>
      <c r="H10" s="434" t="s">
        <v>151</v>
      </c>
      <c r="I10" s="435" t="s">
        <v>152</v>
      </c>
      <c r="J10" s="436" t="s">
        <v>153</v>
      </c>
    </row>
    <row r="11" spans="1:10" ht="15.75" thickBot="1">
      <c r="A11" s="427"/>
      <c r="B11" s="428" t="s">
        <v>5</v>
      </c>
      <c r="C11" s="429" t="s">
        <v>47</v>
      </c>
      <c r="D11" s="430" t="s">
        <v>154</v>
      </c>
      <c r="E11" s="430" t="s">
        <v>155</v>
      </c>
      <c r="F11" s="431"/>
      <c r="G11" s="432"/>
      <c r="H11" s="437"/>
      <c r="I11" s="438"/>
      <c r="J11" s="439"/>
    </row>
    <row r="12" spans="1:10" ht="15.75" thickBot="1">
      <c r="A12" s="440" t="s">
        <v>7</v>
      </c>
      <c r="B12" s="710">
        <v>145964.1940000002</v>
      </c>
      <c r="C12" s="711">
        <v>124911.16200000086</v>
      </c>
      <c r="D12" s="712">
        <v>45533991.652999796</v>
      </c>
      <c r="E12" s="712">
        <v>36690879.95500001</v>
      </c>
      <c r="F12" s="713">
        <v>25996.096716819775</v>
      </c>
      <c r="G12" s="714">
        <v>24477.983237265165</v>
      </c>
      <c r="H12" s="713">
        <v>21053.031999999337</v>
      </c>
      <c r="I12" s="714">
        <v>8843111.697999783</v>
      </c>
      <c r="J12" s="715">
        <v>35003.31804147443</v>
      </c>
    </row>
    <row r="13" spans="1:10" ht="14.25">
      <c r="A13" s="441" t="s">
        <v>8</v>
      </c>
      <c r="B13" s="716">
        <v>15300.532999999998</v>
      </c>
      <c r="C13" s="717">
        <v>13355.754999999985</v>
      </c>
      <c r="D13" s="717">
        <v>4755517.724000003</v>
      </c>
      <c r="E13" s="717">
        <v>3943379.870999994</v>
      </c>
      <c r="F13" s="718">
        <v>25900.610368715064</v>
      </c>
      <c r="G13" s="719">
        <v>24604.74823400099</v>
      </c>
      <c r="H13" s="720">
        <v>1944.778000000013</v>
      </c>
      <c r="I13" s="719">
        <v>812137.853000009</v>
      </c>
      <c r="J13" s="721">
        <v>34799.938304869225</v>
      </c>
    </row>
    <row r="14" spans="1:10" ht="14.25">
      <c r="A14" s="442" t="s">
        <v>9</v>
      </c>
      <c r="B14" s="722">
        <v>16446.115999999973</v>
      </c>
      <c r="C14" s="723">
        <v>13848.268999999982</v>
      </c>
      <c r="D14" s="723">
        <v>5248595.314999995</v>
      </c>
      <c r="E14" s="723">
        <v>4126455.2160000014</v>
      </c>
      <c r="F14" s="724">
        <v>26594.908057116158</v>
      </c>
      <c r="G14" s="723">
        <v>24831.353868126087</v>
      </c>
      <c r="H14" s="725">
        <v>2597.8469999999907</v>
      </c>
      <c r="I14" s="723">
        <v>1122140.0989999934</v>
      </c>
      <c r="J14" s="726">
        <v>35995.83613533301</v>
      </c>
    </row>
    <row r="15" spans="1:10" ht="14.25">
      <c r="A15" s="443" t="s">
        <v>10</v>
      </c>
      <c r="B15" s="722">
        <v>9384.631999999996</v>
      </c>
      <c r="C15" s="723">
        <v>8069.032000000002</v>
      </c>
      <c r="D15" s="723">
        <v>2924115.6320000007</v>
      </c>
      <c r="E15" s="723">
        <v>2370208.2760000057</v>
      </c>
      <c r="F15" s="724">
        <v>25965.461689565112</v>
      </c>
      <c r="G15" s="723">
        <v>24478.44503942155</v>
      </c>
      <c r="H15" s="725">
        <v>1315.599999999994</v>
      </c>
      <c r="I15" s="723">
        <v>553907.355999995</v>
      </c>
      <c r="J15" s="726">
        <v>35085.851575960114</v>
      </c>
    </row>
    <row r="16" spans="1:10" ht="14.25">
      <c r="A16" s="443" t="s">
        <v>11</v>
      </c>
      <c r="B16" s="722">
        <v>8083.090999999997</v>
      </c>
      <c r="C16" s="723">
        <v>7028.453999999992</v>
      </c>
      <c r="D16" s="723">
        <v>2503760.385</v>
      </c>
      <c r="E16" s="723">
        <v>2063181.313</v>
      </c>
      <c r="F16" s="724">
        <v>25812.736581834855</v>
      </c>
      <c r="G16" s="723">
        <v>24462.24675914981</v>
      </c>
      <c r="H16" s="725">
        <v>1054.6370000000043</v>
      </c>
      <c r="I16" s="723">
        <v>440579.0719999997</v>
      </c>
      <c r="J16" s="726">
        <v>34812.85282677025</v>
      </c>
    </row>
    <row r="17" spans="1:10" ht="14.25">
      <c r="A17" s="443" t="s">
        <v>12</v>
      </c>
      <c r="B17" s="722">
        <v>4256.979000000001</v>
      </c>
      <c r="C17" s="723">
        <v>3641.580000000003</v>
      </c>
      <c r="D17" s="723">
        <v>1325335.4439999987</v>
      </c>
      <c r="E17" s="723">
        <v>1067049.6530000004</v>
      </c>
      <c r="F17" s="724">
        <v>25944.3657892917</v>
      </c>
      <c r="G17" s="723">
        <v>24418.19331627113</v>
      </c>
      <c r="H17" s="725">
        <v>615.3989999999981</v>
      </c>
      <c r="I17" s="723">
        <v>258285.79099999834</v>
      </c>
      <c r="J17" s="726">
        <v>34975.38331499823</v>
      </c>
    </row>
    <row r="18" spans="1:10" ht="14.25">
      <c r="A18" s="443" t="s">
        <v>13</v>
      </c>
      <c r="B18" s="722">
        <v>11877.576999999996</v>
      </c>
      <c r="C18" s="723">
        <v>10190.00500000001</v>
      </c>
      <c r="D18" s="723">
        <v>3797903.994999998</v>
      </c>
      <c r="E18" s="723">
        <v>3058979.591</v>
      </c>
      <c r="F18" s="724">
        <v>26646.17535911013</v>
      </c>
      <c r="G18" s="723">
        <v>25016.1767257883</v>
      </c>
      <c r="H18" s="725">
        <v>1687.5719999999856</v>
      </c>
      <c r="I18" s="723">
        <v>738924.4039999978</v>
      </c>
      <c r="J18" s="726">
        <v>36488.53718043853</v>
      </c>
    </row>
    <row r="19" spans="1:10" ht="14.25">
      <c r="A19" s="443" t="s">
        <v>14</v>
      </c>
      <c r="B19" s="722">
        <v>6122.755999999999</v>
      </c>
      <c r="C19" s="723">
        <v>5255.664000000004</v>
      </c>
      <c r="D19" s="723">
        <v>1953023.692999999</v>
      </c>
      <c r="E19" s="723">
        <v>1576495.5229999982</v>
      </c>
      <c r="F19" s="724">
        <v>26581.489514961333</v>
      </c>
      <c r="G19" s="723">
        <v>24996.770515897973</v>
      </c>
      <c r="H19" s="725">
        <v>867.0919999999951</v>
      </c>
      <c r="I19" s="723">
        <v>376528.17000000086</v>
      </c>
      <c r="J19" s="726">
        <v>36186.87232727352</v>
      </c>
    </row>
    <row r="20" spans="1:10" ht="14.25">
      <c r="A20" s="443" t="s">
        <v>15</v>
      </c>
      <c r="B20" s="722">
        <v>8347.286999999988</v>
      </c>
      <c r="C20" s="723">
        <v>7064.247999999998</v>
      </c>
      <c r="D20" s="723">
        <v>2533064.881999995</v>
      </c>
      <c r="E20" s="723">
        <v>2025857.2189999982</v>
      </c>
      <c r="F20" s="724">
        <v>25288.30507045781</v>
      </c>
      <c r="G20" s="723">
        <v>23898.005126188462</v>
      </c>
      <c r="H20" s="725">
        <v>1283.0389999999898</v>
      </c>
      <c r="I20" s="723">
        <v>507207.6629999969</v>
      </c>
      <c r="J20" s="726">
        <v>32943.11805798583</v>
      </c>
    </row>
    <row r="21" spans="1:10" ht="14.25">
      <c r="A21" s="443" t="s">
        <v>16</v>
      </c>
      <c r="B21" s="722">
        <v>7579.157000000003</v>
      </c>
      <c r="C21" s="723">
        <v>6377.532000000003</v>
      </c>
      <c r="D21" s="723">
        <v>2350242.7159999963</v>
      </c>
      <c r="E21" s="723">
        <v>1865901.477000001</v>
      </c>
      <c r="F21" s="724">
        <v>25841.074365746255</v>
      </c>
      <c r="G21" s="723">
        <v>24381.18534724718</v>
      </c>
      <c r="H21" s="725">
        <v>1201.625</v>
      </c>
      <c r="I21" s="723">
        <v>484341.2389999954</v>
      </c>
      <c r="J21" s="726">
        <v>33589.322722701574</v>
      </c>
    </row>
    <row r="22" spans="1:10" ht="14.25">
      <c r="A22" s="443" t="s">
        <v>17</v>
      </c>
      <c r="B22" s="722">
        <v>7456.470999999994</v>
      </c>
      <c r="C22" s="723">
        <v>6303.732000000002</v>
      </c>
      <c r="D22" s="723">
        <v>2296954.846000003</v>
      </c>
      <c r="E22" s="723">
        <v>1831603.4779999978</v>
      </c>
      <c r="F22" s="724">
        <v>25670.709888542948</v>
      </c>
      <c r="G22" s="723">
        <v>24213.215784977285</v>
      </c>
      <c r="H22" s="725">
        <v>1152.7389999999923</v>
      </c>
      <c r="I22" s="723">
        <v>465351.3680000054</v>
      </c>
      <c r="J22" s="726">
        <v>33640.98956196275</v>
      </c>
    </row>
    <row r="23" spans="1:10" ht="14.25">
      <c r="A23" s="443" t="s">
        <v>18</v>
      </c>
      <c r="B23" s="722">
        <v>16107.60500000002</v>
      </c>
      <c r="C23" s="723">
        <v>13732.118000000017</v>
      </c>
      <c r="D23" s="723">
        <v>5006211.340999995</v>
      </c>
      <c r="E23" s="723">
        <v>4015858.8379999953</v>
      </c>
      <c r="F23" s="724">
        <v>25899.83293088363</v>
      </c>
      <c r="G23" s="723">
        <v>24370.232120541485</v>
      </c>
      <c r="H23" s="725">
        <v>2375.487000000003</v>
      </c>
      <c r="I23" s="723">
        <v>990352.503</v>
      </c>
      <c r="J23" s="726">
        <v>34742.0866752796</v>
      </c>
    </row>
    <row r="24" spans="1:10" ht="14.25">
      <c r="A24" s="443" t="s">
        <v>19</v>
      </c>
      <c r="B24" s="722">
        <v>9349.102999999994</v>
      </c>
      <c r="C24" s="723">
        <v>8005.112000000011</v>
      </c>
      <c r="D24" s="723">
        <v>2908717.735</v>
      </c>
      <c r="E24" s="723">
        <v>2331037.018999997</v>
      </c>
      <c r="F24" s="724">
        <v>25926.887807668125</v>
      </c>
      <c r="G24" s="723">
        <v>24266.129557795837</v>
      </c>
      <c r="H24" s="725">
        <v>1343.9909999999827</v>
      </c>
      <c r="I24" s="723">
        <v>577680.7160000028</v>
      </c>
      <c r="J24" s="726">
        <v>35818.73663340567</v>
      </c>
    </row>
    <row r="25" spans="1:10" ht="14.25">
      <c r="A25" s="443" t="s">
        <v>20</v>
      </c>
      <c r="B25" s="722">
        <v>8483.498999999994</v>
      </c>
      <c r="C25" s="723">
        <v>7254.572999999998</v>
      </c>
      <c r="D25" s="723">
        <v>2575146.168000003</v>
      </c>
      <c r="E25" s="723">
        <v>2065371.3779999984</v>
      </c>
      <c r="F25" s="724">
        <v>25295.637330775942</v>
      </c>
      <c r="G25" s="723">
        <v>23724.93618852549</v>
      </c>
      <c r="H25" s="725">
        <v>1228.9259999999967</v>
      </c>
      <c r="I25" s="723">
        <v>509774.79000000446</v>
      </c>
      <c r="J25" s="726">
        <v>34567.77096424071</v>
      </c>
    </row>
    <row r="26" spans="1:10" ht="15" thickBot="1">
      <c r="A26" s="444" t="s">
        <v>21</v>
      </c>
      <c r="B26" s="727">
        <v>17169.38799999998</v>
      </c>
      <c r="C26" s="728">
        <v>14785.087999999996</v>
      </c>
      <c r="D26" s="728">
        <v>5355401.776999997</v>
      </c>
      <c r="E26" s="728">
        <v>4349501.102999996</v>
      </c>
      <c r="F26" s="729">
        <v>25992.975487342177</v>
      </c>
      <c r="G26" s="728">
        <v>24515.13479324572</v>
      </c>
      <c r="H26" s="730">
        <v>2384.2999999999847</v>
      </c>
      <c r="I26" s="728">
        <v>1005900.6740000006</v>
      </c>
      <c r="J26" s="731">
        <v>35157.09271763924</v>
      </c>
    </row>
  </sheetData>
  <sheetProtection/>
  <mergeCells count="1">
    <mergeCell ref="H9:J9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6.625" style="0" customWidth="1"/>
    <col min="2" max="2" width="15.75390625" style="121" customWidth="1"/>
    <col min="3" max="3" width="18.25390625" style="122" customWidth="1"/>
    <col min="4" max="4" width="16.25390625" style="122" customWidth="1"/>
    <col min="5" max="5" width="13.875" style="122" customWidth="1"/>
    <col min="6" max="6" width="16.00390625" style="121" customWidth="1"/>
    <col min="7" max="7" width="13.125" style="25" customWidth="1"/>
    <col min="8" max="8" width="14.75390625" style="25" customWidth="1"/>
    <col min="9" max="9" width="13.25390625" style="5" customWidth="1"/>
    <col min="10" max="10" width="15.375" style="0" customWidth="1"/>
  </cols>
  <sheetData>
    <row r="1" spans="1:10" s="1" customFormat="1" ht="15.75">
      <c r="A1" s="26" t="s">
        <v>134</v>
      </c>
      <c r="B1" s="122"/>
      <c r="C1" s="122"/>
      <c r="D1" s="122"/>
      <c r="E1" s="122"/>
      <c r="F1" s="122"/>
      <c r="G1" s="5"/>
      <c r="H1" s="5"/>
      <c r="I1" s="5"/>
      <c r="J1" s="28" t="s">
        <v>79</v>
      </c>
    </row>
    <row r="2" spans="2:9" s="1" customFormat="1" ht="12.75">
      <c r="B2" s="122"/>
      <c r="C2" s="122"/>
      <c r="D2" s="122"/>
      <c r="E2" s="122"/>
      <c r="F2" s="122"/>
      <c r="G2" s="5"/>
      <c r="H2" s="5"/>
      <c r="I2" s="5"/>
    </row>
    <row r="3" spans="2:9" s="1" customFormat="1" ht="4.5" customHeight="1">
      <c r="B3" s="122"/>
      <c r="C3" s="122"/>
      <c r="D3" s="122"/>
      <c r="E3" s="122"/>
      <c r="F3" s="122"/>
      <c r="G3" s="5"/>
      <c r="H3" s="5"/>
      <c r="I3" s="5"/>
    </row>
    <row r="4" spans="1:13" s="1" customFormat="1" ht="15" customHeight="1">
      <c r="A4"/>
      <c r="B4" s="121"/>
      <c r="C4" s="122"/>
      <c r="D4" s="122"/>
      <c r="E4" s="122"/>
      <c r="F4" s="121"/>
      <c r="G4" s="25"/>
      <c r="H4" s="25"/>
      <c r="I4" s="5"/>
      <c r="J4"/>
      <c r="K4"/>
      <c r="L4"/>
      <c r="M4"/>
    </row>
    <row r="5" spans="1:13" s="1" customFormat="1" ht="26.25">
      <c r="A5" s="413" t="s">
        <v>93</v>
      </c>
      <c r="B5" s="410"/>
      <c r="C5" s="410"/>
      <c r="D5" s="411"/>
      <c r="E5" s="411"/>
      <c r="F5" s="412"/>
      <c r="G5" s="412"/>
      <c r="H5" s="412"/>
      <c r="I5" s="412"/>
      <c r="J5" s="412"/>
      <c r="K5" s="412"/>
      <c r="L5" s="412"/>
      <c r="M5" s="412"/>
    </row>
    <row r="6" spans="1:13" s="1" customFormat="1" ht="12.75">
      <c r="A6" s="412"/>
      <c r="B6" s="410"/>
      <c r="C6" s="410"/>
      <c r="D6" s="411"/>
      <c r="E6" s="411"/>
      <c r="F6" s="412"/>
      <c r="G6" s="412"/>
      <c r="H6" s="412"/>
      <c r="I6" s="412"/>
      <c r="J6" s="412"/>
      <c r="K6" s="412"/>
      <c r="L6" s="412"/>
      <c r="M6" s="412"/>
    </row>
    <row r="7" spans="1:13" s="1" customFormat="1" ht="18">
      <c r="A7" s="414" t="s">
        <v>194</v>
      </c>
      <c r="B7" s="410"/>
      <c r="C7" s="410"/>
      <c r="D7" s="411"/>
      <c r="E7" s="411"/>
      <c r="F7" s="412"/>
      <c r="G7" s="412"/>
      <c r="H7" s="412"/>
      <c r="I7" s="412"/>
      <c r="J7" s="412"/>
      <c r="K7" s="412"/>
      <c r="L7" s="412"/>
      <c r="M7" s="412"/>
    </row>
    <row r="8" spans="1:13" s="123" customFormat="1" ht="20.25" customHeight="1" thickBot="1">
      <c r="A8" s="415" t="s">
        <v>137</v>
      </c>
      <c r="B8" s="416"/>
      <c r="C8" s="416"/>
      <c r="D8" s="417"/>
      <c r="E8" s="417"/>
      <c r="F8" s="418"/>
      <c r="G8" s="417"/>
      <c r="H8" s="417"/>
      <c r="I8" s="417"/>
      <c r="J8" s="419"/>
      <c r="K8" s="445"/>
      <c r="L8" s="445"/>
      <c r="M8" s="445"/>
    </row>
    <row r="9" spans="1:13" s="23" customFormat="1" ht="18" customHeight="1">
      <c r="A9" s="420"/>
      <c r="B9" s="446" t="s">
        <v>2</v>
      </c>
      <c r="C9" s="402" t="s">
        <v>2</v>
      </c>
      <c r="D9" s="423" t="s">
        <v>143</v>
      </c>
      <c r="E9" s="423" t="s">
        <v>143</v>
      </c>
      <c r="F9" s="424"/>
      <c r="G9" s="425"/>
      <c r="H9" s="424"/>
      <c r="I9" s="424"/>
      <c r="J9" s="426"/>
      <c r="K9" s="412"/>
      <c r="L9" s="412"/>
      <c r="M9" s="412"/>
    </row>
    <row r="10" spans="1:13" s="23" customFormat="1" ht="18" customHeight="1">
      <c r="A10" s="427" t="s">
        <v>50</v>
      </c>
      <c r="B10" s="447" t="s">
        <v>26</v>
      </c>
      <c r="C10" s="404" t="s">
        <v>144</v>
      </c>
      <c r="D10" s="430" t="s">
        <v>145</v>
      </c>
      <c r="E10" s="430" t="s">
        <v>145</v>
      </c>
      <c r="F10" s="431" t="s">
        <v>146</v>
      </c>
      <c r="G10" s="432" t="s">
        <v>146</v>
      </c>
      <c r="H10" s="1039" t="s">
        <v>147</v>
      </c>
      <c r="I10" s="1040"/>
      <c r="J10" s="1041"/>
      <c r="K10" s="412"/>
      <c r="L10" s="412"/>
      <c r="M10" s="412"/>
    </row>
    <row r="11" spans="1:13" s="23" customFormat="1" ht="18" customHeight="1">
      <c r="A11" s="427" t="s">
        <v>91</v>
      </c>
      <c r="B11" s="447" t="s">
        <v>156</v>
      </c>
      <c r="C11" s="448" t="s">
        <v>92</v>
      </c>
      <c r="D11" s="430" t="s">
        <v>156</v>
      </c>
      <c r="E11" s="430" t="s">
        <v>149</v>
      </c>
      <c r="F11" s="431" t="s">
        <v>157</v>
      </c>
      <c r="G11" s="432" t="s">
        <v>158</v>
      </c>
      <c r="H11" s="434" t="s">
        <v>151</v>
      </c>
      <c r="I11" s="435" t="s">
        <v>152</v>
      </c>
      <c r="J11" s="436" t="s">
        <v>153</v>
      </c>
      <c r="K11" s="412"/>
      <c r="L11" s="412"/>
      <c r="M11" s="412"/>
    </row>
    <row r="12" spans="1:13" s="23" customFormat="1" ht="18" customHeight="1" thickBot="1">
      <c r="A12" s="427"/>
      <c r="B12" s="447" t="s">
        <v>5</v>
      </c>
      <c r="C12" s="404" t="s">
        <v>47</v>
      </c>
      <c r="D12" s="430" t="s">
        <v>154</v>
      </c>
      <c r="E12" s="430" t="s">
        <v>155</v>
      </c>
      <c r="F12" s="431"/>
      <c r="G12" s="432"/>
      <c r="H12" s="437"/>
      <c r="I12" s="438"/>
      <c r="J12" s="439"/>
      <c r="K12" s="412"/>
      <c r="L12" s="412"/>
      <c r="M12" s="412"/>
    </row>
    <row r="13" spans="1:13" s="23" customFormat="1" ht="18" customHeight="1" thickBot="1">
      <c r="A13" s="440" t="s">
        <v>7</v>
      </c>
      <c r="B13" s="732">
        <v>59990.92800000025</v>
      </c>
      <c r="C13" s="733">
        <v>50458.91100000028</v>
      </c>
      <c r="D13" s="734">
        <v>10441121.79700002</v>
      </c>
      <c r="E13" s="734">
        <v>8156523.528999997</v>
      </c>
      <c r="F13" s="735">
        <v>14503.751018542862</v>
      </c>
      <c r="G13" s="736">
        <v>13470.57002643853</v>
      </c>
      <c r="H13" s="735">
        <v>9532.01699999997</v>
      </c>
      <c r="I13" s="736">
        <v>2284598.2680000234</v>
      </c>
      <c r="J13" s="737">
        <v>19973.022393896543</v>
      </c>
      <c r="K13" s="449"/>
      <c r="L13" s="449"/>
      <c r="M13" s="449"/>
    </row>
    <row r="14" spans="1:13" s="23" customFormat="1" ht="18" customHeight="1">
      <c r="A14" s="441" t="s">
        <v>8</v>
      </c>
      <c r="B14" s="738">
        <v>6139.423000000003</v>
      </c>
      <c r="C14" s="739">
        <v>5001.427000000003</v>
      </c>
      <c r="D14" s="739">
        <v>1088497.7490000008</v>
      </c>
      <c r="E14" s="739">
        <v>814934.5000000006</v>
      </c>
      <c r="F14" s="740">
        <v>14774.702077051868</v>
      </c>
      <c r="G14" s="741">
        <v>13578.366400895853</v>
      </c>
      <c r="H14" s="742">
        <v>1137.996</v>
      </c>
      <c r="I14" s="741">
        <v>273563.2490000002</v>
      </c>
      <c r="J14" s="743">
        <v>20032.528599983376</v>
      </c>
      <c r="K14" s="449"/>
      <c r="L14" s="449"/>
      <c r="M14" s="449"/>
    </row>
    <row r="15" spans="1:13" s="23" customFormat="1" ht="18" customHeight="1">
      <c r="A15" s="442" t="s">
        <v>9</v>
      </c>
      <c r="B15" s="744">
        <v>6904.6130000000185</v>
      </c>
      <c r="C15" s="745">
        <v>5841.18900000002</v>
      </c>
      <c r="D15" s="745">
        <v>1201411.1490000002</v>
      </c>
      <c r="E15" s="745">
        <v>946001.8350000004</v>
      </c>
      <c r="F15" s="746">
        <v>14500.102431519297</v>
      </c>
      <c r="G15" s="745">
        <v>13496.136873845335</v>
      </c>
      <c r="H15" s="747">
        <v>1063.4239999999982</v>
      </c>
      <c r="I15" s="745">
        <v>255409.31399999978</v>
      </c>
      <c r="J15" s="748">
        <v>20014.69733615192</v>
      </c>
      <c r="K15" s="449"/>
      <c r="L15" s="449"/>
      <c r="M15" s="449"/>
    </row>
    <row r="16" spans="1:13" s="23" customFormat="1" ht="18" customHeight="1">
      <c r="A16" s="443" t="s">
        <v>10</v>
      </c>
      <c r="B16" s="744">
        <v>3984.823000000003</v>
      </c>
      <c r="C16" s="745">
        <v>3245.1560000000018</v>
      </c>
      <c r="D16" s="745">
        <v>692512.095</v>
      </c>
      <c r="E16" s="745">
        <v>519611.78900000075</v>
      </c>
      <c r="F16" s="746">
        <v>14482.284721303797</v>
      </c>
      <c r="G16" s="745">
        <v>13343.266831137458</v>
      </c>
      <c r="H16" s="747">
        <v>739.6670000000013</v>
      </c>
      <c r="I16" s="745">
        <v>172900.30599999923</v>
      </c>
      <c r="J16" s="748">
        <v>19479.520964614134</v>
      </c>
      <c r="K16" s="449"/>
      <c r="L16" s="449"/>
      <c r="M16" s="449"/>
    </row>
    <row r="17" spans="1:13" s="23" customFormat="1" ht="18" customHeight="1">
      <c r="A17" s="443" t="s">
        <v>11</v>
      </c>
      <c r="B17" s="744">
        <v>3131.9409999999984</v>
      </c>
      <c r="C17" s="745">
        <v>2684.077000000001</v>
      </c>
      <c r="D17" s="745">
        <v>541408.1310000003</v>
      </c>
      <c r="E17" s="745">
        <v>434363.91499999986</v>
      </c>
      <c r="F17" s="746">
        <v>14405.553696573483</v>
      </c>
      <c r="G17" s="745">
        <v>13485.82507754682</v>
      </c>
      <c r="H17" s="747">
        <v>447.8639999999973</v>
      </c>
      <c r="I17" s="745">
        <v>107044.21600000042</v>
      </c>
      <c r="J17" s="748">
        <v>19917.544909466764</v>
      </c>
      <c r="K17" s="449"/>
      <c r="L17" s="449"/>
      <c r="M17" s="449"/>
    </row>
    <row r="18" spans="1:13" s="23" customFormat="1" ht="18" customHeight="1">
      <c r="A18" s="443" t="s">
        <v>12</v>
      </c>
      <c r="B18" s="744">
        <v>1666.5840000000003</v>
      </c>
      <c r="C18" s="745">
        <v>1403.1029999999998</v>
      </c>
      <c r="D18" s="745">
        <v>289573.0940000003</v>
      </c>
      <c r="E18" s="745">
        <v>227890.49599999998</v>
      </c>
      <c r="F18" s="746">
        <v>14479.372876894706</v>
      </c>
      <c r="G18" s="745">
        <v>13534.911312046705</v>
      </c>
      <c r="H18" s="747">
        <v>263.48100000000045</v>
      </c>
      <c r="I18" s="745">
        <v>61682.59800000029</v>
      </c>
      <c r="J18" s="748">
        <v>19508.869709770403</v>
      </c>
      <c r="K18" s="449"/>
      <c r="L18" s="449"/>
      <c r="M18" s="449"/>
    </row>
    <row r="19" spans="1:13" s="23" customFormat="1" ht="18" customHeight="1">
      <c r="A19" s="443" t="s">
        <v>13</v>
      </c>
      <c r="B19" s="744">
        <v>4972.124000000001</v>
      </c>
      <c r="C19" s="745">
        <v>4209.277000000001</v>
      </c>
      <c r="D19" s="745">
        <v>896864.563000001</v>
      </c>
      <c r="E19" s="745">
        <v>706422.366</v>
      </c>
      <c r="F19" s="746">
        <v>15031.546595244487</v>
      </c>
      <c r="G19" s="745">
        <v>13985.425644356497</v>
      </c>
      <c r="H19" s="747">
        <v>762.8469999999998</v>
      </c>
      <c r="I19" s="745">
        <v>190442.19700000098</v>
      </c>
      <c r="J19" s="748">
        <v>20803.88738938925</v>
      </c>
      <c r="K19" s="449"/>
      <c r="L19" s="449"/>
      <c r="M19" s="449"/>
    </row>
    <row r="20" spans="1:13" s="23" customFormat="1" ht="18" customHeight="1">
      <c r="A20" s="443" t="s">
        <v>14</v>
      </c>
      <c r="B20" s="744">
        <v>2501.942000000001</v>
      </c>
      <c r="C20" s="745">
        <v>2084.241000000001</v>
      </c>
      <c r="D20" s="745">
        <v>447536.5160000007</v>
      </c>
      <c r="E20" s="745">
        <v>348806.6169999998</v>
      </c>
      <c r="F20" s="746">
        <v>14906.304649215175</v>
      </c>
      <c r="G20" s="745">
        <v>13946.188604548757</v>
      </c>
      <c r="H20" s="747">
        <v>417.701</v>
      </c>
      <c r="I20" s="745">
        <v>98729.8990000009</v>
      </c>
      <c r="J20" s="748">
        <v>19697.083759276153</v>
      </c>
      <c r="K20" s="449"/>
      <c r="L20" s="449"/>
      <c r="M20" s="449"/>
    </row>
    <row r="21" spans="1:13" s="23" customFormat="1" ht="18" customHeight="1">
      <c r="A21" s="443" t="s">
        <v>15</v>
      </c>
      <c r="B21" s="744">
        <v>3298.854000000007</v>
      </c>
      <c r="C21" s="745">
        <v>2727.569000000007</v>
      </c>
      <c r="D21" s="745">
        <v>565871.1880000005</v>
      </c>
      <c r="E21" s="745">
        <v>434349.4019999999</v>
      </c>
      <c r="F21" s="746">
        <v>14294.6406034742</v>
      </c>
      <c r="G21" s="745">
        <v>13270.345681447436</v>
      </c>
      <c r="H21" s="747">
        <v>571.2850000000003</v>
      </c>
      <c r="I21" s="745">
        <v>131521.78600000066</v>
      </c>
      <c r="J21" s="748">
        <v>19185.080709861773</v>
      </c>
      <c r="K21" s="449"/>
      <c r="L21" s="449"/>
      <c r="M21" s="449"/>
    </row>
    <row r="22" spans="1:13" s="23" customFormat="1" ht="18" customHeight="1">
      <c r="A22" s="443" t="s">
        <v>16</v>
      </c>
      <c r="B22" s="744">
        <v>3112.1180000000054</v>
      </c>
      <c r="C22" s="745">
        <v>2610.312000000003</v>
      </c>
      <c r="D22" s="745">
        <v>538083.2090000003</v>
      </c>
      <c r="E22" s="745">
        <v>420651.8310000003</v>
      </c>
      <c r="F22" s="746">
        <v>14408.279961321072</v>
      </c>
      <c r="G22" s="745">
        <v>13429.168333134117</v>
      </c>
      <c r="H22" s="747">
        <v>501.8060000000023</v>
      </c>
      <c r="I22" s="745">
        <v>117431.37799999997</v>
      </c>
      <c r="J22" s="748">
        <v>19501.45707039497</v>
      </c>
      <c r="K22" s="449"/>
      <c r="L22" s="449"/>
      <c r="M22" s="449"/>
    </row>
    <row r="23" spans="1:13" ht="18" customHeight="1">
      <c r="A23" s="443" t="s">
        <v>17</v>
      </c>
      <c r="B23" s="744">
        <v>3136.784000000003</v>
      </c>
      <c r="C23" s="745">
        <v>2662.943999999999</v>
      </c>
      <c r="D23" s="745">
        <v>535605.2459999995</v>
      </c>
      <c r="E23" s="745">
        <v>423308.3380000002</v>
      </c>
      <c r="F23" s="746">
        <v>14229.150142311333</v>
      </c>
      <c r="G23" s="745">
        <v>13246.878204473456</v>
      </c>
      <c r="H23" s="747">
        <v>473.8400000000038</v>
      </c>
      <c r="I23" s="745">
        <v>112296.90799999924</v>
      </c>
      <c r="J23" s="748">
        <v>19749.44214643451</v>
      </c>
      <c r="K23" s="449"/>
      <c r="L23" s="449"/>
      <c r="M23" s="449"/>
    </row>
    <row r="24" spans="1:13" ht="18" customHeight="1">
      <c r="A24" s="443" t="s">
        <v>18</v>
      </c>
      <c r="B24" s="744">
        <v>6635.407000000008</v>
      </c>
      <c r="C24" s="745">
        <v>5650.338000000006</v>
      </c>
      <c r="D24" s="745">
        <v>1164527.2849999985</v>
      </c>
      <c r="E24" s="745">
        <v>921535.0139999995</v>
      </c>
      <c r="F24" s="746">
        <v>14625.167742787506</v>
      </c>
      <c r="G24" s="745">
        <v>13591.14879499242</v>
      </c>
      <c r="H24" s="747">
        <v>985.0690000000022</v>
      </c>
      <c r="I24" s="745">
        <v>242992.27099999902</v>
      </c>
      <c r="J24" s="748">
        <v>20556.281759619418</v>
      </c>
      <c r="K24" s="449"/>
      <c r="L24" s="449"/>
      <c r="M24" s="449"/>
    </row>
    <row r="25" spans="1:13" ht="14.25">
      <c r="A25" s="443" t="s">
        <v>19</v>
      </c>
      <c r="B25" s="744">
        <v>3643.656000000005</v>
      </c>
      <c r="C25" s="745">
        <v>3143.2490000000093</v>
      </c>
      <c r="D25" s="745">
        <v>629532.4589999999</v>
      </c>
      <c r="E25" s="745">
        <v>505718.0400000002</v>
      </c>
      <c r="F25" s="746">
        <v>14397.911946133205</v>
      </c>
      <c r="G25" s="745">
        <v>13407.518780726532</v>
      </c>
      <c r="H25" s="747">
        <v>500.4069999999956</v>
      </c>
      <c r="I25" s="745">
        <v>123814.4189999997</v>
      </c>
      <c r="J25" s="748">
        <v>20618.952672524694</v>
      </c>
      <c r="K25" s="449"/>
      <c r="L25" s="449"/>
      <c r="M25" s="449"/>
    </row>
    <row r="26" spans="1:13" ht="14.25">
      <c r="A26" s="443" t="s">
        <v>20</v>
      </c>
      <c r="B26" s="744">
        <v>3627.1460000000034</v>
      </c>
      <c r="C26" s="745">
        <v>3056.2950000000014</v>
      </c>
      <c r="D26" s="745">
        <v>613916.7730000005</v>
      </c>
      <c r="E26" s="745">
        <v>480223.71800000075</v>
      </c>
      <c r="F26" s="746">
        <v>14104.679294225632</v>
      </c>
      <c r="G26" s="745">
        <v>13093.841781198056</v>
      </c>
      <c r="H26" s="747">
        <v>570.8510000000019</v>
      </c>
      <c r="I26" s="745">
        <v>133693.05499999976</v>
      </c>
      <c r="J26" s="748">
        <v>19516.630288230393</v>
      </c>
      <c r="K26" s="449"/>
      <c r="L26" s="449"/>
      <c r="M26" s="449"/>
    </row>
    <row r="27" spans="1:13" s="412" customFormat="1" ht="15" thickBot="1">
      <c r="A27" s="444" t="s">
        <v>21</v>
      </c>
      <c r="B27" s="749">
        <v>7235.512999999994</v>
      </c>
      <c r="C27" s="750">
        <v>6139.734</v>
      </c>
      <c r="D27" s="750">
        <v>1235782.3399999975</v>
      </c>
      <c r="E27" s="750">
        <v>972705.6680000003</v>
      </c>
      <c r="F27" s="751">
        <v>14232.834861421237</v>
      </c>
      <c r="G27" s="750">
        <v>13202.331838263137</v>
      </c>
      <c r="H27" s="752">
        <v>1095.7789999999932</v>
      </c>
      <c r="I27" s="750">
        <v>263076.6719999972</v>
      </c>
      <c r="J27" s="753">
        <v>20006.82254359675</v>
      </c>
      <c r="K27" s="449"/>
      <c r="L27" s="449"/>
      <c r="M27" s="449"/>
    </row>
    <row r="28" spans="1:13" s="412" customFormat="1" ht="4.5" customHeight="1">
      <c r="A28"/>
      <c r="B28" s="121"/>
      <c r="C28" s="122"/>
      <c r="D28" s="122"/>
      <c r="E28" s="122"/>
      <c r="F28" s="121"/>
      <c r="G28" s="25"/>
      <c r="H28" s="25"/>
      <c r="I28" s="5"/>
      <c r="J28"/>
      <c r="K28"/>
      <c r="L28"/>
      <c r="M28"/>
    </row>
    <row r="29" spans="1:13" s="412" customFormat="1" ht="20.25" customHeight="1">
      <c r="A29"/>
      <c r="B29" s="121"/>
      <c r="C29" s="122"/>
      <c r="D29" s="122"/>
      <c r="E29" s="122"/>
      <c r="F29" s="121"/>
      <c r="G29" s="25"/>
      <c r="H29" s="25"/>
      <c r="I29" s="5"/>
      <c r="J29"/>
      <c r="K29"/>
      <c r="L29"/>
      <c r="M29"/>
    </row>
    <row r="30" spans="1:13" s="445" customFormat="1" ht="26.25" customHeight="1">
      <c r="A30"/>
      <c r="B30" s="121"/>
      <c r="C30" s="122"/>
      <c r="D30" s="122"/>
      <c r="E30" s="122"/>
      <c r="F30" s="121"/>
      <c r="G30" s="25"/>
      <c r="H30" s="25"/>
      <c r="I30" s="5"/>
      <c r="J30"/>
      <c r="K30"/>
      <c r="L30"/>
      <c r="M30"/>
    </row>
    <row r="31" spans="1:13" s="412" customFormat="1" ht="15" customHeight="1">
      <c r="A31"/>
      <c r="B31" s="121"/>
      <c r="C31" s="122"/>
      <c r="D31" s="122"/>
      <c r="E31" s="122"/>
      <c r="F31" s="121"/>
      <c r="G31" s="25"/>
      <c r="H31" s="25"/>
      <c r="I31" s="5"/>
      <c r="J31"/>
      <c r="K31"/>
      <c r="L31"/>
      <c r="M31"/>
    </row>
    <row r="32" spans="1:13" s="412" customFormat="1" ht="12.75">
      <c r="A32"/>
      <c r="B32" s="121"/>
      <c r="C32" s="122"/>
      <c r="D32" s="122"/>
      <c r="E32" s="122"/>
      <c r="F32" s="121"/>
      <c r="G32" s="25"/>
      <c r="H32" s="25"/>
      <c r="I32" s="5"/>
      <c r="J32"/>
      <c r="K32"/>
      <c r="L32"/>
      <c r="M32"/>
    </row>
    <row r="33" spans="1:13" s="412" customFormat="1" ht="12.75">
      <c r="A33"/>
      <c r="B33" s="121"/>
      <c r="C33" s="122"/>
      <c r="D33" s="122"/>
      <c r="E33" s="122"/>
      <c r="F33" s="121"/>
      <c r="G33" s="25"/>
      <c r="H33" s="25"/>
      <c r="I33" s="5"/>
      <c r="J33"/>
      <c r="K33"/>
      <c r="L33"/>
      <c r="M33"/>
    </row>
    <row r="34" spans="1:13" s="412" customFormat="1" ht="12.75">
      <c r="A34"/>
      <c r="B34" s="121"/>
      <c r="C34" s="122"/>
      <c r="D34" s="122"/>
      <c r="E34" s="122"/>
      <c r="F34" s="121"/>
      <c r="G34" s="25"/>
      <c r="H34" s="25"/>
      <c r="I34" s="5"/>
      <c r="J34"/>
      <c r="K34"/>
      <c r="L34"/>
      <c r="M34"/>
    </row>
    <row r="35" spans="1:13" s="449" customFormat="1" ht="20.25" customHeight="1">
      <c r="A35"/>
      <c r="B35" s="121"/>
      <c r="C35" s="122"/>
      <c r="D35" s="122"/>
      <c r="E35" s="122"/>
      <c r="F35" s="121"/>
      <c r="G35" s="25"/>
      <c r="H35" s="25"/>
      <c r="I35" s="5"/>
      <c r="J35"/>
      <c r="K35"/>
      <c r="L35"/>
      <c r="M35"/>
    </row>
    <row r="36" spans="1:13" s="449" customFormat="1" ht="18" customHeight="1">
      <c r="A36"/>
      <c r="B36" s="121"/>
      <c r="C36" s="122"/>
      <c r="D36" s="122"/>
      <c r="E36" s="122"/>
      <c r="F36" s="121"/>
      <c r="G36" s="25"/>
      <c r="H36" s="25"/>
      <c r="I36" s="5"/>
      <c r="J36"/>
      <c r="K36"/>
      <c r="L36"/>
      <c r="M36"/>
    </row>
    <row r="37" spans="1:13" s="449" customFormat="1" ht="18" customHeight="1">
      <c r="A37"/>
      <c r="B37" s="121"/>
      <c r="C37" s="122"/>
      <c r="D37" s="122"/>
      <c r="E37" s="122"/>
      <c r="F37" s="121"/>
      <c r="G37" s="25"/>
      <c r="H37" s="25"/>
      <c r="I37" s="5"/>
      <c r="J37"/>
      <c r="K37"/>
      <c r="L37"/>
      <c r="M37"/>
    </row>
    <row r="38" spans="1:13" s="449" customFormat="1" ht="18" customHeight="1">
      <c r="A38"/>
      <c r="B38" s="121"/>
      <c r="C38" s="122"/>
      <c r="D38" s="122"/>
      <c r="E38" s="122"/>
      <c r="F38" s="121"/>
      <c r="G38" s="25"/>
      <c r="H38" s="25"/>
      <c r="I38" s="5"/>
      <c r="J38"/>
      <c r="K38"/>
      <c r="L38"/>
      <c r="M38"/>
    </row>
    <row r="39" spans="1:13" s="449" customFormat="1" ht="18" customHeight="1">
      <c r="A39"/>
      <c r="B39" s="121"/>
      <c r="C39" s="122"/>
      <c r="D39" s="122"/>
      <c r="E39" s="122"/>
      <c r="F39" s="121"/>
      <c r="G39" s="25"/>
      <c r="H39" s="25"/>
      <c r="I39" s="5"/>
      <c r="J39"/>
      <c r="K39"/>
      <c r="L39"/>
      <c r="M39"/>
    </row>
    <row r="40" spans="1:13" s="449" customFormat="1" ht="18" customHeight="1">
      <c r="A40"/>
      <c r="B40" s="121"/>
      <c r="C40" s="122"/>
      <c r="D40" s="122"/>
      <c r="E40" s="122"/>
      <c r="F40" s="121"/>
      <c r="G40" s="25"/>
      <c r="H40" s="25"/>
      <c r="I40" s="5"/>
      <c r="J40"/>
      <c r="K40"/>
      <c r="L40"/>
      <c r="M40"/>
    </row>
    <row r="41" spans="1:13" s="449" customFormat="1" ht="18" customHeight="1">
      <c r="A41"/>
      <c r="B41" s="121"/>
      <c r="C41" s="122"/>
      <c r="D41" s="122"/>
      <c r="E41" s="122"/>
      <c r="F41" s="121"/>
      <c r="G41" s="25"/>
      <c r="H41" s="25"/>
      <c r="I41" s="5"/>
      <c r="J41"/>
      <c r="K41"/>
      <c r="L41"/>
      <c r="M41"/>
    </row>
    <row r="42" spans="1:13" s="449" customFormat="1" ht="18" customHeight="1">
      <c r="A42"/>
      <c r="B42" s="121"/>
      <c r="C42" s="122"/>
      <c r="D42" s="122"/>
      <c r="E42" s="122"/>
      <c r="F42" s="121"/>
      <c r="G42" s="25"/>
      <c r="H42" s="25"/>
      <c r="I42" s="5"/>
      <c r="J42"/>
      <c r="K42"/>
      <c r="L42"/>
      <c r="M42"/>
    </row>
    <row r="43" spans="1:13" s="449" customFormat="1" ht="18" customHeight="1">
      <c r="A43"/>
      <c r="B43" s="121"/>
      <c r="C43" s="122"/>
      <c r="D43" s="122"/>
      <c r="E43" s="122"/>
      <c r="F43" s="121"/>
      <c r="G43" s="25"/>
      <c r="H43" s="25"/>
      <c r="I43" s="5"/>
      <c r="J43"/>
      <c r="K43"/>
      <c r="L43"/>
      <c r="M43"/>
    </row>
    <row r="44" spans="1:13" s="449" customFormat="1" ht="18" customHeight="1">
      <c r="A44"/>
      <c r="B44" s="121"/>
      <c r="C44" s="122"/>
      <c r="D44" s="122"/>
      <c r="E44" s="122"/>
      <c r="F44" s="121"/>
      <c r="G44" s="25"/>
      <c r="H44" s="25"/>
      <c r="I44" s="5"/>
      <c r="J44"/>
      <c r="K44"/>
      <c r="L44"/>
      <c r="M44"/>
    </row>
    <row r="45" spans="1:13" s="449" customFormat="1" ht="18" customHeight="1">
      <c r="A45"/>
      <c r="B45" s="121"/>
      <c r="C45" s="122"/>
      <c r="D45" s="122"/>
      <c r="E45" s="122"/>
      <c r="F45" s="121"/>
      <c r="G45" s="25"/>
      <c r="H45" s="25"/>
      <c r="I45" s="5"/>
      <c r="J45"/>
      <c r="K45"/>
      <c r="L45"/>
      <c r="M45"/>
    </row>
    <row r="46" spans="1:13" s="449" customFormat="1" ht="18" customHeight="1">
      <c r="A46"/>
      <c r="B46" s="121"/>
      <c r="C46" s="122"/>
      <c r="D46" s="122"/>
      <c r="E46" s="122"/>
      <c r="F46" s="121"/>
      <c r="G46" s="25"/>
      <c r="H46" s="25"/>
      <c r="I46" s="5"/>
      <c r="J46"/>
      <c r="K46"/>
      <c r="L46"/>
      <c r="M46"/>
    </row>
    <row r="47" spans="1:13" s="449" customFormat="1" ht="18" customHeight="1">
      <c r="A47"/>
      <c r="B47" s="121"/>
      <c r="C47" s="122"/>
      <c r="D47" s="122"/>
      <c r="E47" s="122"/>
      <c r="F47" s="121"/>
      <c r="G47" s="25"/>
      <c r="H47" s="25"/>
      <c r="I47" s="5"/>
      <c r="J47"/>
      <c r="K47"/>
      <c r="L47"/>
      <c r="M47"/>
    </row>
    <row r="48" spans="1:13" s="449" customFormat="1" ht="18" customHeight="1">
      <c r="A48"/>
      <c r="B48" s="121"/>
      <c r="C48" s="122"/>
      <c r="D48" s="122"/>
      <c r="E48" s="122"/>
      <c r="F48" s="121"/>
      <c r="G48" s="25"/>
      <c r="H48" s="25"/>
      <c r="I48" s="5"/>
      <c r="J48"/>
      <c r="K48"/>
      <c r="L48"/>
      <c r="M48"/>
    </row>
    <row r="49" spans="1:13" s="449" customFormat="1" ht="18" customHeight="1">
      <c r="A49"/>
      <c r="B49" s="121"/>
      <c r="C49" s="122"/>
      <c r="D49" s="122"/>
      <c r="E49" s="122"/>
      <c r="F49" s="121"/>
      <c r="G49" s="25"/>
      <c r="H49" s="25"/>
      <c r="I49" s="5"/>
      <c r="J49"/>
      <c r="K49"/>
      <c r="L49"/>
      <c r="M49"/>
    </row>
  </sheetData>
  <sheetProtection/>
  <mergeCells count="1">
    <mergeCell ref="H10:J10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1.125" style="0" customWidth="1"/>
    <col min="2" max="2" width="17.00390625" style="24" customWidth="1"/>
    <col min="3" max="3" width="14.25390625" style="25" customWidth="1"/>
    <col min="4" max="4" width="12.75390625" style="25" bestFit="1" customWidth="1"/>
    <col min="5" max="5" width="10.375" style="25" bestFit="1" customWidth="1"/>
    <col min="6" max="6" width="12.75390625" style="25" bestFit="1" customWidth="1"/>
    <col min="7" max="7" width="9.875" style="25" customWidth="1"/>
    <col min="8" max="8" width="13.25390625" style="25" bestFit="1" customWidth="1"/>
    <col min="9" max="9" width="9.875" style="25" customWidth="1"/>
    <col min="10" max="11" width="12.75390625" style="25" customWidth="1"/>
    <col min="12" max="14" width="9.875" style="25" customWidth="1"/>
    <col min="15" max="15" width="14.375" style="25" bestFit="1" customWidth="1"/>
    <col min="16" max="16" width="30.00390625" style="25" hidden="1" customWidth="1"/>
    <col min="17" max="17" width="10.875" style="0" customWidth="1"/>
  </cols>
  <sheetData>
    <row r="1" spans="1:16" ht="20.25">
      <c r="A1" s="26" t="s">
        <v>134</v>
      </c>
      <c r="B1" s="4"/>
      <c r="C1" s="2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8" t="s">
        <v>138</v>
      </c>
      <c r="P1" s="29" t="s">
        <v>50</v>
      </c>
    </row>
    <row r="2" spans="1:16" ht="36" customHeight="1">
      <c r="A2" s="3" t="s">
        <v>178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4" customFormat="1" ht="15.75">
      <c r="A3" s="7" t="s">
        <v>51</v>
      </c>
      <c r="B3" s="30"/>
      <c r="C3" s="31"/>
      <c r="D3" s="31"/>
      <c r="E3" s="32"/>
      <c r="F3" s="31"/>
      <c r="G3" s="33"/>
      <c r="H3" s="31"/>
      <c r="I3" s="31"/>
      <c r="J3" s="31"/>
      <c r="K3" s="31"/>
      <c r="L3" s="31"/>
      <c r="M3" s="31"/>
      <c r="N3" s="31"/>
      <c r="O3" s="31"/>
      <c r="P3" s="31"/>
    </row>
    <row r="4" spans="1:16" s="34" customFormat="1" ht="15.75">
      <c r="A4" s="7"/>
      <c r="B4" s="30"/>
      <c r="C4" s="31"/>
      <c r="D4" s="35"/>
      <c r="E4" s="33"/>
      <c r="F4" s="31"/>
      <c r="G4" s="32"/>
      <c r="H4" s="33"/>
      <c r="I4" s="31"/>
      <c r="J4" s="31"/>
      <c r="K4" s="31"/>
      <c r="L4" s="31"/>
      <c r="M4" s="31"/>
      <c r="N4" s="31"/>
      <c r="O4" s="31"/>
      <c r="P4" s="31"/>
    </row>
    <row r="5" spans="1:16" ht="21" thickBot="1">
      <c r="A5" s="6" t="s">
        <v>1</v>
      </c>
      <c r="B5" s="1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6"/>
      <c r="P5" s="5"/>
    </row>
    <row r="6" spans="1:16" ht="18" customHeight="1" thickBot="1">
      <c r="A6" s="1011" t="s">
        <v>6</v>
      </c>
      <c r="B6" s="37" t="s">
        <v>2</v>
      </c>
      <c r="C6" s="38" t="s">
        <v>23</v>
      </c>
      <c r="D6" s="1013" t="s">
        <v>24</v>
      </c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4"/>
      <c r="P6" s="39" t="s">
        <v>52</v>
      </c>
    </row>
    <row r="7" spans="1:16" ht="18" customHeight="1">
      <c r="A7" s="1012"/>
      <c r="B7" s="40" t="s">
        <v>26</v>
      </c>
      <c r="C7" s="41" t="s">
        <v>27</v>
      </c>
      <c r="D7" s="42" t="s">
        <v>28</v>
      </c>
      <c r="E7" s="43" t="s">
        <v>29</v>
      </c>
      <c r="F7" s="43" t="s">
        <v>30</v>
      </c>
      <c r="G7" s="43" t="s">
        <v>31</v>
      </c>
      <c r="H7" s="47" t="s">
        <v>118</v>
      </c>
      <c r="I7" s="21" t="s">
        <v>32</v>
      </c>
      <c r="J7" s="21" t="s">
        <v>33</v>
      </c>
      <c r="K7" s="21" t="s">
        <v>131</v>
      </c>
      <c r="L7" s="43" t="s">
        <v>34</v>
      </c>
      <c r="M7" s="43" t="s">
        <v>35</v>
      </c>
      <c r="N7" s="43" t="s">
        <v>36</v>
      </c>
      <c r="O7" s="44" t="s">
        <v>53</v>
      </c>
      <c r="P7" s="45" t="s">
        <v>37</v>
      </c>
    </row>
    <row r="8" spans="1:16" ht="18" customHeight="1">
      <c r="A8" s="1012"/>
      <c r="B8" s="40" t="s">
        <v>4</v>
      </c>
      <c r="C8" s="41" t="s">
        <v>38</v>
      </c>
      <c r="D8" s="46" t="s">
        <v>39</v>
      </c>
      <c r="E8" s="47" t="s">
        <v>40</v>
      </c>
      <c r="F8" s="47" t="s">
        <v>41</v>
      </c>
      <c r="G8" s="47" t="s">
        <v>42</v>
      </c>
      <c r="H8" s="47" t="s">
        <v>99</v>
      </c>
      <c r="I8" s="21" t="s">
        <v>43</v>
      </c>
      <c r="J8" s="21" t="s">
        <v>44</v>
      </c>
      <c r="K8" s="21" t="s">
        <v>3</v>
      </c>
      <c r="L8" s="47" t="s">
        <v>45</v>
      </c>
      <c r="M8" s="47" t="s">
        <v>42</v>
      </c>
      <c r="N8" s="47"/>
      <c r="O8" s="48" t="s">
        <v>45</v>
      </c>
      <c r="P8" s="45" t="s">
        <v>46</v>
      </c>
    </row>
    <row r="9" spans="1:16" ht="18" customHeight="1" thickBot="1">
      <c r="A9" s="1012"/>
      <c r="B9" s="40" t="s">
        <v>47</v>
      </c>
      <c r="C9" s="41" t="s">
        <v>22</v>
      </c>
      <c r="D9" s="46"/>
      <c r="E9" s="47"/>
      <c r="F9" s="47"/>
      <c r="G9" s="47"/>
      <c r="H9" s="47"/>
      <c r="I9" s="21"/>
      <c r="J9" s="21" t="s">
        <v>48</v>
      </c>
      <c r="K9" s="21"/>
      <c r="L9" s="47" t="s">
        <v>40</v>
      </c>
      <c r="M9" s="47"/>
      <c r="N9" s="47"/>
      <c r="O9" s="48" t="s">
        <v>40</v>
      </c>
      <c r="P9" s="50" t="s">
        <v>49</v>
      </c>
    </row>
    <row r="10" spans="1:15" ht="21.75" customHeight="1">
      <c r="A10" s="294" t="s">
        <v>54</v>
      </c>
      <c r="B10" s="292"/>
      <c r="C10" s="283"/>
      <c r="D10" s="283"/>
      <c r="E10" s="283"/>
      <c r="F10" s="283"/>
      <c r="G10" s="283"/>
      <c r="H10" s="283"/>
      <c r="I10" s="283"/>
      <c r="J10" s="283"/>
      <c r="K10" s="284"/>
      <c r="L10" s="283"/>
      <c r="M10" s="283"/>
      <c r="N10" s="283"/>
      <c r="O10" s="285"/>
    </row>
    <row r="11" spans="1:16" ht="12.75">
      <c r="A11" s="286" t="s">
        <v>179</v>
      </c>
      <c r="B11" s="303">
        <v>205955.1219999988</v>
      </c>
      <c r="C11" s="303">
        <v>22648.58840218628</v>
      </c>
      <c r="D11" s="303">
        <v>15914.30572392688</v>
      </c>
      <c r="E11" s="303">
        <v>3655.272603514065</v>
      </c>
      <c r="F11" s="303">
        <v>459.1431197812124</v>
      </c>
      <c r="G11" s="303">
        <v>202.88141017116243</v>
      </c>
      <c r="H11" s="303">
        <v>222.12118537811253</v>
      </c>
      <c r="I11" s="303">
        <v>19.724448351746716</v>
      </c>
      <c r="J11" s="303">
        <v>70.45768567969918</v>
      </c>
      <c r="K11" s="304">
        <v>1.7691645464394037</v>
      </c>
      <c r="L11" s="303">
        <v>20545.67534134932</v>
      </c>
      <c r="M11" s="303">
        <v>841.0741014086946</v>
      </c>
      <c r="N11" s="303">
        <v>1261.8389594279413</v>
      </c>
      <c r="O11" s="305">
        <v>2102.913060836636</v>
      </c>
      <c r="P11" s="25">
        <v>0.11749206242358883</v>
      </c>
    </row>
    <row r="12" spans="1:17" s="172" customFormat="1" ht="12.75">
      <c r="A12" s="287" t="s">
        <v>180</v>
      </c>
      <c r="B12" s="291">
        <v>206286.61399999855</v>
      </c>
      <c r="C12" s="291">
        <v>22474.041916020808</v>
      </c>
      <c r="D12" s="291">
        <v>16034.639891046698</v>
      </c>
      <c r="E12" s="291">
        <v>3529.1492912057856</v>
      </c>
      <c r="F12" s="291">
        <v>461.2716068754101</v>
      </c>
      <c r="G12" s="291">
        <v>205.945722844303</v>
      </c>
      <c r="H12" s="291">
        <v>263.03539784376716</v>
      </c>
      <c r="I12" s="291">
        <v>21.80691343032741</v>
      </c>
      <c r="J12" s="291">
        <v>71.884319729378</v>
      </c>
      <c r="K12" s="306">
        <v>2.3658620266396446</v>
      </c>
      <c r="L12" s="291">
        <v>20590.099005002307</v>
      </c>
      <c r="M12" s="291">
        <v>880.3093310100464</v>
      </c>
      <c r="N12" s="291">
        <v>1003.6335800085794</v>
      </c>
      <c r="O12" s="307">
        <v>1883.942911018626</v>
      </c>
      <c r="P12" s="173" t="e">
        <f>+1!#REF!</f>
        <v>#REF!</v>
      </c>
      <c r="Q12" s="173"/>
    </row>
    <row r="13" spans="1:16" s="52" customFormat="1" ht="15">
      <c r="A13" s="288" t="s">
        <v>181</v>
      </c>
      <c r="B13" s="290">
        <f>+B11-B12</f>
        <v>-331.49199999973644</v>
      </c>
      <c r="C13" s="290">
        <f aca="true" t="shared" si="0" ref="C13:O13">+C11-C12</f>
        <v>174.54648616547274</v>
      </c>
      <c r="D13" s="290">
        <f t="shared" si="0"/>
        <v>-120.33416711981772</v>
      </c>
      <c r="E13" s="290">
        <f t="shared" si="0"/>
        <v>126.12331230827931</v>
      </c>
      <c r="F13" s="290">
        <f t="shared" si="0"/>
        <v>-2.1284870941976806</v>
      </c>
      <c r="G13" s="290">
        <f t="shared" si="0"/>
        <v>-3.064312673140563</v>
      </c>
      <c r="H13" s="290">
        <f t="shared" si="0"/>
        <v>-40.91421246565463</v>
      </c>
      <c r="I13" s="290">
        <f t="shared" si="0"/>
        <v>-2.082465078580693</v>
      </c>
      <c r="J13" s="290">
        <f t="shared" si="0"/>
        <v>-1.4266340496788246</v>
      </c>
      <c r="K13" s="296">
        <f t="shared" si="0"/>
        <v>-0.5966974802002409</v>
      </c>
      <c r="L13" s="290">
        <f t="shared" si="0"/>
        <v>-44.42366365298585</v>
      </c>
      <c r="M13" s="290">
        <f t="shared" si="0"/>
        <v>-39.235229601351875</v>
      </c>
      <c r="N13" s="290">
        <f t="shared" si="0"/>
        <v>258.20537941936186</v>
      </c>
      <c r="O13" s="297">
        <f t="shared" si="0"/>
        <v>218.97014981800976</v>
      </c>
      <c r="P13" s="51"/>
    </row>
    <row r="14" spans="1:16" s="52" customFormat="1" ht="15">
      <c r="A14" s="288" t="s">
        <v>182</v>
      </c>
      <c r="B14" s="298">
        <f>+B11/B12*100</f>
        <v>99.83930513300308</v>
      </c>
      <c r="C14" s="298">
        <f aca="true" t="shared" si="1" ref="C14:O14">+C11/C12*100</f>
        <v>100.77665818555337</v>
      </c>
      <c r="D14" s="298">
        <f t="shared" si="1"/>
        <v>99.24953620450803</v>
      </c>
      <c r="E14" s="298">
        <f t="shared" si="1"/>
        <v>103.57375962027346</v>
      </c>
      <c r="F14" s="298">
        <f t="shared" si="1"/>
        <v>99.53856099910078</v>
      </c>
      <c r="G14" s="298">
        <f t="shared" si="1"/>
        <v>98.51207753634328</v>
      </c>
      <c r="H14" s="298">
        <f t="shared" si="1"/>
        <v>84.44535876119758</v>
      </c>
      <c r="I14" s="298">
        <f t="shared" si="1"/>
        <v>90.45043634793103</v>
      </c>
      <c r="J14" s="298">
        <f t="shared" si="1"/>
        <v>98.01537518188994</v>
      </c>
      <c r="K14" s="299">
        <f t="shared" si="1"/>
        <v>74.77885550884127</v>
      </c>
      <c r="L14" s="298">
        <f t="shared" si="1"/>
        <v>99.78424744998946</v>
      </c>
      <c r="M14" s="298">
        <f t="shared" si="1"/>
        <v>95.54301786664759</v>
      </c>
      <c r="N14" s="298">
        <f t="shared" si="1"/>
        <v>125.72705662331015</v>
      </c>
      <c r="O14" s="300">
        <f t="shared" si="1"/>
        <v>111.62297161646025</v>
      </c>
      <c r="P14" s="51"/>
    </row>
    <row r="15" spans="1:15" ht="13.5" thickBot="1">
      <c r="A15" s="289"/>
      <c r="B15" s="293"/>
      <c r="C15" s="293"/>
      <c r="D15" s="308"/>
      <c r="E15" s="308"/>
      <c r="F15" s="308"/>
      <c r="G15" s="308"/>
      <c r="H15" s="308"/>
      <c r="I15" s="308"/>
      <c r="J15" s="308"/>
      <c r="K15" s="309"/>
      <c r="L15" s="308"/>
      <c r="M15" s="308"/>
      <c r="N15" s="308"/>
      <c r="O15" s="310"/>
    </row>
    <row r="16" spans="1:15" ht="21.75" customHeight="1">
      <c r="A16" s="295" t="s">
        <v>55</v>
      </c>
      <c r="B16" s="292"/>
      <c r="C16" s="311"/>
      <c r="D16" s="311"/>
      <c r="E16" s="311"/>
      <c r="F16" s="311"/>
      <c r="G16" s="311"/>
      <c r="H16" s="311"/>
      <c r="I16" s="311"/>
      <c r="J16" s="311"/>
      <c r="K16" s="312"/>
      <c r="L16" s="311"/>
      <c r="M16" s="311"/>
      <c r="N16" s="311"/>
      <c r="O16" s="313"/>
    </row>
    <row r="17" spans="1:16" s="175" customFormat="1" ht="15">
      <c r="A17" s="286" t="s">
        <v>179</v>
      </c>
      <c r="B17" s="314">
        <v>145964.1940000002</v>
      </c>
      <c r="C17" s="314">
        <v>25996.096716819775</v>
      </c>
      <c r="D17" s="314">
        <v>17914.460259685326</v>
      </c>
      <c r="E17" s="314">
        <v>4550.097360977888</v>
      </c>
      <c r="F17" s="314">
        <v>546.5093291989097</v>
      </c>
      <c r="G17" s="314">
        <v>283.5718081426659</v>
      </c>
      <c r="H17" s="314">
        <v>313.4124512298781</v>
      </c>
      <c r="I17" s="314">
        <v>19.791602681225545</v>
      </c>
      <c r="J17" s="314">
        <v>68.887176878461</v>
      </c>
      <c r="K17" s="314">
        <v>0.35709385458372483</v>
      </c>
      <c r="L17" s="314">
        <v>23697.087082648944</v>
      </c>
      <c r="M17" s="314">
        <v>922.7340171065007</v>
      </c>
      <c r="N17" s="314">
        <v>1376.2756170644668</v>
      </c>
      <c r="O17" s="315">
        <v>2299.0096341709677</v>
      </c>
      <c r="P17" s="174" t="e">
        <f>+1!#REF!</f>
        <v>#REF!</v>
      </c>
    </row>
    <row r="18" spans="1:16" s="52" customFormat="1" ht="15">
      <c r="A18" s="287" t="s">
        <v>180</v>
      </c>
      <c r="B18" s="291">
        <v>146117.59600000046</v>
      </c>
      <c r="C18" s="291">
        <v>25833.413979563982</v>
      </c>
      <c r="D18" s="291">
        <v>18077.59198796278</v>
      </c>
      <c r="E18" s="291">
        <v>4396.474127706445</v>
      </c>
      <c r="F18" s="291">
        <v>550.2250256019781</v>
      </c>
      <c r="G18" s="291">
        <v>288.006935751484</v>
      </c>
      <c r="H18" s="291">
        <v>371.34939985826946</v>
      </c>
      <c r="I18" s="291">
        <v>22.29133706342472</v>
      </c>
      <c r="J18" s="291">
        <v>69.34146042205592</v>
      </c>
      <c r="K18" s="306">
        <v>1.1481956172707142</v>
      </c>
      <c r="L18" s="291">
        <v>23776.428469983704</v>
      </c>
      <c r="M18" s="291">
        <v>985.297916024657</v>
      </c>
      <c r="N18" s="291">
        <v>1071.6875935553521</v>
      </c>
      <c r="O18" s="307">
        <v>2056.9855095800094</v>
      </c>
      <c r="P18" s="51">
        <v>15.8</v>
      </c>
    </row>
    <row r="19" spans="1:18" s="54" customFormat="1" ht="12.75">
      <c r="A19" s="288" t="s">
        <v>181</v>
      </c>
      <c r="B19" s="290">
        <f>+B17-B18</f>
        <v>-153.4020000002638</v>
      </c>
      <c r="C19" s="290">
        <f aca="true" t="shared" si="2" ref="C19:O19">+C17-C18</f>
        <v>162.68273725579274</v>
      </c>
      <c r="D19" s="290">
        <f t="shared" si="2"/>
        <v>-163.13172827745439</v>
      </c>
      <c r="E19" s="290">
        <f t="shared" si="2"/>
        <v>153.6232332714426</v>
      </c>
      <c r="F19" s="290">
        <f t="shared" si="2"/>
        <v>-3.7156964030684776</v>
      </c>
      <c r="G19" s="290">
        <f t="shared" si="2"/>
        <v>-4.435127608818107</v>
      </c>
      <c r="H19" s="290">
        <f t="shared" si="2"/>
        <v>-57.93694862839135</v>
      </c>
      <c r="I19" s="290">
        <f t="shared" si="2"/>
        <v>-2.4997343821991755</v>
      </c>
      <c r="J19" s="290">
        <f t="shared" si="2"/>
        <v>-0.4542835435949115</v>
      </c>
      <c r="K19" s="296">
        <f t="shared" si="2"/>
        <v>-0.7911017626869894</v>
      </c>
      <c r="L19" s="290">
        <f t="shared" si="2"/>
        <v>-79.34138733475993</v>
      </c>
      <c r="M19" s="290">
        <f t="shared" si="2"/>
        <v>-62.56389891815627</v>
      </c>
      <c r="N19" s="290">
        <f t="shared" si="2"/>
        <v>304.5880235091147</v>
      </c>
      <c r="O19" s="297">
        <f t="shared" si="2"/>
        <v>242.0241245909583</v>
      </c>
      <c r="P19" s="53"/>
      <c r="R19" s="53"/>
    </row>
    <row r="20" spans="1:16" s="54" customFormat="1" ht="12.75">
      <c r="A20" s="288" t="s">
        <v>182</v>
      </c>
      <c r="B20" s="290">
        <f>+B17/B18*100</f>
        <v>99.89501469761365</v>
      </c>
      <c r="C20" s="290">
        <f aca="true" t="shared" si="3" ref="C20:N20">+C17/C18*100</f>
        <v>100.62973766217847</v>
      </c>
      <c r="D20" s="290">
        <f t="shared" si="3"/>
        <v>99.09760255466503</v>
      </c>
      <c r="E20" s="290">
        <f t="shared" si="3"/>
        <v>103.49423717299537</v>
      </c>
      <c r="F20" s="290">
        <f t="shared" si="3"/>
        <v>99.32469512832441</v>
      </c>
      <c r="G20" s="290">
        <f t="shared" si="3"/>
        <v>98.46006222133306</v>
      </c>
      <c r="H20" s="290">
        <f t="shared" si="3"/>
        <v>84.39826517815735</v>
      </c>
      <c r="I20" s="290">
        <f t="shared" si="3"/>
        <v>88.78607247700407</v>
      </c>
      <c r="J20" s="290">
        <f t="shared" si="3"/>
        <v>99.3448601445227</v>
      </c>
      <c r="K20" s="296">
        <f t="shared" si="3"/>
        <v>31.100436999798404</v>
      </c>
      <c r="L20" s="290">
        <f t="shared" si="3"/>
        <v>99.66630233201373</v>
      </c>
      <c r="M20" s="290">
        <f t="shared" si="3"/>
        <v>93.65025563328294</v>
      </c>
      <c r="N20" s="290">
        <f t="shared" si="3"/>
        <v>128.42134455421245</v>
      </c>
      <c r="O20" s="297">
        <f>+O17/O18*100</f>
        <v>111.76596157161916</v>
      </c>
      <c r="P20" s="53"/>
    </row>
    <row r="21" spans="1:15" ht="13.5" thickBot="1">
      <c r="A21" s="289"/>
      <c r="B21" s="293"/>
      <c r="C21" s="308"/>
      <c r="D21" s="308"/>
      <c r="E21" s="308"/>
      <c r="F21" s="308"/>
      <c r="G21" s="308"/>
      <c r="H21" s="308"/>
      <c r="I21" s="308"/>
      <c r="J21" s="308"/>
      <c r="K21" s="309"/>
      <c r="L21" s="308"/>
      <c r="M21" s="308"/>
      <c r="N21" s="308"/>
      <c r="O21" s="310"/>
    </row>
    <row r="22" spans="1:15" ht="21.75" customHeight="1">
      <c r="A22" s="295" t="s">
        <v>56</v>
      </c>
      <c r="B22" s="292"/>
      <c r="C22" s="311"/>
      <c r="D22" s="311"/>
      <c r="E22" s="311"/>
      <c r="F22" s="311"/>
      <c r="G22" s="311"/>
      <c r="H22" s="311"/>
      <c r="I22" s="311"/>
      <c r="J22" s="311"/>
      <c r="K22" s="312"/>
      <c r="L22" s="311"/>
      <c r="M22" s="311"/>
      <c r="N22" s="311"/>
      <c r="O22" s="313"/>
    </row>
    <row r="23" spans="1:16" s="175" customFormat="1" ht="15">
      <c r="A23" s="286" t="s">
        <v>179</v>
      </c>
      <c r="B23" s="303">
        <v>59990.92800000025</v>
      </c>
      <c r="C23" s="303">
        <v>14503.751018542862</v>
      </c>
      <c r="D23" s="303">
        <v>11047.720818165431</v>
      </c>
      <c r="E23" s="303">
        <v>1478.0705023155037</v>
      </c>
      <c r="F23" s="303">
        <v>246.57200668740975</v>
      </c>
      <c r="G23" s="303">
        <v>6.553243628214338</v>
      </c>
      <c r="H23" s="303">
        <v>0</v>
      </c>
      <c r="I23" s="303">
        <v>19.561054853716023</v>
      </c>
      <c r="J23" s="303">
        <v>74.27889763598904</v>
      </c>
      <c r="K23" s="304">
        <v>5.204880033416588</v>
      </c>
      <c r="L23" s="303">
        <v>12877.961403319683</v>
      </c>
      <c r="M23" s="303">
        <v>642.3869969694974</v>
      </c>
      <c r="N23" s="303">
        <v>983.4026182536525</v>
      </c>
      <c r="O23" s="305">
        <v>1625.7896152231501</v>
      </c>
      <c r="P23" s="174" t="e">
        <f>+1!#REF!</f>
        <v>#REF!</v>
      </c>
    </row>
    <row r="24" spans="1:16" s="52" customFormat="1" ht="15">
      <c r="A24" s="287" t="s">
        <v>180</v>
      </c>
      <c r="B24" s="291">
        <v>60169.01800000031</v>
      </c>
      <c r="C24" s="291">
        <v>14315.966775182089</v>
      </c>
      <c r="D24" s="291">
        <v>11073.427973900587</v>
      </c>
      <c r="E24" s="316">
        <v>1422.8922128439337</v>
      </c>
      <c r="F24" s="316">
        <v>245.25246392863733</v>
      </c>
      <c r="G24" s="291">
        <v>6.6639736417170345</v>
      </c>
      <c r="H24" s="291">
        <v>0</v>
      </c>
      <c r="I24" s="291">
        <v>20.63051369726523</v>
      </c>
      <c r="J24" s="291">
        <v>78.05953251001439</v>
      </c>
      <c r="K24" s="306">
        <v>5.3229069374762235</v>
      </c>
      <c r="L24" s="291">
        <v>12852.249577459632</v>
      </c>
      <c r="M24" s="291">
        <v>625.3495500513767</v>
      </c>
      <c r="N24" s="291">
        <v>838.3676476709877</v>
      </c>
      <c r="O24" s="307">
        <v>1463.7171977223645</v>
      </c>
      <c r="P24" s="51">
        <v>15.2</v>
      </c>
    </row>
    <row r="25" spans="1:16" s="23" customFormat="1" ht="14.25">
      <c r="A25" s="288" t="s">
        <v>181</v>
      </c>
      <c r="B25" s="290">
        <f>+B23-B24</f>
        <v>-178.090000000062</v>
      </c>
      <c r="C25" s="290">
        <f aca="true" t="shared" si="4" ref="C25:O25">+C23-C24</f>
        <v>187.78424336077296</v>
      </c>
      <c r="D25" s="290">
        <f t="shared" si="4"/>
        <v>-25.70715573515554</v>
      </c>
      <c r="E25" s="290">
        <f t="shared" si="4"/>
        <v>55.17828947157</v>
      </c>
      <c r="F25" s="290">
        <f t="shared" si="4"/>
        <v>1.3195427587724282</v>
      </c>
      <c r="G25" s="290">
        <f t="shared" si="4"/>
        <v>-0.11073001350269696</v>
      </c>
      <c r="H25" s="303">
        <v>0</v>
      </c>
      <c r="I25" s="290">
        <f t="shared" si="4"/>
        <v>-1.0694588435492065</v>
      </c>
      <c r="J25" s="290">
        <f t="shared" si="4"/>
        <v>-3.7806348740253526</v>
      </c>
      <c r="K25" s="296">
        <f t="shared" si="4"/>
        <v>-0.11802690405963556</v>
      </c>
      <c r="L25" s="290">
        <f t="shared" si="4"/>
        <v>25.71182586005125</v>
      </c>
      <c r="M25" s="290">
        <f t="shared" si="4"/>
        <v>17.037446918120736</v>
      </c>
      <c r="N25" s="290">
        <f t="shared" si="4"/>
        <v>145.03497058266476</v>
      </c>
      <c r="O25" s="297">
        <f t="shared" si="4"/>
        <v>162.0724175007856</v>
      </c>
      <c r="P25" s="55"/>
    </row>
    <row r="26" spans="1:16" s="23" customFormat="1" ht="15" thickBot="1">
      <c r="A26" s="288" t="s">
        <v>182</v>
      </c>
      <c r="B26" s="293">
        <f>+B23/B24*100</f>
        <v>99.70401710727594</v>
      </c>
      <c r="C26" s="293">
        <f aca="true" t="shared" si="5" ref="C26:O26">+C23/C24*100</f>
        <v>101.31171192494182</v>
      </c>
      <c r="D26" s="293">
        <f t="shared" si="5"/>
        <v>99.76784825985462</v>
      </c>
      <c r="E26" s="293">
        <f t="shared" si="5"/>
        <v>103.87789665116554</v>
      </c>
      <c r="F26" s="293">
        <f t="shared" si="5"/>
        <v>100.53803445544848</v>
      </c>
      <c r="G26" s="293">
        <f t="shared" si="5"/>
        <v>98.33837857926811</v>
      </c>
      <c r="H26" s="308">
        <v>0</v>
      </c>
      <c r="I26" s="293">
        <f t="shared" si="5"/>
        <v>94.8161308087497</v>
      </c>
      <c r="J26" s="293">
        <f t="shared" si="5"/>
        <v>95.15672877807675</v>
      </c>
      <c r="K26" s="301">
        <f t="shared" si="5"/>
        <v>97.78266076326338</v>
      </c>
      <c r="L26" s="293">
        <f t="shared" si="5"/>
        <v>100.20005700718065</v>
      </c>
      <c r="M26" s="293">
        <f t="shared" si="5"/>
        <v>102.72446776634301</v>
      </c>
      <c r="N26" s="293">
        <f t="shared" si="5"/>
        <v>117.2996860011925</v>
      </c>
      <c r="O26" s="302">
        <f t="shared" si="5"/>
        <v>111.07265923724749</v>
      </c>
      <c r="P26" s="55"/>
    </row>
    <row r="27" ht="9" customHeight="1"/>
    <row r="28" spans="1:15" ht="12.75">
      <c r="A28" s="57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heetProtection/>
  <mergeCells count="2">
    <mergeCell ref="A6:A9"/>
    <mergeCell ref="D6:O6"/>
  </mergeCells>
  <printOptions/>
  <pageMargins left="0.3937007874015748" right="0" top="0.984251968503937" bottom="0" header="0.5118110236220472" footer="0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7"/>
  <sheetViews>
    <sheetView zoomScale="70" zoomScaleNormal="70" zoomScalePageLayoutView="0" workbookViewId="0" topLeftCell="A129">
      <selection activeCell="A29" sqref="A29"/>
    </sheetView>
  </sheetViews>
  <sheetFormatPr defaultColWidth="11.375" defaultRowHeight="12.75"/>
  <cols>
    <col min="1" max="1" width="136.25390625" style="10" customWidth="1"/>
    <col min="2" max="2" width="28.625" style="268" bestFit="1" customWidth="1"/>
    <col min="3" max="10" width="17.00390625" style="9" customWidth="1"/>
    <col min="11" max="11" width="19.625" style="1" customWidth="1"/>
    <col min="12" max="14" width="17.00390625" style="9" customWidth="1"/>
    <col min="15" max="15" width="19.625" style="9" customWidth="1"/>
    <col min="16" max="16" width="16.25390625" style="9" hidden="1" customWidth="1"/>
    <col min="17" max="17" width="22.75390625" style="9" hidden="1" customWidth="1"/>
    <col min="18" max="18" width="24.25390625" style="9" hidden="1" customWidth="1"/>
    <col min="19" max="19" width="22.25390625" style="9" hidden="1" customWidth="1"/>
    <col min="20" max="16384" width="11.375" style="9" customWidth="1"/>
  </cols>
  <sheetData>
    <row r="1" spans="1:16" s="63" customFormat="1" ht="18.75">
      <c r="A1" s="58" t="s">
        <v>134</v>
      </c>
      <c r="B1" s="266"/>
      <c r="C1" s="59"/>
      <c r="D1" s="60"/>
      <c r="E1" s="60"/>
      <c r="F1" s="60"/>
      <c r="G1" s="60"/>
      <c r="H1" s="60"/>
      <c r="I1" s="60"/>
      <c r="J1" s="60"/>
      <c r="K1" s="338"/>
      <c r="L1" s="60"/>
      <c r="M1" s="60"/>
      <c r="N1" s="60"/>
      <c r="O1" s="61" t="s">
        <v>139</v>
      </c>
      <c r="P1" s="62"/>
    </row>
    <row r="2" spans="1:16" s="66" customFormat="1" ht="36" customHeight="1">
      <c r="A2" s="64" t="s">
        <v>195</v>
      </c>
      <c r="B2" s="267"/>
      <c r="C2" s="65"/>
      <c r="D2" s="65"/>
      <c r="E2" s="65"/>
      <c r="F2" s="65"/>
      <c r="G2" s="65"/>
      <c r="H2" s="65"/>
      <c r="I2" s="65"/>
      <c r="J2" s="65"/>
      <c r="K2" s="339"/>
      <c r="L2" s="65"/>
      <c r="M2" s="65"/>
      <c r="N2" s="65"/>
      <c r="O2" s="65"/>
      <c r="P2" s="65"/>
    </row>
    <row r="3" spans="1:16" s="67" customFormat="1" ht="18">
      <c r="A3" s="67" t="s">
        <v>51</v>
      </c>
      <c r="B3" s="69"/>
      <c r="C3" s="68"/>
      <c r="D3" s="68"/>
      <c r="E3" s="69"/>
      <c r="F3" s="69"/>
      <c r="G3" s="70"/>
      <c r="H3" s="68"/>
      <c r="I3" s="68"/>
      <c r="J3" s="68"/>
      <c r="K3" s="340"/>
      <c r="L3" s="68"/>
      <c r="M3" s="68"/>
      <c r="N3" s="68"/>
      <c r="O3" s="68"/>
      <c r="P3" s="68"/>
    </row>
    <row r="4" spans="1:16" s="76" customFormat="1" ht="15.75">
      <c r="A4" s="71"/>
      <c r="B4" s="75"/>
      <c r="C4" s="72"/>
      <c r="D4" s="73"/>
      <c r="E4" s="74"/>
      <c r="F4" s="74"/>
      <c r="G4" s="75"/>
      <c r="H4" s="74"/>
      <c r="I4" s="72"/>
      <c r="J4" s="72"/>
      <c r="K4" s="31"/>
      <c r="L4" s="72"/>
      <c r="M4" s="72"/>
      <c r="N4" s="72"/>
      <c r="O4" s="72"/>
      <c r="P4" s="72"/>
    </row>
    <row r="5" spans="1:16" s="76" customFormat="1" ht="37.5">
      <c r="A5" s="77" t="s">
        <v>0</v>
      </c>
      <c r="B5" s="75"/>
      <c r="C5" s="72"/>
      <c r="D5" s="73"/>
      <c r="E5" s="74"/>
      <c r="F5" s="74"/>
      <c r="G5" s="75"/>
      <c r="H5" s="74"/>
      <c r="I5" s="72"/>
      <c r="J5" s="72"/>
      <c r="K5" s="31"/>
      <c r="L5" s="72"/>
      <c r="M5" s="72"/>
      <c r="N5" s="72"/>
      <c r="O5" s="72"/>
      <c r="P5" s="72"/>
    </row>
    <row r="6" spans="1:16" s="76" customFormat="1" ht="15.75">
      <c r="A6" s="71"/>
      <c r="B6" s="75"/>
      <c r="C6" s="72"/>
      <c r="D6" s="73"/>
      <c r="E6" s="74"/>
      <c r="F6" s="74"/>
      <c r="G6" s="75"/>
      <c r="H6" s="74"/>
      <c r="I6" s="72"/>
      <c r="J6" s="72"/>
      <c r="K6" s="31"/>
      <c r="L6" s="72"/>
      <c r="M6" s="72"/>
      <c r="N6" s="72"/>
      <c r="O6" s="72"/>
      <c r="P6" s="72"/>
    </row>
    <row r="7" spans="1:16" s="66" customFormat="1" ht="27.75">
      <c r="A7" s="241" t="s">
        <v>1</v>
      </c>
      <c r="B7" s="267"/>
      <c r="C7" s="65"/>
      <c r="D7" s="65"/>
      <c r="E7" s="65"/>
      <c r="F7" s="65"/>
      <c r="G7" s="65"/>
      <c r="H7" s="65"/>
      <c r="I7" s="65"/>
      <c r="J7" s="65"/>
      <c r="K7" s="339"/>
      <c r="L7" s="65"/>
      <c r="M7" s="65"/>
      <c r="N7" s="65"/>
      <c r="O7" s="78"/>
      <c r="P7" s="65"/>
    </row>
    <row r="8" ht="13.5" thickBot="1"/>
    <row r="9" spans="1:16" s="81" customFormat="1" ht="15" customHeight="1">
      <c r="A9" s="1015" t="s">
        <v>6</v>
      </c>
      <c r="B9" s="269" t="s">
        <v>2</v>
      </c>
      <c r="C9" s="79" t="s">
        <v>23</v>
      </c>
      <c r="D9" s="1017" t="s">
        <v>24</v>
      </c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9"/>
      <c r="P9" s="80" t="s">
        <v>25</v>
      </c>
    </row>
    <row r="10" spans="1:16" s="81" customFormat="1" ht="15.75">
      <c r="A10" s="1016"/>
      <c r="B10" s="270" t="s">
        <v>26</v>
      </c>
      <c r="C10" s="82" t="s">
        <v>27</v>
      </c>
      <c r="D10" s="951" t="s">
        <v>28</v>
      </c>
      <c r="E10" s="952" t="s">
        <v>29</v>
      </c>
      <c r="F10" s="952" t="s">
        <v>30</v>
      </c>
      <c r="G10" s="952" t="s">
        <v>31</v>
      </c>
      <c r="H10" s="943" t="s">
        <v>98</v>
      </c>
      <c r="I10" s="943" t="s">
        <v>32</v>
      </c>
      <c r="J10" s="943" t="s">
        <v>33</v>
      </c>
      <c r="K10" s="943" t="s">
        <v>131</v>
      </c>
      <c r="L10" s="952" t="s">
        <v>34</v>
      </c>
      <c r="M10" s="952" t="s">
        <v>35</v>
      </c>
      <c r="N10" s="952" t="s">
        <v>36</v>
      </c>
      <c r="O10" s="953" t="s">
        <v>53</v>
      </c>
      <c r="P10" s="86" t="s">
        <v>37</v>
      </c>
    </row>
    <row r="11" spans="1:16" s="81" customFormat="1" ht="15.75">
      <c r="A11" s="1016"/>
      <c r="B11" s="270" t="s">
        <v>4</v>
      </c>
      <c r="C11" s="82" t="s">
        <v>38</v>
      </c>
      <c r="D11" s="951" t="s">
        <v>39</v>
      </c>
      <c r="E11" s="952" t="s">
        <v>40</v>
      </c>
      <c r="F11" s="952" t="s">
        <v>41</v>
      </c>
      <c r="G11" s="952" t="s">
        <v>42</v>
      </c>
      <c r="H11" s="943" t="s">
        <v>99</v>
      </c>
      <c r="I11" s="943" t="s">
        <v>43</v>
      </c>
      <c r="J11" s="943" t="s">
        <v>44</v>
      </c>
      <c r="K11" s="943" t="s">
        <v>3</v>
      </c>
      <c r="L11" s="952" t="s">
        <v>45</v>
      </c>
      <c r="M11" s="952" t="s">
        <v>42</v>
      </c>
      <c r="N11" s="952"/>
      <c r="O11" s="953" t="s">
        <v>45</v>
      </c>
      <c r="P11" s="86" t="s">
        <v>46</v>
      </c>
    </row>
    <row r="12" spans="1:19" s="81" customFormat="1" ht="24.75" customHeight="1" thickBot="1">
      <c r="A12" s="1016"/>
      <c r="B12" s="270" t="s">
        <v>47</v>
      </c>
      <c r="C12" s="82" t="s">
        <v>22</v>
      </c>
      <c r="D12" s="951"/>
      <c r="E12" s="952"/>
      <c r="F12" s="952"/>
      <c r="G12" s="952"/>
      <c r="H12" s="944"/>
      <c r="I12" s="944"/>
      <c r="J12" s="944" t="s">
        <v>48</v>
      </c>
      <c r="K12" s="943"/>
      <c r="L12" s="952" t="s">
        <v>40</v>
      </c>
      <c r="M12" s="952"/>
      <c r="N12" s="952"/>
      <c r="O12" s="953" t="s">
        <v>40</v>
      </c>
      <c r="P12" s="86" t="s">
        <v>49</v>
      </c>
      <c r="Q12" s="81">
        <f>+S24+S79</f>
        <v>0</v>
      </c>
      <c r="R12" s="239">
        <f>+B79+B24</f>
        <v>74321.08700000004</v>
      </c>
      <c r="S12" s="81">
        <f>+Q12/R12/12*1000</f>
        <v>0</v>
      </c>
    </row>
    <row r="13" spans="1:19" s="91" customFormat="1" ht="34.5" thickBot="1">
      <c r="A13" s="317" t="s">
        <v>58</v>
      </c>
      <c r="B13" s="761"/>
      <c r="C13" s="87"/>
      <c r="D13" s="87"/>
      <c r="E13" s="88"/>
      <c r="F13" s="88"/>
      <c r="G13" s="88"/>
      <c r="H13" s="88"/>
      <c r="I13" s="88"/>
      <c r="J13" s="88"/>
      <c r="K13" s="341"/>
      <c r="L13" s="88"/>
      <c r="M13" s="88"/>
      <c r="N13" s="88"/>
      <c r="O13" s="89"/>
      <c r="P13" s="90"/>
      <c r="Q13" s="91">
        <f>+S19+S74</f>
        <v>0</v>
      </c>
      <c r="R13" s="238">
        <f>+B19+B74</f>
        <v>36066.08200000011</v>
      </c>
      <c r="S13" s="91">
        <f>+Q13/R13/12*1000</f>
        <v>0</v>
      </c>
    </row>
    <row r="14" spans="1:16" s="94" customFormat="1" ht="20.25">
      <c r="A14" s="286" t="s">
        <v>179</v>
      </c>
      <c r="B14" s="764">
        <v>205955.1219999988</v>
      </c>
      <c r="C14" s="762">
        <v>22648.58840218628</v>
      </c>
      <c r="D14" s="762">
        <v>15914.30572392688</v>
      </c>
      <c r="E14" s="762">
        <v>3655.272603514065</v>
      </c>
      <c r="F14" s="762">
        <v>459.1431197812124</v>
      </c>
      <c r="G14" s="762">
        <v>202.88141017116243</v>
      </c>
      <c r="H14" s="762">
        <v>222.12118537811253</v>
      </c>
      <c r="I14" s="762">
        <v>19.724448351746716</v>
      </c>
      <c r="J14" s="762">
        <v>70.45768567969918</v>
      </c>
      <c r="K14" s="762">
        <v>1.7691645464394037</v>
      </c>
      <c r="L14" s="762">
        <v>20545.67534134932</v>
      </c>
      <c r="M14" s="762">
        <v>841.0741014086946</v>
      </c>
      <c r="N14" s="762">
        <v>1261.8389594279413</v>
      </c>
      <c r="O14" s="767">
        <v>2102.913060836636</v>
      </c>
      <c r="P14" s="93"/>
    </row>
    <row r="15" spans="1:16" s="94" customFormat="1" ht="20.25">
      <c r="A15" s="287" t="s">
        <v>180</v>
      </c>
      <c r="B15" s="775">
        <v>206286.61399999855</v>
      </c>
      <c r="C15" s="772">
        <v>22474.041916020808</v>
      </c>
      <c r="D15" s="772">
        <v>16034.639891046698</v>
      </c>
      <c r="E15" s="772">
        <v>3529.1492912057856</v>
      </c>
      <c r="F15" s="772">
        <v>461.2716068754101</v>
      </c>
      <c r="G15" s="772">
        <v>205.945722844303</v>
      </c>
      <c r="H15" s="772">
        <v>263.03539784376716</v>
      </c>
      <c r="I15" s="772">
        <v>21.80691343032741</v>
      </c>
      <c r="J15" s="772">
        <v>71.884319729378</v>
      </c>
      <c r="K15" s="772">
        <v>2.3658620266396446</v>
      </c>
      <c r="L15" s="772">
        <v>20590.099005002307</v>
      </c>
      <c r="M15" s="772">
        <v>880.3093310100464</v>
      </c>
      <c r="N15" s="772">
        <v>1003.6335800085794</v>
      </c>
      <c r="O15" s="774">
        <v>1883.942911018626</v>
      </c>
      <c r="P15" s="224"/>
    </row>
    <row r="16" spans="1:16" s="98" customFormat="1" ht="21" thickBot="1">
      <c r="A16" s="288" t="s">
        <v>181</v>
      </c>
      <c r="B16" s="770">
        <f>B14-B15</f>
        <v>-331.49199999973644</v>
      </c>
      <c r="C16" s="769">
        <f aca="true" t="shared" si="0" ref="C16:O16">C14-C15</f>
        <v>174.54648616547274</v>
      </c>
      <c r="D16" s="769">
        <f t="shared" si="0"/>
        <v>-120.33416711981772</v>
      </c>
      <c r="E16" s="769">
        <f t="shared" si="0"/>
        <v>126.12331230827931</v>
      </c>
      <c r="F16" s="769">
        <f t="shared" si="0"/>
        <v>-2.1284870941976806</v>
      </c>
      <c r="G16" s="769">
        <f t="shared" si="0"/>
        <v>-3.064312673140563</v>
      </c>
      <c r="H16" s="769">
        <f t="shared" si="0"/>
        <v>-40.91421246565463</v>
      </c>
      <c r="I16" s="769">
        <f t="shared" si="0"/>
        <v>-2.082465078580693</v>
      </c>
      <c r="J16" s="769">
        <f t="shared" si="0"/>
        <v>-1.4266340496788246</v>
      </c>
      <c r="K16" s="769">
        <f t="shared" si="0"/>
        <v>-0.5966974802002409</v>
      </c>
      <c r="L16" s="769">
        <f t="shared" si="0"/>
        <v>-44.42366365298585</v>
      </c>
      <c r="M16" s="769">
        <f t="shared" si="0"/>
        <v>-39.235229601351875</v>
      </c>
      <c r="N16" s="769">
        <f t="shared" si="0"/>
        <v>258.20537941936186</v>
      </c>
      <c r="O16" s="768">
        <f t="shared" si="0"/>
        <v>218.97014981800976</v>
      </c>
      <c r="P16" s="97"/>
    </row>
    <row r="17" spans="1:15" s="98" customFormat="1" ht="21" thickBot="1">
      <c r="A17" s="288" t="s">
        <v>182</v>
      </c>
      <c r="B17" s="773">
        <f>+B14/B15*100</f>
        <v>99.83930513300308</v>
      </c>
      <c r="C17" s="766">
        <f aca="true" t="shared" si="1" ref="C17:O17">+C14/C15*100</f>
        <v>100.77665818555337</v>
      </c>
      <c r="D17" s="766">
        <f t="shared" si="1"/>
        <v>99.24953620450803</v>
      </c>
      <c r="E17" s="766">
        <f t="shared" si="1"/>
        <v>103.57375962027346</v>
      </c>
      <c r="F17" s="766">
        <f t="shared" si="1"/>
        <v>99.53856099910078</v>
      </c>
      <c r="G17" s="766">
        <f t="shared" si="1"/>
        <v>98.51207753634328</v>
      </c>
      <c r="H17" s="766">
        <f t="shared" si="1"/>
        <v>84.44535876119758</v>
      </c>
      <c r="I17" s="766">
        <f t="shared" si="1"/>
        <v>90.45043634793103</v>
      </c>
      <c r="J17" s="766">
        <f t="shared" si="1"/>
        <v>98.01537518188994</v>
      </c>
      <c r="K17" s="766">
        <f t="shared" si="1"/>
        <v>74.77885550884127</v>
      </c>
      <c r="L17" s="766">
        <f t="shared" si="1"/>
        <v>99.78424744998946</v>
      </c>
      <c r="M17" s="766">
        <f t="shared" si="1"/>
        <v>95.54301786664759</v>
      </c>
      <c r="N17" s="766">
        <f t="shared" si="1"/>
        <v>125.72705662331015</v>
      </c>
      <c r="O17" s="763">
        <f t="shared" si="1"/>
        <v>111.62297161646025</v>
      </c>
    </row>
    <row r="18" spans="1:15" s="101" customFormat="1" ht="34.5" thickBot="1">
      <c r="A18" s="407" t="s">
        <v>100</v>
      </c>
      <c r="B18" s="776"/>
      <c r="C18" s="776"/>
      <c r="D18" s="776"/>
      <c r="E18" s="776"/>
      <c r="F18" s="776"/>
      <c r="G18" s="776"/>
      <c r="H18" s="776"/>
      <c r="I18" s="776"/>
      <c r="J18" s="776"/>
      <c r="K18" s="765"/>
      <c r="L18" s="776"/>
      <c r="M18" s="776"/>
      <c r="N18" s="776"/>
      <c r="O18" s="771"/>
    </row>
    <row r="19" spans="1:16" s="94" customFormat="1" ht="20.25">
      <c r="A19" s="286" t="s">
        <v>179</v>
      </c>
      <c r="B19" s="764">
        <v>35215.56500000011</v>
      </c>
      <c r="C19" s="762">
        <v>20662.58294686828</v>
      </c>
      <c r="D19" s="762">
        <v>15189.206429978678</v>
      </c>
      <c r="E19" s="762">
        <v>3248.632607484776</v>
      </c>
      <c r="F19" s="762">
        <v>492.66781843009693</v>
      </c>
      <c r="G19" s="762">
        <v>12.956711518519306</v>
      </c>
      <c r="H19" s="762">
        <v>48.70018177094877</v>
      </c>
      <c r="I19" s="762">
        <v>5.820473134535809</v>
      </c>
      <c r="J19" s="762">
        <v>12.38182841403602</v>
      </c>
      <c r="K19" s="762">
        <v>0</v>
      </c>
      <c r="L19" s="762">
        <v>19010.36605073159</v>
      </c>
      <c r="M19" s="762">
        <v>576.9938638402259</v>
      </c>
      <c r="N19" s="762">
        <v>1075.223032296464</v>
      </c>
      <c r="O19" s="767">
        <v>1652.2168961366897</v>
      </c>
      <c r="P19" s="93"/>
    </row>
    <row r="20" spans="1:16" s="94" customFormat="1" ht="20.25">
      <c r="A20" s="287" t="s">
        <v>180</v>
      </c>
      <c r="B20" s="775">
        <v>34207.11199999996</v>
      </c>
      <c r="C20" s="772">
        <v>20532.64901462601</v>
      </c>
      <c r="D20" s="772">
        <v>15319.625448064777</v>
      </c>
      <c r="E20" s="772">
        <v>3138.1471125069033</v>
      </c>
      <c r="F20" s="772">
        <v>502.8386543320771</v>
      </c>
      <c r="G20" s="772">
        <v>13.04914311386477</v>
      </c>
      <c r="H20" s="772">
        <v>44.393190320578206</v>
      </c>
      <c r="I20" s="772">
        <v>5.572320750141089</v>
      </c>
      <c r="J20" s="772">
        <v>12.26993868019807</v>
      </c>
      <c r="K20" s="772">
        <v>0</v>
      </c>
      <c r="L20" s="772">
        <v>19035.895807768535</v>
      </c>
      <c r="M20" s="772">
        <v>593.41334242618</v>
      </c>
      <c r="N20" s="772">
        <v>903.3398644313112</v>
      </c>
      <c r="O20" s="774">
        <v>1496.753206857491</v>
      </c>
      <c r="P20" s="224"/>
    </row>
    <row r="21" spans="1:16" s="98" customFormat="1" ht="21" thickBot="1">
      <c r="A21" s="288" t="s">
        <v>181</v>
      </c>
      <c r="B21" s="770">
        <f aca="true" t="shared" si="2" ref="B21:O21">B19-B20</f>
        <v>1008.4530000001541</v>
      </c>
      <c r="C21" s="769">
        <f t="shared" si="2"/>
        <v>129.93393224226747</v>
      </c>
      <c r="D21" s="769">
        <f t="shared" si="2"/>
        <v>-130.41901808609873</v>
      </c>
      <c r="E21" s="769">
        <f t="shared" si="2"/>
        <v>110.4854949778728</v>
      </c>
      <c r="F21" s="769">
        <f t="shared" si="2"/>
        <v>-10.170835901980183</v>
      </c>
      <c r="G21" s="769">
        <f t="shared" si="2"/>
        <v>-0.09243159534546486</v>
      </c>
      <c r="H21" s="769">
        <f t="shared" si="2"/>
        <v>4.30699145037056</v>
      </c>
      <c r="I21" s="769">
        <f t="shared" si="2"/>
        <v>0.24815238439471976</v>
      </c>
      <c r="J21" s="769">
        <f t="shared" si="2"/>
        <v>0.11188973383795009</v>
      </c>
      <c r="K21" s="769">
        <f t="shared" si="2"/>
        <v>0</v>
      </c>
      <c r="L21" s="769">
        <f t="shared" si="2"/>
        <v>-25.52975703694392</v>
      </c>
      <c r="M21" s="769">
        <f t="shared" si="2"/>
        <v>-16.41947858595404</v>
      </c>
      <c r="N21" s="769">
        <f t="shared" si="2"/>
        <v>171.8831678651528</v>
      </c>
      <c r="O21" s="768">
        <f t="shared" si="2"/>
        <v>155.46368927919866</v>
      </c>
      <c r="P21" s="97"/>
    </row>
    <row r="22" spans="1:15" s="98" customFormat="1" ht="21" thickBot="1">
      <c r="A22" s="288" t="s">
        <v>182</v>
      </c>
      <c r="B22" s="773">
        <f>+B19/B20*100</f>
        <v>102.94807991975514</v>
      </c>
      <c r="C22" s="766">
        <f aca="true" t="shared" si="3" ref="C22:O22">+C19/C20*100</f>
        <v>100.63281621455522</v>
      </c>
      <c r="D22" s="766">
        <f t="shared" si="3"/>
        <v>99.14868011278583</v>
      </c>
      <c r="E22" s="766">
        <f t="shared" si="3"/>
        <v>103.52072388631939</v>
      </c>
      <c r="F22" s="766">
        <f t="shared" si="3"/>
        <v>97.9773162197544</v>
      </c>
      <c r="G22" s="766">
        <f t="shared" si="3"/>
        <v>99.29166540255616</v>
      </c>
      <c r="H22" s="766">
        <f t="shared" si="3"/>
        <v>109.70191918911058</v>
      </c>
      <c r="I22" s="766">
        <f t="shared" si="3"/>
        <v>104.45330402756225</v>
      </c>
      <c r="J22" s="766">
        <f t="shared" si="3"/>
        <v>100.91190132855776</v>
      </c>
      <c r="K22" s="766">
        <v>0</v>
      </c>
      <c r="L22" s="766">
        <f t="shared" si="3"/>
        <v>99.86588623254323</v>
      </c>
      <c r="M22" s="766">
        <f t="shared" si="3"/>
        <v>97.23304526338711</v>
      </c>
      <c r="N22" s="766">
        <f t="shared" si="3"/>
        <v>119.02751939031941</v>
      </c>
      <c r="O22" s="763">
        <f t="shared" si="3"/>
        <v>110.38672832414387</v>
      </c>
    </row>
    <row r="23" spans="1:15" s="102" customFormat="1" ht="34.5" thickBot="1">
      <c r="A23" s="407" t="s">
        <v>101</v>
      </c>
      <c r="B23" s="777"/>
      <c r="C23" s="777"/>
      <c r="D23" s="777"/>
      <c r="E23" s="777"/>
      <c r="F23" s="777"/>
      <c r="G23" s="777"/>
      <c r="H23" s="777"/>
      <c r="I23" s="777"/>
      <c r="J23" s="777"/>
      <c r="K23" s="778"/>
      <c r="L23" s="777"/>
      <c r="M23" s="777"/>
      <c r="N23" s="777"/>
      <c r="O23" s="779"/>
    </row>
    <row r="24" spans="1:16" s="94" customFormat="1" ht="20.25">
      <c r="A24" s="286" t="s">
        <v>179</v>
      </c>
      <c r="B24" s="764">
        <v>67750.27100000004</v>
      </c>
      <c r="C24" s="762">
        <v>24362.1170988871</v>
      </c>
      <c r="D24" s="762">
        <v>16877.172264988694</v>
      </c>
      <c r="E24" s="762">
        <v>4047.741505220947</v>
      </c>
      <c r="F24" s="762">
        <v>509.2274009747757</v>
      </c>
      <c r="G24" s="762">
        <v>295.9135223729707</v>
      </c>
      <c r="H24" s="762">
        <v>313.01830635235837</v>
      </c>
      <c r="I24" s="762">
        <v>24.051136267779615</v>
      </c>
      <c r="J24" s="762">
        <v>48.636711972217185</v>
      </c>
      <c r="K24" s="762">
        <v>2.1319041415101245</v>
      </c>
      <c r="L24" s="762">
        <v>22117.892752291256</v>
      </c>
      <c r="M24" s="762">
        <v>828.2413930614892</v>
      </c>
      <c r="N24" s="762">
        <v>1415.9829535343579</v>
      </c>
      <c r="O24" s="767">
        <v>2244.2243465958472</v>
      </c>
      <c r="P24" s="93"/>
    </row>
    <row r="25" spans="1:16" s="94" customFormat="1" ht="20.25">
      <c r="A25" s="287" t="s">
        <v>180</v>
      </c>
      <c r="B25" s="775">
        <v>67236.25699999988</v>
      </c>
      <c r="C25" s="772">
        <v>24024.8606380632</v>
      </c>
      <c r="D25" s="772">
        <v>16969.13454125407</v>
      </c>
      <c r="E25" s="772">
        <v>3896.3279452533093</v>
      </c>
      <c r="F25" s="772">
        <v>513.6390573714825</v>
      </c>
      <c r="G25" s="772">
        <v>296.1653140011454</v>
      </c>
      <c r="H25" s="772">
        <v>350.1646998285473</v>
      </c>
      <c r="I25" s="772">
        <v>25.90849656210539</v>
      </c>
      <c r="J25" s="772">
        <v>47.87026093178673</v>
      </c>
      <c r="K25" s="772">
        <v>1.718389578606875</v>
      </c>
      <c r="L25" s="772">
        <v>22100.92870478105</v>
      </c>
      <c r="M25" s="772">
        <v>864.9399336234115</v>
      </c>
      <c r="N25" s="772">
        <v>1058.9919996587566</v>
      </c>
      <c r="O25" s="774">
        <v>1923.9319332821685</v>
      </c>
      <c r="P25" s="224"/>
    </row>
    <row r="26" spans="1:16" s="98" customFormat="1" ht="21" thickBot="1">
      <c r="A26" s="288" t="s">
        <v>181</v>
      </c>
      <c r="B26" s="770">
        <f aca="true" t="shared" si="4" ref="B26:O26">B24-B25</f>
        <v>514.0140000001556</v>
      </c>
      <c r="C26" s="769">
        <f t="shared" si="4"/>
        <v>337.25646082390085</v>
      </c>
      <c r="D26" s="769">
        <f t="shared" si="4"/>
        <v>-91.96227626537438</v>
      </c>
      <c r="E26" s="769">
        <f t="shared" si="4"/>
        <v>151.41355996763787</v>
      </c>
      <c r="F26" s="769">
        <f t="shared" si="4"/>
        <v>-4.411656396706803</v>
      </c>
      <c r="G26" s="769">
        <f t="shared" si="4"/>
        <v>-0.2517916281747148</v>
      </c>
      <c r="H26" s="769">
        <f t="shared" si="4"/>
        <v>-37.14639347618896</v>
      </c>
      <c r="I26" s="769">
        <f t="shared" si="4"/>
        <v>-1.857360294325776</v>
      </c>
      <c r="J26" s="769">
        <f t="shared" si="4"/>
        <v>0.7664510404304536</v>
      </c>
      <c r="K26" s="769">
        <f t="shared" si="4"/>
        <v>0.4135145629032495</v>
      </c>
      <c r="L26" s="769">
        <f t="shared" si="4"/>
        <v>16.964047510206</v>
      </c>
      <c r="M26" s="769">
        <f t="shared" si="4"/>
        <v>-36.6985405619223</v>
      </c>
      <c r="N26" s="769">
        <f t="shared" si="4"/>
        <v>356.99095387560124</v>
      </c>
      <c r="O26" s="768">
        <f t="shared" si="4"/>
        <v>320.2924133136787</v>
      </c>
      <c r="P26" s="97"/>
    </row>
    <row r="27" spans="1:15" s="98" customFormat="1" ht="21" thickBot="1">
      <c r="A27" s="288" t="s">
        <v>182</v>
      </c>
      <c r="B27" s="773">
        <f>+B24/B25*100</f>
        <v>100.76448931415108</v>
      </c>
      <c r="C27" s="766">
        <f aca="true" t="shared" si="5" ref="C27:O27">+C24/C25*100</f>
        <v>101.40378113282196</v>
      </c>
      <c r="D27" s="766">
        <f t="shared" si="5"/>
        <v>99.45806148191116</v>
      </c>
      <c r="E27" s="766">
        <f t="shared" si="5"/>
        <v>103.88605790105775</v>
      </c>
      <c r="F27" s="766">
        <f t="shared" si="5"/>
        <v>99.14109794934926</v>
      </c>
      <c r="G27" s="766">
        <f t="shared" si="5"/>
        <v>99.9149827423161</v>
      </c>
      <c r="H27" s="766">
        <f t="shared" si="5"/>
        <v>89.3917366615261</v>
      </c>
      <c r="I27" s="766">
        <f t="shared" si="5"/>
        <v>92.83107651625602</v>
      </c>
      <c r="J27" s="766">
        <f t="shared" si="5"/>
        <v>101.60110061134327</v>
      </c>
      <c r="K27" s="766">
        <f t="shared" si="5"/>
        <v>124.06407534422388</v>
      </c>
      <c r="L27" s="766">
        <f t="shared" si="5"/>
        <v>100.07675717041944</v>
      </c>
      <c r="M27" s="766">
        <f t="shared" si="5"/>
        <v>95.75709952387277</v>
      </c>
      <c r="N27" s="766">
        <f t="shared" si="5"/>
        <v>133.71044861440274</v>
      </c>
      <c r="O27" s="763">
        <f t="shared" si="5"/>
        <v>116.64780379040072</v>
      </c>
    </row>
    <row r="28" spans="1:15" s="102" customFormat="1" ht="34.5" thickBot="1">
      <c r="A28" s="407" t="s">
        <v>209</v>
      </c>
      <c r="B28" s="777"/>
      <c r="C28" s="777"/>
      <c r="D28" s="777"/>
      <c r="E28" s="777"/>
      <c r="F28" s="777"/>
      <c r="G28" s="777"/>
      <c r="H28" s="777"/>
      <c r="I28" s="777"/>
      <c r="J28" s="777"/>
      <c r="K28" s="778"/>
      <c r="L28" s="777"/>
      <c r="M28" s="777"/>
      <c r="N28" s="777"/>
      <c r="O28" s="779"/>
    </row>
    <row r="29" spans="1:16" s="94" customFormat="1" ht="20.25">
      <c r="A29" s="286" t="s">
        <v>179</v>
      </c>
      <c r="B29" s="764">
        <v>8436.066000000008</v>
      </c>
      <c r="C29" s="762">
        <v>25144.835153810636</v>
      </c>
      <c r="D29" s="762">
        <v>18115.366619543594</v>
      </c>
      <c r="E29" s="762">
        <v>4217.321231246886</v>
      </c>
      <c r="F29" s="762">
        <v>435.1134462437822</v>
      </c>
      <c r="G29" s="762">
        <v>22.260385745362015</v>
      </c>
      <c r="H29" s="762">
        <v>230.66850709797637</v>
      </c>
      <c r="I29" s="762">
        <v>7.497896531392705</v>
      </c>
      <c r="J29" s="762">
        <v>16.936241371274228</v>
      </c>
      <c r="K29" s="762">
        <v>0</v>
      </c>
      <c r="L29" s="762">
        <v>23045.16432778027</v>
      </c>
      <c r="M29" s="762">
        <v>925.2615200023316</v>
      </c>
      <c r="N29" s="762">
        <v>1174.4093060280293</v>
      </c>
      <c r="O29" s="767">
        <v>2099.670826030361</v>
      </c>
      <c r="P29" s="93"/>
    </row>
    <row r="30" spans="1:16" s="94" customFormat="1" ht="20.25">
      <c r="A30" s="287" t="s">
        <v>180</v>
      </c>
      <c r="B30" s="775">
        <v>8350.438999999998</v>
      </c>
      <c r="C30" s="772">
        <v>25027.14363280782</v>
      </c>
      <c r="D30" s="772">
        <v>18241.878560716</v>
      </c>
      <c r="E30" s="772">
        <v>4027.563960010565</v>
      </c>
      <c r="F30" s="772">
        <v>440.71905481057195</v>
      </c>
      <c r="G30" s="772">
        <v>21.684488683768603</v>
      </c>
      <c r="H30" s="772">
        <v>279.41139781193965</v>
      </c>
      <c r="I30" s="772">
        <v>9.762989706289698</v>
      </c>
      <c r="J30" s="772">
        <v>17.367250592054702</v>
      </c>
      <c r="K30" s="772">
        <v>0</v>
      </c>
      <c r="L30" s="772">
        <v>23038.38770233119</v>
      </c>
      <c r="M30" s="772">
        <v>991.382229525099</v>
      </c>
      <c r="N30" s="772">
        <v>997.37370095153</v>
      </c>
      <c r="O30" s="774">
        <v>1988.7559304766291</v>
      </c>
      <c r="P30" s="224"/>
    </row>
    <row r="31" spans="1:16" s="98" customFormat="1" ht="21" thickBot="1">
      <c r="A31" s="288" t="s">
        <v>181</v>
      </c>
      <c r="B31" s="770">
        <f aca="true" t="shared" si="6" ref="B31:O31">B29-B30</f>
        <v>85.6270000000095</v>
      </c>
      <c r="C31" s="769">
        <f t="shared" si="6"/>
        <v>117.69152100281644</v>
      </c>
      <c r="D31" s="769">
        <f t="shared" si="6"/>
        <v>-126.51194117240448</v>
      </c>
      <c r="E31" s="769">
        <f t="shared" si="6"/>
        <v>189.75727123632078</v>
      </c>
      <c r="F31" s="769">
        <f t="shared" si="6"/>
        <v>-5.605608566789726</v>
      </c>
      <c r="G31" s="769">
        <f t="shared" si="6"/>
        <v>0.5758970615934125</v>
      </c>
      <c r="H31" s="769">
        <f t="shared" si="6"/>
        <v>-48.74289071396328</v>
      </c>
      <c r="I31" s="769">
        <f t="shared" si="6"/>
        <v>-2.265093174896993</v>
      </c>
      <c r="J31" s="769">
        <f t="shared" si="6"/>
        <v>-0.4310092207804743</v>
      </c>
      <c r="K31" s="769">
        <f t="shared" si="6"/>
        <v>0</v>
      </c>
      <c r="L31" s="769">
        <f t="shared" si="6"/>
        <v>6.776625449077983</v>
      </c>
      <c r="M31" s="769">
        <f t="shared" si="6"/>
        <v>-66.12070952276736</v>
      </c>
      <c r="N31" s="769">
        <f t="shared" si="6"/>
        <v>177.03560507649922</v>
      </c>
      <c r="O31" s="768">
        <f t="shared" si="6"/>
        <v>110.91489555373164</v>
      </c>
      <c r="P31" s="97"/>
    </row>
    <row r="32" spans="1:15" s="98" customFormat="1" ht="21" thickBot="1">
      <c r="A32" s="288" t="s">
        <v>182</v>
      </c>
      <c r="B32" s="773">
        <f>+B29/B30*100</f>
        <v>101.0254191426344</v>
      </c>
      <c r="C32" s="766">
        <f aca="true" t="shared" si="7" ref="C32:O32">+C29/C30*100</f>
        <v>100.47025550629971</v>
      </c>
      <c r="D32" s="766">
        <f t="shared" si="7"/>
        <v>99.30647525828371</v>
      </c>
      <c r="E32" s="766">
        <f t="shared" si="7"/>
        <v>104.71146512185553</v>
      </c>
      <c r="F32" s="766">
        <f t="shared" si="7"/>
        <v>98.72807664982875</v>
      </c>
      <c r="G32" s="766">
        <f t="shared" si="7"/>
        <v>102.65580189596302</v>
      </c>
      <c r="H32" s="766">
        <f t="shared" si="7"/>
        <v>82.55515304827682</v>
      </c>
      <c r="I32" s="766">
        <f t="shared" si="7"/>
        <v>76.79918505457675</v>
      </c>
      <c r="J32" s="766">
        <f t="shared" si="7"/>
        <v>97.51826451460511</v>
      </c>
      <c r="K32" s="766">
        <v>0</v>
      </c>
      <c r="L32" s="766">
        <f t="shared" si="7"/>
        <v>100.02941449521832</v>
      </c>
      <c r="M32" s="766">
        <f t="shared" si="7"/>
        <v>93.33045241748572</v>
      </c>
      <c r="N32" s="766">
        <f t="shared" si="7"/>
        <v>117.75017778267072</v>
      </c>
      <c r="O32" s="763">
        <f t="shared" si="7"/>
        <v>105.57709942452061</v>
      </c>
    </row>
    <row r="33" spans="1:15" s="102" customFormat="1" ht="34.5" thickBot="1">
      <c r="A33" s="407" t="s">
        <v>208</v>
      </c>
      <c r="B33" s="777"/>
      <c r="C33" s="777"/>
      <c r="D33" s="777"/>
      <c r="E33" s="780"/>
      <c r="F33" s="781"/>
      <c r="G33" s="782"/>
      <c r="H33" s="777"/>
      <c r="I33" s="777"/>
      <c r="J33" s="777"/>
      <c r="K33" s="778"/>
      <c r="L33" s="777"/>
      <c r="M33" s="777"/>
      <c r="N33" s="777"/>
      <c r="O33" s="779"/>
    </row>
    <row r="34" spans="1:16" s="94" customFormat="1" ht="20.25">
      <c r="A34" s="286" t="s">
        <v>179</v>
      </c>
      <c r="B34" s="764">
        <v>13317.031999999996</v>
      </c>
      <c r="C34" s="762">
        <v>24032.134030816105</v>
      </c>
      <c r="D34" s="762">
        <v>16630.976976201087</v>
      </c>
      <c r="E34" s="762">
        <v>4030.2420238984196</v>
      </c>
      <c r="F34" s="762">
        <v>488.0318239579709</v>
      </c>
      <c r="G34" s="762">
        <v>299.7292364645015</v>
      </c>
      <c r="H34" s="762">
        <v>193.6844548645175</v>
      </c>
      <c r="I34" s="762">
        <v>23.95063204273544</v>
      </c>
      <c r="J34" s="762">
        <v>47.995942339103806</v>
      </c>
      <c r="K34" s="762">
        <v>0</v>
      </c>
      <c r="L34" s="762">
        <v>21714.61108976834</v>
      </c>
      <c r="M34" s="762">
        <v>1052.7131971548415</v>
      </c>
      <c r="N34" s="762">
        <v>1264.8097438928846</v>
      </c>
      <c r="O34" s="767">
        <v>2317.522941047727</v>
      </c>
      <c r="P34" s="93"/>
    </row>
    <row r="35" spans="1:16" s="94" customFormat="1" ht="20.25">
      <c r="A35" s="287" t="s">
        <v>180</v>
      </c>
      <c r="B35" s="775">
        <v>14082.976000000002</v>
      </c>
      <c r="C35" s="772">
        <v>23909.692898006793</v>
      </c>
      <c r="D35" s="772">
        <v>16786.176574705045</v>
      </c>
      <c r="E35" s="772">
        <v>3898.70778496439</v>
      </c>
      <c r="F35" s="772">
        <v>469.9135620671848</v>
      </c>
      <c r="G35" s="772">
        <v>299.2674394010662</v>
      </c>
      <c r="H35" s="772">
        <v>240.91629614838953</v>
      </c>
      <c r="I35" s="772">
        <v>28.785848720232615</v>
      </c>
      <c r="J35" s="772">
        <v>49.10984960375798</v>
      </c>
      <c r="K35" s="772">
        <v>0</v>
      </c>
      <c r="L35" s="772">
        <v>21772.877355610064</v>
      </c>
      <c r="M35" s="772">
        <v>1077.5396182833326</v>
      </c>
      <c r="N35" s="772">
        <v>1059.2759241133883</v>
      </c>
      <c r="O35" s="774">
        <v>2136.8155423967214</v>
      </c>
      <c r="P35" s="224"/>
    </row>
    <row r="36" spans="1:16" s="98" customFormat="1" ht="21" thickBot="1">
      <c r="A36" s="288" t="s">
        <v>181</v>
      </c>
      <c r="B36" s="770">
        <f aca="true" t="shared" si="8" ref="B36:O36">B34-B35</f>
        <v>-765.9440000000068</v>
      </c>
      <c r="C36" s="769">
        <f t="shared" si="8"/>
        <v>122.44113280931197</v>
      </c>
      <c r="D36" s="769">
        <f t="shared" si="8"/>
        <v>-155.19959850395753</v>
      </c>
      <c r="E36" s="769">
        <f t="shared" si="8"/>
        <v>131.53423893402942</v>
      </c>
      <c r="F36" s="769">
        <f t="shared" si="8"/>
        <v>18.11826189078613</v>
      </c>
      <c r="G36" s="769">
        <f t="shared" si="8"/>
        <v>0.4617970634353128</v>
      </c>
      <c r="H36" s="769">
        <f t="shared" si="8"/>
        <v>-47.23184128387203</v>
      </c>
      <c r="I36" s="769">
        <f t="shared" si="8"/>
        <v>-4.835216677497176</v>
      </c>
      <c r="J36" s="769">
        <f t="shared" si="8"/>
        <v>-1.1139072646541734</v>
      </c>
      <c r="K36" s="769">
        <f t="shared" si="8"/>
        <v>0</v>
      </c>
      <c r="L36" s="769">
        <f t="shared" si="8"/>
        <v>-58.26626584172482</v>
      </c>
      <c r="M36" s="769">
        <f t="shared" si="8"/>
        <v>-24.82642112849112</v>
      </c>
      <c r="N36" s="769">
        <f t="shared" si="8"/>
        <v>205.5338197794963</v>
      </c>
      <c r="O36" s="768">
        <f t="shared" si="8"/>
        <v>180.7073986510054</v>
      </c>
      <c r="P36" s="97"/>
    </row>
    <row r="37" spans="1:15" s="98" customFormat="1" ht="21" thickBot="1">
      <c r="A37" s="288" t="s">
        <v>182</v>
      </c>
      <c r="B37" s="773">
        <f>+B34/B35*100</f>
        <v>94.56120638137844</v>
      </c>
      <c r="C37" s="766">
        <f aca="true" t="shared" si="9" ref="C37:O37">+C34/C35*100</f>
        <v>100.51209830812809</v>
      </c>
      <c r="D37" s="766">
        <f t="shared" si="9"/>
        <v>99.07543211038406</v>
      </c>
      <c r="E37" s="766">
        <f t="shared" si="9"/>
        <v>103.37379065549102</v>
      </c>
      <c r="F37" s="766">
        <f t="shared" si="9"/>
        <v>103.85565843451774</v>
      </c>
      <c r="G37" s="766">
        <f t="shared" si="9"/>
        <v>100.15430915717378</v>
      </c>
      <c r="H37" s="766">
        <f t="shared" si="9"/>
        <v>80.3949163925465</v>
      </c>
      <c r="I37" s="766">
        <f t="shared" si="9"/>
        <v>83.20279966559173</v>
      </c>
      <c r="J37" s="766">
        <f t="shared" si="9"/>
        <v>97.73180477309192</v>
      </c>
      <c r="K37" s="766">
        <v>0</v>
      </c>
      <c r="L37" s="766">
        <f t="shared" si="9"/>
        <v>99.73239060281249</v>
      </c>
      <c r="M37" s="766">
        <f t="shared" si="9"/>
        <v>97.69600850797087</v>
      </c>
      <c r="N37" s="766">
        <f t="shared" si="9"/>
        <v>119.40323716424761</v>
      </c>
      <c r="O37" s="763">
        <f t="shared" si="9"/>
        <v>108.45685530948161</v>
      </c>
    </row>
    <row r="38" spans="1:15" s="102" customFormat="1" ht="34.5" thickBot="1">
      <c r="A38" s="407" t="s">
        <v>207</v>
      </c>
      <c r="B38" s="777"/>
      <c r="C38" s="777"/>
      <c r="D38" s="777"/>
      <c r="E38" s="777"/>
      <c r="F38" s="777"/>
      <c r="G38" s="777"/>
      <c r="H38" s="777"/>
      <c r="I38" s="777"/>
      <c r="J38" s="777"/>
      <c r="K38" s="778"/>
      <c r="L38" s="777"/>
      <c r="M38" s="777"/>
      <c r="N38" s="777"/>
      <c r="O38" s="779"/>
    </row>
    <row r="39" spans="1:16" s="94" customFormat="1" ht="20.25">
      <c r="A39" s="286" t="s">
        <v>179</v>
      </c>
      <c r="B39" s="764">
        <v>10868.067000000001</v>
      </c>
      <c r="C39" s="762">
        <v>25836.03596051933</v>
      </c>
      <c r="D39" s="762">
        <v>17356.09172725932</v>
      </c>
      <c r="E39" s="762">
        <v>4410.270435702441</v>
      </c>
      <c r="F39" s="762">
        <v>386.02638966677944</v>
      </c>
      <c r="G39" s="762">
        <v>224.65963051816541</v>
      </c>
      <c r="H39" s="762">
        <v>607.3492722609583</v>
      </c>
      <c r="I39" s="762">
        <v>33.0417620109752</v>
      </c>
      <c r="J39" s="762">
        <v>40.10435649074792</v>
      </c>
      <c r="K39" s="762">
        <v>0.8751249570569142</v>
      </c>
      <c r="L39" s="762">
        <v>23058.418698866448</v>
      </c>
      <c r="M39" s="762">
        <v>1291.330141781423</v>
      </c>
      <c r="N39" s="762">
        <v>1486.2871198714547</v>
      </c>
      <c r="O39" s="767">
        <v>2777.617261652878</v>
      </c>
      <c r="P39" s="93"/>
    </row>
    <row r="40" spans="1:16" s="94" customFormat="1" ht="20.25">
      <c r="A40" s="287" t="s">
        <v>180</v>
      </c>
      <c r="B40" s="775">
        <v>11166.804999999997</v>
      </c>
      <c r="C40" s="772">
        <v>25502.250293018762</v>
      </c>
      <c r="D40" s="772">
        <v>17514.75365305176</v>
      </c>
      <c r="E40" s="772">
        <v>4218.450734117774</v>
      </c>
      <c r="F40" s="772">
        <v>377.0691049648191</v>
      </c>
      <c r="G40" s="772">
        <v>227.0253219251166</v>
      </c>
      <c r="H40" s="772">
        <v>764.9602773577578</v>
      </c>
      <c r="I40" s="772">
        <v>37.683883916064936</v>
      </c>
      <c r="J40" s="772">
        <v>36.03152378858591</v>
      </c>
      <c r="K40" s="772">
        <v>1.197141886152754</v>
      </c>
      <c r="L40" s="772">
        <v>23177.17164100803</v>
      </c>
      <c r="M40" s="772">
        <v>1345.5387492960922</v>
      </c>
      <c r="N40" s="772">
        <v>979.5399027146385</v>
      </c>
      <c r="O40" s="774">
        <v>2325.078652010731</v>
      </c>
      <c r="P40" s="224"/>
    </row>
    <row r="41" spans="1:16" s="98" customFormat="1" ht="21" thickBot="1">
      <c r="A41" s="288" t="s">
        <v>181</v>
      </c>
      <c r="B41" s="770">
        <f aca="true" t="shared" si="10" ref="B41:O41">B39-B40</f>
        <v>-298.73799999999574</v>
      </c>
      <c r="C41" s="769">
        <f t="shared" si="10"/>
        <v>333.7856675005678</v>
      </c>
      <c r="D41" s="769">
        <f t="shared" si="10"/>
        <v>-158.66192579243943</v>
      </c>
      <c r="E41" s="769">
        <f t="shared" si="10"/>
        <v>191.8197015846672</v>
      </c>
      <c r="F41" s="769">
        <f t="shared" si="10"/>
        <v>8.957284701960361</v>
      </c>
      <c r="G41" s="769">
        <f t="shared" si="10"/>
        <v>-2.3656914069511856</v>
      </c>
      <c r="H41" s="769">
        <f t="shared" si="10"/>
        <v>-157.61100509679954</v>
      </c>
      <c r="I41" s="769">
        <f t="shared" si="10"/>
        <v>-4.642121905089738</v>
      </c>
      <c r="J41" s="769">
        <f t="shared" si="10"/>
        <v>4.07283270216201</v>
      </c>
      <c r="K41" s="769">
        <f t="shared" si="10"/>
        <v>-0.3220169290958399</v>
      </c>
      <c r="L41" s="769">
        <f t="shared" si="10"/>
        <v>-118.75294214158203</v>
      </c>
      <c r="M41" s="769">
        <f t="shared" si="10"/>
        <v>-54.20860751466921</v>
      </c>
      <c r="N41" s="769">
        <f t="shared" si="10"/>
        <v>506.7472171568162</v>
      </c>
      <c r="O41" s="768">
        <f t="shared" si="10"/>
        <v>452.5386096421471</v>
      </c>
      <c r="P41" s="97"/>
    </row>
    <row r="42" spans="1:15" s="98" customFormat="1" ht="21" thickBot="1">
      <c r="A42" s="288" t="s">
        <v>182</v>
      </c>
      <c r="B42" s="773">
        <f>+B39/B40*100</f>
        <v>97.32476746929855</v>
      </c>
      <c r="C42" s="766">
        <f aca="true" t="shared" si="11" ref="C42:O42">+C39/C40*100</f>
        <v>101.3088479003437</v>
      </c>
      <c r="D42" s="766">
        <f t="shared" si="11"/>
        <v>99.0941241370826</v>
      </c>
      <c r="E42" s="766">
        <f t="shared" si="11"/>
        <v>104.54715993322566</v>
      </c>
      <c r="F42" s="766">
        <f t="shared" si="11"/>
        <v>102.37550215173319</v>
      </c>
      <c r="G42" s="766">
        <f t="shared" si="11"/>
        <v>98.95796143492245</v>
      </c>
      <c r="H42" s="766">
        <f t="shared" si="11"/>
        <v>79.39618438212214</v>
      </c>
      <c r="I42" s="766">
        <f t="shared" si="11"/>
        <v>87.68141331867663</v>
      </c>
      <c r="J42" s="766">
        <f t="shared" si="11"/>
        <v>111.30352611801615</v>
      </c>
      <c r="K42" s="766">
        <f t="shared" si="11"/>
        <v>73.10118935603337</v>
      </c>
      <c r="L42" s="766">
        <f t="shared" si="11"/>
        <v>99.48762970745115</v>
      </c>
      <c r="M42" s="766">
        <f t="shared" si="11"/>
        <v>95.97123400994376</v>
      </c>
      <c r="N42" s="766">
        <f t="shared" si="11"/>
        <v>151.73318777034476</v>
      </c>
      <c r="O42" s="763">
        <f t="shared" si="11"/>
        <v>119.46336779836635</v>
      </c>
    </row>
    <row r="43" spans="1:15" s="102" customFormat="1" ht="34.5" thickBot="1">
      <c r="A43" s="407" t="s">
        <v>205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8"/>
      <c r="L43" s="777"/>
      <c r="M43" s="777"/>
      <c r="N43" s="777"/>
      <c r="O43" s="779"/>
    </row>
    <row r="44" spans="1:16" s="94" customFormat="1" ht="20.25">
      <c r="A44" s="286" t="s">
        <v>179</v>
      </c>
      <c r="B44" s="764">
        <v>17932.313</v>
      </c>
      <c r="C44" s="762">
        <v>25499.097927300274</v>
      </c>
      <c r="D44" s="762">
        <v>17223.420992409996</v>
      </c>
      <c r="E44" s="762">
        <v>4331.221145314612</v>
      </c>
      <c r="F44" s="762">
        <v>457.1503036631879</v>
      </c>
      <c r="G44" s="762">
        <v>236.24166144471516</v>
      </c>
      <c r="H44" s="762">
        <v>452.20608183673835</v>
      </c>
      <c r="I44" s="762">
        <v>25.693868939271823</v>
      </c>
      <c r="J44" s="762">
        <v>39.99223357299199</v>
      </c>
      <c r="K44" s="762">
        <v>3.6410342975090098</v>
      </c>
      <c r="L44" s="762">
        <v>22769.56732147902</v>
      </c>
      <c r="M44" s="762">
        <v>1302.0492625054387</v>
      </c>
      <c r="N44" s="762">
        <v>1427.4813433158356</v>
      </c>
      <c r="O44" s="767">
        <v>2729.530605821274</v>
      </c>
      <c r="P44" s="93"/>
    </row>
    <row r="45" spans="1:16" s="94" customFormat="1" ht="20.25">
      <c r="A45" s="287" t="s">
        <v>180</v>
      </c>
      <c r="B45" s="775">
        <v>18762.290999999976</v>
      </c>
      <c r="C45" s="772">
        <v>25402.527113204556</v>
      </c>
      <c r="D45" s="772">
        <v>17347.322527581182</v>
      </c>
      <c r="E45" s="772">
        <v>4166.933518406686</v>
      </c>
      <c r="F45" s="772">
        <v>458.9691942915361</v>
      </c>
      <c r="G45" s="772">
        <v>238.34110041963112</v>
      </c>
      <c r="H45" s="772">
        <v>573.7163219210996</v>
      </c>
      <c r="I45" s="772">
        <v>28.292711339640434</v>
      </c>
      <c r="J45" s="772">
        <v>40.091070612503245</v>
      </c>
      <c r="K45" s="772">
        <v>1.0195894165234596</v>
      </c>
      <c r="L45" s="772">
        <v>22854.686033988797</v>
      </c>
      <c r="M45" s="772">
        <v>1372.3195593047085</v>
      </c>
      <c r="N45" s="772">
        <v>1175.521519911047</v>
      </c>
      <c r="O45" s="774">
        <v>2547.841079215755</v>
      </c>
      <c r="P45" s="224"/>
    </row>
    <row r="46" spans="1:19" s="98" customFormat="1" ht="20.25">
      <c r="A46" s="288" t="s">
        <v>181</v>
      </c>
      <c r="B46" s="770">
        <f aca="true" t="shared" si="12" ref="B46:O46">B44-B45</f>
        <v>-829.9779999999773</v>
      </c>
      <c r="C46" s="769">
        <f t="shared" si="12"/>
        <v>96.57081409571765</v>
      </c>
      <c r="D46" s="769">
        <f t="shared" si="12"/>
        <v>-123.90153517118597</v>
      </c>
      <c r="E46" s="769">
        <f t="shared" si="12"/>
        <v>164.2876269079261</v>
      </c>
      <c r="F46" s="769">
        <f t="shared" si="12"/>
        <v>-1.8188906283481856</v>
      </c>
      <c r="G46" s="769">
        <f t="shared" si="12"/>
        <v>-2.099438974915955</v>
      </c>
      <c r="H46" s="769">
        <f t="shared" si="12"/>
        <v>-121.51024008436127</v>
      </c>
      <c r="I46" s="769">
        <f t="shared" si="12"/>
        <v>-2.5988424003686106</v>
      </c>
      <c r="J46" s="769">
        <f t="shared" si="12"/>
        <v>-0.09883703951125256</v>
      </c>
      <c r="K46" s="769">
        <f t="shared" si="12"/>
        <v>2.62144488098555</v>
      </c>
      <c r="L46" s="769">
        <f t="shared" si="12"/>
        <v>-85.11871250977856</v>
      </c>
      <c r="M46" s="769">
        <f t="shared" si="12"/>
        <v>-70.27029679926977</v>
      </c>
      <c r="N46" s="769">
        <f t="shared" si="12"/>
        <v>251.9598234047885</v>
      </c>
      <c r="O46" s="768">
        <f t="shared" si="12"/>
        <v>181.68952660551895</v>
      </c>
      <c r="P46" s="758">
        <f>+P45-P44</f>
        <v>0</v>
      </c>
      <c r="Q46" s="271">
        <f>+Q45-Q44</f>
        <v>0</v>
      </c>
      <c r="R46" s="271">
        <f>+R45-R44</f>
        <v>0</v>
      </c>
      <c r="S46" s="271">
        <f>+S45-S44</f>
        <v>0</v>
      </c>
    </row>
    <row r="47" spans="1:15" s="98" customFormat="1" ht="21" thickBot="1">
      <c r="A47" s="288" t="s">
        <v>182</v>
      </c>
      <c r="B47" s="773">
        <f>+B44/B45*100</f>
        <v>95.57635045741493</v>
      </c>
      <c r="C47" s="766">
        <f aca="true" t="shared" si="13" ref="C47:O47">+C44/C45*100</f>
        <v>100.38016223214863</v>
      </c>
      <c r="D47" s="766">
        <f t="shared" si="13"/>
        <v>99.28575989191306</v>
      </c>
      <c r="E47" s="766">
        <f t="shared" si="13"/>
        <v>103.9426505410325</v>
      </c>
      <c r="F47" s="766">
        <f t="shared" si="13"/>
        <v>99.60370093440459</v>
      </c>
      <c r="G47" s="766">
        <f t="shared" si="13"/>
        <v>99.11914522035032</v>
      </c>
      <c r="H47" s="766">
        <f t="shared" si="13"/>
        <v>78.82050144965686</v>
      </c>
      <c r="I47" s="766">
        <f t="shared" si="13"/>
        <v>90.81444556808023</v>
      </c>
      <c r="J47" s="766">
        <f t="shared" si="13"/>
        <v>99.75346869514523</v>
      </c>
      <c r="K47" s="766">
        <f t="shared" si="13"/>
        <v>357.1078944624602</v>
      </c>
      <c r="L47" s="766">
        <f t="shared" si="13"/>
        <v>99.6275656012811</v>
      </c>
      <c r="M47" s="766">
        <f t="shared" si="13"/>
        <v>94.87945090319397</v>
      </c>
      <c r="N47" s="766">
        <f t="shared" si="13"/>
        <v>121.43387587016309</v>
      </c>
      <c r="O47" s="763">
        <f t="shared" si="13"/>
        <v>107.13111693220068</v>
      </c>
    </row>
    <row r="48" spans="1:15" s="102" customFormat="1" ht="34.5" thickBot="1">
      <c r="A48" s="407" t="s">
        <v>115</v>
      </c>
      <c r="B48" s="777"/>
      <c r="C48" s="777"/>
      <c r="D48" s="777"/>
      <c r="E48" s="777"/>
      <c r="F48" s="777"/>
      <c r="G48" s="777"/>
      <c r="H48" s="777"/>
      <c r="I48" s="777"/>
      <c r="J48" s="777"/>
      <c r="K48" s="778"/>
      <c r="L48" s="777"/>
      <c r="M48" s="777"/>
      <c r="N48" s="777"/>
      <c r="O48" s="779"/>
    </row>
    <row r="49" spans="1:16" s="94" customFormat="1" ht="20.25">
      <c r="A49" s="286" t="s">
        <v>179</v>
      </c>
      <c r="B49" s="764">
        <v>314.236</v>
      </c>
      <c r="C49" s="762">
        <v>25492.024836959063</v>
      </c>
      <c r="D49" s="762">
        <v>17770.19156515061</v>
      </c>
      <c r="E49" s="762">
        <v>4576.89761835054</v>
      </c>
      <c r="F49" s="762">
        <v>263.26232513142986</v>
      </c>
      <c r="G49" s="762">
        <v>125.38081781421181</v>
      </c>
      <c r="H49" s="762">
        <v>319.4568201394281</v>
      </c>
      <c r="I49" s="762">
        <v>6.870367070185042</v>
      </c>
      <c r="J49" s="762">
        <v>24.72159990156019</v>
      </c>
      <c r="K49" s="762">
        <v>0</v>
      </c>
      <c r="L49" s="762">
        <v>23086.781113557965</v>
      </c>
      <c r="M49" s="762">
        <v>1244.782583790527</v>
      </c>
      <c r="N49" s="762">
        <v>1160.4611396105686</v>
      </c>
      <c r="O49" s="767">
        <v>2405.2437234010954</v>
      </c>
      <c r="P49" s="93"/>
    </row>
    <row r="50" spans="1:16" s="94" customFormat="1" ht="20.25">
      <c r="A50" s="287" t="s">
        <v>180</v>
      </c>
      <c r="B50" s="775">
        <v>259.529</v>
      </c>
      <c r="C50" s="772">
        <v>25605.791645634978</v>
      </c>
      <c r="D50" s="772">
        <v>17701.65761822378</v>
      </c>
      <c r="E50" s="772">
        <v>4435.410236749393</v>
      </c>
      <c r="F50" s="772">
        <v>299.5535502133994</v>
      </c>
      <c r="G50" s="772">
        <v>152.67754277941964</v>
      </c>
      <c r="H50" s="772">
        <v>422.696821292932</v>
      </c>
      <c r="I50" s="772">
        <v>4.232346545729635</v>
      </c>
      <c r="J50" s="772">
        <v>25.669257257056692</v>
      </c>
      <c r="K50" s="772">
        <v>0</v>
      </c>
      <c r="L50" s="772">
        <v>23041.89737306171</v>
      </c>
      <c r="M50" s="772">
        <v>1426.149871497983</v>
      </c>
      <c r="N50" s="772">
        <v>1137.7444010752813</v>
      </c>
      <c r="O50" s="774">
        <v>2563.8942725732645</v>
      </c>
      <c r="P50" s="224"/>
    </row>
    <row r="51" spans="1:16" s="98" customFormat="1" ht="21" thickBot="1">
      <c r="A51" s="288" t="s">
        <v>181</v>
      </c>
      <c r="B51" s="770">
        <f aca="true" t="shared" si="14" ref="B51:O51">B49-B50</f>
        <v>54.706999999999994</v>
      </c>
      <c r="C51" s="769">
        <f t="shared" si="14"/>
        <v>-113.76680867591494</v>
      </c>
      <c r="D51" s="769">
        <f t="shared" si="14"/>
        <v>68.53394692682923</v>
      </c>
      <c r="E51" s="769">
        <f t="shared" si="14"/>
        <v>141.4873816011468</v>
      </c>
      <c r="F51" s="769">
        <f t="shared" si="14"/>
        <v>-36.291225081969515</v>
      </c>
      <c r="G51" s="769">
        <f t="shared" si="14"/>
        <v>-27.29672496520783</v>
      </c>
      <c r="H51" s="769">
        <f t="shared" si="14"/>
        <v>-103.2400011535039</v>
      </c>
      <c r="I51" s="769">
        <f t="shared" si="14"/>
        <v>2.6380205244554062</v>
      </c>
      <c r="J51" s="769">
        <f t="shared" si="14"/>
        <v>-0.9476573554965029</v>
      </c>
      <c r="K51" s="769">
        <f t="shared" si="14"/>
        <v>0</v>
      </c>
      <c r="L51" s="769">
        <f t="shared" si="14"/>
        <v>44.88374049625418</v>
      </c>
      <c r="M51" s="769">
        <f t="shared" si="14"/>
        <v>-181.36728770745594</v>
      </c>
      <c r="N51" s="769">
        <f t="shared" si="14"/>
        <v>22.716738535287277</v>
      </c>
      <c r="O51" s="768">
        <f t="shared" si="14"/>
        <v>-158.65054917216912</v>
      </c>
      <c r="P51" s="97"/>
    </row>
    <row r="52" spans="1:15" s="98" customFormat="1" ht="21" thickBot="1">
      <c r="A52" s="288" t="s">
        <v>182</v>
      </c>
      <c r="B52" s="773">
        <f>+B49/B50*100</f>
        <v>121.07933988109227</v>
      </c>
      <c r="C52" s="766">
        <f aca="true" t="shared" si="15" ref="C52:O52">+C49/C50*100</f>
        <v>99.55569892057873</v>
      </c>
      <c r="D52" s="766">
        <f t="shared" si="15"/>
        <v>100.3871611823306</v>
      </c>
      <c r="E52" s="766">
        <f t="shared" si="15"/>
        <v>103.18995028754858</v>
      </c>
      <c r="F52" s="766">
        <f t="shared" si="15"/>
        <v>87.88489568689273</v>
      </c>
      <c r="G52" s="766">
        <f t="shared" si="15"/>
        <v>82.12132284271519</v>
      </c>
      <c r="H52" s="766">
        <f t="shared" si="15"/>
        <v>75.57587472796304</v>
      </c>
      <c r="I52" s="766">
        <f t="shared" si="15"/>
        <v>162.3299745413599</v>
      </c>
      <c r="J52" s="766">
        <f t="shared" si="15"/>
        <v>96.3082011060683</v>
      </c>
      <c r="K52" s="766">
        <v>0</v>
      </c>
      <c r="L52" s="766">
        <f t="shared" si="15"/>
        <v>100.19479186010405</v>
      </c>
      <c r="M52" s="766">
        <f t="shared" si="15"/>
        <v>87.28273294889033</v>
      </c>
      <c r="N52" s="766">
        <f t="shared" si="15"/>
        <v>101.99664691945026</v>
      </c>
      <c r="O52" s="763">
        <f t="shared" si="15"/>
        <v>93.81212591840074</v>
      </c>
    </row>
    <row r="53" spans="1:15" s="247" customFormat="1" ht="34.5" hidden="1" thickBot="1">
      <c r="A53" s="320" t="s">
        <v>59</v>
      </c>
      <c r="B53" s="783"/>
      <c r="C53" s="783"/>
      <c r="D53" s="783"/>
      <c r="E53" s="783"/>
      <c r="F53" s="783"/>
      <c r="G53" s="783"/>
      <c r="H53" s="783"/>
      <c r="I53" s="783"/>
      <c r="J53" s="783"/>
      <c r="K53" s="778"/>
      <c r="L53" s="783"/>
      <c r="M53" s="783"/>
      <c r="N53" s="783"/>
      <c r="O53" s="784"/>
    </row>
    <row r="54" spans="1:16" s="250" customFormat="1" ht="21" hidden="1" thickBot="1">
      <c r="A54" s="321" t="s">
        <v>123</v>
      </c>
      <c r="B54" s="785">
        <v>8.139</v>
      </c>
      <c r="C54" s="786">
        <v>21113</v>
      </c>
      <c r="D54" s="786">
        <v>14815</v>
      </c>
      <c r="E54" s="786">
        <v>3474</v>
      </c>
      <c r="F54" s="786">
        <v>402</v>
      </c>
      <c r="G54" s="786">
        <v>240</v>
      </c>
      <c r="H54" s="786">
        <v>0</v>
      </c>
      <c r="I54" s="786">
        <v>0</v>
      </c>
      <c r="J54" s="786">
        <v>0</v>
      </c>
      <c r="K54" s="284"/>
      <c r="L54" s="786">
        <v>18931</v>
      </c>
      <c r="M54" s="786">
        <v>1759</v>
      </c>
      <c r="N54" s="786">
        <v>423</v>
      </c>
      <c r="O54" s="787">
        <v>2182</v>
      </c>
      <c r="P54" s="249"/>
    </row>
    <row r="55" spans="1:16" s="250" customFormat="1" ht="21" hidden="1" thickBot="1">
      <c r="A55" s="322" t="s">
        <v>119</v>
      </c>
      <c r="B55" s="788">
        <v>9.584</v>
      </c>
      <c r="C55" s="789">
        <v>22537</v>
      </c>
      <c r="D55" s="789">
        <v>15384</v>
      </c>
      <c r="E55" s="789">
        <v>3786</v>
      </c>
      <c r="F55" s="789">
        <v>338</v>
      </c>
      <c r="G55" s="789">
        <v>266</v>
      </c>
      <c r="H55" s="789">
        <v>0</v>
      </c>
      <c r="I55" s="789">
        <v>0</v>
      </c>
      <c r="J55" s="789">
        <v>0</v>
      </c>
      <c r="K55" s="790"/>
      <c r="L55" s="789">
        <v>19775</v>
      </c>
      <c r="M55" s="789">
        <v>1861</v>
      </c>
      <c r="N55" s="789">
        <v>901</v>
      </c>
      <c r="O55" s="791">
        <v>2762</v>
      </c>
      <c r="P55" s="252"/>
    </row>
    <row r="56" spans="1:16" s="255" customFormat="1" ht="21" hidden="1" thickBot="1">
      <c r="A56" s="323" t="s">
        <v>121</v>
      </c>
      <c r="B56" s="792">
        <f aca="true" t="shared" si="16" ref="B56:O56">+B54-B55</f>
        <v>-1.4450000000000003</v>
      </c>
      <c r="C56" s="793">
        <f t="shared" si="16"/>
        <v>-1424</v>
      </c>
      <c r="D56" s="793">
        <f t="shared" si="16"/>
        <v>-569</v>
      </c>
      <c r="E56" s="793">
        <f t="shared" si="16"/>
        <v>-312</v>
      </c>
      <c r="F56" s="793">
        <f t="shared" si="16"/>
        <v>64</v>
      </c>
      <c r="G56" s="793">
        <f t="shared" si="16"/>
        <v>-26</v>
      </c>
      <c r="H56" s="793">
        <f t="shared" si="16"/>
        <v>0</v>
      </c>
      <c r="I56" s="793">
        <f t="shared" si="16"/>
        <v>0</v>
      </c>
      <c r="J56" s="793">
        <f t="shared" si="16"/>
        <v>0</v>
      </c>
      <c r="K56" s="794"/>
      <c r="L56" s="793">
        <f t="shared" si="16"/>
        <v>-844</v>
      </c>
      <c r="M56" s="793">
        <f t="shared" si="16"/>
        <v>-102</v>
      </c>
      <c r="N56" s="793">
        <f t="shared" si="16"/>
        <v>-478</v>
      </c>
      <c r="O56" s="795">
        <f t="shared" si="16"/>
        <v>-580</v>
      </c>
      <c r="P56" s="254"/>
    </row>
    <row r="57" spans="1:15" s="255" customFormat="1" ht="21" hidden="1" thickBot="1">
      <c r="A57" s="324" t="s">
        <v>122</v>
      </c>
      <c r="B57" s="796">
        <f aca="true" t="shared" si="17" ref="B57:O57">+B54/B55*100</f>
        <v>84.92278797996661</v>
      </c>
      <c r="C57" s="796">
        <f t="shared" si="17"/>
        <v>93.68150153081599</v>
      </c>
      <c r="D57" s="796">
        <f t="shared" si="17"/>
        <v>96.30135205408217</v>
      </c>
      <c r="E57" s="796">
        <f t="shared" si="17"/>
        <v>91.75911251980983</v>
      </c>
      <c r="F57" s="796">
        <f t="shared" si="17"/>
        <v>118.93491124260356</v>
      </c>
      <c r="G57" s="796">
        <f t="shared" si="17"/>
        <v>90.22556390977444</v>
      </c>
      <c r="H57" s="796" t="e">
        <f t="shared" si="17"/>
        <v>#DIV/0!</v>
      </c>
      <c r="I57" s="796" t="e">
        <f t="shared" si="17"/>
        <v>#DIV/0!</v>
      </c>
      <c r="J57" s="796" t="e">
        <f t="shared" si="17"/>
        <v>#DIV/0!</v>
      </c>
      <c r="K57" s="797"/>
      <c r="L57" s="796">
        <f t="shared" si="17"/>
        <v>95.73198482932996</v>
      </c>
      <c r="M57" s="796">
        <f t="shared" si="17"/>
        <v>94.51907576571735</v>
      </c>
      <c r="N57" s="796">
        <f t="shared" si="17"/>
        <v>46.94783573806881</v>
      </c>
      <c r="O57" s="798">
        <f t="shared" si="17"/>
        <v>79.00072411296162</v>
      </c>
    </row>
    <row r="58" spans="1:15" s="232" customFormat="1" ht="34.5" thickBot="1">
      <c r="A58" s="603" t="s">
        <v>196</v>
      </c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99"/>
    </row>
    <row r="59" spans="1:15" s="232" customFormat="1" ht="20.25">
      <c r="A59" s="604" t="s">
        <v>179</v>
      </c>
      <c r="B59" s="800">
        <v>1.417</v>
      </c>
      <c r="C59" s="801">
        <v>26970.359915314046</v>
      </c>
      <c r="D59" s="801">
        <v>20967.537050105857</v>
      </c>
      <c r="E59" s="801">
        <v>2476.5349329569513</v>
      </c>
      <c r="F59" s="801">
        <v>685.2505292872264</v>
      </c>
      <c r="G59" s="801">
        <v>139.14373088685014</v>
      </c>
      <c r="H59" s="801">
        <v>0</v>
      </c>
      <c r="I59" s="801">
        <v>0</v>
      </c>
      <c r="J59" s="801">
        <v>0</v>
      </c>
      <c r="K59" s="801">
        <v>0</v>
      </c>
      <c r="L59" s="801">
        <v>24268.466243236882</v>
      </c>
      <c r="M59" s="801">
        <v>2113.796753705011</v>
      </c>
      <c r="N59" s="801">
        <v>588.0969183721477</v>
      </c>
      <c r="O59" s="802">
        <v>2701.893672077158</v>
      </c>
    </row>
    <row r="60" spans="1:15" s="232" customFormat="1" ht="20.25">
      <c r="A60" s="287" t="s">
        <v>180</v>
      </c>
      <c r="B60" s="803">
        <v>4.7669999999999995</v>
      </c>
      <c r="C60" s="804">
        <v>25943.150828613387</v>
      </c>
      <c r="D60" s="804">
        <v>19318.002237605764</v>
      </c>
      <c r="E60" s="804">
        <v>3810.2755052094267</v>
      </c>
      <c r="F60" s="804">
        <v>685.0395077267324</v>
      </c>
      <c r="G60" s="804">
        <v>189.81190126564582</v>
      </c>
      <c r="H60" s="804">
        <v>0</v>
      </c>
      <c r="I60" s="804">
        <v>0</v>
      </c>
      <c r="J60" s="804">
        <v>0</v>
      </c>
      <c r="K60" s="804">
        <v>0</v>
      </c>
      <c r="L60" s="804">
        <v>24003.129151807567</v>
      </c>
      <c r="M60" s="804">
        <v>978.5504510174115</v>
      </c>
      <c r="N60" s="804">
        <v>961.4712257884065</v>
      </c>
      <c r="O60" s="805">
        <v>1940.021676805818</v>
      </c>
    </row>
    <row r="61" spans="1:15" s="232" customFormat="1" ht="20.25">
      <c r="A61" s="754" t="s">
        <v>181</v>
      </c>
      <c r="B61" s="770">
        <f aca="true" t="shared" si="18" ref="B61:O61">B59-B60</f>
        <v>-3.3499999999999996</v>
      </c>
      <c r="C61" s="769">
        <f t="shared" si="18"/>
        <v>1027.209086700659</v>
      </c>
      <c r="D61" s="769">
        <f t="shared" si="18"/>
        <v>1649.5348125000928</v>
      </c>
      <c r="E61" s="769">
        <f t="shared" si="18"/>
        <v>-1333.7405722524754</v>
      </c>
      <c r="F61" s="769">
        <f t="shared" si="18"/>
        <v>0.2110215604940322</v>
      </c>
      <c r="G61" s="769">
        <f t="shared" si="18"/>
        <v>-50.66817037879568</v>
      </c>
      <c r="H61" s="769">
        <f t="shared" si="18"/>
        <v>0</v>
      </c>
      <c r="I61" s="769">
        <f t="shared" si="18"/>
        <v>0</v>
      </c>
      <c r="J61" s="769">
        <f t="shared" si="18"/>
        <v>0</v>
      </c>
      <c r="K61" s="769">
        <f t="shared" si="18"/>
        <v>0</v>
      </c>
      <c r="L61" s="769">
        <f t="shared" si="18"/>
        <v>265.3370914293155</v>
      </c>
      <c r="M61" s="769">
        <f t="shared" si="18"/>
        <v>1135.2463026875994</v>
      </c>
      <c r="N61" s="769">
        <f t="shared" si="18"/>
        <v>-373.37430741625883</v>
      </c>
      <c r="O61" s="768">
        <f t="shared" si="18"/>
        <v>761.87199527134</v>
      </c>
    </row>
    <row r="62" spans="1:19" s="232" customFormat="1" ht="21" thickBot="1">
      <c r="A62" s="754" t="s">
        <v>182</v>
      </c>
      <c r="B62" s="773">
        <f>+B59/B60*100</f>
        <v>29.725194042374664</v>
      </c>
      <c r="C62" s="766">
        <f aca="true" t="shared" si="19" ref="C62:O62">+C59/C60*100</f>
        <v>103.95946156843725</v>
      </c>
      <c r="D62" s="766">
        <f t="shared" si="19"/>
        <v>108.53884781775722</v>
      </c>
      <c r="E62" s="766">
        <f t="shared" si="19"/>
        <v>64.99621692896015</v>
      </c>
      <c r="F62" s="766">
        <f t="shared" si="19"/>
        <v>100.03080429057214</v>
      </c>
      <c r="G62" s="766">
        <f t="shared" si="19"/>
        <v>73.30611513769915</v>
      </c>
      <c r="H62" s="766">
        <v>0</v>
      </c>
      <c r="I62" s="766">
        <v>0</v>
      </c>
      <c r="J62" s="766">
        <v>0</v>
      </c>
      <c r="K62" s="766">
        <v>0</v>
      </c>
      <c r="L62" s="766">
        <f t="shared" si="19"/>
        <v>101.10542708724014</v>
      </c>
      <c r="M62" s="766">
        <f t="shared" si="19"/>
        <v>216.01305803980458</v>
      </c>
      <c r="N62" s="766">
        <f t="shared" si="19"/>
        <v>61.16635657920061</v>
      </c>
      <c r="O62" s="763">
        <f t="shared" si="19"/>
        <v>139.2713135311837</v>
      </c>
      <c r="P62" s="760" t="e">
        <f>+P60/P59*100</f>
        <v>#DIV/0!</v>
      </c>
      <c r="Q62" s="233" t="e">
        <f>+Q60/Q59*100</f>
        <v>#DIV/0!</v>
      </c>
      <c r="R62" s="233" t="e">
        <f>+R60/R59*100</f>
        <v>#DIV/0!</v>
      </c>
      <c r="S62" s="233" t="e">
        <f>+S60/S59*100</f>
        <v>#DIV/0!</v>
      </c>
    </row>
    <row r="63" spans="1:15" s="102" customFormat="1" ht="34.5" thickBot="1">
      <c r="A63" s="407" t="s">
        <v>210</v>
      </c>
      <c r="B63" s="777"/>
      <c r="C63" s="777"/>
      <c r="D63" s="777"/>
      <c r="E63" s="777"/>
      <c r="F63" s="777"/>
      <c r="G63" s="777"/>
      <c r="H63" s="777"/>
      <c r="I63" s="777"/>
      <c r="J63" s="777"/>
      <c r="K63" s="778"/>
      <c r="L63" s="777"/>
      <c r="M63" s="777"/>
      <c r="N63" s="777"/>
      <c r="O63" s="779"/>
    </row>
    <row r="64" spans="1:16" s="94" customFormat="1" ht="20.25">
      <c r="A64" s="286" t="s">
        <v>179</v>
      </c>
      <c r="B64" s="764">
        <v>1305.4949999999994</v>
      </c>
      <c r="C64" s="762">
        <v>27059.233662327333</v>
      </c>
      <c r="D64" s="762">
        <v>17586.306790400075</v>
      </c>
      <c r="E64" s="762">
        <v>4363.182164619555</v>
      </c>
      <c r="F64" s="762">
        <v>523.4587902162274</v>
      </c>
      <c r="G64" s="762">
        <v>237.97799557511408</v>
      </c>
      <c r="H64" s="762">
        <v>659.9285456219035</v>
      </c>
      <c r="I64" s="762">
        <v>51.67771611534322</v>
      </c>
      <c r="J64" s="762">
        <v>25.538014316408734</v>
      </c>
      <c r="K64" s="762">
        <v>19.272638603237347</v>
      </c>
      <c r="L64" s="762">
        <v>23467.34265546786</v>
      </c>
      <c r="M64" s="762">
        <v>1694.5943875694666</v>
      </c>
      <c r="N64" s="762">
        <v>1897.2966192900024</v>
      </c>
      <c r="O64" s="767">
        <v>3591.8910068594687</v>
      </c>
      <c r="P64" s="93"/>
    </row>
    <row r="65" spans="1:16" s="94" customFormat="1" ht="20.25">
      <c r="A65" s="287" t="s">
        <v>180</v>
      </c>
      <c r="B65" s="775">
        <v>1310.8880000000004</v>
      </c>
      <c r="C65" s="772">
        <v>26779.41987924724</v>
      </c>
      <c r="D65" s="772">
        <v>17775.016757088826</v>
      </c>
      <c r="E65" s="772">
        <v>4151.911592243832</v>
      </c>
      <c r="F65" s="772">
        <v>525.3794247360061</v>
      </c>
      <c r="G65" s="772">
        <v>241.9953115750545</v>
      </c>
      <c r="H65" s="772">
        <v>775.3118496774704</v>
      </c>
      <c r="I65" s="772">
        <v>37.92836102957179</v>
      </c>
      <c r="J65" s="772">
        <v>25.007030857454385</v>
      </c>
      <c r="K65" s="772">
        <v>0</v>
      </c>
      <c r="L65" s="772">
        <v>23532.550327208213</v>
      </c>
      <c r="M65" s="772">
        <v>1741.2489345644576</v>
      </c>
      <c r="N65" s="772">
        <v>1505.620617474566</v>
      </c>
      <c r="O65" s="774">
        <v>3246.8695520390233</v>
      </c>
      <c r="P65" s="224"/>
    </row>
    <row r="66" spans="1:16" s="98" customFormat="1" ht="21" thickBot="1">
      <c r="A66" s="288" t="s">
        <v>181</v>
      </c>
      <c r="B66" s="770">
        <f aca="true" t="shared" si="20" ref="B66:O66">B64-B65</f>
        <v>-5.393000000000939</v>
      </c>
      <c r="C66" s="769">
        <f t="shared" si="20"/>
        <v>279.8137830800915</v>
      </c>
      <c r="D66" s="769">
        <f t="shared" si="20"/>
        <v>-188.7099666887516</v>
      </c>
      <c r="E66" s="769">
        <f t="shared" si="20"/>
        <v>211.27057237572262</v>
      </c>
      <c r="F66" s="769">
        <f t="shared" si="20"/>
        <v>-1.9206345197786732</v>
      </c>
      <c r="G66" s="769">
        <f t="shared" si="20"/>
        <v>-4.017315999940422</v>
      </c>
      <c r="H66" s="769">
        <f t="shared" si="20"/>
        <v>-115.3833040555669</v>
      </c>
      <c r="I66" s="769">
        <f t="shared" si="20"/>
        <v>13.749355085771434</v>
      </c>
      <c r="J66" s="769">
        <f t="shared" si="20"/>
        <v>0.5309834589543492</v>
      </c>
      <c r="K66" s="769">
        <f t="shared" si="20"/>
        <v>19.272638603237347</v>
      </c>
      <c r="L66" s="769">
        <f t="shared" si="20"/>
        <v>-65.20767174035427</v>
      </c>
      <c r="M66" s="769">
        <f t="shared" si="20"/>
        <v>-46.65454699499105</v>
      </c>
      <c r="N66" s="769">
        <f t="shared" si="20"/>
        <v>391.6760018154364</v>
      </c>
      <c r="O66" s="768">
        <f t="shared" si="20"/>
        <v>345.02145482044534</v>
      </c>
      <c r="P66" s="97"/>
    </row>
    <row r="67" spans="1:15" s="98" customFormat="1" ht="21" thickBot="1">
      <c r="A67" s="288" t="s">
        <v>182</v>
      </c>
      <c r="B67" s="773">
        <f>+B64/B65*100</f>
        <v>99.58859948370869</v>
      </c>
      <c r="C67" s="766">
        <f aca="true" t="shared" si="21" ref="C67:O67">+C64/C65*100</f>
        <v>101.04488366193823</v>
      </c>
      <c r="D67" s="766">
        <f t="shared" si="21"/>
        <v>98.93834155394823</v>
      </c>
      <c r="E67" s="766">
        <f t="shared" si="21"/>
        <v>105.08851327110133</v>
      </c>
      <c r="F67" s="766">
        <f t="shared" si="21"/>
        <v>99.63442905653494</v>
      </c>
      <c r="G67" s="766">
        <f t="shared" si="21"/>
        <v>98.33991990431828</v>
      </c>
      <c r="H67" s="766">
        <f t="shared" si="21"/>
        <v>85.11782012572536</v>
      </c>
      <c r="I67" s="766">
        <f t="shared" si="21"/>
        <v>136.25085480242979</v>
      </c>
      <c r="J67" s="766">
        <f t="shared" si="21"/>
        <v>102.1233366807162</v>
      </c>
      <c r="K67" s="766">
        <v>0</v>
      </c>
      <c r="L67" s="766">
        <f t="shared" si="21"/>
        <v>99.72290435658833</v>
      </c>
      <c r="M67" s="766">
        <f t="shared" si="21"/>
        <v>97.32062739170256</v>
      </c>
      <c r="N67" s="766">
        <f t="shared" si="21"/>
        <v>126.01425599978893</v>
      </c>
      <c r="O67" s="763">
        <f t="shared" si="21"/>
        <v>110.62628015356431</v>
      </c>
    </row>
    <row r="68" spans="1:15" s="227" customFormat="1" ht="34.5" thickBot="1">
      <c r="A68" s="409" t="s">
        <v>102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806"/>
    </row>
    <row r="69" spans="1:16" s="229" customFormat="1" ht="20.25">
      <c r="A69" s="286" t="s">
        <v>179</v>
      </c>
      <c r="B69" s="764">
        <v>962.509</v>
      </c>
      <c r="C69" s="762">
        <v>25358.651191833014</v>
      </c>
      <c r="D69" s="762">
        <v>17849.01768883893</v>
      </c>
      <c r="E69" s="762">
        <v>4497.767726500912</v>
      </c>
      <c r="F69" s="762">
        <v>421.3530297725355</v>
      </c>
      <c r="G69" s="762">
        <v>86.12845871224752</v>
      </c>
      <c r="H69" s="762">
        <v>186.75539657291517</v>
      </c>
      <c r="I69" s="762">
        <v>13.353727947825252</v>
      </c>
      <c r="J69" s="762">
        <v>19.703105806456527</v>
      </c>
      <c r="K69" s="762">
        <v>0</v>
      </c>
      <c r="L69" s="762">
        <v>23074.079134151816</v>
      </c>
      <c r="M69" s="762">
        <v>1627.728589204534</v>
      </c>
      <c r="N69" s="762">
        <v>656.8434684766584</v>
      </c>
      <c r="O69" s="767">
        <v>2284.5720576811927</v>
      </c>
      <c r="P69" s="228"/>
    </row>
    <row r="70" spans="1:16" s="229" customFormat="1" ht="20.25">
      <c r="A70" s="287" t="s">
        <v>180</v>
      </c>
      <c r="B70" s="775">
        <v>951.6860000000001</v>
      </c>
      <c r="C70" s="772">
        <v>25352.278570172646</v>
      </c>
      <c r="D70" s="772">
        <v>18116.5909764355</v>
      </c>
      <c r="E70" s="772">
        <v>4346.413015077102</v>
      </c>
      <c r="F70" s="772">
        <v>435.1559583027734</v>
      </c>
      <c r="G70" s="772">
        <v>85.36630429224202</v>
      </c>
      <c r="H70" s="772">
        <v>230.38770140571575</v>
      </c>
      <c r="I70" s="772">
        <v>11.670515975507326</v>
      </c>
      <c r="J70" s="772">
        <v>18.560218391360173</v>
      </c>
      <c r="K70" s="772">
        <v>0</v>
      </c>
      <c r="L70" s="772">
        <v>23244.144689880206</v>
      </c>
      <c r="M70" s="772">
        <v>1610.5128162019826</v>
      </c>
      <c r="N70" s="772">
        <v>497.62106409046663</v>
      </c>
      <c r="O70" s="774">
        <v>2108.1338802924497</v>
      </c>
      <c r="P70" s="230"/>
    </row>
    <row r="71" spans="1:16" s="232" customFormat="1" ht="21" thickBot="1">
      <c r="A71" s="288" t="s">
        <v>181</v>
      </c>
      <c r="B71" s="770">
        <f aca="true" t="shared" si="22" ref="B71:O71">B69-B70</f>
        <v>10.822999999999865</v>
      </c>
      <c r="C71" s="769">
        <f t="shared" si="22"/>
        <v>6.372621660368168</v>
      </c>
      <c r="D71" s="769">
        <f t="shared" si="22"/>
        <v>-267.57328759656957</v>
      </c>
      <c r="E71" s="769">
        <f t="shared" si="22"/>
        <v>151.35471142381084</v>
      </c>
      <c r="F71" s="769">
        <f t="shared" si="22"/>
        <v>-13.80292853023792</v>
      </c>
      <c r="G71" s="769">
        <f t="shared" si="22"/>
        <v>0.7621544200055013</v>
      </c>
      <c r="H71" s="769">
        <f t="shared" si="22"/>
        <v>-43.63230483280057</v>
      </c>
      <c r="I71" s="769">
        <f t="shared" si="22"/>
        <v>1.6832119723179257</v>
      </c>
      <c r="J71" s="769">
        <f t="shared" si="22"/>
        <v>1.1428874150963537</v>
      </c>
      <c r="K71" s="769">
        <f t="shared" si="22"/>
        <v>0</v>
      </c>
      <c r="L71" s="769">
        <f t="shared" si="22"/>
        <v>-170.06555572838988</v>
      </c>
      <c r="M71" s="769">
        <f t="shared" si="22"/>
        <v>17.215773002551487</v>
      </c>
      <c r="N71" s="769">
        <f t="shared" si="22"/>
        <v>159.22240438619173</v>
      </c>
      <c r="O71" s="768">
        <f t="shared" si="22"/>
        <v>176.43817738874304</v>
      </c>
      <c r="P71" s="231"/>
    </row>
    <row r="72" spans="1:15" s="232" customFormat="1" ht="21" thickBot="1">
      <c r="A72" s="288" t="s">
        <v>182</v>
      </c>
      <c r="B72" s="773">
        <f>+B69/B70*100</f>
        <v>101.13724484756526</v>
      </c>
      <c r="C72" s="766">
        <f aca="true" t="shared" si="23" ref="C72:O72">+C69/C70*100</f>
        <v>100.02513628762296</v>
      </c>
      <c r="D72" s="766">
        <f t="shared" si="23"/>
        <v>98.52304835967978</v>
      </c>
      <c r="E72" s="766">
        <f t="shared" si="23"/>
        <v>103.48229012978707</v>
      </c>
      <c r="F72" s="766">
        <f t="shared" si="23"/>
        <v>96.82805020432833</v>
      </c>
      <c r="G72" s="766">
        <f t="shared" si="23"/>
        <v>100.8928047504509</v>
      </c>
      <c r="H72" s="766">
        <f t="shared" si="23"/>
        <v>81.06135676228502</v>
      </c>
      <c r="I72" s="766">
        <f t="shared" si="23"/>
        <v>114.42277253079854</v>
      </c>
      <c r="J72" s="766">
        <f t="shared" si="23"/>
        <v>106.15772611613434</v>
      </c>
      <c r="K72" s="766">
        <v>0</v>
      </c>
      <c r="L72" s="766">
        <f t="shared" si="23"/>
        <v>99.26835098474314</v>
      </c>
      <c r="M72" s="766">
        <f t="shared" si="23"/>
        <v>101.06896218579315</v>
      </c>
      <c r="N72" s="766">
        <f t="shared" si="23"/>
        <v>131.996717156098</v>
      </c>
      <c r="O72" s="763">
        <f t="shared" si="23"/>
        <v>108.3694009682282</v>
      </c>
    </row>
    <row r="73" spans="1:15" s="227" customFormat="1" ht="34.5" thickBot="1">
      <c r="A73" s="409" t="s">
        <v>114</v>
      </c>
      <c r="B73" s="778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806"/>
    </row>
    <row r="74" spans="1:16" s="229" customFormat="1" ht="20.25">
      <c r="A74" s="286" t="s">
        <v>179</v>
      </c>
      <c r="B74" s="764">
        <v>850.5169999999997</v>
      </c>
      <c r="C74" s="762">
        <v>22161.939541870808</v>
      </c>
      <c r="D74" s="762">
        <v>15332.199023260757</v>
      </c>
      <c r="E74" s="762">
        <v>3782.949762712954</v>
      </c>
      <c r="F74" s="762">
        <v>305.57443296253945</v>
      </c>
      <c r="G74" s="762">
        <v>581.6082061459873</v>
      </c>
      <c r="H74" s="762">
        <v>46.57529871047063</v>
      </c>
      <c r="I74" s="762">
        <v>7.0617832055875045</v>
      </c>
      <c r="J74" s="762">
        <v>40.65488011017613</v>
      </c>
      <c r="K74" s="762">
        <v>0</v>
      </c>
      <c r="L74" s="762">
        <v>20096.62338710847</v>
      </c>
      <c r="M74" s="762">
        <v>785.2155414491028</v>
      </c>
      <c r="N74" s="762">
        <v>1280.100613313236</v>
      </c>
      <c r="O74" s="767">
        <v>2065.316154762339</v>
      </c>
      <c r="P74" s="228">
        <v>1136.348021379124</v>
      </c>
    </row>
    <row r="75" spans="1:16" s="94" customFormat="1" ht="20.25">
      <c r="A75" s="287" t="s">
        <v>180</v>
      </c>
      <c r="B75" s="775">
        <v>841.12</v>
      </c>
      <c r="C75" s="772">
        <v>22361.627453078436</v>
      </c>
      <c r="D75" s="772">
        <v>15535.663559698181</v>
      </c>
      <c r="E75" s="772">
        <v>3699.4389425210825</v>
      </c>
      <c r="F75" s="772">
        <v>319.7324202650436</v>
      </c>
      <c r="G75" s="772">
        <v>581.0087542007485</v>
      </c>
      <c r="H75" s="772">
        <v>74.7895662925623</v>
      </c>
      <c r="I75" s="772">
        <v>3.168592670090673</v>
      </c>
      <c r="J75" s="772">
        <v>40.90003011857207</v>
      </c>
      <c r="K75" s="772">
        <v>0</v>
      </c>
      <c r="L75" s="772">
        <v>20254.701865766277</v>
      </c>
      <c r="M75" s="772">
        <v>877.1168204299026</v>
      </c>
      <c r="N75" s="772">
        <v>1229.8087668822525</v>
      </c>
      <c r="O75" s="774">
        <v>2106.925587312155</v>
      </c>
      <c r="P75" s="224"/>
    </row>
    <row r="76" spans="1:16" s="98" customFormat="1" ht="21" thickBot="1">
      <c r="A76" s="288" t="s">
        <v>181</v>
      </c>
      <c r="B76" s="770">
        <f aca="true" t="shared" si="24" ref="B76:O76">B74-B75</f>
        <v>9.396999999999707</v>
      </c>
      <c r="C76" s="769">
        <f t="shared" si="24"/>
        <v>-199.68791120762762</v>
      </c>
      <c r="D76" s="769">
        <f t="shared" si="24"/>
        <v>-203.4645364374246</v>
      </c>
      <c r="E76" s="769">
        <f t="shared" si="24"/>
        <v>83.51082019187152</v>
      </c>
      <c r="F76" s="769">
        <f t="shared" si="24"/>
        <v>-14.157987302504125</v>
      </c>
      <c r="G76" s="769">
        <f t="shared" si="24"/>
        <v>0.5994519452387976</v>
      </c>
      <c r="H76" s="769">
        <f t="shared" si="24"/>
        <v>-28.214267582091665</v>
      </c>
      <c r="I76" s="769">
        <f t="shared" si="24"/>
        <v>3.8931905354968315</v>
      </c>
      <c r="J76" s="769">
        <f t="shared" si="24"/>
        <v>-0.2451500083959388</v>
      </c>
      <c r="K76" s="769">
        <f t="shared" si="24"/>
        <v>0</v>
      </c>
      <c r="L76" s="769">
        <f t="shared" si="24"/>
        <v>-158.07847865780786</v>
      </c>
      <c r="M76" s="769">
        <f t="shared" si="24"/>
        <v>-91.90127898079982</v>
      </c>
      <c r="N76" s="769">
        <f t="shared" si="24"/>
        <v>50.29184643098347</v>
      </c>
      <c r="O76" s="768">
        <f t="shared" si="24"/>
        <v>-41.60943254981612</v>
      </c>
      <c r="P76" s="97"/>
    </row>
    <row r="77" spans="1:15" s="98" customFormat="1" ht="21" thickBot="1">
      <c r="A77" s="288" t="s">
        <v>182</v>
      </c>
      <c r="B77" s="773">
        <f>+B74/B75*100</f>
        <v>101.11720087502374</v>
      </c>
      <c r="C77" s="766">
        <f aca="true" t="shared" si="25" ref="C77:O77">+C74/C75*100</f>
        <v>99.1070063588769</v>
      </c>
      <c r="D77" s="766">
        <f t="shared" si="25"/>
        <v>98.69033893753182</v>
      </c>
      <c r="E77" s="766">
        <f t="shared" si="25"/>
        <v>102.25739149880282</v>
      </c>
      <c r="F77" s="766">
        <f t="shared" si="25"/>
        <v>95.57192627173441</v>
      </c>
      <c r="G77" s="766">
        <f t="shared" si="25"/>
        <v>100.10317433961274</v>
      </c>
      <c r="H77" s="766">
        <f t="shared" si="25"/>
        <v>62.27512876365279</v>
      </c>
      <c r="I77" s="766">
        <f t="shared" si="25"/>
        <v>222.86812919331228</v>
      </c>
      <c r="J77" s="766">
        <f t="shared" si="25"/>
        <v>99.40061166780261</v>
      </c>
      <c r="K77" s="766">
        <v>0</v>
      </c>
      <c r="L77" s="766">
        <f t="shared" si="25"/>
        <v>99.21954675163605</v>
      </c>
      <c r="M77" s="766">
        <f t="shared" si="25"/>
        <v>89.52234447678748</v>
      </c>
      <c r="N77" s="766">
        <f t="shared" si="25"/>
        <v>104.08940379881018</v>
      </c>
      <c r="O77" s="763">
        <f t="shared" si="25"/>
        <v>98.02511143248785</v>
      </c>
    </row>
    <row r="78" spans="1:15" s="102" customFormat="1" ht="34.5" thickBot="1">
      <c r="A78" s="407" t="s">
        <v>113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8"/>
      <c r="L78" s="777"/>
      <c r="M78" s="777"/>
      <c r="N78" s="777"/>
      <c r="O78" s="779"/>
    </row>
    <row r="79" spans="1:16" s="94" customFormat="1" ht="20.25">
      <c r="A79" s="286" t="s">
        <v>179</v>
      </c>
      <c r="B79" s="764">
        <v>6570.816000000002</v>
      </c>
      <c r="C79" s="762">
        <v>25309.472179711003</v>
      </c>
      <c r="D79" s="762">
        <v>16548.18473078535</v>
      </c>
      <c r="E79" s="762">
        <v>4362.467563643029</v>
      </c>
      <c r="F79" s="762">
        <v>538.7343570925331</v>
      </c>
      <c r="G79" s="762">
        <v>818.1266096428001</v>
      </c>
      <c r="H79" s="762">
        <v>179.99417170307822</v>
      </c>
      <c r="I79" s="762">
        <v>9.118261212407505</v>
      </c>
      <c r="J79" s="762">
        <v>61.94226866191348</v>
      </c>
      <c r="K79" s="762">
        <v>0</v>
      </c>
      <c r="L79" s="762">
        <v>22518.567962741105</v>
      </c>
      <c r="M79" s="762">
        <v>1163.9542942611693</v>
      </c>
      <c r="N79" s="762">
        <v>1626.949922708736</v>
      </c>
      <c r="O79" s="767">
        <v>2790.904216969905</v>
      </c>
      <c r="P79" s="93"/>
    </row>
    <row r="80" spans="1:16" s="94" customFormat="1" ht="20.25">
      <c r="A80" s="287" t="s">
        <v>180</v>
      </c>
      <c r="B80" s="775">
        <v>6842.128999999995</v>
      </c>
      <c r="C80" s="772">
        <v>25227.68992419368</v>
      </c>
      <c r="D80" s="772">
        <v>16648.482146419636</v>
      </c>
      <c r="E80" s="772">
        <v>4211.3170476616315</v>
      </c>
      <c r="F80" s="772">
        <v>528.6661140121746</v>
      </c>
      <c r="G80" s="772">
        <v>822.0986723089655</v>
      </c>
      <c r="H80" s="772">
        <v>211.1747430271098</v>
      </c>
      <c r="I80" s="772">
        <v>12.50155470614484</v>
      </c>
      <c r="J80" s="772">
        <v>65.64106971187874</v>
      </c>
      <c r="K80" s="772">
        <v>8.913867793684302</v>
      </c>
      <c r="L80" s="772">
        <v>22508.795215641225</v>
      </c>
      <c r="M80" s="772">
        <v>1255.8543181515593</v>
      </c>
      <c r="N80" s="772">
        <v>1463.040390400903</v>
      </c>
      <c r="O80" s="774">
        <v>2718.8947085524624</v>
      </c>
      <c r="P80" s="224"/>
    </row>
    <row r="81" spans="1:16" s="98" customFormat="1" ht="21" thickBot="1">
      <c r="A81" s="288" t="s">
        <v>181</v>
      </c>
      <c r="B81" s="770">
        <f aca="true" t="shared" si="26" ref="B81:O81">B79-B80</f>
        <v>-271.31299999999374</v>
      </c>
      <c r="C81" s="769">
        <f t="shared" si="26"/>
        <v>81.78225551732248</v>
      </c>
      <c r="D81" s="769">
        <f t="shared" si="26"/>
        <v>-100.29741563428615</v>
      </c>
      <c r="E81" s="769">
        <f t="shared" si="26"/>
        <v>151.1505159813978</v>
      </c>
      <c r="F81" s="769">
        <f t="shared" si="26"/>
        <v>10.068243080358457</v>
      </c>
      <c r="G81" s="769">
        <f t="shared" si="26"/>
        <v>-3.9720626661654705</v>
      </c>
      <c r="H81" s="769">
        <f t="shared" si="26"/>
        <v>-31.180571324031575</v>
      </c>
      <c r="I81" s="769">
        <f t="shared" si="26"/>
        <v>-3.3832934937373356</v>
      </c>
      <c r="J81" s="769">
        <f t="shared" si="26"/>
        <v>-3.6988010499652617</v>
      </c>
      <c r="K81" s="769">
        <f t="shared" si="26"/>
        <v>-8.913867793684302</v>
      </c>
      <c r="L81" s="769">
        <f t="shared" si="26"/>
        <v>9.77274709987978</v>
      </c>
      <c r="M81" s="769">
        <f t="shared" si="26"/>
        <v>-91.90002389039</v>
      </c>
      <c r="N81" s="769">
        <f t="shared" si="26"/>
        <v>163.90953230783293</v>
      </c>
      <c r="O81" s="768">
        <f t="shared" si="26"/>
        <v>72.0095084174427</v>
      </c>
      <c r="P81" s="97"/>
    </row>
    <row r="82" spans="1:15" s="98" customFormat="1" ht="21" thickBot="1">
      <c r="A82" s="288" t="s">
        <v>182</v>
      </c>
      <c r="B82" s="773">
        <f>+B79/B80*100</f>
        <v>96.0346699104914</v>
      </c>
      <c r="C82" s="766">
        <f aca="true" t="shared" si="27" ref="C82:O82">+C79/C80*100</f>
        <v>100.32417655268108</v>
      </c>
      <c r="D82" s="766">
        <f t="shared" si="27"/>
        <v>99.39755819928692</v>
      </c>
      <c r="E82" s="766">
        <f t="shared" si="27"/>
        <v>103.58915071629018</v>
      </c>
      <c r="F82" s="766">
        <f t="shared" si="27"/>
        <v>101.90446158993399</v>
      </c>
      <c r="G82" s="766">
        <f t="shared" si="27"/>
        <v>99.51683869589408</v>
      </c>
      <c r="H82" s="766">
        <f t="shared" si="27"/>
        <v>85.2347061598987</v>
      </c>
      <c r="I82" s="766">
        <f t="shared" si="27"/>
        <v>72.93701804884829</v>
      </c>
      <c r="J82" s="766">
        <f t="shared" si="27"/>
        <v>94.36511155866202</v>
      </c>
      <c r="K82" s="766">
        <f t="shared" si="27"/>
        <v>0</v>
      </c>
      <c r="L82" s="766">
        <f t="shared" si="27"/>
        <v>100.0434174597363</v>
      </c>
      <c r="M82" s="766">
        <f t="shared" si="27"/>
        <v>92.68227034281699</v>
      </c>
      <c r="N82" s="766">
        <f t="shared" si="27"/>
        <v>111.20334977648282</v>
      </c>
      <c r="O82" s="763">
        <f t="shared" si="27"/>
        <v>102.64848462836504</v>
      </c>
    </row>
    <row r="83" spans="1:15" s="102" customFormat="1" ht="34.5" thickBot="1">
      <c r="A83" s="407" t="s">
        <v>61</v>
      </c>
      <c r="B83" s="777"/>
      <c r="C83" s="777"/>
      <c r="D83" s="777"/>
      <c r="E83" s="777"/>
      <c r="F83" s="777"/>
      <c r="G83" s="777"/>
      <c r="H83" s="777"/>
      <c r="I83" s="777"/>
      <c r="J83" s="777"/>
      <c r="K83" s="778"/>
      <c r="L83" s="777"/>
      <c r="M83" s="777"/>
      <c r="N83" s="777"/>
      <c r="O83" s="779"/>
    </row>
    <row r="84" spans="1:16" s="94" customFormat="1" ht="20.25">
      <c r="A84" s="286" t="s">
        <v>179</v>
      </c>
      <c r="B84" s="764">
        <v>381.99599999999987</v>
      </c>
      <c r="C84" s="762">
        <v>26903.668712063307</v>
      </c>
      <c r="D84" s="762">
        <v>18215.39296222998</v>
      </c>
      <c r="E84" s="762">
        <v>4574.553791139175</v>
      </c>
      <c r="F84" s="762">
        <v>422.67741896075717</v>
      </c>
      <c r="G84" s="762">
        <v>836.192220162864</v>
      </c>
      <c r="H84" s="762">
        <v>19.26198180085656</v>
      </c>
      <c r="I84" s="762">
        <v>5.752459886141915</v>
      </c>
      <c r="J84" s="762">
        <v>38.828940617179256</v>
      </c>
      <c r="K84" s="762">
        <v>40.28161725951757</v>
      </c>
      <c r="L84" s="762">
        <v>24152.941392056477</v>
      </c>
      <c r="M84" s="762">
        <v>1292.690892051226</v>
      </c>
      <c r="N84" s="762">
        <v>1458.0364279556163</v>
      </c>
      <c r="O84" s="767">
        <v>2750.727320006842</v>
      </c>
      <c r="P84" s="93"/>
    </row>
    <row r="85" spans="1:16" s="94" customFormat="1" ht="20.25">
      <c r="A85" s="287" t="s">
        <v>180</v>
      </c>
      <c r="B85" s="775">
        <v>371.2049999999999</v>
      </c>
      <c r="C85" s="772">
        <v>26750.538561352005</v>
      </c>
      <c r="D85" s="772">
        <v>18337.244694081885</v>
      </c>
      <c r="E85" s="772">
        <v>4365.370213224499</v>
      </c>
      <c r="F85" s="772">
        <v>433.5281942143381</v>
      </c>
      <c r="G85" s="772">
        <v>850.80077046376</v>
      </c>
      <c r="H85" s="772">
        <v>15.033023082483625</v>
      </c>
      <c r="I85" s="772">
        <v>13.459992905986361</v>
      </c>
      <c r="J85" s="772">
        <v>43.57295833838446</v>
      </c>
      <c r="K85" s="772">
        <v>0</v>
      </c>
      <c r="L85" s="772">
        <v>24059.009846311335</v>
      </c>
      <c r="M85" s="772">
        <v>1448.6981586993713</v>
      </c>
      <c r="N85" s="772">
        <v>1242.8305563412848</v>
      </c>
      <c r="O85" s="774">
        <v>2691.5287150406566</v>
      </c>
      <c r="P85" s="224"/>
    </row>
    <row r="86" spans="1:16" s="98" customFormat="1" ht="21" thickBot="1">
      <c r="A86" s="288" t="s">
        <v>181</v>
      </c>
      <c r="B86" s="770">
        <f aca="true" t="shared" si="28" ref="B86:O86">B84-B85</f>
        <v>10.79099999999994</v>
      </c>
      <c r="C86" s="769">
        <f t="shared" si="28"/>
        <v>153.13015071130212</v>
      </c>
      <c r="D86" s="769">
        <f t="shared" si="28"/>
        <v>-121.85173185190433</v>
      </c>
      <c r="E86" s="769">
        <f t="shared" si="28"/>
        <v>209.18357791467588</v>
      </c>
      <c r="F86" s="769">
        <f t="shared" si="28"/>
        <v>-10.850775253580935</v>
      </c>
      <c r="G86" s="769">
        <f t="shared" si="28"/>
        <v>-14.608550300896013</v>
      </c>
      <c r="H86" s="769">
        <f t="shared" si="28"/>
        <v>4.228958718372935</v>
      </c>
      <c r="I86" s="769">
        <f t="shared" si="28"/>
        <v>-7.707533019844446</v>
      </c>
      <c r="J86" s="769">
        <f t="shared" si="28"/>
        <v>-4.7440177212052035</v>
      </c>
      <c r="K86" s="769">
        <f t="shared" si="28"/>
        <v>40.28161725951757</v>
      </c>
      <c r="L86" s="769">
        <f t="shared" si="28"/>
        <v>93.9315457451412</v>
      </c>
      <c r="M86" s="769">
        <f t="shared" si="28"/>
        <v>-156.00726664814533</v>
      </c>
      <c r="N86" s="769">
        <f t="shared" si="28"/>
        <v>215.2058716143315</v>
      </c>
      <c r="O86" s="768">
        <f t="shared" si="28"/>
        <v>59.198604966185485</v>
      </c>
      <c r="P86" s="97"/>
    </row>
    <row r="87" spans="1:15" s="98" customFormat="1" ht="21" thickBot="1">
      <c r="A87" s="288" t="s">
        <v>182</v>
      </c>
      <c r="B87" s="773">
        <f>+B84/B85*100</f>
        <v>102.90701903261</v>
      </c>
      <c r="C87" s="766">
        <f aca="true" t="shared" si="29" ref="C87:O87">+C84/C85*100</f>
        <v>100.57243763657355</v>
      </c>
      <c r="D87" s="766">
        <f t="shared" si="29"/>
        <v>99.33549595980888</v>
      </c>
      <c r="E87" s="766">
        <f t="shared" si="29"/>
        <v>104.79188631655964</v>
      </c>
      <c r="F87" s="766">
        <f t="shared" si="29"/>
        <v>97.49710044274161</v>
      </c>
      <c r="G87" s="766">
        <f t="shared" si="29"/>
        <v>98.28296461309819</v>
      </c>
      <c r="H87" s="766">
        <f t="shared" si="29"/>
        <v>128.13112635542007</v>
      </c>
      <c r="I87" s="766">
        <f t="shared" si="29"/>
        <v>42.73746595797607</v>
      </c>
      <c r="J87" s="766">
        <f t="shared" si="29"/>
        <v>89.11247273053277</v>
      </c>
      <c r="K87" s="766">
        <v>0</v>
      </c>
      <c r="L87" s="766">
        <f t="shared" si="29"/>
        <v>100.3904214942559</v>
      </c>
      <c r="M87" s="766">
        <f t="shared" si="29"/>
        <v>89.23120970981235</v>
      </c>
      <c r="N87" s="766">
        <f t="shared" si="29"/>
        <v>117.3157853672239</v>
      </c>
      <c r="O87" s="763">
        <f t="shared" si="29"/>
        <v>102.19944170149013</v>
      </c>
    </row>
    <row r="88" spans="1:15" s="102" customFormat="1" ht="34.5" thickBot="1">
      <c r="A88" s="407" t="s">
        <v>112</v>
      </c>
      <c r="B88" s="777"/>
      <c r="C88" s="777"/>
      <c r="D88" s="777"/>
      <c r="E88" s="777"/>
      <c r="F88" s="777"/>
      <c r="G88" s="777"/>
      <c r="H88" s="777"/>
      <c r="I88" s="777"/>
      <c r="J88" s="777"/>
      <c r="K88" s="778"/>
      <c r="L88" s="777"/>
      <c r="M88" s="777"/>
      <c r="N88" s="777"/>
      <c r="O88" s="779"/>
    </row>
    <row r="89" spans="1:16" s="94" customFormat="1" ht="20.25">
      <c r="A89" s="286" t="s">
        <v>179</v>
      </c>
      <c r="B89" s="764">
        <v>2091.511000000001</v>
      </c>
      <c r="C89" s="762">
        <v>25287.841621041738</v>
      </c>
      <c r="D89" s="762">
        <v>16606.07410941978</v>
      </c>
      <c r="E89" s="762">
        <v>4316.216481768441</v>
      </c>
      <c r="F89" s="762">
        <v>484.2008560637099</v>
      </c>
      <c r="G89" s="762">
        <v>692.0878414377611</v>
      </c>
      <c r="H89" s="762">
        <v>202.68297258138566</v>
      </c>
      <c r="I89" s="762">
        <v>8.993458158559365</v>
      </c>
      <c r="J89" s="762">
        <v>52.1458728482263</v>
      </c>
      <c r="K89" s="762">
        <v>0</v>
      </c>
      <c r="L89" s="762">
        <v>22362.401592277864</v>
      </c>
      <c r="M89" s="762">
        <v>1152.6952284735767</v>
      </c>
      <c r="N89" s="762">
        <v>1772.744800290315</v>
      </c>
      <c r="O89" s="767">
        <v>2925.4400287638923</v>
      </c>
      <c r="P89" s="93"/>
    </row>
    <row r="90" spans="1:16" s="94" customFormat="1" ht="20.25">
      <c r="A90" s="287" t="s">
        <v>180</v>
      </c>
      <c r="B90" s="775">
        <v>2123.6929999999998</v>
      </c>
      <c r="C90" s="772">
        <v>25050.91382480111</v>
      </c>
      <c r="D90" s="772">
        <v>16729.760374969454</v>
      </c>
      <c r="E90" s="772">
        <v>4149.413976816175</v>
      </c>
      <c r="F90" s="772">
        <v>487.000592835217</v>
      </c>
      <c r="G90" s="772">
        <v>687.4976750406016</v>
      </c>
      <c r="H90" s="772">
        <v>230.94800739403806</v>
      </c>
      <c r="I90" s="772">
        <v>14.097141159291857</v>
      </c>
      <c r="J90" s="772">
        <v>62.393748374490436</v>
      </c>
      <c r="K90" s="772">
        <v>33.719092166334775</v>
      </c>
      <c r="L90" s="772">
        <v>22394.83060875561</v>
      </c>
      <c r="M90" s="772">
        <v>1251.8077000771768</v>
      </c>
      <c r="N90" s="772">
        <v>1404.2755159683313</v>
      </c>
      <c r="O90" s="774">
        <v>2656.083216045508</v>
      </c>
      <c r="P90" s="224"/>
    </row>
    <row r="91" spans="1:16" s="98" customFormat="1" ht="21" thickBot="1">
      <c r="A91" s="288" t="s">
        <v>181</v>
      </c>
      <c r="B91" s="770">
        <f aca="true" t="shared" si="30" ref="B91:O91">B89-B90</f>
        <v>-32.18199999999888</v>
      </c>
      <c r="C91" s="769">
        <f t="shared" si="30"/>
        <v>236.92779624062678</v>
      </c>
      <c r="D91" s="769">
        <f t="shared" si="30"/>
        <v>-123.68626554967341</v>
      </c>
      <c r="E91" s="769">
        <f t="shared" si="30"/>
        <v>166.80250495226574</v>
      </c>
      <c r="F91" s="769">
        <f t="shared" si="30"/>
        <v>-2.799736771507071</v>
      </c>
      <c r="G91" s="769">
        <f t="shared" si="30"/>
        <v>4.590166397159464</v>
      </c>
      <c r="H91" s="769">
        <f t="shared" si="30"/>
        <v>-28.265034812652402</v>
      </c>
      <c r="I91" s="769">
        <f t="shared" si="30"/>
        <v>-5.103683000732492</v>
      </c>
      <c r="J91" s="769">
        <f t="shared" si="30"/>
        <v>-10.247875526264139</v>
      </c>
      <c r="K91" s="769">
        <f t="shared" si="30"/>
        <v>-33.719092166334775</v>
      </c>
      <c r="L91" s="769">
        <f t="shared" si="30"/>
        <v>-32.42901647774488</v>
      </c>
      <c r="M91" s="769">
        <f t="shared" si="30"/>
        <v>-99.11247160360017</v>
      </c>
      <c r="N91" s="769">
        <f t="shared" si="30"/>
        <v>368.46928432198365</v>
      </c>
      <c r="O91" s="768">
        <f t="shared" si="30"/>
        <v>269.3568127183844</v>
      </c>
      <c r="P91" s="97"/>
    </row>
    <row r="92" spans="1:15" s="98" customFormat="1" ht="21" thickBot="1">
      <c r="A92" s="288" t="s">
        <v>182</v>
      </c>
      <c r="B92" s="773">
        <f>+B89/B90*100</f>
        <v>98.48462089388632</v>
      </c>
      <c r="C92" s="766">
        <f aca="true" t="shared" si="31" ref="C92:O92">+C89/C90*100</f>
        <v>100.94578504360211</v>
      </c>
      <c r="D92" s="766">
        <f t="shared" si="31"/>
        <v>99.26068118862761</v>
      </c>
      <c r="E92" s="766">
        <f t="shared" si="31"/>
        <v>104.01990512116251</v>
      </c>
      <c r="F92" s="766">
        <f t="shared" si="31"/>
        <v>99.4251060855578</v>
      </c>
      <c r="G92" s="766">
        <f t="shared" si="31"/>
        <v>100.6676628247344</v>
      </c>
      <c r="H92" s="766">
        <f t="shared" si="31"/>
        <v>87.76129955326817</v>
      </c>
      <c r="I92" s="766">
        <f t="shared" si="31"/>
        <v>63.79632619789369</v>
      </c>
      <c r="J92" s="766">
        <f t="shared" si="31"/>
        <v>83.57547704177689</v>
      </c>
      <c r="K92" s="766">
        <f t="shared" si="31"/>
        <v>0</v>
      </c>
      <c r="L92" s="766">
        <f t="shared" si="31"/>
        <v>99.85519418724664</v>
      </c>
      <c r="M92" s="766">
        <f t="shared" si="31"/>
        <v>92.08245231296391</v>
      </c>
      <c r="N92" s="766">
        <f t="shared" si="31"/>
        <v>126.23910195200563</v>
      </c>
      <c r="O92" s="763">
        <f t="shared" si="31"/>
        <v>110.14112852681681</v>
      </c>
    </row>
    <row r="93" spans="1:15" s="213" customFormat="1" ht="34.5" thickBot="1">
      <c r="A93" s="408" t="s">
        <v>111</v>
      </c>
      <c r="B93" s="807"/>
      <c r="C93" s="807"/>
      <c r="D93" s="807"/>
      <c r="E93" s="807"/>
      <c r="F93" s="807"/>
      <c r="G93" s="807"/>
      <c r="H93" s="807"/>
      <c r="I93" s="807"/>
      <c r="J93" s="807"/>
      <c r="K93" s="808"/>
      <c r="L93" s="807"/>
      <c r="M93" s="807"/>
      <c r="N93" s="807"/>
      <c r="O93" s="809"/>
    </row>
    <row r="94" spans="1:16" s="215" customFormat="1" ht="20.25">
      <c r="A94" s="286" t="s">
        <v>179</v>
      </c>
      <c r="B94" s="764">
        <v>567.4710000000001</v>
      </c>
      <c r="C94" s="762">
        <v>19206.864168682918</v>
      </c>
      <c r="D94" s="762">
        <v>13234.957234231646</v>
      </c>
      <c r="E94" s="762">
        <v>2967.4664725892</v>
      </c>
      <c r="F94" s="762">
        <v>263.74930760044714</v>
      </c>
      <c r="G94" s="762">
        <v>383.42781686934944</v>
      </c>
      <c r="H94" s="762">
        <v>55.895954741886946</v>
      </c>
      <c r="I94" s="762">
        <v>37.17179673792434</v>
      </c>
      <c r="J94" s="762">
        <v>471.5255640082635</v>
      </c>
      <c r="K94" s="762">
        <v>0</v>
      </c>
      <c r="L94" s="762">
        <v>17414.194146778715</v>
      </c>
      <c r="M94" s="762">
        <v>750.3277700534474</v>
      </c>
      <c r="N94" s="762">
        <v>1042.3422518507552</v>
      </c>
      <c r="O94" s="767">
        <v>1792.6700219042025</v>
      </c>
      <c r="P94" s="214"/>
    </row>
    <row r="95" spans="1:16" s="215" customFormat="1" ht="20.25">
      <c r="A95" s="287" t="s">
        <v>180</v>
      </c>
      <c r="B95" s="775">
        <v>591.4660000000001</v>
      </c>
      <c r="C95" s="772">
        <v>19149.681751219283</v>
      </c>
      <c r="D95" s="772">
        <v>13356.499077433582</v>
      </c>
      <c r="E95" s="772">
        <v>2827.647179494115</v>
      </c>
      <c r="F95" s="772">
        <v>264.44306745160884</v>
      </c>
      <c r="G95" s="772">
        <v>392.75264061388685</v>
      </c>
      <c r="H95" s="772">
        <v>31.19339629553234</v>
      </c>
      <c r="I95" s="772">
        <v>36.68807674490165</v>
      </c>
      <c r="J95" s="772">
        <v>483.3471690116873</v>
      </c>
      <c r="K95" s="772">
        <v>0</v>
      </c>
      <c r="L95" s="772">
        <v>17392.570607045316</v>
      </c>
      <c r="M95" s="772">
        <v>847.0943384742316</v>
      </c>
      <c r="N95" s="772">
        <v>910.0168056997359</v>
      </c>
      <c r="O95" s="774">
        <v>1757.1111441739672</v>
      </c>
      <c r="P95" s="216"/>
    </row>
    <row r="96" spans="1:19" s="217" customFormat="1" ht="20.25">
      <c r="A96" s="288" t="s">
        <v>181</v>
      </c>
      <c r="B96" s="770">
        <f aca="true" t="shared" si="32" ref="B96:O96">B94-B95</f>
        <v>-23.995000000000005</v>
      </c>
      <c r="C96" s="769">
        <f t="shared" si="32"/>
        <v>57.18241746363492</v>
      </c>
      <c r="D96" s="769">
        <f t="shared" si="32"/>
        <v>-121.54184320193599</v>
      </c>
      <c r="E96" s="769">
        <f t="shared" si="32"/>
        <v>139.81929309508496</v>
      </c>
      <c r="F96" s="769">
        <f t="shared" si="32"/>
        <v>-0.6937598511617011</v>
      </c>
      <c r="G96" s="769">
        <f t="shared" si="32"/>
        <v>-9.324823744537412</v>
      </c>
      <c r="H96" s="769">
        <f t="shared" si="32"/>
        <v>24.702558446354605</v>
      </c>
      <c r="I96" s="769">
        <f t="shared" si="32"/>
        <v>0.48371999302268875</v>
      </c>
      <c r="J96" s="769">
        <f t="shared" si="32"/>
        <v>-11.821605003423826</v>
      </c>
      <c r="K96" s="769">
        <f t="shared" si="32"/>
        <v>0</v>
      </c>
      <c r="L96" s="769">
        <f t="shared" si="32"/>
        <v>21.623539733398502</v>
      </c>
      <c r="M96" s="769">
        <f t="shared" si="32"/>
        <v>-96.76656842078421</v>
      </c>
      <c r="N96" s="769">
        <f t="shared" si="32"/>
        <v>132.32544615101938</v>
      </c>
      <c r="O96" s="768">
        <f t="shared" si="32"/>
        <v>35.55887773023528</v>
      </c>
      <c r="P96" s="756">
        <f>+P95-P94</f>
        <v>0</v>
      </c>
      <c r="Q96" s="272">
        <f>+Q95-Q94</f>
        <v>0</v>
      </c>
      <c r="R96" s="272">
        <f>+R95-R94</f>
        <v>0</v>
      </c>
      <c r="S96" s="272">
        <f>+S95-S94</f>
        <v>0</v>
      </c>
    </row>
    <row r="97" spans="1:19" s="217" customFormat="1" ht="21" thickBot="1">
      <c r="A97" s="288" t="s">
        <v>182</v>
      </c>
      <c r="B97" s="773">
        <f>+B94/B95*100</f>
        <v>95.94313113517937</v>
      </c>
      <c r="C97" s="766">
        <f aca="true" t="shared" si="33" ref="C97:O97">+C94/C95*100</f>
        <v>100.29860766464171</v>
      </c>
      <c r="D97" s="766">
        <f t="shared" si="33"/>
        <v>99.0900172081224</v>
      </c>
      <c r="E97" s="766">
        <f t="shared" si="33"/>
        <v>104.94472203282801</v>
      </c>
      <c r="F97" s="766">
        <f t="shared" si="33"/>
        <v>99.73765247172204</v>
      </c>
      <c r="G97" s="766">
        <f t="shared" si="33"/>
        <v>97.62577694450066</v>
      </c>
      <c r="H97" s="766">
        <f t="shared" si="33"/>
        <v>179.19162829310963</v>
      </c>
      <c r="I97" s="766">
        <f t="shared" si="33"/>
        <v>101.31846647723204</v>
      </c>
      <c r="J97" s="766">
        <f t="shared" si="33"/>
        <v>97.55422070070342</v>
      </c>
      <c r="K97" s="766">
        <v>0</v>
      </c>
      <c r="L97" s="766">
        <f t="shared" si="33"/>
        <v>100.12432630128086</v>
      </c>
      <c r="M97" s="766">
        <f t="shared" si="33"/>
        <v>88.57664795693498</v>
      </c>
      <c r="N97" s="766">
        <f t="shared" si="33"/>
        <v>114.5409892786838</v>
      </c>
      <c r="O97" s="763">
        <f t="shared" si="33"/>
        <v>102.02371249241334</v>
      </c>
      <c r="P97" s="757" t="e">
        <f>+P95/P94*100</f>
        <v>#DIV/0!</v>
      </c>
      <c r="Q97" s="218" t="e">
        <f>+Q95/Q94*100</f>
        <v>#DIV/0!</v>
      </c>
      <c r="R97" s="218" t="e">
        <f>+R95/R94*100</f>
        <v>#DIV/0!</v>
      </c>
      <c r="S97" s="218" t="e">
        <f>+S95/S94*100</f>
        <v>#DIV/0!</v>
      </c>
    </row>
    <row r="98" spans="1:19" s="213" customFormat="1" ht="34.5" hidden="1" thickBot="1">
      <c r="A98" s="325" t="s">
        <v>62</v>
      </c>
      <c r="B98" s="807"/>
      <c r="C98" s="810"/>
      <c r="D98" s="810"/>
      <c r="E98" s="810"/>
      <c r="F98" s="810"/>
      <c r="G98" s="810"/>
      <c r="H98" s="810"/>
      <c r="I98" s="810"/>
      <c r="J98" s="810"/>
      <c r="K98" s="808"/>
      <c r="L98" s="810"/>
      <c r="M98" s="810"/>
      <c r="N98" s="810"/>
      <c r="O98" s="811"/>
      <c r="P98" s="192"/>
      <c r="Q98" s="192"/>
      <c r="R98" s="192"/>
      <c r="S98" s="192"/>
    </row>
    <row r="99" spans="1:19" s="215" customFormat="1" ht="21" hidden="1" thickBot="1">
      <c r="A99" s="326" t="s">
        <v>96</v>
      </c>
      <c r="B99" s="812"/>
      <c r="C99" s="813"/>
      <c r="D99" s="813"/>
      <c r="E99" s="813"/>
      <c r="F99" s="813"/>
      <c r="G99" s="813"/>
      <c r="H99" s="813"/>
      <c r="I99" s="813"/>
      <c r="J99" s="813"/>
      <c r="K99" s="814"/>
      <c r="L99" s="813"/>
      <c r="M99" s="813"/>
      <c r="N99" s="813"/>
      <c r="O99" s="815"/>
      <c r="P99" s="193"/>
      <c r="Q99" s="194"/>
      <c r="R99" s="194"/>
      <c r="S99" s="194"/>
    </row>
    <row r="100" spans="1:19" s="215" customFormat="1" ht="21" hidden="1" thickBot="1">
      <c r="A100" s="327" t="s">
        <v>96</v>
      </c>
      <c r="B100" s="816"/>
      <c r="C100" s="817"/>
      <c r="D100" s="817"/>
      <c r="E100" s="817"/>
      <c r="F100" s="817"/>
      <c r="G100" s="817"/>
      <c r="H100" s="817"/>
      <c r="I100" s="817"/>
      <c r="J100" s="817"/>
      <c r="K100" s="818"/>
      <c r="L100" s="817"/>
      <c r="M100" s="817"/>
      <c r="N100" s="817"/>
      <c r="O100" s="819"/>
      <c r="P100" s="195"/>
      <c r="Q100" s="194"/>
      <c r="R100" s="194"/>
      <c r="S100" s="194"/>
    </row>
    <row r="101" spans="1:19" s="217" customFormat="1" ht="21" hidden="1" thickBot="1">
      <c r="A101" s="328" t="s">
        <v>94</v>
      </c>
      <c r="B101" s="820">
        <f aca="true" t="shared" si="34" ref="B101:O101">+B99-B100</f>
        <v>0</v>
      </c>
      <c r="C101" s="821">
        <f t="shared" si="34"/>
        <v>0</v>
      </c>
      <c r="D101" s="821">
        <f t="shared" si="34"/>
        <v>0</v>
      </c>
      <c r="E101" s="821">
        <f t="shared" si="34"/>
        <v>0</v>
      </c>
      <c r="F101" s="821">
        <f t="shared" si="34"/>
        <v>0</v>
      </c>
      <c r="G101" s="821">
        <f t="shared" si="34"/>
        <v>0</v>
      </c>
      <c r="H101" s="821">
        <f t="shared" si="34"/>
        <v>0</v>
      </c>
      <c r="I101" s="821">
        <f t="shared" si="34"/>
        <v>0</v>
      </c>
      <c r="J101" s="821">
        <f t="shared" si="34"/>
        <v>0</v>
      </c>
      <c r="K101" s="822"/>
      <c r="L101" s="821">
        <f t="shared" si="34"/>
        <v>0</v>
      </c>
      <c r="M101" s="821">
        <f t="shared" si="34"/>
        <v>0</v>
      </c>
      <c r="N101" s="821">
        <f t="shared" si="34"/>
        <v>0</v>
      </c>
      <c r="O101" s="823">
        <f t="shared" si="34"/>
        <v>0</v>
      </c>
      <c r="P101" s="196"/>
      <c r="Q101" s="197"/>
      <c r="R101" s="197"/>
      <c r="S101" s="197"/>
    </row>
    <row r="102" spans="1:19" s="217" customFormat="1" ht="21" hidden="1" thickBot="1">
      <c r="A102" s="329" t="s">
        <v>95</v>
      </c>
      <c r="B102" s="824" t="e">
        <f aca="true" t="shared" si="35" ref="B102:O102">+B99/B100*100</f>
        <v>#DIV/0!</v>
      </c>
      <c r="C102" s="825" t="e">
        <f t="shared" si="35"/>
        <v>#DIV/0!</v>
      </c>
      <c r="D102" s="825" t="e">
        <f t="shared" si="35"/>
        <v>#DIV/0!</v>
      </c>
      <c r="E102" s="825" t="e">
        <f t="shared" si="35"/>
        <v>#DIV/0!</v>
      </c>
      <c r="F102" s="825" t="e">
        <f t="shared" si="35"/>
        <v>#DIV/0!</v>
      </c>
      <c r="G102" s="825" t="e">
        <f t="shared" si="35"/>
        <v>#DIV/0!</v>
      </c>
      <c r="H102" s="825" t="e">
        <f t="shared" si="35"/>
        <v>#DIV/0!</v>
      </c>
      <c r="I102" s="825" t="e">
        <f t="shared" si="35"/>
        <v>#DIV/0!</v>
      </c>
      <c r="J102" s="825" t="e">
        <f t="shared" si="35"/>
        <v>#DIV/0!</v>
      </c>
      <c r="K102" s="826"/>
      <c r="L102" s="825" t="e">
        <f t="shared" si="35"/>
        <v>#DIV/0!</v>
      </c>
      <c r="M102" s="825" t="e">
        <f t="shared" si="35"/>
        <v>#DIV/0!</v>
      </c>
      <c r="N102" s="825" t="e">
        <f t="shared" si="35"/>
        <v>#DIV/0!</v>
      </c>
      <c r="O102" s="827" t="e">
        <f t="shared" si="35"/>
        <v>#DIV/0!</v>
      </c>
      <c r="P102" s="197"/>
      <c r="Q102" s="197"/>
      <c r="R102" s="197"/>
      <c r="S102" s="197"/>
    </row>
    <row r="103" spans="1:19" s="213" customFormat="1" ht="34.5" hidden="1" thickBot="1">
      <c r="A103" s="325" t="s">
        <v>63</v>
      </c>
      <c r="B103" s="807"/>
      <c r="C103" s="810"/>
      <c r="D103" s="810"/>
      <c r="E103" s="810"/>
      <c r="F103" s="810"/>
      <c r="G103" s="810"/>
      <c r="H103" s="810"/>
      <c r="I103" s="810"/>
      <c r="J103" s="810"/>
      <c r="K103" s="808"/>
      <c r="L103" s="810"/>
      <c r="M103" s="810"/>
      <c r="N103" s="810"/>
      <c r="O103" s="811"/>
      <c r="P103" s="192"/>
      <c r="Q103" s="192"/>
      <c r="R103" s="192"/>
      <c r="S103" s="192"/>
    </row>
    <row r="104" spans="1:19" s="215" customFormat="1" ht="21" hidden="1" thickBot="1">
      <c r="A104" s="326" t="s">
        <v>96</v>
      </c>
      <c r="B104" s="812"/>
      <c r="C104" s="813"/>
      <c r="D104" s="813"/>
      <c r="E104" s="813"/>
      <c r="F104" s="813"/>
      <c r="G104" s="813"/>
      <c r="H104" s="813"/>
      <c r="I104" s="813"/>
      <c r="J104" s="813"/>
      <c r="K104" s="814"/>
      <c r="L104" s="813"/>
      <c r="M104" s="813"/>
      <c r="N104" s="813"/>
      <c r="O104" s="815"/>
      <c r="P104" s="193">
        <v>15.9</v>
      </c>
      <c r="Q104" s="194"/>
      <c r="R104" s="194"/>
      <c r="S104" s="194"/>
    </row>
    <row r="105" spans="1:19" s="215" customFormat="1" ht="21" hidden="1" thickBot="1">
      <c r="A105" s="327" t="s">
        <v>96</v>
      </c>
      <c r="B105" s="816"/>
      <c r="C105" s="817"/>
      <c r="D105" s="817"/>
      <c r="E105" s="817"/>
      <c r="F105" s="817"/>
      <c r="G105" s="817"/>
      <c r="H105" s="817"/>
      <c r="I105" s="817"/>
      <c r="J105" s="817"/>
      <c r="K105" s="818"/>
      <c r="L105" s="817"/>
      <c r="M105" s="817"/>
      <c r="N105" s="817"/>
      <c r="O105" s="819"/>
      <c r="P105" s="195">
        <v>15.9</v>
      </c>
      <c r="Q105" s="194"/>
      <c r="R105" s="194"/>
      <c r="S105" s="194"/>
    </row>
    <row r="106" spans="1:19" s="217" customFormat="1" ht="21" hidden="1" thickBot="1">
      <c r="A106" s="328" t="s">
        <v>94</v>
      </c>
      <c r="B106" s="820">
        <f aca="true" t="shared" si="36" ref="B106:O106">+B104-B105</f>
        <v>0</v>
      </c>
      <c r="C106" s="821">
        <f t="shared" si="36"/>
        <v>0</v>
      </c>
      <c r="D106" s="821">
        <f t="shared" si="36"/>
        <v>0</v>
      </c>
      <c r="E106" s="821">
        <f t="shared" si="36"/>
        <v>0</v>
      </c>
      <c r="F106" s="821">
        <f t="shared" si="36"/>
        <v>0</v>
      </c>
      <c r="G106" s="821">
        <f t="shared" si="36"/>
        <v>0</v>
      </c>
      <c r="H106" s="821">
        <f t="shared" si="36"/>
        <v>0</v>
      </c>
      <c r="I106" s="821">
        <f t="shared" si="36"/>
        <v>0</v>
      </c>
      <c r="J106" s="821">
        <f t="shared" si="36"/>
        <v>0</v>
      </c>
      <c r="K106" s="822"/>
      <c r="L106" s="821">
        <f t="shared" si="36"/>
        <v>0</v>
      </c>
      <c r="M106" s="821">
        <f t="shared" si="36"/>
        <v>0</v>
      </c>
      <c r="N106" s="821">
        <f t="shared" si="36"/>
        <v>0</v>
      </c>
      <c r="O106" s="823">
        <f t="shared" si="36"/>
        <v>0</v>
      </c>
      <c r="P106" s="196"/>
      <c r="Q106" s="197"/>
      <c r="R106" s="197"/>
      <c r="S106" s="197"/>
    </row>
    <row r="107" spans="1:19" s="217" customFormat="1" ht="21" hidden="1" thickBot="1">
      <c r="A107" s="329" t="s">
        <v>95</v>
      </c>
      <c r="B107" s="824" t="e">
        <f aca="true" t="shared" si="37" ref="B107:O107">+B104/B105*100</f>
        <v>#DIV/0!</v>
      </c>
      <c r="C107" s="825" t="e">
        <f t="shared" si="37"/>
        <v>#DIV/0!</v>
      </c>
      <c r="D107" s="825" t="e">
        <f t="shared" si="37"/>
        <v>#DIV/0!</v>
      </c>
      <c r="E107" s="825" t="e">
        <f t="shared" si="37"/>
        <v>#DIV/0!</v>
      </c>
      <c r="F107" s="825" t="e">
        <f t="shared" si="37"/>
        <v>#DIV/0!</v>
      </c>
      <c r="G107" s="825" t="e">
        <f t="shared" si="37"/>
        <v>#DIV/0!</v>
      </c>
      <c r="H107" s="825" t="e">
        <f t="shared" si="37"/>
        <v>#DIV/0!</v>
      </c>
      <c r="I107" s="825" t="e">
        <f t="shared" si="37"/>
        <v>#DIV/0!</v>
      </c>
      <c r="J107" s="825" t="e">
        <f t="shared" si="37"/>
        <v>#DIV/0!</v>
      </c>
      <c r="K107" s="826"/>
      <c r="L107" s="825" t="e">
        <f t="shared" si="37"/>
        <v>#DIV/0!</v>
      </c>
      <c r="M107" s="825" t="e">
        <f t="shared" si="37"/>
        <v>#DIV/0!</v>
      </c>
      <c r="N107" s="825" t="e">
        <f t="shared" si="37"/>
        <v>#DIV/0!</v>
      </c>
      <c r="O107" s="827" t="e">
        <f t="shared" si="37"/>
        <v>#DIV/0!</v>
      </c>
      <c r="P107" s="197"/>
      <c r="Q107" s="197"/>
      <c r="R107" s="197"/>
      <c r="S107" s="197"/>
    </row>
    <row r="108" spans="1:19" s="213" customFormat="1" ht="34.5" hidden="1" thickBot="1">
      <c r="A108" s="325" t="s">
        <v>64</v>
      </c>
      <c r="B108" s="807"/>
      <c r="C108" s="810"/>
      <c r="D108" s="810"/>
      <c r="E108" s="810"/>
      <c r="F108" s="810"/>
      <c r="G108" s="810"/>
      <c r="H108" s="810"/>
      <c r="I108" s="810"/>
      <c r="J108" s="810"/>
      <c r="K108" s="808"/>
      <c r="L108" s="810"/>
      <c r="M108" s="810"/>
      <c r="N108" s="810"/>
      <c r="O108" s="811"/>
      <c r="P108" s="192"/>
      <c r="Q108" s="192"/>
      <c r="R108" s="192"/>
      <c r="S108" s="192"/>
    </row>
    <row r="109" spans="1:19" s="215" customFormat="1" ht="21" hidden="1" thickBot="1">
      <c r="A109" s="326" t="s">
        <v>96</v>
      </c>
      <c r="B109" s="812"/>
      <c r="C109" s="813"/>
      <c r="D109" s="813"/>
      <c r="E109" s="813"/>
      <c r="F109" s="813"/>
      <c r="G109" s="813"/>
      <c r="H109" s="813"/>
      <c r="I109" s="813"/>
      <c r="J109" s="813"/>
      <c r="K109" s="814"/>
      <c r="L109" s="813"/>
      <c r="M109" s="813"/>
      <c r="N109" s="813"/>
      <c r="O109" s="815"/>
      <c r="P109" s="193">
        <v>23.4</v>
      </c>
      <c r="Q109" s="194"/>
      <c r="R109" s="194"/>
      <c r="S109" s="194"/>
    </row>
    <row r="110" spans="1:19" s="215" customFormat="1" ht="21" hidden="1" thickBot="1">
      <c r="A110" s="327" t="s">
        <v>96</v>
      </c>
      <c r="B110" s="816"/>
      <c r="C110" s="817"/>
      <c r="D110" s="817"/>
      <c r="E110" s="817"/>
      <c r="F110" s="817"/>
      <c r="G110" s="817"/>
      <c r="H110" s="817"/>
      <c r="I110" s="817"/>
      <c r="J110" s="817"/>
      <c r="K110" s="818"/>
      <c r="L110" s="817"/>
      <c r="M110" s="817"/>
      <c r="N110" s="817"/>
      <c r="O110" s="819"/>
      <c r="P110" s="195">
        <v>23.4</v>
      </c>
      <c r="Q110" s="194"/>
      <c r="R110" s="194"/>
      <c r="S110" s="194"/>
    </row>
    <row r="111" spans="1:19" s="217" customFormat="1" ht="21" hidden="1" thickBot="1">
      <c r="A111" s="328" t="s">
        <v>94</v>
      </c>
      <c r="B111" s="820">
        <f aca="true" t="shared" si="38" ref="B111:O111">+B109-B110</f>
        <v>0</v>
      </c>
      <c r="C111" s="821">
        <f t="shared" si="38"/>
        <v>0</v>
      </c>
      <c r="D111" s="821">
        <f t="shared" si="38"/>
        <v>0</v>
      </c>
      <c r="E111" s="821">
        <f t="shared" si="38"/>
        <v>0</v>
      </c>
      <c r="F111" s="821">
        <f t="shared" si="38"/>
        <v>0</v>
      </c>
      <c r="G111" s="821">
        <f t="shared" si="38"/>
        <v>0</v>
      </c>
      <c r="H111" s="821">
        <f t="shared" si="38"/>
        <v>0</v>
      </c>
      <c r="I111" s="821">
        <f t="shared" si="38"/>
        <v>0</v>
      </c>
      <c r="J111" s="821">
        <f t="shared" si="38"/>
        <v>0</v>
      </c>
      <c r="K111" s="822"/>
      <c r="L111" s="821">
        <f t="shared" si="38"/>
        <v>0</v>
      </c>
      <c r="M111" s="821">
        <f t="shared" si="38"/>
        <v>0</v>
      </c>
      <c r="N111" s="821">
        <f t="shared" si="38"/>
        <v>0</v>
      </c>
      <c r="O111" s="823">
        <f t="shared" si="38"/>
        <v>0</v>
      </c>
      <c r="P111" s="196"/>
      <c r="Q111" s="197"/>
      <c r="R111" s="197"/>
      <c r="S111" s="197"/>
    </row>
    <row r="112" spans="1:19" s="217" customFormat="1" ht="21" hidden="1" thickBot="1">
      <c r="A112" s="329" t="s">
        <v>95</v>
      </c>
      <c r="B112" s="824" t="e">
        <f aca="true" t="shared" si="39" ref="B112:O112">+B109/B110*100</f>
        <v>#DIV/0!</v>
      </c>
      <c r="C112" s="825" t="e">
        <f t="shared" si="39"/>
        <v>#DIV/0!</v>
      </c>
      <c r="D112" s="825" t="e">
        <f t="shared" si="39"/>
        <v>#DIV/0!</v>
      </c>
      <c r="E112" s="825" t="e">
        <f t="shared" si="39"/>
        <v>#DIV/0!</v>
      </c>
      <c r="F112" s="825" t="e">
        <f t="shared" si="39"/>
        <v>#DIV/0!</v>
      </c>
      <c r="G112" s="825" t="e">
        <f t="shared" si="39"/>
        <v>#DIV/0!</v>
      </c>
      <c r="H112" s="825" t="e">
        <f t="shared" si="39"/>
        <v>#DIV/0!</v>
      </c>
      <c r="I112" s="825" t="e">
        <f t="shared" si="39"/>
        <v>#DIV/0!</v>
      </c>
      <c r="J112" s="825" t="e">
        <f t="shared" si="39"/>
        <v>#DIV/0!</v>
      </c>
      <c r="K112" s="826"/>
      <c r="L112" s="825" t="e">
        <f t="shared" si="39"/>
        <v>#DIV/0!</v>
      </c>
      <c r="M112" s="825" t="e">
        <f t="shared" si="39"/>
        <v>#DIV/0!</v>
      </c>
      <c r="N112" s="825" t="e">
        <f t="shared" si="39"/>
        <v>#DIV/0!</v>
      </c>
      <c r="O112" s="827" t="e">
        <f t="shared" si="39"/>
        <v>#DIV/0!</v>
      </c>
      <c r="P112" s="197"/>
      <c r="Q112" s="197"/>
      <c r="R112" s="197"/>
      <c r="S112" s="197"/>
    </row>
    <row r="113" spans="1:15" s="247" customFormat="1" ht="34.5" hidden="1" thickBot="1">
      <c r="A113" s="320" t="s">
        <v>103</v>
      </c>
      <c r="B113" s="783"/>
      <c r="C113" s="783"/>
      <c r="D113" s="783"/>
      <c r="E113" s="783"/>
      <c r="F113" s="783"/>
      <c r="G113" s="783"/>
      <c r="H113" s="783"/>
      <c r="I113" s="783"/>
      <c r="J113" s="783"/>
      <c r="K113" s="778"/>
      <c r="L113" s="783"/>
      <c r="M113" s="783"/>
      <c r="N113" s="783"/>
      <c r="O113" s="784"/>
    </row>
    <row r="114" spans="1:16" s="250" customFormat="1" ht="21" hidden="1" thickBot="1">
      <c r="A114" s="321" t="s">
        <v>123</v>
      </c>
      <c r="B114" s="785">
        <v>0</v>
      </c>
      <c r="C114" s="786">
        <v>0</v>
      </c>
      <c r="D114" s="786">
        <v>0</v>
      </c>
      <c r="E114" s="786">
        <v>0</v>
      </c>
      <c r="F114" s="786">
        <v>0</v>
      </c>
      <c r="G114" s="786">
        <v>0</v>
      </c>
      <c r="H114" s="786">
        <v>0</v>
      </c>
      <c r="I114" s="786">
        <v>0</v>
      </c>
      <c r="J114" s="786">
        <v>0</v>
      </c>
      <c r="K114" s="284"/>
      <c r="L114" s="786">
        <v>0</v>
      </c>
      <c r="M114" s="786">
        <v>0</v>
      </c>
      <c r="N114" s="786">
        <v>0</v>
      </c>
      <c r="O114" s="787">
        <v>0</v>
      </c>
      <c r="P114" s="249"/>
    </row>
    <row r="115" spans="1:16" s="250" customFormat="1" ht="21" hidden="1" thickBot="1">
      <c r="A115" s="322" t="s">
        <v>119</v>
      </c>
      <c r="B115" s="828">
        <v>0</v>
      </c>
      <c r="C115" s="829">
        <v>0</v>
      </c>
      <c r="D115" s="829">
        <v>0</v>
      </c>
      <c r="E115" s="829">
        <v>0</v>
      </c>
      <c r="F115" s="829">
        <v>0</v>
      </c>
      <c r="G115" s="829">
        <v>0</v>
      </c>
      <c r="H115" s="829">
        <v>0</v>
      </c>
      <c r="I115" s="829">
        <v>0</v>
      </c>
      <c r="J115" s="829">
        <v>0</v>
      </c>
      <c r="K115" s="830"/>
      <c r="L115" s="829">
        <v>0</v>
      </c>
      <c r="M115" s="829">
        <v>0</v>
      </c>
      <c r="N115" s="829">
        <v>0</v>
      </c>
      <c r="O115" s="831">
        <v>0</v>
      </c>
      <c r="P115" s="260"/>
    </row>
    <row r="116" spans="1:16" s="255" customFormat="1" ht="21" hidden="1" thickBot="1">
      <c r="A116" s="323" t="s">
        <v>121</v>
      </c>
      <c r="B116" s="792">
        <f aca="true" t="shared" si="40" ref="B116:O116">+B114-B115</f>
        <v>0</v>
      </c>
      <c r="C116" s="793">
        <f t="shared" si="40"/>
        <v>0</v>
      </c>
      <c r="D116" s="793">
        <f t="shared" si="40"/>
        <v>0</v>
      </c>
      <c r="E116" s="793">
        <f t="shared" si="40"/>
        <v>0</v>
      </c>
      <c r="F116" s="793">
        <f t="shared" si="40"/>
        <v>0</v>
      </c>
      <c r="G116" s="793">
        <f t="shared" si="40"/>
        <v>0</v>
      </c>
      <c r="H116" s="793">
        <f t="shared" si="40"/>
        <v>0</v>
      </c>
      <c r="I116" s="793">
        <f t="shared" si="40"/>
        <v>0</v>
      </c>
      <c r="J116" s="793">
        <f t="shared" si="40"/>
        <v>0</v>
      </c>
      <c r="K116" s="794"/>
      <c r="L116" s="793">
        <f t="shared" si="40"/>
        <v>0</v>
      </c>
      <c r="M116" s="793">
        <f t="shared" si="40"/>
        <v>0</v>
      </c>
      <c r="N116" s="793">
        <f t="shared" si="40"/>
        <v>0</v>
      </c>
      <c r="O116" s="795">
        <f t="shared" si="40"/>
        <v>0</v>
      </c>
      <c r="P116" s="254"/>
    </row>
    <row r="117" spans="1:15" s="255" customFormat="1" ht="21" hidden="1" thickBot="1">
      <c r="A117" s="324" t="s">
        <v>122</v>
      </c>
      <c r="B117" s="796" t="e">
        <f aca="true" t="shared" si="41" ref="B117:O117">+B114/B115*100</f>
        <v>#DIV/0!</v>
      </c>
      <c r="C117" s="796" t="e">
        <f t="shared" si="41"/>
        <v>#DIV/0!</v>
      </c>
      <c r="D117" s="796" t="e">
        <f t="shared" si="41"/>
        <v>#DIV/0!</v>
      </c>
      <c r="E117" s="796" t="e">
        <f t="shared" si="41"/>
        <v>#DIV/0!</v>
      </c>
      <c r="F117" s="796" t="e">
        <f t="shared" si="41"/>
        <v>#DIV/0!</v>
      </c>
      <c r="G117" s="796" t="e">
        <f t="shared" si="41"/>
        <v>#DIV/0!</v>
      </c>
      <c r="H117" s="796" t="e">
        <f t="shared" si="41"/>
        <v>#DIV/0!</v>
      </c>
      <c r="I117" s="796" t="e">
        <f t="shared" si="41"/>
        <v>#DIV/0!</v>
      </c>
      <c r="J117" s="796" t="e">
        <f t="shared" si="41"/>
        <v>#DIV/0!</v>
      </c>
      <c r="K117" s="797"/>
      <c r="L117" s="796" t="e">
        <f t="shared" si="41"/>
        <v>#DIV/0!</v>
      </c>
      <c r="M117" s="796" t="e">
        <f t="shared" si="41"/>
        <v>#DIV/0!</v>
      </c>
      <c r="N117" s="796" t="e">
        <f t="shared" si="41"/>
        <v>#DIV/0!</v>
      </c>
      <c r="O117" s="798" t="e">
        <f t="shared" si="41"/>
        <v>#DIV/0!</v>
      </c>
    </row>
    <row r="118" spans="1:15" s="247" customFormat="1" ht="34.5" hidden="1" thickBot="1">
      <c r="A118" s="320" t="s">
        <v>104</v>
      </c>
      <c r="B118" s="783"/>
      <c r="C118" s="783"/>
      <c r="D118" s="783"/>
      <c r="E118" s="783"/>
      <c r="F118" s="783"/>
      <c r="G118" s="783"/>
      <c r="H118" s="783"/>
      <c r="I118" s="783"/>
      <c r="J118" s="783"/>
      <c r="K118" s="778"/>
      <c r="L118" s="783"/>
      <c r="M118" s="783"/>
      <c r="N118" s="783"/>
      <c r="O118" s="784"/>
    </row>
    <row r="119" spans="1:16" s="250" customFormat="1" ht="21" hidden="1" thickBot="1">
      <c r="A119" s="321" t="s">
        <v>123</v>
      </c>
      <c r="B119" s="785">
        <v>13.639</v>
      </c>
      <c r="C119" s="786">
        <v>29133</v>
      </c>
      <c r="D119" s="786">
        <v>27016</v>
      </c>
      <c r="E119" s="786">
        <v>2117</v>
      </c>
      <c r="F119" s="786">
        <v>0</v>
      </c>
      <c r="G119" s="786">
        <v>0</v>
      </c>
      <c r="H119" s="786">
        <v>0</v>
      </c>
      <c r="I119" s="786">
        <v>0</v>
      </c>
      <c r="J119" s="786">
        <v>0</v>
      </c>
      <c r="K119" s="284"/>
      <c r="L119" s="786">
        <v>29133</v>
      </c>
      <c r="M119" s="786">
        <v>0</v>
      </c>
      <c r="N119" s="786">
        <v>0</v>
      </c>
      <c r="O119" s="787">
        <v>0</v>
      </c>
      <c r="P119" s="249"/>
    </row>
    <row r="120" spans="1:16" s="250" customFormat="1" ht="21" hidden="1" thickBot="1">
      <c r="A120" s="322" t="s">
        <v>119</v>
      </c>
      <c r="B120" s="828">
        <v>6.183</v>
      </c>
      <c r="C120" s="829">
        <v>27726</v>
      </c>
      <c r="D120" s="829">
        <v>25999</v>
      </c>
      <c r="E120" s="829">
        <v>1538</v>
      </c>
      <c r="F120" s="829">
        <v>0</v>
      </c>
      <c r="G120" s="829">
        <v>0</v>
      </c>
      <c r="H120" s="829">
        <v>0</v>
      </c>
      <c r="I120" s="829">
        <v>0</v>
      </c>
      <c r="J120" s="829">
        <v>0</v>
      </c>
      <c r="K120" s="830"/>
      <c r="L120" s="829">
        <v>27538</v>
      </c>
      <c r="M120" s="829">
        <v>0</v>
      </c>
      <c r="N120" s="829">
        <v>189</v>
      </c>
      <c r="O120" s="831">
        <v>189</v>
      </c>
      <c r="P120" s="260"/>
    </row>
    <row r="121" spans="1:16" s="255" customFormat="1" ht="21" hidden="1" thickBot="1">
      <c r="A121" s="323" t="s">
        <v>121</v>
      </c>
      <c r="B121" s="792">
        <f aca="true" t="shared" si="42" ref="B121:O121">+B119-B120</f>
        <v>7.4559999999999995</v>
      </c>
      <c r="C121" s="793">
        <f t="shared" si="42"/>
        <v>1407</v>
      </c>
      <c r="D121" s="793">
        <f t="shared" si="42"/>
        <v>1017</v>
      </c>
      <c r="E121" s="793">
        <f t="shared" si="42"/>
        <v>579</v>
      </c>
      <c r="F121" s="793">
        <f t="shared" si="42"/>
        <v>0</v>
      </c>
      <c r="G121" s="793">
        <f t="shared" si="42"/>
        <v>0</v>
      </c>
      <c r="H121" s="793">
        <f t="shared" si="42"/>
        <v>0</v>
      </c>
      <c r="I121" s="793">
        <f t="shared" si="42"/>
        <v>0</v>
      </c>
      <c r="J121" s="793">
        <f t="shared" si="42"/>
        <v>0</v>
      </c>
      <c r="K121" s="794"/>
      <c r="L121" s="793">
        <f t="shared" si="42"/>
        <v>1595</v>
      </c>
      <c r="M121" s="793">
        <f t="shared" si="42"/>
        <v>0</v>
      </c>
      <c r="N121" s="793">
        <f t="shared" si="42"/>
        <v>-189</v>
      </c>
      <c r="O121" s="795">
        <f t="shared" si="42"/>
        <v>-189</v>
      </c>
      <c r="P121" s="254"/>
    </row>
    <row r="122" spans="1:15" s="255" customFormat="1" ht="21" hidden="1" thickBot="1">
      <c r="A122" s="324" t="s">
        <v>122</v>
      </c>
      <c r="B122" s="796">
        <f aca="true" t="shared" si="43" ref="B122:O122">+B119/B120*100</f>
        <v>220.5887109817241</v>
      </c>
      <c r="C122" s="796">
        <f t="shared" si="43"/>
        <v>105.07465916468297</v>
      </c>
      <c r="D122" s="796">
        <f t="shared" si="43"/>
        <v>103.91168891111198</v>
      </c>
      <c r="E122" s="796">
        <f t="shared" si="43"/>
        <v>137.64629388816644</v>
      </c>
      <c r="F122" s="796" t="e">
        <f t="shared" si="43"/>
        <v>#DIV/0!</v>
      </c>
      <c r="G122" s="796" t="e">
        <f t="shared" si="43"/>
        <v>#DIV/0!</v>
      </c>
      <c r="H122" s="796" t="e">
        <f t="shared" si="43"/>
        <v>#DIV/0!</v>
      </c>
      <c r="I122" s="796" t="e">
        <f t="shared" si="43"/>
        <v>#DIV/0!</v>
      </c>
      <c r="J122" s="796" t="e">
        <f t="shared" si="43"/>
        <v>#DIV/0!</v>
      </c>
      <c r="K122" s="797"/>
      <c r="L122" s="796">
        <f t="shared" si="43"/>
        <v>105.79199651390805</v>
      </c>
      <c r="M122" s="796" t="e">
        <f t="shared" si="43"/>
        <v>#DIV/0!</v>
      </c>
      <c r="N122" s="796">
        <f t="shared" si="43"/>
        <v>0</v>
      </c>
      <c r="O122" s="798">
        <f t="shared" si="43"/>
        <v>0</v>
      </c>
    </row>
    <row r="123" spans="1:15" s="102" customFormat="1" ht="34.5" thickBot="1">
      <c r="A123" s="755" t="s">
        <v>197</v>
      </c>
      <c r="B123" s="832"/>
      <c r="C123" s="832"/>
      <c r="D123" s="832"/>
      <c r="E123" s="832"/>
      <c r="F123" s="832"/>
      <c r="G123" s="832"/>
      <c r="H123" s="832"/>
      <c r="I123" s="832"/>
      <c r="J123" s="832"/>
      <c r="K123" s="833"/>
      <c r="L123" s="832"/>
      <c r="M123" s="832"/>
      <c r="N123" s="832"/>
      <c r="O123" s="834"/>
    </row>
    <row r="124" spans="1:16" s="94" customFormat="1" ht="20.25">
      <c r="A124" s="286" t="s">
        <v>179</v>
      </c>
      <c r="B124" s="764">
        <v>2.795</v>
      </c>
      <c r="C124" s="762">
        <v>35435.450208706025</v>
      </c>
      <c r="D124" s="762">
        <v>3047.7340488968402</v>
      </c>
      <c r="E124" s="762">
        <v>1464.0429338103759</v>
      </c>
      <c r="F124" s="762">
        <v>0</v>
      </c>
      <c r="G124" s="762">
        <v>0</v>
      </c>
      <c r="H124" s="762">
        <v>0</v>
      </c>
      <c r="I124" s="762">
        <v>0</v>
      </c>
      <c r="J124" s="762">
        <v>0</v>
      </c>
      <c r="K124" s="762">
        <v>30778.11568276685</v>
      </c>
      <c r="L124" s="762">
        <v>35289.892665474064</v>
      </c>
      <c r="M124" s="762">
        <v>56.11210494931426</v>
      </c>
      <c r="N124" s="762">
        <v>89.44543828264757</v>
      </c>
      <c r="O124" s="767">
        <v>145.55754323196183</v>
      </c>
      <c r="P124" s="93"/>
    </row>
    <row r="125" spans="1:16" s="94" customFormat="1" ht="20.25">
      <c r="A125" s="287" t="s">
        <v>180</v>
      </c>
      <c r="B125" s="775">
        <v>7.430999999999999</v>
      </c>
      <c r="C125" s="772">
        <v>31507.165926524027</v>
      </c>
      <c r="D125" s="772">
        <v>7291.077916834881</v>
      </c>
      <c r="E125" s="772">
        <v>752.6353563898983</v>
      </c>
      <c r="F125" s="772">
        <v>0</v>
      </c>
      <c r="G125" s="772">
        <v>0</v>
      </c>
      <c r="H125" s="772">
        <v>0</v>
      </c>
      <c r="I125" s="772">
        <v>0</v>
      </c>
      <c r="J125" s="772">
        <v>0</v>
      </c>
      <c r="K125" s="772">
        <v>23313.876553178132</v>
      </c>
      <c r="L125" s="772">
        <v>31357.589826402913</v>
      </c>
      <c r="M125" s="772">
        <v>73.99183600233258</v>
      </c>
      <c r="N125" s="772">
        <v>75.58426411878169</v>
      </c>
      <c r="O125" s="774">
        <v>149.57610012111428</v>
      </c>
      <c r="P125" s="95"/>
    </row>
    <row r="126" spans="1:16" s="98" customFormat="1" ht="21" thickBot="1">
      <c r="A126" s="288" t="s">
        <v>181</v>
      </c>
      <c r="B126" s="770">
        <f aca="true" t="shared" si="44" ref="B126:O126">B124-B125</f>
        <v>-4.635999999999999</v>
      </c>
      <c r="C126" s="769">
        <f t="shared" si="44"/>
        <v>3928.2842821819977</v>
      </c>
      <c r="D126" s="769">
        <f t="shared" si="44"/>
        <v>-4243.343867938041</v>
      </c>
      <c r="E126" s="769">
        <f t="shared" si="44"/>
        <v>711.4075774204775</v>
      </c>
      <c r="F126" s="769">
        <f t="shared" si="44"/>
        <v>0</v>
      </c>
      <c r="G126" s="769">
        <f t="shared" si="44"/>
        <v>0</v>
      </c>
      <c r="H126" s="769">
        <f t="shared" si="44"/>
        <v>0</v>
      </c>
      <c r="I126" s="769">
        <f t="shared" si="44"/>
        <v>0</v>
      </c>
      <c r="J126" s="769">
        <f t="shared" si="44"/>
        <v>0</v>
      </c>
      <c r="K126" s="769">
        <f t="shared" si="44"/>
        <v>7464.239129588717</v>
      </c>
      <c r="L126" s="769">
        <f t="shared" si="44"/>
        <v>3932.3028390711515</v>
      </c>
      <c r="M126" s="769">
        <f t="shared" si="44"/>
        <v>-17.879731053018318</v>
      </c>
      <c r="N126" s="769">
        <f t="shared" si="44"/>
        <v>13.861174163865883</v>
      </c>
      <c r="O126" s="768">
        <f t="shared" si="44"/>
        <v>-4.01855688915245</v>
      </c>
      <c r="P126" s="97"/>
    </row>
    <row r="127" spans="1:15" s="98" customFormat="1" ht="21" thickBot="1">
      <c r="A127" s="288" t="s">
        <v>182</v>
      </c>
      <c r="B127" s="773">
        <f>+B124/B125*100</f>
        <v>37.61270353922757</v>
      </c>
      <c r="C127" s="766">
        <f aca="true" t="shared" si="45" ref="C127:O127">+C124/C125*100</f>
        <v>112.46790743205186</v>
      </c>
      <c r="D127" s="766">
        <f t="shared" si="45"/>
        <v>41.80087064849099</v>
      </c>
      <c r="E127" s="766">
        <f t="shared" si="45"/>
        <v>194.5222107067658</v>
      </c>
      <c r="F127" s="766">
        <v>0</v>
      </c>
      <c r="G127" s="766">
        <v>0</v>
      </c>
      <c r="H127" s="766">
        <v>0</v>
      </c>
      <c r="I127" s="766">
        <v>0</v>
      </c>
      <c r="J127" s="766">
        <v>0</v>
      </c>
      <c r="K127" s="766">
        <f t="shared" si="45"/>
        <v>132.01629344035965</v>
      </c>
      <c r="L127" s="766">
        <f t="shared" si="45"/>
        <v>112.54019476892378</v>
      </c>
      <c r="M127" s="766">
        <f t="shared" si="45"/>
        <v>75.83553535223174</v>
      </c>
      <c r="N127" s="766">
        <f t="shared" si="45"/>
        <v>118.33870359852001</v>
      </c>
      <c r="O127" s="763">
        <f t="shared" si="45"/>
        <v>97.31336965872318</v>
      </c>
    </row>
    <row r="128" spans="1:15" s="102" customFormat="1" ht="34.5" thickBot="1">
      <c r="A128" s="407" t="s">
        <v>105</v>
      </c>
      <c r="B128" s="777"/>
      <c r="C128" s="777"/>
      <c r="D128" s="777"/>
      <c r="E128" s="777"/>
      <c r="F128" s="777"/>
      <c r="G128" s="777"/>
      <c r="H128" s="777"/>
      <c r="I128" s="777"/>
      <c r="J128" s="777"/>
      <c r="K128" s="778"/>
      <c r="L128" s="777"/>
      <c r="M128" s="777"/>
      <c r="N128" s="777"/>
      <c r="O128" s="779"/>
    </row>
    <row r="129" spans="1:16" s="94" customFormat="1" ht="20.25">
      <c r="A129" s="286" t="s">
        <v>179</v>
      </c>
      <c r="B129" s="764">
        <v>8137.504999999999</v>
      </c>
      <c r="C129" s="762">
        <v>21731.903298369703</v>
      </c>
      <c r="D129" s="762">
        <v>16201.964648050427</v>
      </c>
      <c r="E129" s="762">
        <v>3739.4176511514625</v>
      </c>
      <c r="F129" s="762">
        <v>186.5396600882785</v>
      </c>
      <c r="G129" s="762">
        <v>39.09247982028891</v>
      </c>
      <c r="H129" s="762">
        <v>61.150868724504726</v>
      </c>
      <c r="I129" s="762">
        <v>19.22216944874381</v>
      </c>
      <c r="J129" s="762">
        <v>51.385713434277484</v>
      </c>
      <c r="K129" s="762">
        <v>0</v>
      </c>
      <c r="L129" s="762">
        <v>20298.773190717984</v>
      </c>
      <c r="M129" s="762">
        <v>387.3898694993116</v>
      </c>
      <c r="N129" s="762">
        <v>1045.7402381524394</v>
      </c>
      <c r="O129" s="767">
        <v>1433.130107651751</v>
      </c>
      <c r="P129" s="93"/>
    </row>
    <row r="130" spans="1:16" s="94" customFormat="1" ht="20.25">
      <c r="A130" s="287" t="s">
        <v>180</v>
      </c>
      <c r="B130" s="775">
        <v>7842.7360000000135</v>
      </c>
      <c r="C130" s="772">
        <v>21474.238443913695</v>
      </c>
      <c r="D130" s="772">
        <v>16368.73418069073</v>
      </c>
      <c r="E130" s="772">
        <v>3590.262760342808</v>
      </c>
      <c r="F130" s="772">
        <v>187.37610616159108</v>
      </c>
      <c r="G130" s="772">
        <v>40.632971282810715</v>
      </c>
      <c r="H130" s="772">
        <v>65.35223592038956</v>
      </c>
      <c r="I130" s="772">
        <v>22.37115763342451</v>
      </c>
      <c r="J130" s="772">
        <v>53.00042400169172</v>
      </c>
      <c r="K130" s="772">
        <v>0</v>
      </c>
      <c r="L130" s="772">
        <v>20327.729836033446</v>
      </c>
      <c r="M130" s="772">
        <v>411.59289521751833</v>
      </c>
      <c r="N130" s="772">
        <v>734.9157126628585</v>
      </c>
      <c r="O130" s="774">
        <v>1146.5086078803768</v>
      </c>
      <c r="P130" s="95"/>
    </row>
    <row r="131" spans="1:16" s="98" customFormat="1" ht="21" thickBot="1">
      <c r="A131" s="288" t="s">
        <v>181</v>
      </c>
      <c r="B131" s="770">
        <f aca="true" t="shared" si="46" ref="B131:O131">B129-B130</f>
        <v>294.7689999999857</v>
      </c>
      <c r="C131" s="769">
        <f t="shared" si="46"/>
        <v>257.66485445600847</v>
      </c>
      <c r="D131" s="769">
        <f t="shared" si="46"/>
        <v>-166.7695326403027</v>
      </c>
      <c r="E131" s="769">
        <f t="shared" si="46"/>
        <v>149.15489080865427</v>
      </c>
      <c r="F131" s="769">
        <f t="shared" si="46"/>
        <v>-0.8364460733125725</v>
      </c>
      <c r="G131" s="769">
        <f t="shared" si="46"/>
        <v>-1.540491462521807</v>
      </c>
      <c r="H131" s="769">
        <f t="shared" si="46"/>
        <v>-4.201367195884835</v>
      </c>
      <c r="I131" s="769">
        <f t="shared" si="46"/>
        <v>-3.1489881846807</v>
      </c>
      <c r="J131" s="769">
        <f t="shared" si="46"/>
        <v>-1.6147105674142352</v>
      </c>
      <c r="K131" s="769">
        <f t="shared" si="46"/>
        <v>0</v>
      </c>
      <c r="L131" s="769">
        <f t="shared" si="46"/>
        <v>-28.956645315462083</v>
      </c>
      <c r="M131" s="769">
        <f t="shared" si="46"/>
        <v>-24.20302571820673</v>
      </c>
      <c r="N131" s="769">
        <f t="shared" si="46"/>
        <v>310.8245254895809</v>
      </c>
      <c r="O131" s="768">
        <f t="shared" si="46"/>
        <v>286.62149977137415</v>
      </c>
      <c r="P131" s="97"/>
    </row>
    <row r="132" spans="1:15" s="98" customFormat="1" ht="21" thickBot="1">
      <c r="A132" s="288" t="s">
        <v>182</v>
      </c>
      <c r="B132" s="773">
        <f>+B129/B130*100</f>
        <v>103.7584970347081</v>
      </c>
      <c r="C132" s="766">
        <f aca="true" t="shared" si="47" ref="C132:O132">+C129/C130*100</f>
        <v>101.1998788926973</v>
      </c>
      <c r="D132" s="766">
        <f t="shared" si="47"/>
        <v>98.98117025544326</v>
      </c>
      <c r="E132" s="766">
        <f t="shared" si="47"/>
        <v>104.15442826235962</v>
      </c>
      <c r="F132" s="766">
        <f t="shared" si="47"/>
        <v>99.55360046142103</v>
      </c>
      <c r="G132" s="766">
        <f t="shared" si="47"/>
        <v>96.20876491704288</v>
      </c>
      <c r="H132" s="766">
        <f t="shared" si="47"/>
        <v>93.57119594040695</v>
      </c>
      <c r="I132" s="766">
        <f t="shared" si="47"/>
        <v>85.92389255719235</v>
      </c>
      <c r="J132" s="766">
        <f t="shared" si="47"/>
        <v>96.95340066078963</v>
      </c>
      <c r="K132" s="766">
        <v>0</v>
      </c>
      <c r="L132" s="766">
        <f t="shared" si="47"/>
        <v>99.85755101258708</v>
      </c>
      <c r="M132" s="766">
        <f t="shared" si="47"/>
        <v>94.11966873106108</v>
      </c>
      <c r="N132" s="766">
        <f t="shared" si="47"/>
        <v>142.293901209889</v>
      </c>
      <c r="O132" s="763">
        <f t="shared" si="47"/>
        <v>124.99950700773799</v>
      </c>
    </row>
    <row r="133" spans="1:15" s="102" customFormat="1" ht="34.5" hidden="1" thickBot="1">
      <c r="A133" s="319" t="s">
        <v>106</v>
      </c>
      <c r="B133" s="777"/>
      <c r="C133" s="777"/>
      <c r="D133" s="777"/>
      <c r="E133" s="777"/>
      <c r="F133" s="777"/>
      <c r="G133" s="777"/>
      <c r="H133" s="777"/>
      <c r="I133" s="777"/>
      <c r="J133" s="777"/>
      <c r="K133" s="778"/>
      <c r="L133" s="777"/>
      <c r="M133" s="777"/>
      <c r="N133" s="777"/>
      <c r="O133" s="779"/>
    </row>
    <row r="134" spans="1:16" s="94" customFormat="1" ht="21" hidden="1" thickBot="1">
      <c r="A134" s="318" t="s">
        <v>130</v>
      </c>
      <c r="B134" s="835">
        <v>0</v>
      </c>
      <c r="C134" s="836">
        <v>0</v>
      </c>
      <c r="D134" s="836">
        <v>0</v>
      </c>
      <c r="E134" s="836">
        <v>0</v>
      </c>
      <c r="F134" s="836">
        <v>0</v>
      </c>
      <c r="G134" s="836">
        <v>0</v>
      </c>
      <c r="H134" s="836">
        <v>0</v>
      </c>
      <c r="I134" s="836">
        <v>0</v>
      </c>
      <c r="J134" s="836">
        <v>0</v>
      </c>
      <c r="K134" s="284"/>
      <c r="L134" s="836">
        <v>0</v>
      </c>
      <c r="M134" s="836">
        <v>0</v>
      </c>
      <c r="N134" s="836">
        <v>0</v>
      </c>
      <c r="O134" s="837">
        <v>0</v>
      </c>
      <c r="P134" s="93"/>
    </row>
    <row r="135" spans="1:16" s="94" customFormat="1" ht="21" hidden="1" thickBot="1">
      <c r="A135" s="330" t="s">
        <v>123</v>
      </c>
      <c r="B135" s="838">
        <v>0</v>
      </c>
      <c r="C135" s="839">
        <v>0</v>
      </c>
      <c r="D135" s="839">
        <v>0</v>
      </c>
      <c r="E135" s="839">
        <v>0</v>
      </c>
      <c r="F135" s="839">
        <v>0</v>
      </c>
      <c r="G135" s="839">
        <v>0</v>
      </c>
      <c r="H135" s="839">
        <v>0</v>
      </c>
      <c r="I135" s="839">
        <v>0</v>
      </c>
      <c r="J135" s="839">
        <v>0</v>
      </c>
      <c r="K135" s="830"/>
      <c r="L135" s="839">
        <v>0</v>
      </c>
      <c r="M135" s="839">
        <v>0</v>
      </c>
      <c r="N135" s="839">
        <v>0</v>
      </c>
      <c r="O135" s="840">
        <v>0</v>
      </c>
      <c r="P135" s="95"/>
    </row>
    <row r="136" spans="1:16" s="98" customFormat="1" ht="21" hidden="1" thickBot="1">
      <c r="A136" s="331" t="s">
        <v>128</v>
      </c>
      <c r="B136" s="769">
        <f aca="true" t="shared" si="48" ref="B136:O136">+B134-B135</f>
        <v>0</v>
      </c>
      <c r="C136" s="841">
        <f t="shared" si="48"/>
        <v>0</v>
      </c>
      <c r="D136" s="841">
        <f t="shared" si="48"/>
        <v>0</v>
      </c>
      <c r="E136" s="841">
        <f t="shared" si="48"/>
        <v>0</v>
      </c>
      <c r="F136" s="841">
        <f t="shared" si="48"/>
        <v>0</v>
      </c>
      <c r="G136" s="841">
        <f t="shared" si="48"/>
        <v>0</v>
      </c>
      <c r="H136" s="841">
        <f t="shared" si="48"/>
        <v>0</v>
      </c>
      <c r="I136" s="841">
        <f t="shared" si="48"/>
        <v>0</v>
      </c>
      <c r="J136" s="841">
        <f t="shared" si="48"/>
        <v>0</v>
      </c>
      <c r="K136" s="794"/>
      <c r="L136" s="841">
        <f t="shared" si="48"/>
        <v>0</v>
      </c>
      <c r="M136" s="841">
        <f t="shared" si="48"/>
        <v>0</v>
      </c>
      <c r="N136" s="841">
        <f t="shared" si="48"/>
        <v>0</v>
      </c>
      <c r="O136" s="842">
        <f t="shared" si="48"/>
        <v>0</v>
      </c>
      <c r="P136" s="97"/>
    </row>
    <row r="137" spans="1:15" s="98" customFormat="1" ht="21" hidden="1" thickBot="1">
      <c r="A137" s="332" t="s">
        <v>129</v>
      </c>
      <c r="B137" s="766" t="e">
        <f aca="true" t="shared" si="49" ref="B137:O137">+B134/B135*100</f>
        <v>#DIV/0!</v>
      </c>
      <c r="C137" s="766" t="e">
        <f t="shared" si="49"/>
        <v>#DIV/0!</v>
      </c>
      <c r="D137" s="766" t="e">
        <f t="shared" si="49"/>
        <v>#DIV/0!</v>
      </c>
      <c r="E137" s="766" t="e">
        <f t="shared" si="49"/>
        <v>#DIV/0!</v>
      </c>
      <c r="F137" s="766" t="e">
        <f t="shared" si="49"/>
        <v>#DIV/0!</v>
      </c>
      <c r="G137" s="766" t="e">
        <f t="shared" si="49"/>
        <v>#DIV/0!</v>
      </c>
      <c r="H137" s="766" t="e">
        <f t="shared" si="49"/>
        <v>#DIV/0!</v>
      </c>
      <c r="I137" s="766" t="e">
        <f t="shared" si="49"/>
        <v>#DIV/0!</v>
      </c>
      <c r="J137" s="766" t="e">
        <f t="shared" si="49"/>
        <v>#DIV/0!</v>
      </c>
      <c r="K137" s="797"/>
      <c r="L137" s="766" t="e">
        <f t="shared" si="49"/>
        <v>#DIV/0!</v>
      </c>
      <c r="M137" s="766" t="e">
        <f t="shared" si="49"/>
        <v>#DIV/0!</v>
      </c>
      <c r="N137" s="766" t="e">
        <f t="shared" si="49"/>
        <v>#DIV/0!</v>
      </c>
      <c r="O137" s="763" t="e">
        <f t="shared" si="49"/>
        <v>#DIV/0!</v>
      </c>
    </row>
    <row r="138" spans="1:15" s="102" customFormat="1" ht="34.5" thickBot="1">
      <c r="A138" s="407" t="s">
        <v>107</v>
      </c>
      <c r="B138" s="832"/>
      <c r="C138" s="832"/>
      <c r="D138" s="832"/>
      <c r="E138" s="832"/>
      <c r="F138" s="832"/>
      <c r="G138" s="832"/>
      <c r="H138" s="832"/>
      <c r="I138" s="832"/>
      <c r="J138" s="832"/>
      <c r="K138" s="833"/>
      <c r="L138" s="832"/>
      <c r="M138" s="832"/>
      <c r="N138" s="832"/>
      <c r="O138" s="834"/>
    </row>
    <row r="139" spans="1:16" s="94" customFormat="1" ht="20.25">
      <c r="A139" s="286" t="s">
        <v>179</v>
      </c>
      <c r="B139" s="764">
        <v>2254.9879999999994</v>
      </c>
      <c r="C139" s="762">
        <v>22719.99862083523</v>
      </c>
      <c r="D139" s="762">
        <v>15619.368558354503</v>
      </c>
      <c r="E139" s="762">
        <v>3394.0295912882925</v>
      </c>
      <c r="F139" s="762">
        <v>1086.3714130629523</v>
      </c>
      <c r="G139" s="762">
        <v>2.227691086013171</v>
      </c>
      <c r="H139" s="762">
        <v>8.895464927825191</v>
      </c>
      <c r="I139" s="762">
        <v>71.38460012499698</v>
      </c>
      <c r="J139" s="762">
        <v>241.7969260442482</v>
      </c>
      <c r="K139" s="762">
        <v>8.228757758356146</v>
      </c>
      <c r="L139" s="762">
        <v>20432.303002647186</v>
      </c>
      <c r="M139" s="762">
        <v>1101.0369382601305</v>
      </c>
      <c r="N139" s="762">
        <v>1186.658679927935</v>
      </c>
      <c r="O139" s="767">
        <v>2287.6956181880655</v>
      </c>
      <c r="P139" s="93"/>
    </row>
    <row r="140" spans="1:16" s="94" customFormat="1" ht="20.25">
      <c r="A140" s="287" t="s">
        <v>180</v>
      </c>
      <c r="B140" s="775">
        <v>2259.5129999999986</v>
      </c>
      <c r="C140" s="772">
        <v>22543.00996866731</v>
      </c>
      <c r="D140" s="772">
        <v>15564.286234836169</v>
      </c>
      <c r="E140" s="772">
        <v>3388.547074819518</v>
      </c>
      <c r="F140" s="772">
        <v>1095.8133087380636</v>
      </c>
      <c r="G140" s="772">
        <v>1.951858652727381</v>
      </c>
      <c r="H140" s="772">
        <v>8.370498421562528</v>
      </c>
      <c r="I140" s="772">
        <v>62.19293715061611</v>
      </c>
      <c r="J140" s="772">
        <v>256.81562796939</v>
      </c>
      <c r="K140" s="772">
        <v>15.120625550727093</v>
      </c>
      <c r="L140" s="772">
        <v>20393.098166138778</v>
      </c>
      <c r="M140" s="772">
        <v>1167.127127246742</v>
      </c>
      <c r="N140" s="772">
        <v>982.7846752817981</v>
      </c>
      <c r="O140" s="774">
        <v>2149.91180252854</v>
      </c>
      <c r="P140" s="95"/>
    </row>
    <row r="141" spans="1:16" s="98" customFormat="1" ht="21" thickBot="1">
      <c r="A141" s="288" t="s">
        <v>181</v>
      </c>
      <c r="B141" s="770">
        <f aca="true" t="shared" si="50" ref="B141:O141">B139-B140</f>
        <v>-4.5249999999991815</v>
      </c>
      <c r="C141" s="769">
        <f t="shared" si="50"/>
        <v>176.98865216792183</v>
      </c>
      <c r="D141" s="769">
        <f t="shared" si="50"/>
        <v>55.082323518334306</v>
      </c>
      <c r="E141" s="769">
        <f t="shared" si="50"/>
        <v>5.48251646877452</v>
      </c>
      <c r="F141" s="769">
        <f t="shared" si="50"/>
        <v>-9.441895675111255</v>
      </c>
      <c r="G141" s="769">
        <f t="shared" si="50"/>
        <v>0.27583243328579</v>
      </c>
      <c r="H141" s="769">
        <f t="shared" si="50"/>
        <v>0.524966506262663</v>
      </c>
      <c r="I141" s="769">
        <f t="shared" si="50"/>
        <v>9.191662974380868</v>
      </c>
      <c r="J141" s="769">
        <f t="shared" si="50"/>
        <v>-15.018701925141784</v>
      </c>
      <c r="K141" s="769">
        <f t="shared" si="50"/>
        <v>-6.891867792370947</v>
      </c>
      <c r="L141" s="769">
        <f t="shared" si="50"/>
        <v>39.204836508408334</v>
      </c>
      <c r="M141" s="769">
        <f t="shared" si="50"/>
        <v>-66.09018898661157</v>
      </c>
      <c r="N141" s="769">
        <f t="shared" si="50"/>
        <v>203.874004646137</v>
      </c>
      <c r="O141" s="768">
        <f t="shared" si="50"/>
        <v>137.78381565952532</v>
      </c>
      <c r="P141" s="97"/>
    </row>
    <row r="142" spans="1:15" s="98" customFormat="1" ht="21" thickBot="1">
      <c r="A142" s="288" t="s">
        <v>182</v>
      </c>
      <c r="B142" s="773">
        <f>+B139/B140*100</f>
        <v>99.79973560674361</v>
      </c>
      <c r="C142" s="766">
        <f aca="true" t="shared" si="51" ref="C142:O142">+C139/C140*100</f>
        <v>100.78511544116743</v>
      </c>
      <c r="D142" s="766">
        <f t="shared" si="51"/>
        <v>100.35390202086522</v>
      </c>
      <c r="E142" s="766">
        <f t="shared" si="51"/>
        <v>100.16179549369448</v>
      </c>
      <c r="F142" s="766">
        <f t="shared" si="51"/>
        <v>99.138366398745</v>
      </c>
      <c r="G142" s="766">
        <f t="shared" si="51"/>
        <v>114.13178320573381</v>
      </c>
      <c r="H142" s="766">
        <f t="shared" si="51"/>
        <v>106.27162780307494</v>
      </c>
      <c r="I142" s="766">
        <f t="shared" si="51"/>
        <v>114.77927140202577</v>
      </c>
      <c r="J142" s="766">
        <f t="shared" si="51"/>
        <v>94.15195171575311</v>
      </c>
      <c r="K142" s="766">
        <f t="shared" si="51"/>
        <v>54.42074953017044</v>
      </c>
      <c r="L142" s="766">
        <f t="shared" si="51"/>
        <v>100.19224561265294</v>
      </c>
      <c r="M142" s="766">
        <f t="shared" si="51"/>
        <v>94.33736159123312</v>
      </c>
      <c r="N142" s="766">
        <f t="shared" si="51"/>
        <v>120.74452418457578</v>
      </c>
      <c r="O142" s="763">
        <f t="shared" si="51"/>
        <v>106.40881246837549</v>
      </c>
    </row>
    <row r="143" spans="1:15" s="102" customFormat="1" ht="34.5" thickBot="1">
      <c r="A143" s="407" t="s">
        <v>108</v>
      </c>
      <c r="B143" s="777"/>
      <c r="C143" s="777"/>
      <c r="D143" s="777"/>
      <c r="E143" s="777"/>
      <c r="F143" s="777"/>
      <c r="G143" s="777"/>
      <c r="H143" s="777"/>
      <c r="I143" s="777"/>
      <c r="J143" s="777"/>
      <c r="K143" s="778"/>
      <c r="L143" s="777"/>
      <c r="M143" s="777"/>
      <c r="N143" s="777"/>
      <c r="O143" s="779"/>
    </row>
    <row r="144" spans="1:16" s="94" customFormat="1" ht="20.25">
      <c r="A144" s="286" t="s">
        <v>179</v>
      </c>
      <c r="B144" s="764">
        <v>4176.870000000003</v>
      </c>
      <c r="C144" s="762">
        <v>18285.394146813265</v>
      </c>
      <c r="D144" s="762">
        <v>13169.334593447558</v>
      </c>
      <c r="E144" s="762">
        <v>2629.740311924159</v>
      </c>
      <c r="F144" s="762">
        <v>352.5862867011261</v>
      </c>
      <c r="G144" s="762">
        <v>55.86046888379734</v>
      </c>
      <c r="H144" s="762">
        <v>6.216896064916229</v>
      </c>
      <c r="I144" s="762">
        <v>43.80211737497214</v>
      </c>
      <c r="J144" s="762">
        <v>447.2245166037405</v>
      </c>
      <c r="K144" s="762">
        <v>0</v>
      </c>
      <c r="L144" s="762">
        <v>16704.765191000275</v>
      </c>
      <c r="M144" s="762">
        <v>686.3686205220653</v>
      </c>
      <c r="N144" s="762">
        <v>894.2603352909395</v>
      </c>
      <c r="O144" s="767">
        <v>1580.6289558130047</v>
      </c>
      <c r="P144" s="93"/>
    </row>
    <row r="145" spans="1:16" s="94" customFormat="1" ht="20.25">
      <c r="A145" s="287" t="s">
        <v>180</v>
      </c>
      <c r="B145" s="775">
        <v>4392.628</v>
      </c>
      <c r="C145" s="772">
        <v>18187.0967106707</v>
      </c>
      <c r="D145" s="772">
        <v>13251.979832270492</v>
      </c>
      <c r="E145" s="772">
        <v>2525.4545608384487</v>
      </c>
      <c r="F145" s="772">
        <v>346.28061303317014</v>
      </c>
      <c r="G145" s="772">
        <v>58.012234741176975</v>
      </c>
      <c r="H145" s="772">
        <v>7.284781077144103</v>
      </c>
      <c r="I145" s="772">
        <v>44.8291243116118</v>
      </c>
      <c r="J145" s="772">
        <v>442.2792574285825</v>
      </c>
      <c r="K145" s="772">
        <v>0</v>
      </c>
      <c r="L145" s="772">
        <v>16676.12040370062</v>
      </c>
      <c r="M145" s="772">
        <v>687.3158657338311</v>
      </c>
      <c r="N145" s="772">
        <v>823.6604412362406</v>
      </c>
      <c r="O145" s="774">
        <v>1510.9763069700718</v>
      </c>
      <c r="P145" s="95"/>
    </row>
    <row r="146" spans="1:19" s="98" customFormat="1" ht="20.25">
      <c r="A146" s="288" t="s">
        <v>181</v>
      </c>
      <c r="B146" s="770">
        <f aca="true" t="shared" si="52" ref="B146:O146">B144-B145</f>
        <v>-215.75799999999708</v>
      </c>
      <c r="C146" s="769">
        <f t="shared" si="52"/>
        <v>98.29743614256586</v>
      </c>
      <c r="D146" s="769">
        <f t="shared" si="52"/>
        <v>-82.6452388229336</v>
      </c>
      <c r="E146" s="769">
        <f t="shared" si="52"/>
        <v>104.28575108571022</v>
      </c>
      <c r="F146" s="769">
        <f t="shared" si="52"/>
        <v>6.3056736679559435</v>
      </c>
      <c r="G146" s="769">
        <f t="shared" si="52"/>
        <v>-2.1517658573796368</v>
      </c>
      <c r="H146" s="769">
        <f t="shared" si="52"/>
        <v>-1.0678850122278742</v>
      </c>
      <c r="I146" s="769">
        <f t="shared" si="52"/>
        <v>-1.0270069366396584</v>
      </c>
      <c r="J146" s="769">
        <f t="shared" si="52"/>
        <v>4.9452591751579575</v>
      </c>
      <c r="K146" s="769">
        <f t="shared" si="52"/>
        <v>0</v>
      </c>
      <c r="L146" s="769">
        <f t="shared" si="52"/>
        <v>28.644787299654126</v>
      </c>
      <c r="M146" s="769">
        <f t="shared" si="52"/>
        <v>-0.9472452117657895</v>
      </c>
      <c r="N146" s="769">
        <f t="shared" si="52"/>
        <v>70.5998940546989</v>
      </c>
      <c r="O146" s="768">
        <f t="shared" si="52"/>
        <v>69.65264884293288</v>
      </c>
      <c r="P146" s="758">
        <f>+P145-P144</f>
        <v>0</v>
      </c>
      <c r="Q146" s="271">
        <f>+Q145-Q144</f>
        <v>0</v>
      </c>
      <c r="R146" s="271">
        <f>+R145-R144</f>
        <v>0</v>
      </c>
      <c r="S146" s="271">
        <f>+S145-S144</f>
        <v>0</v>
      </c>
    </row>
    <row r="147" spans="1:19" s="98" customFormat="1" ht="21" thickBot="1">
      <c r="A147" s="288" t="s">
        <v>182</v>
      </c>
      <c r="B147" s="773">
        <f>+B144/B145*100</f>
        <v>95.08817955902487</v>
      </c>
      <c r="C147" s="766">
        <f aca="true" t="shared" si="53" ref="C147:O147">+C144/C145*100</f>
        <v>100.540478987418</v>
      </c>
      <c r="D147" s="766">
        <f t="shared" si="53"/>
        <v>99.3763555342751</v>
      </c>
      <c r="E147" s="766">
        <f t="shared" si="53"/>
        <v>104.12938536700844</v>
      </c>
      <c r="F147" s="766">
        <f t="shared" si="53"/>
        <v>101.8209721915191</v>
      </c>
      <c r="G147" s="766">
        <f t="shared" si="53"/>
        <v>96.29084129066948</v>
      </c>
      <c r="H147" s="766">
        <f t="shared" si="53"/>
        <v>85.34087708444186</v>
      </c>
      <c r="I147" s="766">
        <f t="shared" si="53"/>
        <v>97.70906313159091</v>
      </c>
      <c r="J147" s="766">
        <f t="shared" si="53"/>
        <v>101.11813047799478</v>
      </c>
      <c r="K147" s="766">
        <v>0</v>
      </c>
      <c r="L147" s="766">
        <f t="shared" si="53"/>
        <v>100.17177129096105</v>
      </c>
      <c r="M147" s="766">
        <f t="shared" si="53"/>
        <v>99.86218196625587</v>
      </c>
      <c r="N147" s="766">
        <f t="shared" si="53"/>
        <v>108.57148049367709</v>
      </c>
      <c r="O147" s="763">
        <f t="shared" si="53"/>
        <v>104.60977769946676</v>
      </c>
      <c r="P147" s="759" t="e">
        <f>+P145/P144*100</f>
        <v>#DIV/0!</v>
      </c>
      <c r="Q147" s="100" t="e">
        <f>+Q145/Q144*100</f>
        <v>#DIV/0!</v>
      </c>
      <c r="R147" s="100" t="e">
        <f>+R145/R144*100</f>
        <v>#DIV/0!</v>
      </c>
      <c r="S147" s="100" t="e">
        <f>+S145/S144*100</f>
        <v>#DIV/0!</v>
      </c>
    </row>
    <row r="148" spans="1:15" s="102" customFormat="1" ht="34.5" thickBot="1">
      <c r="A148" s="407" t="s">
        <v>109</v>
      </c>
      <c r="B148" s="777"/>
      <c r="C148" s="843"/>
      <c r="D148" s="843"/>
      <c r="E148" s="843"/>
      <c r="F148" s="843"/>
      <c r="G148" s="843"/>
      <c r="H148" s="843"/>
      <c r="I148" s="843"/>
      <c r="J148" s="843"/>
      <c r="K148" s="844"/>
      <c r="L148" s="843"/>
      <c r="M148" s="843"/>
      <c r="N148" s="843"/>
      <c r="O148" s="845"/>
    </row>
    <row r="149" spans="1:16" s="94" customFormat="1" ht="20.25">
      <c r="A149" s="286" t="s">
        <v>179</v>
      </c>
      <c r="B149" s="764">
        <v>3224.3170000000005</v>
      </c>
      <c r="C149" s="762">
        <v>22439.09232043044</v>
      </c>
      <c r="D149" s="762">
        <v>14211.487812767788</v>
      </c>
      <c r="E149" s="762">
        <v>3279.56561549831</v>
      </c>
      <c r="F149" s="762">
        <v>444.5215839509575</v>
      </c>
      <c r="G149" s="762">
        <v>480.9848618069082</v>
      </c>
      <c r="H149" s="762">
        <v>67.9956147818799</v>
      </c>
      <c r="I149" s="762">
        <v>65.89124146292068</v>
      </c>
      <c r="J149" s="762">
        <v>1541.3045098646735</v>
      </c>
      <c r="K149" s="762">
        <v>0</v>
      </c>
      <c r="L149" s="762">
        <v>20091.75124013344</v>
      </c>
      <c r="M149" s="762">
        <v>904.9145912142013</v>
      </c>
      <c r="N149" s="762">
        <v>1442.4264890828044</v>
      </c>
      <c r="O149" s="767">
        <v>2347.3410802970056</v>
      </c>
      <c r="P149" s="93"/>
    </row>
    <row r="150" spans="1:16" s="94" customFormat="1" ht="20.25">
      <c r="A150" s="287" t="s">
        <v>180</v>
      </c>
      <c r="B150" s="775">
        <v>3263.0530000000003</v>
      </c>
      <c r="C150" s="772">
        <v>22297.854059781857</v>
      </c>
      <c r="D150" s="772">
        <v>14344.359816813674</v>
      </c>
      <c r="E150" s="772">
        <v>3158.671521220563</v>
      </c>
      <c r="F150" s="772">
        <v>447.6439446943296</v>
      </c>
      <c r="G150" s="772">
        <v>477.74944201028904</v>
      </c>
      <c r="H150" s="772">
        <v>71.56789464753814</v>
      </c>
      <c r="I150" s="772">
        <v>86.56997501011067</v>
      </c>
      <c r="J150" s="772">
        <v>1570.8513622058852</v>
      </c>
      <c r="K150" s="772">
        <v>0</v>
      </c>
      <c r="L150" s="772">
        <v>20157.41395660239</v>
      </c>
      <c r="M150" s="772">
        <v>859.7864229194765</v>
      </c>
      <c r="N150" s="772">
        <v>1280.653680259969</v>
      </c>
      <c r="O150" s="774">
        <v>2140.440103179446</v>
      </c>
      <c r="P150" s="95"/>
    </row>
    <row r="151" spans="1:16" s="98" customFormat="1" ht="21" thickBot="1">
      <c r="A151" s="288" t="s">
        <v>181</v>
      </c>
      <c r="B151" s="770">
        <f aca="true" t="shared" si="54" ref="B151:O151">B149-B150</f>
        <v>-38.735999999999876</v>
      </c>
      <c r="C151" s="769">
        <f t="shared" si="54"/>
        <v>141.2382606485844</v>
      </c>
      <c r="D151" s="769">
        <f t="shared" si="54"/>
        <v>-132.87200404588657</v>
      </c>
      <c r="E151" s="769">
        <f t="shared" si="54"/>
        <v>120.89409427774672</v>
      </c>
      <c r="F151" s="769">
        <f t="shared" si="54"/>
        <v>-3.1223607433720986</v>
      </c>
      <c r="G151" s="769">
        <f t="shared" si="54"/>
        <v>3.235419796619169</v>
      </c>
      <c r="H151" s="769">
        <f t="shared" si="54"/>
        <v>-3.5722798656582455</v>
      </c>
      <c r="I151" s="769">
        <f t="shared" si="54"/>
        <v>-20.678733547189992</v>
      </c>
      <c r="J151" s="769">
        <f t="shared" si="54"/>
        <v>-29.54685234121166</v>
      </c>
      <c r="K151" s="769">
        <f t="shared" si="54"/>
        <v>0</v>
      </c>
      <c r="L151" s="769">
        <f t="shared" si="54"/>
        <v>-65.66271646895257</v>
      </c>
      <c r="M151" s="769">
        <f t="shared" si="54"/>
        <v>45.12816829472479</v>
      </c>
      <c r="N151" s="769">
        <f t="shared" si="54"/>
        <v>161.7728088228355</v>
      </c>
      <c r="O151" s="768">
        <f t="shared" si="54"/>
        <v>206.9009771175597</v>
      </c>
      <c r="P151" s="97"/>
    </row>
    <row r="152" spans="1:15" s="98" customFormat="1" ht="21" thickBot="1">
      <c r="A152" s="288" t="s">
        <v>182</v>
      </c>
      <c r="B152" s="773">
        <f>+B149/B150*100</f>
        <v>98.81289087244369</v>
      </c>
      <c r="C152" s="766">
        <f aca="true" t="shared" si="55" ref="C152:O152">+C149/C150*100</f>
        <v>100.63341638289458</v>
      </c>
      <c r="D152" s="766">
        <f t="shared" si="55"/>
        <v>99.07369861225776</v>
      </c>
      <c r="E152" s="766">
        <f t="shared" si="55"/>
        <v>103.8273715220325</v>
      </c>
      <c r="F152" s="766">
        <f t="shared" si="55"/>
        <v>99.30249011957389</v>
      </c>
      <c r="G152" s="766">
        <f t="shared" si="55"/>
        <v>100.67722105189804</v>
      </c>
      <c r="H152" s="766">
        <f t="shared" si="55"/>
        <v>95.00854414783161</v>
      </c>
      <c r="I152" s="766">
        <f t="shared" si="55"/>
        <v>76.11327305480349</v>
      </c>
      <c r="J152" s="766">
        <f t="shared" si="55"/>
        <v>98.11905486081636</v>
      </c>
      <c r="K152" s="766">
        <v>0</v>
      </c>
      <c r="L152" s="766">
        <f t="shared" si="55"/>
        <v>99.67425029515036</v>
      </c>
      <c r="M152" s="766">
        <f t="shared" si="55"/>
        <v>105.24876493646973</v>
      </c>
      <c r="N152" s="766">
        <f t="shared" si="55"/>
        <v>112.63204965685931</v>
      </c>
      <c r="O152" s="763">
        <f t="shared" si="55"/>
        <v>109.66628203285043</v>
      </c>
    </row>
    <row r="153" spans="1:19" s="102" customFormat="1" ht="34.5" hidden="1" thickBot="1">
      <c r="A153" s="333" t="s">
        <v>65</v>
      </c>
      <c r="B153" s="777"/>
      <c r="C153" s="846"/>
      <c r="D153" s="846"/>
      <c r="E153" s="846"/>
      <c r="F153" s="846"/>
      <c r="G153" s="846"/>
      <c r="H153" s="846"/>
      <c r="I153" s="846"/>
      <c r="J153" s="846"/>
      <c r="K153" s="778"/>
      <c r="L153" s="846"/>
      <c r="M153" s="846"/>
      <c r="N153" s="846"/>
      <c r="O153" s="847"/>
      <c r="P153" s="177"/>
      <c r="Q153" s="177"/>
      <c r="R153" s="177"/>
      <c r="S153" s="177"/>
    </row>
    <row r="154" spans="1:19" s="94" customFormat="1" ht="21" hidden="1" thickBot="1">
      <c r="A154" s="334" t="s">
        <v>96</v>
      </c>
      <c r="B154" s="835"/>
      <c r="C154" s="848"/>
      <c r="D154" s="848"/>
      <c r="E154" s="848"/>
      <c r="F154" s="848"/>
      <c r="G154" s="848"/>
      <c r="H154" s="848"/>
      <c r="I154" s="848"/>
      <c r="J154" s="848"/>
      <c r="K154" s="284"/>
      <c r="L154" s="848"/>
      <c r="M154" s="848"/>
      <c r="N154" s="848"/>
      <c r="O154" s="849"/>
      <c r="P154" s="179">
        <v>9.3</v>
      </c>
      <c r="Q154" s="180"/>
      <c r="R154" s="180"/>
      <c r="S154" s="180"/>
    </row>
    <row r="155" spans="1:19" s="94" customFormat="1" ht="21" hidden="1" thickBot="1">
      <c r="A155" s="335" t="s">
        <v>96</v>
      </c>
      <c r="B155" s="838"/>
      <c r="C155" s="850"/>
      <c r="D155" s="850"/>
      <c r="E155" s="850"/>
      <c r="F155" s="850"/>
      <c r="G155" s="850"/>
      <c r="H155" s="850"/>
      <c r="I155" s="850"/>
      <c r="J155" s="850"/>
      <c r="K155" s="830"/>
      <c r="L155" s="850"/>
      <c r="M155" s="850"/>
      <c r="N155" s="850"/>
      <c r="O155" s="851"/>
      <c r="P155" s="182">
        <v>9.3</v>
      </c>
      <c r="Q155" s="180"/>
      <c r="R155" s="180"/>
      <c r="S155" s="180"/>
    </row>
    <row r="156" spans="1:19" s="98" customFormat="1" ht="21" hidden="1" thickBot="1">
      <c r="A156" s="336" t="s">
        <v>94</v>
      </c>
      <c r="B156" s="769">
        <f aca="true" t="shared" si="56" ref="B156:O156">+B154-B155</f>
        <v>0</v>
      </c>
      <c r="C156" s="852">
        <f t="shared" si="56"/>
        <v>0</v>
      </c>
      <c r="D156" s="852">
        <f t="shared" si="56"/>
        <v>0</v>
      </c>
      <c r="E156" s="852">
        <f t="shared" si="56"/>
        <v>0</v>
      </c>
      <c r="F156" s="852">
        <f t="shared" si="56"/>
        <v>0</v>
      </c>
      <c r="G156" s="852">
        <f t="shared" si="56"/>
        <v>0</v>
      </c>
      <c r="H156" s="852">
        <f t="shared" si="56"/>
        <v>0</v>
      </c>
      <c r="I156" s="852">
        <f t="shared" si="56"/>
        <v>0</v>
      </c>
      <c r="J156" s="852">
        <f t="shared" si="56"/>
        <v>0</v>
      </c>
      <c r="K156" s="794"/>
      <c r="L156" s="852">
        <f t="shared" si="56"/>
        <v>0</v>
      </c>
      <c r="M156" s="852">
        <f t="shared" si="56"/>
        <v>0</v>
      </c>
      <c r="N156" s="852">
        <f t="shared" si="56"/>
        <v>0</v>
      </c>
      <c r="O156" s="853">
        <f t="shared" si="56"/>
        <v>0</v>
      </c>
      <c r="P156" s="184"/>
      <c r="Q156" s="185"/>
      <c r="R156" s="185"/>
      <c r="S156" s="185"/>
    </row>
    <row r="157" spans="1:19" s="98" customFormat="1" ht="21" hidden="1" thickBot="1">
      <c r="A157" s="337" t="s">
        <v>95</v>
      </c>
      <c r="B157" s="766" t="e">
        <f aca="true" t="shared" si="57" ref="B157:O157">+B154/B155*100</f>
        <v>#DIV/0!</v>
      </c>
      <c r="C157" s="854" t="e">
        <f t="shared" si="57"/>
        <v>#DIV/0!</v>
      </c>
      <c r="D157" s="854" t="e">
        <f t="shared" si="57"/>
        <v>#DIV/0!</v>
      </c>
      <c r="E157" s="854" t="e">
        <f t="shared" si="57"/>
        <v>#DIV/0!</v>
      </c>
      <c r="F157" s="854" t="e">
        <f t="shared" si="57"/>
        <v>#DIV/0!</v>
      </c>
      <c r="G157" s="854" t="e">
        <f t="shared" si="57"/>
        <v>#DIV/0!</v>
      </c>
      <c r="H157" s="854" t="e">
        <f t="shared" si="57"/>
        <v>#DIV/0!</v>
      </c>
      <c r="I157" s="854" t="e">
        <f t="shared" si="57"/>
        <v>#DIV/0!</v>
      </c>
      <c r="J157" s="854" t="e">
        <f t="shared" si="57"/>
        <v>#DIV/0!</v>
      </c>
      <c r="K157" s="797"/>
      <c r="L157" s="854" t="e">
        <f t="shared" si="57"/>
        <v>#DIV/0!</v>
      </c>
      <c r="M157" s="854" t="e">
        <f t="shared" si="57"/>
        <v>#DIV/0!</v>
      </c>
      <c r="N157" s="854" t="e">
        <f t="shared" si="57"/>
        <v>#DIV/0!</v>
      </c>
      <c r="O157" s="855" t="e">
        <f t="shared" si="57"/>
        <v>#DIV/0!</v>
      </c>
      <c r="P157" s="185"/>
      <c r="Q157" s="185"/>
      <c r="R157" s="185"/>
      <c r="S157" s="185"/>
    </row>
    <row r="158" spans="1:15" s="102" customFormat="1" ht="34.5" thickBot="1">
      <c r="A158" s="407" t="s">
        <v>110</v>
      </c>
      <c r="B158" s="832"/>
      <c r="C158" s="832"/>
      <c r="D158" s="832"/>
      <c r="E158" s="832"/>
      <c r="F158" s="832"/>
      <c r="G158" s="832"/>
      <c r="H158" s="832"/>
      <c r="I158" s="832"/>
      <c r="J158" s="832"/>
      <c r="K158" s="833"/>
      <c r="L158" s="832"/>
      <c r="M158" s="832"/>
      <c r="N158" s="832"/>
      <c r="O158" s="834"/>
    </row>
    <row r="159" spans="1:16" s="94" customFormat="1" ht="20.25">
      <c r="A159" s="286" t="s">
        <v>179</v>
      </c>
      <c r="B159" s="764">
        <v>976.3490000000002</v>
      </c>
      <c r="C159" s="762">
        <v>24810.409836373394</v>
      </c>
      <c r="D159" s="762">
        <v>17625.693100861812</v>
      </c>
      <c r="E159" s="762">
        <v>4238.394945523235</v>
      </c>
      <c r="F159" s="762">
        <v>544.8418034944472</v>
      </c>
      <c r="G159" s="762">
        <v>5.910710889924265</v>
      </c>
      <c r="H159" s="762">
        <v>0</v>
      </c>
      <c r="I159" s="762">
        <v>0</v>
      </c>
      <c r="J159" s="762">
        <v>6.229585936995889</v>
      </c>
      <c r="K159" s="762">
        <v>0</v>
      </c>
      <c r="L159" s="762">
        <v>22421.070146706417</v>
      </c>
      <c r="M159" s="762">
        <v>1215.9390067827521</v>
      </c>
      <c r="N159" s="762">
        <v>1173.400682884228</v>
      </c>
      <c r="O159" s="767">
        <v>2389.33968966698</v>
      </c>
      <c r="P159" s="93"/>
    </row>
    <row r="160" spans="1:16" s="94" customFormat="1" ht="20.25">
      <c r="A160" s="287" t="s">
        <v>180</v>
      </c>
      <c r="B160" s="775">
        <v>980.2860000000002</v>
      </c>
      <c r="C160" s="772">
        <v>24895.66539764925</v>
      </c>
      <c r="D160" s="772">
        <v>17678.29091033977</v>
      </c>
      <c r="E160" s="772">
        <v>4267.704442036983</v>
      </c>
      <c r="F160" s="772">
        <v>556.5176897354444</v>
      </c>
      <c r="G160" s="772">
        <v>4.208125655846015</v>
      </c>
      <c r="H160" s="772">
        <v>1.388030295920442</v>
      </c>
      <c r="I160" s="772">
        <v>0</v>
      </c>
      <c r="J160" s="772">
        <v>10.996705723295715</v>
      </c>
      <c r="K160" s="772">
        <v>0</v>
      </c>
      <c r="L160" s="772">
        <v>22519.10590378725</v>
      </c>
      <c r="M160" s="772">
        <v>1351.7020372965983</v>
      </c>
      <c r="N160" s="772">
        <v>1024.8574565653967</v>
      </c>
      <c r="O160" s="774">
        <v>2376.5594938619947</v>
      </c>
      <c r="P160" s="95"/>
    </row>
    <row r="161" spans="1:19" s="98" customFormat="1" ht="20.25">
      <c r="A161" s="288" t="s">
        <v>181</v>
      </c>
      <c r="B161" s="770">
        <f aca="true" t="shared" si="58" ref="B161:O161">B159-B160</f>
        <v>-3.937000000000012</v>
      </c>
      <c r="C161" s="769">
        <f t="shared" si="58"/>
        <v>-85.25556127585514</v>
      </c>
      <c r="D161" s="769">
        <f t="shared" si="58"/>
        <v>-52.597809477956616</v>
      </c>
      <c r="E161" s="769">
        <f t="shared" si="58"/>
        <v>-29.309496513747945</v>
      </c>
      <c r="F161" s="769">
        <f t="shared" si="58"/>
        <v>-11.675886240997215</v>
      </c>
      <c r="G161" s="769">
        <f t="shared" si="58"/>
        <v>1.7025852340782501</v>
      </c>
      <c r="H161" s="769">
        <f t="shared" si="58"/>
        <v>-1.388030295920442</v>
      </c>
      <c r="I161" s="769">
        <f t="shared" si="58"/>
        <v>0</v>
      </c>
      <c r="J161" s="769">
        <f t="shared" si="58"/>
        <v>-4.767119786299826</v>
      </c>
      <c r="K161" s="769">
        <f t="shared" si="58"/>
        <v>0</v>
      </c>
      <c r="L161" s="769">
        <f t="shared" si="58"/>
        <v>-98.03575708083372</v>
      </c>
      <c r="M161" s="769">
        <f t="shared" si="58"/>
        <v>-135.76303051384616</v>
      </c>
      <c r="N161" s="769">
        <f t="shared" si="58"/>
        <v>148.54322631883133</v>
      </c>
      <c r="O161" s="768">
        <f t="shared" si="58"/>
        <v>12.780195804985397</v>
      </c>
      <c r="P161" s="758">
        <f>+P160-P159</f>
        <v>0</v>
      </c>
      <c r="Q161" s="271">
        <f>+Q160-Q159</f>
        <v>0</v>
      </c>
      <c r="R161" s="271">
        <f>+R160-R159</f>
        <v>0</v>
      </c>
      <c r="S161" s="271">
        <f>+S160-S159</f>
        <v>0</v>
      </c>
    </row>
    <row r="162" spans="1:19" s="98" customFormat="1" ht="21" thickBot="1">
      <c r="A162" s="288" t="s">
        <v>182</v>
      </c>
      <c r="B162" s="773">
        <f>+B159/B160*100</f>
        <v>99.59838251285849</v>
      </c>
      <c r="C162" s="766">
        <f aca="true" t="shared" si="59" ref="C162:O162">+C159/C160*100</f>
        <v>99.65754857356049</v>
      </c>
      <c r="D162" s="766">
        <f t="shared" si="59"/>
        <v>99.70247231621698</v>
      </c>
      <c r="E162" s="766">
        <f t="shared" si="59"/>
        <v>99.31322571860767</v>
      </c>
      <c r="F162" s="766">
        <f t="shared" si="59"/>
        <v>97.9019739252947</v>
      </c>
      <c r="G162" s="766">
        <f t="shared" si="59"/>
        <v>140.45946754733865</v>
      </c>
      <c r="H162" s="766">
        <f t="shared" si="59"/>
        <v>0</v>
      </c>
      <c r="I162" s="766">
        <v>0</v>
      </c>
      <c r="J162" s="766">
        <f t="shared" si="59"/>
        <v>56.64956482193543</v>
      </c>
      <c r="K162" s="766">
        <v>0</v>
      </c>
      <c r="L162" s="766">
        <f t="shared" si="59"/>
        <v>99.56465519768106</v>
      </c>
      <c r="M162" s="766">
        <f t="shared" si="59"/>
        <v>89.95614219940276</v>
      </c>
      <c r="N162" s="766">
        <f t="shared" si="59"/>
        <v>114.49403771883009</v>
      </c>
      <c r="O162" s="763">
        <f t="shared" si="59"/>
        <v>100.53776039850857</v>
      </c>
      <c r="P162" s="759" t="e">
        <f>+P160/P159*100</f>
        <v>#DIV/0!</v>
      </c>
      <c r="Q162" s="100" t="e">
        <f>+Q160/Q159*100</f>
        <v>#DIV/0!</v>
      </c>
      <c r="R162" s="100" t="e">
        <f>+R160/R159*100</f>
        <v>#DIV/0!</v>
      </c>
      <c r="S162" s="100" t="e">
        <f>+S160/S159*100</f>
        <v>#DIV/0!</v>
      </c>
    </row>
    <row r="163" spans="1:15" s="213" customFormat="1" ht="34.5" thickBot="1">
      <c r="A163" s="408" t="s">
        <v>125</v>
      </c>
      <c r="B163" s="807"/>
      <c r="C163" s="807"/>
      <c r="D163" s="807"/>
      <c r="E163" s="807"/>
      <c r="F163" s="807"/>
      <c r="G163" s="807"/>
      <c r="H163" s="807"/>
      <c r="I163" s="807"/>
      <c r="J163" s="807"/>
      <c r="K163" s="808"/>
      <c r="L163" s="807"/>
      <c r="M163" s="807"/>
      <c r="N163" s="807"/>
      <c r="O163" s="809"/>
    </row>
    <row r="164" spans="1:16" s="215" customFormat="1" ht="20.25">
      <c r="A164" s="286" t="s">
        <v>179</v>
      </c>
      <c r="B164" s="764">
        <v>20606.50799999991</v>
      </c>
      <c r="C164" s="762">
        <v>13972.952076596455</v>
      </c>
      <c r="D164" s="762">
        <v>10946.11089613051</v>
      </c>
      <c r="E164" s="762">
        <v>1442.8074494717976</v>
      </c>
      <c r="F164" s="762">
        <v>312.8521419867303</v>
      </c>
      <c r="G164" s="762">
        <v>1.0433799199100964</v>
      </c>
      <c r="H164" s="762">
        <v>0</v>
      </c>
      <c r="I164" s="762">
        <v>5.9473201378904434</v>
      </c>
      <c r="J164" s="762">
        <v>7.018086227904351</v>
      </c>
      <c r="K164" s="762">
        <v>0</v>
      </c>
      <c r="L164" s="762">
        <v>12715.779273874743</v>
      </c>
      <c r="M164" s="762">
        <v>444.2291038992825</v>
      </c>
      <c r="N164" s="762">
        <v>812.9436988224029</v>
      </c>
      <c r="O164" s="767">
        <v>1257.1728027216855</v>
      </c>
      <c r="P164" s="214"/>
    </row>
    <row r="165" spans="1:16" s="215" customFormat="1" ht="20.25">
      <c r="A165" s="287" t="s">
        <v>180</v>
      </c>
      <c r="B165" s="775">
        <v>20429.82699999998</v>
      </c>
      <c r="C165" s="772">
        <v>13834.802553638852</v>
      </c>
      <c r="D165" s="772">
        <v>10987.158265379976</v>
      </c>
      <c r="E165" s="772">
        <v>1403.517436377057</v>
      </c>
      <c r="F165" s="772">
        <v>313.42063412153914</v>
      </c>
      <c r="G165" s="772">
        <v>0.9831744210723543</v>
      </c>
      <c r="H165" s="772">
        <v>0</v>
      </c>
      <c r="I165" s="772">
        <v>6.126936366127819</v>
      </c>
      <c r="J165" s="772">
        <v>7.282481311923672</v>
      </c>
      <c r="K165" s="772">
        <v>0</v>
      </c>
      <c r="L165" s="772">
        <v>12718.488927977696</v>
      </c>
      <c r="M165" s="772">
        <v>424.8112698164321</v>
      </c>
      <c r="N165" s="772">
        <v>691.502355844717</v>
      </c>
      <c r="O165" s="774">
        <v>1116.3136256611492</v>
      </c>
      <c r="P165" s="216"/>
    </row>
    <row r="166" spans="1:19" s="217" customFormat="1" ht="20.25">
      <c r="A166" s="288" t="s">
        <v>181</v>
      </c>
      <c r="B166" s="770">
        <f aca="true" t="shared" si="60" ref="B166:O166">B164-B165</f>
        <v>176.68099999993137</v>
      </c>
      <c r="C166" s="769">
        <f t="shared" si="60"/>
        <v>138.14952295760304</v>
      </c>
      <c r="D166" s="769">
        <f t="shared" si="60"/>
        <v>-41.04736924946519</v>
      </c>
      <c r="E166" s="769">
        <f t="shared" si="60"/>
        <v>39.290013094740516</v>
      </c>
      <c r="F166" s="769">
        <f t="shared" si="60"/>
        <v>-0.568492134808821</v>
      </c>
      <c r="G166" s="769">
        <f t="shared" si="60"/>
        <v>0.060205498837742066</v>
      </c>
      <c r="H166" s="769">
        <f t="shared" si="60"/>
        <v>0</v>
      </c>
      <c r="I166" s="769">
        <f t="shared" si="60"/>
        <v>-0.17961622823737589</v>
      </c>
      <c r="J166" s="769">
        <f t="shared" si="60"/>
        <v>-0.26439508401932166</v>
      </c>
      <c r="K166" s="769">
        <f t="shared" si="60"/>
        <v>0</v>
      </c>
      <c r="L166" s="769">
        <f t="shared" si="60"/>
        <v>-2.709654102953209</v>
      </c>
      <c r="M166" s="769">
        <f t="shared" si="60"/>
        <v>19.41783408285039</v>
      </c>
      <c r="N166" s="769">
        <f t="shared" si="60"/>
        <v>121.44134297768585</v>
      </c>
      <c r="O166" s="768">
        <f t="shared" si="60"/>
        <v>140.85917706053624</v>
      </c>
      <c r="P166" s="756">
        <f>+P165-P164</f>
        <v>0</v>
      </c>
      <c r="Q166" s="272">
        <f>+Q165-Q164</f>
        <v>0</v>
      </c>
      <c r="R166" s="272">
        <f>+R165-R164</f>
        <v>0</v>
      </c>
      <c r="S166" s="272">
        <f>+S165-S164</f>
        <v>0</v>
      </c>
    </row>
    <row r="167" spans="1:19" s="217" customFormat="1" ht="21" thickBot="1">
      <c r="A167" s="288" t="s">
        <v>182</v>
      </c>
      <c r="B167" s="773">
        <f>+B164/B165*100</f>
        <v>100.86481887487315</v>
      </c>
      <c r="C167" s="766">
        <f aca="true" t="shared" si="61" ref="C167:O167">+C164/C165*100</f>
        <v>100.99856519398801</v>
      </c>
      <c r="D167" s="766">
        <f t="shared" si="61"/>
        <v>99.62640595267655</v>
      </c>
      <c r="E167" s="766">
        <f t="shared" si="61"/>
        <v>102.79939615115585</v>
      </c>
      <c r="F167" s="766">
        <f t="shared" si="61"/>
        <v>99.8186168768364</v>
      </c>
      <c r="G167" s="766">
        <f t="shared" si="61"/>
        <v>106.12358270794672</v>
      </c>
      <c r="H167" s="766">
        <v>0</v>
      </c>
      <c r="I167" s="766">
        <f t="shared" si="61"/>
        <v>97.0684169460227</v>
      </c>
      <c r="J167" s="766">
        <f t="shared" si="61"/>
        <v>96.36943683485428</v>
      </c>
      <c r="K167" s="766">
        <v>0</v>
      </c>
      <c r="L167" s="766">
        <f t="shared" si="61"/>
        <v>99.97869515696168</v>
      </c>
      <c r="M167" s="766">
        <f t="shared" si="61"/>
        <v>104.57093195555784</v>
      </c>
      <c r="N167" s="766">
        <f t="shared" si="61"/>
        <v>117.56195650690691</v>
      </c>
      <c r="O167" s="763">
        <f t="shared" si="61"/>
        <v>112.61824399725577</v>
      </c>
      <c r="P167" s="757" t="e">
        <f>+P165/P164*100</f>
        <v>#DIV/0!</v>
      </c>
      <c r="Q167" s="218" t="e">
        <f>+Q165/Q164*100</f>
        <v>#DIV/0!</v>
      </c>
      <c r="R167" s="218" t="e">
        <f>+R165/R164*100</f>
        <v>#DIV/0!</v>
      </c>
      <c r="S167" s="218" t="e">
        <f>+S165/S164*100</f>
        <v>#DIV/0!</v>
      </c>
    </row>
    <row r="168" spans="1:19" s="102" customFormat="1" ht="34.5" hidden="1" thickBot="1">
      <c r="A168" s="176" t="s">
        <v>66</v>
      </c>
      <c r="B168" s="777"/>
      <c r="C168" s="846"/>
      <c r="D168" s="846"/>
      <c r="E168" s="846"/>
      <c r="F168" s="846"/>
      <c r="G168" s="846"/>
      <c r="H168" s="846"/>
      <c r="I168" s="846"/>
      <c r="J168" s="846"/>
      <c r="K168" s="778"/>
      <c r="L168" s="846"/>
      <c r="M168" s="846"/>
      <c r="N168" s="846"/>
      <c r="O168" s="847"/>
      <c r="P168" s="177"/>
      <c r="Q168" s="177"/>
      <c r="R168" s="177"/>
      <c r="S168" s="177"/>
    </row>
    <row r="169" spans="1:19" s="94" customFormat="1" ht="21" hidden="1" thickBot="1">
      <c r="A169" s="178" t="s">
        <v>96</v>
      </c>
      <c r="B169" s="835"/>
      <c r="C169" s="848"/>
      <c r="D169" s="848"/>
      <c r="E169" s="848"/>
      <c r="F169" s="848"/>
      <c r="G169" s="848"/>
      <c r="H169" s="848"/>
      <c r="I169" s="848"/>
      <c r="J169" s="848"/>
      <c r="K169" s="284"/>
      <c r="L169" s="848"/>
      <c r="M169" s="848"/>
      <c r="N169" s="848"/>
      <c r="O169" s="849"/>
      <c r="P169" s="179"/>
      <c r="Q169" s="180"/>
      <c r="R169" s="180"/>
      <c r="S169" s="180"/>
    </row>
    <row r="170" spans="1:19" s="94" customFormat="1" ht="21" hidden="1" thickBot="1">
      <c r="A170" s="181" t="s">
        <v>96</v>
      </c>
      <c r="B170" s="838"/>
      <c r="C170" s="850"/>
      <c r="D170" s="850"/>
      <c r="E170" s="850"/>
      <c r="F170" s="850"/>
      <c r="G170" s="850"/>
      <c r="H170" s="850"/>
      <c r="I170" s="850"/>
      <c r="J170" s="850"/>
      <c r="K170" s="830"/>
      <c r="L170" s="850"/>
      <c r="M170" s="850"/>
      <c r="N170" s="850"/>
      <c r="O170" s="851"/>
      <c r="P170" s="182"/>
      <c r="Q170" s="180"/>
      <c r="R170" s="180"/>
      <c r="S170" s="180"/>
    </row>
    <row r="171" spans="1:19" s="98" customFormat="1" ht="21" hidden="1" thickBot="1">
      <c r="A171" s="183" t="s">
        <v>94</v>
      </c>
      <c r="B171" s="769">
        <f aca="true" t="shared" si="62" ref="B171:O171">+B169-B170</f>
        <v>0</v>
      </c>
      <c r="C171" s="852">
        <f t="shared" si="62"/>
        <v>0</v>
      </c>
      <c r="D171" s="852">
        <f t="shared" si="62"/>
        <v>0</v>
      </c>
      <c r="E171" s="852">
        <f t="shared" si="62"/>
        <v>0</v>
      </c>
      <c r="F171" s="852">
        <f t="shared" si="62"/>
        <v>0</v>
      </c>
      <c r="G171" s="852">
        <f t="shared" si="62"/>
        <v>0</v>
      </c>
      <c r="H171" s="852">
        <f t="shared" si="62"/>
        <v>0</v>
      </c>
      <c r="I171" s="852">
        <f t="shared" si="62"/>
        <v>0</v>
      </c>
      <c r="J171" s="852">
        <f t="shared" si="62"/>
        <v>0</v>
      </c>
      <c r="K171" s="794"/>
      <c r="L171" s="852">
        <f t="shared" si="62"/>
        <v>0</v>
      </c>
      <c r="M171" s="852">
        <f t="shared" si="62"/>
        <v>0</v>
      </c>
      <c r="N171" s="852">
        <f t="shared" si="62"/>
        <v>0</v>
      </c>
      <c r="O171" s="853">
        <f t="shared" si="62"/>
        <v>0</v>
      </c>
      <c r="P171" s="184"/>
      <c r="Q171" s="185"/>
      <c r="R171" s="185"/>
      <c r="S171" s="185"/>
    </row>
    <row r="172" spans="1:19" s="98" customFormat="1" ht="21" hidden="1" thickBot="1">
      <c r="A172" s="186" t="s">
        <v>95</v>
      </c>
      <c r="B172" s="766" t="e">
        <f aca="true" t="shared" si="63" ref="B172:O172">+B169/B170*100</f>
        <v>#DIV/0!</v>
      </c>
      <c r="C172" s="854" t="e">
        <f t="shared" si="63"/>
        <v>#DIV/0!</v>
      </c>
      <c r="D172" s="854" t="e">
        <f t="shared" si="63"/>
        <v>#DIV/0!</v>
      </c>
      <c r="E172" s="854" t="e">
        <f t="shared" si="63"/>
        <v>#DIV/0!</v>
      </c>
      <c r="F172" s="854" t="e">
        <f t="shared" si="63"/>
        <v>#DIV/0!</v>
      </c>
      <c r="G172" s="854" t="e">
        <f t="shared" si="63"/>
        <v>#DIV/0!</v>
      </c>
      <c r="H172" s="854" t="e">
        <f t="shared" si="63"/>
        <v>#DIV/0!</v>
      </c>
      <c r="I172" s="854" t="e">
        <f t="shared" si="63"/>
        <v>#DIV/0!</v>
      </c>
      <c r="J172" s="854" t="e">
        <f t="shared" si="63"/>
        <v>#DIV/0!</v>
      </c>
      <c r="K172" s="797"/>
      <c r="L172" s="854" t="e">
        <f t="shared" si="63"/>
        <v>#DIV/0!</v>
      </c>
      <c r="M172" s="854" t="e">
        <f t="shared" si="63"/>
        <v>#DIV/0!</v>
      </c>
      <c r="N172" s="854" t="e">
        <f t="shared" si="63"/>
        <v>#DIV/0!</v>
      </c>
      <c r="O172" s="855" t="e">
        <f t="shared" si="63"/>
        <v>#DIV/0!</v>
      </c>
      <c r="P172" s="185"/>
      <c r="Q172" s="185"/>
      <c r="R172" s="185"/>
      <c r="S172" s="185"/>
    </row>
    <row r="173" spans="1:19" s="102" customFormat="1" ht="34.5" hidden="1" thickBot="1">
      <c r="A173" s="176" t="s">
        <v>67</v>
      </c>
      <c r="B173" s="777"/>
      <c r="C173" s="846"/>
      <c r="D173" s="846"/>
      <c r="E173" s="846"/>
      <c r="F173" s="846"/>
      <c r="G173" s="846"/>
      <c r="H173" s="846"/>
      <c r="I173" s="846"/>
      <c r="J173" s="846"/>
      <c r="K173" s="778"/>
      <c r="L173" s="846"/>
      <c r="M173" s="846"/>
      <c r="N173" s="846"/>
      <c r="O173" s="847"/>
      <c r="P173" s="177"/>
      <c r="Q173" s="177"/>
      <c r="R173" s="177"/>
      <c r="S173" s="177"/>
    </row>
    <row r="174" spans="1:19" s="94" customFormat="1" ht="21" hidden="1" thickBot="1">
      <c r="A174" s="178" t="s">
        <v>96</v>
      </c>
      <c r="B174" s="835"/>
      <c r="C174" s="848"/>
      <c r="D174" s="848"/>
      <c r="E174" s="848"/>
      <c r="F174" s="848"/>
      <c r="G174" s="848"/>
      <c r="H174" s="848"/>
      <c r="I174" s="848"/>
      <c r="J174" s="848"/>
      <c r="K174" s="284"/>
      <c r="L174" s="848"/>
      <c r="M174" s="848"/>
      <c r="N174" s="848"/>
      <c r="O174" s="849"/>
      <c r="P174" s="179">
        <v>22.1</v>
      </c>
      <c r="Q174" s="180"/>
      <c r="R174" s="180"/>
      <c r="S174" s="180"/>
    </row>
    <row r="175" spans="1:19" s="94" customFormat="1" ht="21" hidden="1" thickBot="1">
      <c r="A175" s="181" t="s">
        <v>96</v>
      </c>
      <c r="B175" s="838"/>
      <c r="C175" s="850"/>
      <c r="D175" s="850"/>
      <c r="E175" s="850"/>
      <c r="F175" s="850"/>
      <c r="G175" s="850"/>
      <c r="H175" s="850"/>
      <c r="I175" s="850"/>
      <c r="J175" s="850"/>
      <c r="K175" s="830"/>
      <c r="L175" s="850"/>
      <c r="M175" s="850"/>
      <c r="N175" s="850"/>
      <c r="O175" s="851"/>
      <c r="P175" s="182">
        <v>22.1</v>
      </c>
      <c r="Q175" s="180"/>
      <c r="R175" s="180"/>
      <c r="S175" s="180"/>
    </row>
    <row r="176" spans="1:19" s="98" customFormat="1" ht="21" hidden="1" thickBot="1">
      <c r="A176" s="183" t="s">
        <v>94</v>
      </c>
      <c r="B176" s="769">
        <f aca="true" t="shared" si="64" ref="B176:O176">+B174-B175</f>
        <v>0</v>
      </c>
      <c r="C176" s="852">
        <f t="shared" si="64"/>
        <v>0</v>
      </c>
      <c r="D176" s="852">
        <f t="shared" si="64"/>
        <v>0</v>
      </c>
      <c r="E176" s="852">
        <f t="shared" si="64"/>
        <v>0</v>
      </c>
      <c r="F176" s="852">
        <f t="shared" si="64"/>
        <v>0</v>
      </c>
      <c r="G176" s="852">
        <f t="shared" si="64"/>
        <v>0</v>
      </c>
      <c r="H176" s="852">
        <f t="shared" si="64"/>
        <v>0</v>
      </c>
      <c r="I176" s="852">
        <f t="shared" si="64"/>
        <v>0</v>
      </c>
      <c r="J176" s="852">
        <f t="shared" si="64"/>
        <v>0</v>
      </c>
      <c r="K176" s="794"/>
      <c r="L176" s="852">
        <f t="shared" si="64"/>
        <v>0</v>
      </c>
      <c r="M176" s="852">
        <f t="shared" si="64"/>
        <v>0</v>
      </c>
      <c r="N176" s="852">
        <f t="shared" si="64"/>
        <v>0</v>
      </c>
      <c r="O176" s="853">
        <f t="shared" si="64"/>
        <v>0</v>
      </c>
      <c r="P176" s="184"/>
      <c r="Q176" s="185"/>
      <c r="R176" s="185"/>
      <c r="S176" s="185"/>
    </row>
    <row r="177" spans="1:19" s="98" customFormat="1" ht="21" hidden="1" thickBot="1">
      <c r="A177" s="186" t="s">
        <v>95</v>
      </c>
      <c r="B177" s="766" t="e">
        <f aca="true" t="shared" si="65" ref="B177:O177">+B174/B175*100</f>
        <v>#DIV/0!</v>
      </c>
      <c r="C177" s="854" t="e">
        <f t="shared" si="65"/>
        <v>#DIV/0!</v>
      </c>
      <c r="D177" s="854" t="e">
        <f t="shared" si="65"/>
        <v>#DIV/0!</v>
      </c>
      <c r="E177" s="854" t="e">
        <f t="shared" si="65"/>
        <v>#DIV/0!</v>
      </c>
      <c r="F177" s="854" t="e">
        <f t="shared" si="65"/>
        <v>#DIV/0!</v>
      </c>
      <c r="G177" s="854" t="e">
        <f t="shared" si="65"/>
        <v>#DIV/0!</v>
      </c>
      <c r="H177" s="854" t="e">
        <f t="shared" si="65"/>
        <v>#DIV/0!</v>
      </c>
      <c r="I177" s="854" t="e">
        <f t="shared" si="65"/>
        <v>#DIV/0!</v>
      </c>
      <c r="J177" s="854" t="e">
        <f t="shared" si="65"/>
        <v>#DIV/0!</v>
      </c>
      <c r="K177" s="797"/>
      <c r="L177" s="854" t="e">
        <f t="shared" si="65"/>
        <v>#DIV/0!</v>
      </c>
      <c r="M177" s="854" t="e">
        <f t="shared" si="65"/>
        <v>#DIV/0!</v>
      </c>
      <c r="N177" s="854" t="e">
        <f t="shared" si="65"/>
        <v>#DIV/0!</v>
      </c>
      <c r="O177" s="855" t="e">
        <f t="shared" si="65"/>
        <v>#DIV/0!</v>
      </c>
      <c r="P177" s="185"/>
      <c r="Q177" s="185"/>
      <c r="R177" s="185"/>
      <c r="S177" s="185"/>
    </row>
    <row r="178" spans="1:15" s="247" customFormat="1" ht="34.5" hidden="1" thickBot="1">
      <c r="A178" s="246" t="s">
        <v>68</v>
      </c>
      <c r="B178" s="783"/>
      <c r="C178" s="783"/>
      <c r="D178" s="783"/>
      <c r="E178" s="783"/>
      <c r="F178" s="783"/>
      <c r="G178" s="783"/>
      <c r="H178" s="783"/>
      <c r="I178" s="783"/>
      <c r="J178" s="783"/>
      <c r="K178" s="778"/>
      <c r="L178" s="783"/>
      <c r="M178" s="783"/>
      <c r="N178" s="783"/>
      <c r="O178" s="784"/>
    </row>
    <row r="179" spans="1:16" s="250" customFormat="1" ht="20.25" hidden="1">
      <c r="A179" s="248" t="s">
        <v>123</v>
      </c>
      <c r="B179" s="785">
        <v>0</v>
      </c>
      <c r="C179" s="786">
        <v>0</v>
      </c>
      <c r="D179" s="786">
        <v>0</v>
      </c>
      <c r="E179" s="786">
        <v>0</v>
      </c>
      <c r="F179" s="786">
        <v>0</v>
      </c>
      <c r="G179" s="786">
        <v>0</v>
      </c>
      <c r="H179" s="786">
        <v>0</v>
      </c>
      <c r="I179" s="786">
        <v>0</v>
      </c>
      <c r="J179" s="786">
        <v>0</v>
      </c>
      <c r="K179" s="284"/>
      <c r="L179" s="786">
        <v>0</v>
      </c>
      <c r="M179" s="786">
        <v>0</v>
      </c>
      <c r="N179" s="786">
        <v>0</v>
      </c>
      <c r="O179" s="787">
        <v>0</v>
      </c>
      <c r="P179" s="249"/>
    </row>
    <row r="180" spans="1:16" s="250" customFormat="1" ht="20.25" hidden="1">
      <c r="A180" s="251" t="s">
        <v>119</v>
      </c>
      <c r="B180" s="828">
        <v>0.04</v>
      </c>
      <c r="C180" s="829">
        <v>804167</v>
      </c>
      <c r="D180" s="829">
        <v>520650</v>
      </c>
      <c r="E180" s="829">
        <v>0</v>
      </c>
      <c r="F180" s="829">
        <v>0</v>
      </c>
      <c r="G180" s="829">
        <v>0</v>
      </c>
      <c r="H180" s="829">
        <v>0</v>
      </c>
      <c r="I180" s="829">
        <v>0</v>
      </c>
      <c r="J180" s="829">
        <v>0</v>
      </c>
      <c r="K180" s="830"/>
      <c r="L180" s="829">
        <v>520650</v>
      </c>
      <c r="M180" s="829">
        <v>0</v>
      </c>
      <c r="N180" s="829">
        <v>283517</v>
      </c>
      <c r="O180" s="831">
        <v>283517</v>
      </c>
      <c r="P180" s="260"/>
    </row>
    <row r="181" spans="1:16" s="255" customFormat="1" ht="21" hidden="1" thickBot="1">
      <c r="A181" s="253" t="s">
        <v>121</v>
      </c>
      <c r="B181" s="792">
        <f aca="true" t="shared" si="66" ref="B181:O181">+B179-B180</f>
        <v>-0.04</v>
      </c>
      <c r="C181" s="793">
        <f t="shared" si="66"/>
        <v>-804167</v>
      </c>
      <c r="D181" s="793">
        <f t="shared" si="66"/>
        <v>-520650</v>
      </c>
      <c r="E181" s="793">
        <f t="shared" si="66"/>
        <v>0</v>
      </c>
      <c r="F181" s="793">
        <f t="shared" si="66"/>
        <v>0</v>
      </c>
      <c r="G181" s="793">
        <f t="shared" si="66"/>
        <v>0</v>
      </c>
      <c r="H181" s="793">
        <f t="shared" si="66"/>
        <v>0</v>
      </c>
      <c r="I181" s="793">
        <f t="shared" si="66"/>
        <v>0</v>
      </c>
      <c r="J181" s="793">
        <f t="shared" si="66"/>
        <v>0</v>
      </c>
      <c r="K181" s="794"/>
      <c r="L181" s="793">
        <f t="shared" si="66"/>
        <v>-520650</v>
      </c>
      <c r="M181" s="793">
        <f t="shared" si="66"/>
        <v>0</v>
      </c>
      <c r="N181" s="793">
        <f t="shared" si="66"/>
        <v>-283517</v>
      </c>
      <c r="O181" s="795">
        <f t="shared" si="66"/>
        <v>-283517</v>
      </c>
      <c r="P181" s="254"/>
    </row>
    <row r="182" spans="1:15" s="255" customFormat="1" ht="21" hidden="1" thickBot="1">
      <c r="A182" s="256" t="s">
        <v>122</v>
      </c>
      <c r="B182" s="796">
        <f aca="true" t="shared" si="67" ref="B182:O182">+B179/B180*100</f>
        <v>0</v>
      </c>
      <c r="C182" s="796">
        <f t="shared" si="67"/>
        <v>0</v>
      </c>
      <c r="D182" s="796">
        <f t="shared" si="67"/>
        <v>0</v>
      </c>
      <c r="E182" s="796" t="e">
        <f t="shared" si="67"/>
        <v>#DIV/0!</v>
      </c>
      <c r="F182" s="796" t="e">
        <f t="shared" si="67"/>
        <v>#DIV/0!</v>
      </c>
      <c r="G182" s="796" t="e">
        <f t="shared" si="67"/>
        <v>#DIV/0!</v>
      </c>
      <c r="H182" s="796" t="e">
        <f t="shared" si="67"/>
        <v>#DIV/0!</v>
      </c>
      <c r="I182" s="796" t="e">
        <f t="shared" si="67"/>
        <v>#DIV/0!</v>
      </c>
      <c r="J182" s="796" t="e">
        <f t="shared" si="67"/>
        <v>#DIV/0!</v>
      </c>
      <c r="K182" s="797"/>
      <c r="L182" s="796">
        <f t="shared" si="67"/>
        <v>0</v>
      </c>
      <c r="M182" s="796" t="e">
        <f t="shared" si="67"/>
        <v>#DIV/0!</v>
      </c>
      <c r="N182" s="796">
        <f t="shared" si="67"/>
        <v>0</v>
      </c>
      <c r="O182" s="798">
        <f t="shared" si="67"/>
        <v>0</v>
      </c>
    </row>
    <row r="183" spans="1:15" s="247" customFormat="1" ht="34.5" hidden="1" thickBot="1">
      <c r="A183" s="246" t="s">
        <v>69</v>
      </c>
      <c r="B183" s="783"/>
      <c r="C183" s="783"/>
      <c r="D183" s="783"/>
      <c r="E183" s="783"/>
      <c r="F183" s="783"/>
      <c r="G183" s="783"/>
      <c r="H183" s="783"/>
      <c r="I183" s="783"/>
      <c r="J183" s="783"/>
      <c r="K183" s="778"/>
      <c r="L183" s="783"/>
      <c r="M183" s="783"/>
      <c r="N183" s="783"/>
      <c r="O183" s="784"/>
    </row>
    <row r="184" spans="1:16" s="250" customFormat="1" ht="21" hidden="1" thickBot="1">
      <c r="A184" s="248" t="s">
        <v>96</v>
      </c>
      <c r="B184" s="785"/>
      <c r="C184" s="786"/>
      <c r="D184" s="786"/>
      <c r="E184" s="786"/>
      <c r="F184" s="786"/>
      <c r="G184" s="786"/>
      <c r="H184" s="786"/>
      <c r="I184" s="786"/>
      <c r="J184" s="786"/>
      <c r="K184" s="284"/>
      <c r="L184" s="786"/>
      <c r="M184" s="786"/>
      <c r="N184" s="786"/>
      <c r="O184" s="787"/>
      <c r="P184" s="249">
        <v>20.3</v>
      </c>
    </row>
    <row r="185" spans="1:16" s="250" customFormat="1" ht="21" hidden="1" thickBot="1">
      <c r="A185" s="263" t="s">
        <v>96</v>
      </c>
      <c r="B185" s="828"/>
      <c r="C185" s="829"/>
      <c r="D185" s="829"/>
      <c r="E185" s="829"/>
      <c r="F185" s="829"/>
      <c r="G185" s="829"/>
      <c r="H185" s="829"/>
      <c r="I185" s="829"/>
      <c r="J185" s="829"/>
      <c r="K185" s="830"/>
      <c r="L185" s="829"/>
      <c r="M185" s="829"/>
      <c r="N185" s="829"/>
      <c r="O185" s="831"/>
      <c r="P185" s="260">
        <v>20.3</v>
      </c>
    </row>
    <row r="186" spans="1:16" s="255" customFormat="1" ht="21" hidden="1" thickBot="1">
      <c r="A186" s="253" t="s">
        <v>94</v>
      </c>
      <c r="B186" s="792">
        <f aca="true" t="shared" si="68" ref="B186:O186">+B184-B185</f>
        <v>0</v>
      </c>
      <c r="C186" s="793">
        <f t="shared" si="68"/>
        <v>0</v>
      </c>
      <c r="D186" s="793">
        <f t="shared" si="68"/>
        <v>0</v>
      </c>
      <c r="E186" s="793">
        <f t="shared" si="68"/>
        <v>0</v>
      </c>
      <c r="F186" s="793">
        <f t="shared" si="68"/>
        <v>0</v>
      </c>
      <c r="G186" s="793">
        <f t="shared" si="68"/>
        <v>0</v>
      </c>
      <c r="H186" s="793">
        <f t="shared" si="68"/>
        <v>0</v>
      </c>
      <c r="I186" s="793">
        <f t="shared" si="68"/>
        <v>0</v>
      </c>
      <c r="J186" s="793">
        <f t="shared" si="68"/>
        <v>0</v>
      </c>
      <c r="K186" s="794"/>
      <c r="L186" s="793">
        <f t="shared" si="68"/>
        <v>0</v>
      </c>
      <c r="M186" s="793">
        <f t="shared" si="68"/>
        <v>0</v>
      </c>
      <c r="N186" s="793">
        <f t="shared" si="68"/>
        <v>0</v>
      </c>
      <c r="O186" s="795">
        <f t="shared" si="68"/>
        <v>0</v>
      </c>
      <c r="P186" s="254"/>
    </row>
    <row r="187" spans="1:15" s="255" customFormat="1" ht="21" hidden="1" thickBot="1">
      <c r="A187" s="256" t="s">
        <v>95</v>
      </c>
      <c r="B187" s="796" t="e">
        <f aca="true" t="shared" si="69" ref="B187:O187">+B184/B185*100</f>
        <v>#DIV/0!</v>
      </c>
      <c r="C187" s="796" t="e">
        <f t="shared" si="69"/>
        <v>#DIV/0!</v>
      </c>
      <c r="D187" s="796" t="e">
        <f t="shared" si="69"/>
        <v>#DIV/0!</v>
      </c>
      <c r="E187" s="796" t="e">
        <f t="shared" si="69"/>
        <v>#DIV/0!</v>
      </c>
      <c r="F187" s="796" t="e">
        <f t="shared" si="69"/>
        <v>#DIV/0!</v>
      </c>
      <c r="G187" s="796" t="e">
        <f t="shared" si="69"/>
        <v>#DIV/0!</v>
      </c>
      <c r="H187" s="796" t="e">
        <f t="shared" si="69"/>
        <v>#DIV/0!</v>
      </c>
      <c r="I187" s="796" t="e">
        <f t="shared" si="69"/>
        <v>#DIV/0!</v>
      </c>
      <c r="J187" s="796" t="e">
        <f t="shared" si="69"/>
        <v>#DIV/0!</v>
      </c>
      <c r="K187" s="797"/>
      <c r="L187" s="796" t="e">
        <f t="shared" si="69"/>
        <v>#DIV/0!</v>
      </c>
      <c r="M187" s="796" t="e">
        <f t="shared" si="69"/>
        <v>#DIV/0!</v>
      </c>
      <c r="N187" s="796" t="e">
        <f t="shared" si="69"/>
        <v>#DIV/0!</v>
      </c>
      <c r="O187" s="798" t="e">
        <f t="shared" si="69"/>
        <v>#DIV/0!</v>
      </c>
    </row>
    <row r="188" spans="1:15" s="247" customFormat="1" ht="34.5" hidden="1" thickBot="1">
      <c r="A188" s="246" t="s">
        <v>70</v>
      </c>
      <c r="B188" s="783"/>
      <c r="C188" s="783"/>
      <c r="D188" s="783"/>
      <c r="E188" s="783"/>
      <c r="F188" s="783"/>
      <c r="G188" s="783"/>
      <c r="H188" s="783"/>
      <c r="I188" s="783"/>
      <c r="J188" s="783"/>
      <c r="K188" s="778"/>
      <c r="L188" s="783"/>
      <c r="M188" s="783"/>
      <c r="N188" s="783"/>
      <c r="O188" s="784"/>
    </row>
    <row r="189" spans="1:16" s="250" customFormat="1" ht="20.25" hidden="1">
      <c r="A189" s="248" t="s">
        <v>123</v>
      </c>
      <c r="B189" s="785">
        <v>0.3</v>
      </c>
      <c r="C189" s="786">
        <v>26043</v>
      </c>
      <c r="D189" s="786">
        <v>26043</v>
      </c>
      <c r="E189" s="786">
        <v>0</v>
      </c>
      <c r="F189" s="786">
        <v>0</v>
      </c>
      <c r="G189" s="786">
        <v>0</v>
      </c>
      <c r="H189" s="786">
        <v>0</v>
      </c>
      <c r="I189" s="786">
        <v>0</v>
      </c>
      <c r="J189" s="786">
        <v>0</v>
      </c>
      <c r="K189" s="284"/>
      <c r="L189" s="786">
        <v>26043</v>
      </c>
      <c r="M189" s="786">
        <v>0</v>
      </c>
      <c r="N189" s="786">
        <v>0</v>
      </c>
      <c r="O189" s="787">
        <v>0</v>
      </c>
      <c r="P189" s="249"/>
    </row>
    <row r="190" spans="1:16" s="250" customFormat="1" ht="20.25" hidden="1">
      <c r="A190" s="251" t="s">
        <v>119</v>
      </c>
      <c r="B190" s="828">
        <v>0.82</v>
      </c>
      <c r="C190" s="829">
        <v>19989</v>
      </c>
      <c r="D190" s="829">
        <v>11147</v>
      </c>
      <c r="E190" s="829">
        <v>4228</v>
      </c>
      <c r="F190" s="829">
        <v>0</v>
      </c>
      <c r="G190" s="829">
        <v>0</v>
      </c>
      <c r="H190" s="829">
        <v>0</v>
      </c>
      <c r="I190" s="829">
        <v>0</v>
      </c>
      <c r="J190" s="829">
        <v>0</v>
      </c>
      <c r="K190" s="830"/>
      <c r="L190" s="829">
        <v>15375</v>
      </c>
      <c r="M190" s="829">
        <v>0</v>
      </c>
      <c r="N190" s="829">
        <v>4614</v>
      </c>
      <c r="O190" s="831">
        <v>4614</v>
      </c>
      <c r="P190" s="260"/>
    </row>
    <row r="191" spans="1:16" s="255" customFormat="1" ht="21" hidden="1" thickBot="1">
      <c r="A191" s="253" t="s">
        <v>121</v>
      </c>
      <c r="B191" s="792">
        <f aca="true" t="shared" si="70" ref="B191:O191">+B189-B190</f>
        <v>-0.52</v>
      </c>
      <c r="C191" s="793">
        <f t="shared" si="70"/>
        <v>6054</v>
      </c>
      <c r="D191" s="793">
        <f t="shared" si="70"/>
        <v>14896</v>
      </c>
      <c r="E191" s="793">
        <f t="shared" si="70"/>
        <v>-4228</v>
      </c>
      <c r="F191" s="793">
        <f t="shared" si="70"/>
        <v>0</v>
      </c>
      <c r="G191" s="793">
        <f t="shared" si="70"/>
        <v>0</v>
      </c>
      <c r="H191" s="793">
        <f t="shared" si="70"/>
        <v>0</v>
      </c>
      <c r="I191" s="793">
        <f t="shared" si="70"/>
        <v>0</v>
      </c>
      <c r="J191" s="793">
        <f t="shared" si="70"/>
        <v>0</v>
      </c>
      <c r="K191" s="794"/>
      <c r="L191" s="793">
        <f t="shared" si="70"/>
        <v>10668</v>
      </c>
      <c r="M191" s="793">
        <f t="shared" si="70"/>
        <v>0</v>
      </c>
      <c r="N191" s="793">
        <f t="shared" si="70"/>
        <v>-4614</v>
      </c>
      <c r="O191" s="795">
        <f t="shared" si="70"/>
        <v>-4614</v>
      </c>
      <c r="P191" s="254"/>
    </row>
    <row r="192" spans="1:15" s="255" customFormat="1" ht="21" hidden="1" thickBot="1">
      <c r="A192" s="256" t="s">
        <v>122</v>
      </c>
      <c r="B192" s="796">
        <f aca="true" t="shared" si="71" ref="B192:O192">+B189/B190*100</f>
        <v>36.58536585365854</v>
      </c>
      <c r="C192" s="796">
        <f t="shared" si="71"/>
        <v>130.28665766171395</v>
      </c>
      <c r="D192" s="796">
        <f t="shared" si="71"/>
        <v>233.6323674531264</v>
      </c>
      <c r="E192" s="796">
        <f t="shared" si="71"/>
        <v>0</v>
      </c>
      <c r="F192" s="796" t="e">
        <f t="shared" si="71"/>
        <v>#DIV/0!</v>
      </c>
      <c r="G192" s="796" t="e">
        <f t="shared" si="71"/>
        <v>#DIV/0!</v>
      </c>
      <c r="H192" s="796" t="e">
        <f t="shared" si="71"/>
        <v>#DIV/0!</v>
      </c>
      <c r="I192" s="796" t="e">
        <f t="shared" si="71"/>
        <v>#DIV/0!</v>
      </c>
      <c r="J192" s="796" t="e">
        <f t="shared" si="71"/>
        <v>#DIV/0!</v>
      </c>
      <c r="K192" s="797"/>
      <c r="L192" s="796">
        <f t="shared" si="71"/>
        <v>169.38536585365853</v>
      </c>
      <c r="M192" s="796" t="e">
        <f t="shared" si="71"/>
        <v>#DIV/0!</v>
      </c>
      <c r="N192" s="796">
        <f t="shared" si="71"/>
        <v>0</v>
      </c>
      <c r="O192" s="798">
        <f t="shared" si="71"/>
        <v>0</v>
      </c>
    </row>
    <row r="193" spans="1:15" s="247" customFormat="1" ht="34.5" hidden="1" thickBot="1">
      <c r="A193" s="246" t="s">
        <v>71</v>
      </c>
      <c r="B193" s="783"/>
      <c r="C193" s="783"/>
      <c r="D193" s="783"/>
      <c r="E193" s="783"/>
      <c r="F193" s="783"/>
      <c r="G193" s="783"/>
      <c r="H193" s="783"/>
      <c r="I193" s="783"/>
      <c r="J193" s="783"/>
      <c r="K193" s="778"/>
      <c r="L193" s="783"/>
      <c r="M193" s="783"/>
      <c r="N193" s="783"/>
      <c r="O193" s="784"/>
    </row>
    <row r="194" spans="1:16" s="250" customFormat="1" ht="20.25" hidden="1">
      <c r="A194" s="248" t="s">
        <v>123</v>
      </c>
      <c r="B194" s="785">
        <v>6.709</v>
      </c>
      <c r="C194" s="786">
        <v>14946</v>
      </c>
      <c r="D194" s="786">
        <v>11425</v>
      </c>
      <c r="E194" s="786">
        <v>1802</v>
      </c>
      <c r="F194" s="786">
        <v>121</v>
      </c>
      <c r="G194" s="786">
        <v>0</v>
      </c>
      <c r="H194" s="786">
        <v>0</v>
      </c>
      <c r="I194" s="786">
        <v>16</v>
      </c>
      <c r="J194" s="786">
        <v>0</v>
      </c>
      <c r="K194" s="284"/>
      <c r="L194" s="786">
        <v>13364</v>
      </c>
      <c r="M194" s="786">
        <v>356</v>
      </c>
      <c r="N194" s="786">
        <v>1225</v>
      </c>
      <c r="O194" s="787">
        <v>1582</v>
      </c>
      <c r="P194" s="249"/>
    </row>
    <row r="195" spans="1:16" s="250" customFormat="1" ht="20.25" hidden="1">
      <c r="A195" s="251" t="s">
        <v>119</v>
      </c>
      <c r="B195" s="828">
        <v>4.385</v>
      </c>
      <c r="C195" s="829">
        <v>14357</v>
      </c>
      <c r="D195" s="829">
        <v>9895</v>
      </c>
      <c r="E195" s="829">
        <v>2317</v>
      </c>
      <c r="F195" s="829">
        <v>0</v>
      </c>
      <c r="G195" s="829">
        <v>0</v>
      </c>
      <c r="H195" s="829">
        <v>0</v>
      </c>
      <c r="I195" s="829">
        <v>95</v>
      </c>
      <c r="J195" s="829">
        <v>0</v>
      </c>
      <c r="K195" s="830"/>
      <c r="L195" s="829">
        <v>12307</v>
      </c>
      <c r="M195" s="829">
        <v>590</v>
      </c>
      <c r="N195" s="829">
        <v>1460</v>
      </c>
      <c r="O195" s="831">
        <v>2050</v>
      </c>
      <c r="P195" s="260"/>
    </row>
    <row r="196" spans="1:16" s="255" customFormat="1" ht="21" hidden="1" thickBot="1">
      <c r="A196" s="253" t="s">
        <v>121</v>
      </c>
      <c r="B196" s="792">
        <f aca="true" t="shared" si="72" ref="B196:O196">+B194-B195</f>
        <v>2.324</v>
      </c>
      <c r="C196" s="793">
        <f t="shared" si="72"/>
        <v>589</v>
      </c>
      <c r="D196" s="793">
        <f t="shared" si="72"/>
        <v>1530</v>
      </c>
      <c r="E196" s="793">
        <f t="shared" si="72"/>
        <v>-515</v>
      </c>
      <c r="F196" s="793">
        <f t="shared" si="72"/>
        <v>121</v>
      </c>
      <c r="G196" s="793">
        <f t="shared" si="72"/>
        <v>0</v>
      </c>
      <c r="H196" s="793">
        <f t="shared" si="72"/>
        <v>0</v>
      </c>
      <c r="I196" s="793">
        <f t="shared" si="72"/>
        <v>-79</v>
      </c>
      <c r="J196" s="793">
        <f t="shared" si="72"/>
        <v>0</v>
      </c>
      <c r="K196" s="794"/>
      <c r="L196" s="793">
        <f t="shared" si="72"/>
        <v>1057</v>
      </c>
      <c r="M196" s="793">
        <f t="shared" si="72"/>
        <v>-234</v>
      </c>
      <c r="N196" s="793">
        <f t="shared" si="72"/>
        <v>-235</v>
      </c>
      <c r="O196" s="795">
        <f t="shared" si="72"/>
        <v>-468</v>
      </c>
      <c r="P196" s="254"/>
    </row>
    <row r="197" spans="1:15" s="255" customFormat="1" ht="21" hidden="1" thickBot="1">
      <c r="A197" s="256" t="s">
        <v>122</v>
      </c>
      <c r="B197" s="796">
        <f aca="true" t="shared" si="73" ref="B197:O197">+B194/B195*100</f>
        <v>152.9988597491448</v>
      </c>
      <c r="C197" s="796">
        <f t="shared" si="73"/>
        <v>104.102528383367</v>
      </c>
      <c r="D197" s="796">
        <f t="shared" si="73"/>
        <v>115.46235472460839</v>
      </c>
      <c r="E197" s="796">
        <f t="shared" si="73"/>
        <v>77.77298230470436</v>
      </c>
      <c r="F197" s="796" t="e">
        <f t="shared" si="73"/>
        <v>#DIV/0!</v>
      </c>
      <c r="G197" s="796" t="e">
        <f t="shared" si="73"/>
        <v>#DIV/0!</v>
      </c>
      <c r="H197" s="796" t="e">
        <f t="shared" si="73"/>
        <v>#DIV/0!</v>
      </c>
      <c r="I197" s="796">
        <f t="shared" si="73"/>
        <v>16.842105263157894</v>
      </c>
      <c r="J197" s="796" t="e">
        <f t="shared" si="73"/>
        <v>#DIV/0!</v>
      </c>
      <c r="K197" s="797"/>
      <c r="L197" s="796">
        <f t="shared" si="73"/>
        <v>108.58860810920615</v>
      </c>
      <c r="M197" s="796">
        <f t="shared" si="73"/>
        <v>60.33898305084746</v>
      </c>
      <c r="N197" s="796">
        <f t="shared" si="73"/>
        <v>83.9041095890411</v>
      </c>
      <c r="O197" s="798">
        <f t="shared" si="73"/>
        <v>77.17073170731707</v>
      </c>
    </row>
    <row r="198" spans="1:15" s="247" customFormat="1" ht="34.5" hidden="1" thickBot="1">
      <c r="A198" s="246" t="s">
        <v>72</v>
      </c>
      <c r="B198" s="783"/>
      <c r="C198" s="783"/>
      <c r="D198" s="783"/>
      <c r="E198" s="783"/>
      <c r="F198" s="783"/>
      <c r="G198" s="783"/>
      <c r="H198" s="783"/>
      <c r="I198" s="783"/>
      <c r="J198" s="783"/>
      <c r="K198" s="778"/>
      <c r="L198" s="783"/>
      <c r="M198" s="783"/>
      <c r="N198" s="783"/>
      <c r="O198" s="784"/>
    </row>
    <row r="199" spans="1:16" s="250" customFormat="1" ht="20.25" hidden="1">
      <c r="A199" s="248" t="s">
        <v>123</v>
      </c>
      <c r="B199" s="785">
        <v>3.998</v>
      </c>
      <c r="C199" s="786">
        <v>14327</v>
      </c>
      <c r="D199" s="786">
        <v>11762</v>
      </c>
      <c r="E199" s="786">
        <v>1409</v>
      </c>
      <c r="F199" s="786">
        <v>0</v>
      </c>
      <c r="G199" s="786">
        <v>0</v>
      </c>
      <c r="H199" s="786">
        <v>0</v>
      </c>
      <c r="I199" s="786">
        <v>0</v>
      </c>
      <c r="J199" s="786">
        <v>0</v>
      </c>
      <c r="K199" s="284"/>
      <c r="L199" s="786">
        <v>13171</v>
      </c>
      <c r="M199" s="786">
        <v>489</v>
      </c>
      <c r="N199" s="786">
        <v>667</v>
      </c>
      <c r="O199" s="787">
        <v>1156</v>
      </c>
      <c r="P199" s="249"/>
    </row>
    <row r="200" spans="1:16" s="250" customFormat="1" ht="20.25" hidden="1">
      <c r="A200" s="251" t="s">
        <v>119</v>
      </c>
      <c r="B200" s="828">
        <v>6.262</v>
      </c>
      <c r="C200" s="829">
        <v>15473</v>
      </c>
      <c r="D200" s="829">
        <v>11458</v>
      </c>
      <c r="E200" s="829">
        <v>1520</v>
      </c>
      <c r="F200" s="829">
        <v>213</v>
      </c>
      <c r="G200" s="829">
        <v>0</v>
      </c>
      <c r="H200" s="829">
        <v>0</v>
      </c>
      <c r="I200" s="829">
        <v>0</v>
      </c>
      <c r="J200" s="829">
        <v>713</v>
      </c>
      <c r="K200" s="830"/>
      <c r="L200" s="829">
        <v>13904</v>
      </c>
      <c r="M200" s="829">
        <v>1120</v>
      </c>
      <c r="N200" s="829">
        <v>449</v>
      </c>
      <c r="O200" s="831">
        <v>1569</v>
      </c>
      <c r="P200" s="260"/>
    </row>
    <row r="201" spans="1:16" s="255" customFormat="1" ht="21" hidden="1" thickBot="1">
      <c r="A201" s="253" t="s">
        <v>121</v>
      </c>
      <c r="B201" s="792">
        <f aca="true" t="shared" si="74" ref="B201:O201">+B199-B200</f>
        <v>-2.2639999999999993</v>
      </c>
      <c r="C201" s="793">
        <f t="shared" si="74"/>
        <v>-1146</v>
      </c>
      <c r="D201" s="793">
        <f t="shared" si="74"/>
        <v>304</v>
      </c>
      <c r="E201" s="793">
        <f t="shared" si="74"/>
        <v>-111</v>
      </c>
      <c r="F201" s="793">
        <f t="shared" si="74"/>
        <v>-213</v>
      </c>
      <c r="G201" s="793">
        <f t="shared" si="74"/>
        <v>0</v>
      </c>
      <c r="H201" s="793">
        <f t="shared" si="74"/>
        <v>0</v>
      </c>
      <c r="I201" s="793">
        <f t="shared" si="74"/>
        <v>0</v>
      </c>
      <c r="J201" s="793">
        <f t="shared" si="74"/>
        <v>-713</v>
      </c>
      <c r="K201" s="794"/>
      <c r="L201" s="793">
        <f t="shared" si="74"/>
        <v>-733</v>
      </c>
      <c r="M201" s="793">
        <f t="shared" si="74"/>
        <v>-631</v>
      </c>
      <c r="N201" s="793">
        <f t="shared" si="74"/>
        <v>218</v>
      </c>
      <c r="O201" s="795">
        <f t="shared" si="74"/>
        <v>-413</v>
      </c>
      <c r="P201" s="254"/>
    </row>
    <row r="202" spans="1:15" s="255" customFormat="1" ht="21" hidden="1" thickBot="1">
      <c r="A202" s="256" t="s">
        <v>122</v>
      </c>
      <c r="B202" s="796">
        <f aca="true" t="shared" si="75" ref="B202:O202">+B199/B200*100</f>
        <v>63.845416799744505</v>
      </c>
      <c r="C202" s="796">
        <f t="shared" si="75"/>
        <v>92.5935500549344</v>
      </c>
      <c r="D202" s="796">
        <f t="shared" si="75"/>
        <v>102.65316809216267</v>
      </c>
      <c r="E202" s="796">
        <f t="shared" si="75"/>
        <v>92.69736842105263</v>
      </c>
      <c r="F202" s="796">
        <f t="shared" si="75"/>
        <v>0</v>
      </c>
      <c r="G202" s="796" t="e">
        <f t="shared" si="75"/>
        <v>#DIV/0!</v>
      </c>
      <c r="H202" s="796" t="e">
        <f t="shared" si="75"/>
        <v>#DIV/0!</v>
      </c>
      <c r="I202" s="796" t="e">
        <f t="shared" si="75"/>
        <v>#DIV/0!</v>
      </c>
      <c r="J202" s="796">
        <f t="shared" si="75"/>
        <v>0</v>
      </c>
      <c r="K202" s="797"/>
      <c r="L202" s="796">
        <f t="shared" si="75"/>
        <v>94.72813578826236</v>
      </c>
      <c r="M202" s="796">
        <f t="shared" si="75"/>
        <v>43.660714285714285</v>
      </c>
      <c r="N202" s="796">
        <f t="shared" si="75"/>
        <v>148.5523385300668</v>
      </c>
      <c r="O202" s="798">
        <f t="shared" si="75"/>
        <v>73.67750159337157</v>
      </c>
    </row>
    <row r="203" spans="1:15" s="213" customFormat="1" ht="34.5" thickBot="1">
      <c r="A203" s="408" t="s">
        <v>198</v>
      </c>
      <c r="B203" s="856"/>
      <c r="C203" s="856"/>
      <c r="D203" s="856"/>
      <c r="E203" s="856"/>
      <c r="F203" s="856"/>
      <c r="G203" s="856"/>
      <c r="H203" s="856"/>
      <c r="I203" s="856"/>
      <c r="J203" s="856"/>
      <c r="K203" s="857"/>
      <c r="L203" s="856"/>
      <c r="M203" s="856"/>
      <c r="N203" s="856"/>
      <c r="O203" s="858"/>
    </row>
    <row r="204" spans="1:16" s="215" customFormat="1" ht="20.25">
      <c r="A204" s="286" t="s">
        <v>179</v>
      </c>
      <c r="B204" s="764">
        <v>0.527</v>
      </c>
      <c r="C204" s="762">
        <v>19219.32321315623</v>
      </c>
      <c r="D204" s="762">
        <v>19219.32321315623</v>
      </c>
      <c r="E204" s="762">
        <v>0</v>
      </c>
      <c r="F204" s="762">
        <v>0</v>
      </c>
      <c r="G204" s="762">
        <v>0</v>
      </c>
      <c r="H204" s="762">
        <v>0</v>
      </c>
      <c r="I204" s="762">
        <v>0</v>
      </c>
      <c r="J204" s="762">
        <v>0</v>
      </c>
      <c r="K204" s="762">
        <v>0</v>
      </c>
      <c r="L204" s="762">
        <v>19219.32321315623</v>
      </c>
      <c r="M204" s="762">
        <v>0</v>
      </c>
      <c r="N204" s="762">
        <v>0</v>
      </c>
      <c r="O204" s="767">
        <v>0</v>
      </c>
      <c r="P204" s="214"/>
    </row>
    <row r="205" spans="1:16" s="215" customFormat="1" ht="20.25">
      <c r="A205" s="287" t="s">
        <v>180</v>
      </c>
      <c r="B205" s="775">
        <v>0.5</v>
      </c>
      <c r="C205" s="772">
        <v>21643.666666666664</v>
      </c>
      <c r="D205" s="772">
        <v>21643.666666666664</v>
      </c>
      <c r="E205" s="772">
        <v>0</v>
      </c>
      <c r="F205" s="772">
        <v>0</v>
      </c>
      <c r="G205" s="772">
        <v>0</v>
      </c>
      <c r="H205" s="772">
        <v>0</v>
      </c>
      <c r="I205" s="772">
        <v>0</v>
      </c>
      <c r="J205" s="772">
        <v>0</v>
      </c>
      <c r="K205" s="772">
        <v>0</v>
      </c>
      <c r="L205" s="772">
        <v>21643.666666666664</v>
      </c>
      <c r="M205" s="772">
        <v>0</v>
      </c>
      <c r="N205" s="772">
        <v>0</v>
      </c>
      <c r="O205" s="774">
        <v>0</v>
      </c>
      <c r="P205" s="216"/>
    </row>
    <row r="206" spans="1:19" s="217" customFormat="1" ht="20.25">
      <c r="A206" s="288" t="s">
        <v>181</v>
      </c>
      <c r="B206" s="770">
        <f aca="true" t="shared" si="76" ref="B206:O206">B204-B205</f>
        <v>0.027000000000000024</v>
      </c>
      <c r="C206" s="769">
        <f t="shared" si="76"/>
        <v>-2424.343453510435</v>
      </c>
      <c r="D206" s="769">
        <f t="shared" si="76"/>
        <v>-2424.343453510435</v>
      </c>
      <c r="E206" s="769">
        <f t="shared" si="76"/>
        <v>0</v>
      </c>
      <c r="F206" s="769">
        <f t="shared" si="76"/>
        <v>0</v>
      </c>
      <c r="G206" s="769">
        <f t="shared" si="76"/>
        <v>0</v>
      </c>
      <c r="H206" s="769">
        <f t="shared" si="76"/>
        <v>0</v>
      </c>
      <c r="I206" s="769">
        <f t="shared" si="76"/>
        <v>0</v>
      </c>
      <c r="J206" s="769">
        <f t="shared" si="76"/>
        <v>0</v>
      </c>
      <c r="K206" s="769">
        <f t="shared" si="76"/>
        <v>0</v>
      </c>
      <c r="L206" s="769">
        <f t="shared" si="76"/>
        <v>-2424.343453510435</v>
      </c>
      <c r="M206" s="769">
        <f t="shared" si="76"/>
        <v>0</v>
      </c>
      <c r="N206" s="769">
        <f t="shared" si="76"/>
        <v>0</v>
      </c>
      <c r="O206" s="768">
        <f t="shared" si="76"/>
        <v>0</v>
      </c>
      <c r="P206" s="756">
        <f>+P205-P204</f>
        <v>0</v>
      </c>
      <c r="Q206" s="272">
        <f>+Q205-Q204</f>
        <v>0</v>
      </c>
      <c r="R206" s="272">
        <f>+R205-R204</f>
        <v>0</v>
      </c>
      <c r="S206" s="272">
        <f>+S205-S204</f>
        <v>0</v>
      </c>
    </row>
    <row r="207" spans="1:19" s="217" customFormat="1" ht="21" thickBot="1">
      <c r="A207" s="288" t="s">
        <v>182</v>
      </c>
      <c r="B207" s="773">
        <f>+B204/B205*100</f>
        <v>105.4</v>
      </c>
      <c r="C207" s="766">
        <f>+C204/C205*100</f>
        <v>88.79883205166821</v>
      </c>
      <c r="D207" s="766">
        <f>+D204/D205*100</f>
        <v>88.79883205166821</v>
      </c>
      <c r="E207" s="766">
        <v>0</v>
      </c>
      <c r="F207" s="766">
        <v>0</v>
      </c>
      <c r="G207" s="766">
        <v>0</v>
      </c>
      <c r="H207" s="766">
        <v>0</v>
      </c>
      <c r="I207" s="766">
        <v>0</v>
      </c>
      <c r="J207" s="766">
        <v>0</v>
      </c>
      <c r="K207" s="766">
        <v>0</v>
      </c>
      <c r="L207" s="766">
        <f>+L204/L205*100</f>
        <v>88.79883205166821</v>
      </c>
      <c r="M207" s="766">
        <v>0</v>
      </c>
      <c r="N207" s="766">
        <v>0</v>
      </c>
      <c r="O207" s="766">
        <v>0</v>
      </c>
      <c r="P207" s="757" t="e">
        <f>+P205/P204*100</f>
        <v>#DIV/0!</v>
      </c>
      <c r="Q207" s="218" t="e">
        <f>+Q205/Q204*100</f>
        <v>#DIV/0!</v>
      </c>
      <c r="R207" s="218" t="e">
        <f>+R205/R204*100</f>
        <v>#DIV/0!</v>
      </c>
      <c r="S207" s="218" t="e">
        <f>+S205/S204*100</f>
        <v>#DIV/0!</v>
      </c>
    </row>
    <row r="208" spans="1:15" s="213" customFormat="1" ht="34.5" thickBot="1">
      <c r="A208" s="408" t="s">
        <v>199</v>
      </c>
      <c r="B208" s="807"/>
      <c r="C208" s="807"/>
      <c r="D208" s="807"/>
      <c r="E208" s="807"/>
      <c r="F208" s="807"/>
      <c r="G208" s="807"/>
      <c r="H208" s="807"/>
      <c r="I208" s="807"/>
      <c r="J208" s="807"/>
      <c r="K208" s="808"/>
      <c r="L208" s="807"/>
      <c r="M208" s="807"/>
      <c r="N208" s="807"/>
      <c r="O208" s="809"/>
    </row>
    <row r="209" spans="1:16" s="215" customFormat="1" ht="20.25">
      <c r="A209" s="286" t="s">
        <v>179</v>
      </c>
      <c r="B209" s="764">
        <v>7.123</v>
      </c>
      <c r="C209" s="762">
        <v>12413.9173569189</v>
      </c>
      <c r="D209" s="762">
        <v>10741.974355374608</v>
      </c>
      <c r="E209" s="762">
        <v>1155.3184519631243</v>
      </c>
      <c r="F209" s="762">
        <v>190.94248677991484</v>
      </c>
      <c r="G209" s="762">
        <v>0</v>
      </c>
      <c r="H209" s="762">
        <v>0</v>
      </c>
      <c r="I209" s="762">
        <v>0</v>
      </c>
      <c r="J209" s="762">
        <v>0</v>
      </c>
      <c r="K209" s="762">
        <v>0</v>
      </c>
      <c r="L209" s="762">
        <v>12088.235294117645</v>
      </c>
      <c r="M209" s="762">
        <v>147.85436847770134</v>
      </c>
      <c r="N209" s="762">
        <v>177.8276943235528</v>
      </c>
      <c r="O209" s="767">
        <v>325.6820628012542</v>
      </c>
      <c r="P209" s="214"/>
    </row>
    <row r="210" spans="1:16" s="215" customFormat="1" ht="20.25">
      <c r="A210" s="287" t="s">
        <v>180</v>
      </c>
      <c r="B210" s="775">
        <v>6.069</v>
      </c>
      <c r="C210" s="772">
        <v>14893.35145823035</v>
      </c>
      <c r="D210" s="772">
        <v>12027.805239742955</v>
      </c>
      <c r="E210" s="772">
        <v>1704.0698632394135</v>
      </c>
      <c r="F210" s="772">
        <v>136.32119514472458</v>
      </c>
      <c r="G210" s="772">
        <v>0</v>
      </c>
      <c r="H210" s="772">
        <v>0</v>
      </c>
      <c r="I210" s="772">
        <v>0</v>
      </c>
      <c r="J210" s="772">
        <v>0</v>
      </c>
      <c r="K210" s="772">
        <v>0</v>
      </c>
      <c r="L210" s="772">
        <v>13868.196298127095</v>
      </c>
      <c r="M210" s="772">
        <v>393.52996100400946</v>
      </c>
      <c r="N210" s="772">
        <v>631.6251990992475</v>
      </c>
      <c r="O210" s="774">
        <v>1025.155160103257</v>
      </c>
      <c r="P210" s="216"/>
    </row>
    <row r="211" spans="1:19" s="217" customFormat="1" ht="20.25">
      <c r="A211" s="288" t="s">
        <v>181</v>
      </c>
      <c r="B211" s="770">
        <f aca="true" t="shared" si="77" ref="B211:O211">B209-B210</f>
        <v>1.0540000000000003</v>
      </c>
      <c r="C211" s="769">
        <f t="shared" si="77"/>
        <v>-2479.43410131145</v>
      </c>
      <c r="D211" s="769">
        <f t="shared" si="77"/>
        <v>-1285.8308843683462</v>
      </c>
      <c r="E211" s="769">
        <f t="shared" si="77"/>
        <v>-548.7514112762892</v>
      </c>
      <c r="F211" s="769">
        <f t="shared" si="77"/>
        <v>54.62129163519026</v>
      </c>
      <c r="G211" s="769">
        <f t="shared" si="77"/>
        <v>0</v>
      </c>
      <c r="H211" s="769">
        <f t="shared" si="77"/>
        <v>0</v>
      </c>
      <c r="I211" s="769">
        <f t="shared" si="77"/>
        <v>0</v>
      </c>
      <c r="J211" s="769">
        <f t="shared" si="77"/>
        <v>0</v>
      </c>
      <c r="K211" s="769">
        <f t="shared" si="77"/>
        <v>0</v>
      </c>
      <c r="L211" s="769">
        <f t="shared" si="77"/>
        <v>-1779.9610040094503</v>
      </c>
      <c r="M211" s="769">
        <f t="shared" si="77"/>
        <v>-245.67559252630812</v>
      </c>
      <c r="N211" s="769">
        <f t="shared" si="77"/>
        <v>-453.79750477569473</v>
      </c>
      <c r="O211" s="768">
        <f t="shared" si="77"/>
        <v>-699.4730973020028</v>
      </c>
      <c r="P211" s="756">
        <f>+P210-P209</f>
        <v>0</v>
      </c>
      <c r="Q211" s="272">
        <f>+Q210-Q209</f>
        <v>0</v>
      </c>
      <c r="R211" s="272">
        <f>+R210-R209</f>
        <v>0</v>
      </c>
      <c r="S211" s="272">
        <f>+S210-S209</f>
        <v>0</v>
      </c>
    </row>
    <row r="212" spans="1:19" s="217" customFormat="1" ht="21" thickBot="1">
      <c r="A212" s="288" t="s">
        <v>182</v>
      </c>
      <c r="B212" s="773">
        <f>+B209/B210*100</f>
        <v>117.3669467787115</v>
      </c>
      <c r="C212" s="766">
        <f aca="true" t="shared" si="78" ref="C212:O212">+C209/C210*100</f>
        <v>83.35207419051896</v>
      </c>
      <c r="D212" s="766">
        <f t="shared" si="78"/>
        <v>89.30951359172636</v>
      </c>
      <c r="E212" s="766">
        <f t="shared" si="78"/>
        <v>67.79759896503772</v>
      </c>
      <c r="F212" s="766">
        <f t="shared" si="78"/>
        <v>140.06808448033476</v>
      </c>
      <c r="G212" s="766">
        <v>0</v>
      </c>
      <c r="H212" s="766">
        <v>0</v>
      </c>
      <c r="I212" s="766">
        <v>0</v>
      </c>
      <c r="J212" s="766">
        <v>0</v>
      </c>
      <c r="K212" s="766">
        <v>0</v>
      </c>
      <c r="L212" s="766">
        <f t="shared" si="78"/>
        <v>87.16515857040591</v>
      </c>
      <c r="M212" s="766">
        <f t="shared" si="78"/>
        <v>37.57131174980472</v>
      </c>
      <c r="N212" s="766">
        <f t="shared" si="78"/>
        <v>28.153989830860226</v>
      </c>
      <c r="O212" s="763">
        <f t="shared" si="78"/>
        <v>31.7690507228633</v>
      </c>
      <c r="P212" s="757" t="e">
        <f>+P210/P209*100</f>
        <v>#DIV/0!</v>
      </c>
      <c r="Q212" s="218" t="e">
        <f>+Q210/Q209*100</f>
        <v>#DIV/0!</v>
      </c>
      <c r="R212" s="218" t="e">
        <f>+R210/R209*100</f>
        <v>#DIV/0!</v>
      </c>
      <c r="S212" s="218" t="e">
        <f>+S210/S209*100</f>
        <v>#DIV/0!</v>
      </c>
    </row>
    <row r="213" spans="1:15" s="213" customFormat="1" ht="34.5" thickBot="1">
      <c r="A213" s="408" t="s">
        <v>200</v>
      </c>
      <c r="B213" s="807"/>
      <c r="C213" s="807"/>
      <c r="D213" s="807"/>
      <c r="E213" s="807"/>
      <c r="F213" s="807"/>
      <c r="G213" s="807"/>
      <c r="H213" s="807"/>
      <c r="I213" s="807"/>
      <c r="J213" s="807"/>
      <c r="K213" s="808"/>
      <c r="L213" s="807"/>
      <c r="M213" s="807"/>
      <c r="N213" s="807"/>
      <c r="O213" s="809"/>
    </row>
    <row r="214" spans="1:16" s="215" customFormat="1" ht="20.25">
      <c r="A214" s="286" t="s">
        <v>179</v>
      </c>
      <c r="B214" s="764">
        <v>2.858</v>
      </c>
      <c r="C214" s="762">
        <v>14927.250991369256</v>
      </c>
      <c r="D214" s="762">
        <v>12358.321670165617</v>
      </c>
      <c r="E214" s="762">
        <v>1501.5745276417072</v>
      </c>
      <c r="F214" s="762">
        <v>0</v>
      </c>
      <c r="G214" s="762">
        <v>0</v>
      </c>
      <c r="H214" s="762">
        <v>0</v>
      </c>
      <c r="I214" s="762">
        <v>0</v>
      </c>
      <c r="J214" s="762">
        <v>0</v>
      </c>
      <c r="K214" s="762">
        <v>0</v>
      </c>
      <c r="L214" s="762">
        <v>13859.896197807324</v>
      </c>
      <c r="M214" s="762">
        <v>484.1964077443434</v>
      </c>
      <c r="N214" s="762">
        <v>583.158385817588</v>
      </c>
      <c r="O214" s="767">
        <v>1067.3547935619315</v>
      </c>
      <c r="P214" s="214"/>
    </row>
    <row r="215" spans="1:16" s="215" customFormat="1" ht="20.25">
      <c r="A215" s="287" t="s">
        <v>180</v>
      </c>
      <c r="B215" s="775">
        <v>2.208</v>
      </c>
      <c r="C215" s="772">
        <v>14512.945350241545</v>
      </c>
      <c r="D215" s="772">
        <v>12238.073671497586</v>
      </c>
      <c r="E215" s="772">
        <v>1284.4202898550723</v>
      </c>
      <c r="F215" s="772">
        <v>0</v>
      </c>
      <c r="G215" s="772">
        <v>0</v>
      </c>
      <c r="H215" s="772">
        <v>0</v>
      </c>
      <c r="I215" s="772">
        <v>0</v>
      </c>
      <c r="J215" s="772">
        <v>0</v>
      </c>
      <c r="K215" s="772">
        <v>0</v>
      </c>
      <c r="L215" s="772">
        <v>13522.493961352657</v>
      </c>
      <c r="M215" s="772">
        <v>299.7810990338164</v>
      </c>
      <c r="N215" s="772">
        <v>690.6702898550724</v>
      </c>
      <c r="O215" s="774">
        <v>990.4513888888888</v>
      </c>
      <c r="P215" s="216"/>
    </row>
    <row r="216" spans="1:19" s="217" customFormat="1" ht="20.25">
      <c r="A216" s="288" t="s">
        <v>181</v>
      </c>
      <c r="B216" s="770">
        <f aca="true" t="shared" si="79" ref="B216:O216">B214-B215</f>
        <v>0.6499999999999999</v>
      </c>
      <c r="C216" s="769">
        <f t="shared" si="79"/>
        <v>414.30564112771026</v>
      </c>
      <c r="D216" s="769">
        <f t="shared" si="79"/>
        <v>120.24799866803005</v>
      </c>
      <c r="E216" s="769">
        <f t="shared" si="79"/>
        <v>217.1542377866349</v>
      </c>
      <c r="F216" s="769">
        <f t="shared" si="79"/>
        <v>0</v>
      </c>
      <c r="G216" s="769">
        <f t="shared" si="79"/>
        <v>0</v>
      </c>
      <c r="H216" s="769">
        <f t="shared" si="79"/>
        <v>0</v>
      </c>
      <c r="I216" s="769">
        <f t="shared" si="79"/>
        <v>0</v>
      </c>
      <c r="J216" s="769">
        <f t="shared" si="79"/>
        <v>0</v>
      </c>
      <c r="K216" s="769">
        <f t="shared" si="79"/>
        <v>0</v>
      </c>
      <c r="L216" s="769">
        <f t="shared" si="79"/>
        <v>337.4022364546672</v>
      </c>
      <c r="M216" s="769">
        <f t="shared" si="79"/>
        <v>184.41530871052697</v>
      </c>
      <c r="N216" s="769">
        <f t="shared" si="79"/>
        <v>-107.51190403748433</v>
      </c>
      <c r="O216" s="768">
        <f t="shared" si="79"/>
        <v>76.9034046730427</v>
      </c>
      <c r="P216" s="756">
        <f>+P215-P214</f>
        <v>0</v>
      </c>
      <c r="Q216" s="272">
        <f>+Q215-Q214</f>
        <v>0</v>
      </c>
      <c r="R216" s="272">
        <f>+R215-R214</f>
        <v>0</v>
      </c>
      <c r="S216" s="272">
        <f>+S215-S214</f>
        <v>0</v>
      </c>
    </row>
    <row r="217" spans="1:19" s="217" customFormat="1" ht="21" thickBot="1">
      <c r="A217" s="288" t="s">
        <v>182</v>
      </c>
      <c r="B217" s="773">
        <f>+B214/B215*100</f>
        <v>129.43840579710144</v>
      </c>
      <c r="C217" s="766">
        <f aca="true" t="shared" si="80" ref="C217:O217">+C214/C215*100</f>
        <v>102.8547316284135</v>
      </c>
      <c r="D217" s="766">
        <f t="shared" si="80"/>
        <v>100.98257292688217</v>
      </c>
      <c r="E217" s="766">
        <f t="shared" si="80"/>
        <v>116.90678974022883</v>
      </c>
      <c r="F217" s="766">
        <v>0</v>
      </c>
      <c r="G217" s="766">
        <v>0</v>
      </c>
      <c r="H217" s="766">
        <v>0</v>
      </c>
      <c r="I217" s="766">
        <v>0</v>
      </c>
      <c r="J217" s="766">
        <v>0</v>
      </c>
      <c r="K217" s="766">
        <v>0</v>
      </c>
      <c r="L217" s="766">
        <f t="shared" si="80"/>
        <v>102.49511841098959</v>
      </c>
      <c r="M217" s="766">
        <f t="shared" si="80"/>
        <v>161.5166564219328</v>
      </c>
      <c r="N217" s="766">
        <f t="shared" si="80"/>
        <v>84.43368628755637</v>
      </c>
      <c r="O217" s="763">
        <f t="shared" si="80"/>
        <v>107.76448047180939</v>
      </c>
      <c r="P217" s="757" t="e">
        <f>+P215/P214*100</f>
        <v>#DIV/0!</v>
      </c>
      <c r="Q217" s="218" t="e">
        <f>+Q215/Q214*100</f>
        <v>#DIV/0!</v>
      </c>
      <c r="R217" s="218" t="e">
        <f>+R215/R214*100</f>
        <v>#DIV/0!</v>
      </c>
      <c r="S217" s="218" t="e">
        <f>+S215/S214*100</f>
        <v>#DIV/0!</v>
      </c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7"/>
  <sheetViews>
    <sheetView zoomScale="85" zoomScaleNormal="85" zoomScalePageLayoutView="0" workbookViewId="0" topLeftCell="A1">
      <selection activeCell="A64" sqref="A64"/>
    </sheetView>
  </sheetViews>
  <sheetFormatPr defaultColWidth="11.375" defaultRowHeight="12.75"/>
  <cols>
    <col min="1" max="1" width="122.25390625" style="10" customWidth="1"/>
    <col min="2" max="2" width="22.00390625" style="119" bestFit="1" customWidth="1"/>
    <col min="3" max="10" width="17.00390625" style="9" customWidth="1"/>
    <col min="11" max="11" width="17.00390625" style="1" customWidth="1"/>
    <col min="12" max="14" width="17.00390625" style="9" customWidth="1"/>
    <col min="15" max="15" width="19.75390625" style="9" bestFit="1" customWidth="1"/>
    <col min="16" max="16" width="16.25390625" style="9" hidden="1" customWidth="1"/>
    <col min="17" max="19" width="11.375" style="9" hidden="1" customWidth="1"/>
    <col min="20" max="20" width="15.75390625" style="9" customWidth="1"/>
    <col min="21" max="21" width="15.375" style="9" bestFit="1" customWidth="1"/>
    <col min="22" max="16384" width="11.375" style="9" customWidth="1"/>
  </cols>
  <sheetData>
    <row r="1" spans="1:16" s="63" customFormat="1" ht="18.75">
      <c r="A1" s="58" t="s">
        <v>134</v>
      </c>
      <c r="B1" s="273"/>
      <c r="C1" s="59"/>
      <c r="D1" s="60"/>
      <c r="E1" s="945"/>
      <c r="F1" s="945"/>
      <c r="G1" s="945"/>
      <c r="H1" s="60"/>
      <c r="I1" s="60"/>
      <c r="J1" s="60"/>
      <c r="K1" s="338"/>
      <c r="L1" s="60"/>
      <c r="M1" s="60"/>
      <c r="N1" s="60"/>
      <c r="O1" s="61" t="s">
        <v>160</v>
      </c>
      <c r="P1" s="62"/>
    </row>
    <row r="2" spans="1:16" s="66" customFormat="1" ht="36" customHeight="1">
      <c r="A2" s="64" t="s">
        <v>201</v>
      </c>
      <c r="B2" s="274"/>
      <c r="C2" s="65"/>
      <c r="D2" s="65"/>
      <c r="E2" s="946"/>
      <c r="F2" s="946"/>
      <c r="G2" s="946"/>
      <c r="H2" s="65"/>
      <c r="I2" s="65"/>
      <c r="J2" s="65"/>
      <c r="K2" s="339"/>
      <c r="L2" s="65"/>
      <c r="M2" s="65"/>
      <c r="N2" s="65"/>
      <c r="O2" s="65"/>
      <c r="P2" s="65"/>
    </row>
    <row r="3" spans="1:16" s="67" customFormat="1" ht="18">
      <c r="A3" s="67" t="s">
        <v>51</v>
      </c>
      <c r="B3" s="275"/>
      <c r="C3" s="68"/>
      <c r="D3" s="68"/>
      <c r="E3" s="947"/>
      <c r="F3" s="947"/>
      <c r="G3" s="948"/>
      <c r="H3" s="68"/>
      <c r="I3" s="68"/>
      <c r="J3" s="68"/>
      <c r="K3" s="340"/>
      <c r="L3" s="68"/>
      <c r="M3" s="68"/>
      <c r="N3" s="68"/>
      <c r="O3" s="68"/>
      <c r="P3" s="68"/>
    </row>
    <row r="4" spans="1:16" s="76" customFormat="1" ht="15.75">
      <c r="A4" s="71"/>
      <c r="B4" s="32"/>
      <c r="C4" s="72"/>
      <c r="D4" s="73"/>
      <c r="E4" s="949"/>
      <c r="F4" s="949"/>
      <c r="G4" s="950"/>
      <c r="H4" s="74"/>
      <c r="I4" s="72"/>
      <c r="J4" s="72"/>
      <c r="K4" s="31"/>
      <c r="L4" s="72"/>
      <c r="M4" s="72"/>
      <c r="N4" s="72"/>
      <c r="O4" s="72"/>
      <c r="P4" s="72"/>
    </row>
    <row r="5" spans="1:16" s="76" customFormat="1" ht="37.5">
      <c r="A5" s="77" t="s">
        <v>74</v>
      </c>
      <c r="B5" s="32"/>
      <c r="C5" s="72"/>
      <c r="D5" s="73"/>
      <c r="E5" s="74"/>
      <c r="F5" s="74"/>
      <c r="G5" s="75"/>
      <c r="H5" s="74"/>
      <c r="I5" s="72"/>
      <c r="J5" s="72"/>
      <c r="K5" s="31"/>
      <c r="L5" s="72"/>
      <c r="M5" s="72"/>
      <c r="N5" s="72"/>
      <c r="O5" s="72"/>
      <c r="P5" s="72"/>
    </row>
    <row r="6" spans="1:16" s="76" customFormat="1" ht="15.75">
      <c r="A6" s="71"/>
      <c r="B6" s="32"/>
      <c r="C6" s="72"/>
      <c r="D6" s="73"/>
      <c r="E6" s="74"/>
      <c r="F6" s="74"/>
      <c r="G6" s="75"/>
      <c r="H6" s="74"/>
      <c r="I6" s="72"/>
      <c r="J6" s="72"/>
      <c r="K6" s="31"/>
      <c r="L6" s="72"/>
      <c r="M6" s="72"/>
      <c r="N6" s="72"/>
      <c r="O6" s="72"/>
      <c r="P6" s="72"/>
    </row>
    <row r="7" spans="1:16" s="66" customFormat="1" ht="27.75">
      <c r="A7" s="241" t="s">
        <v>1</v>
      </c>
      <c r="B7" s="274"/>
      <c r="C7" s="65"/>
      <c r="D7" s="65"/>
      <c r="E7" s="65"/>
      <c r="F7" s="65"/>
      <c r="G7" s="65"/>
      <c r="H7" s="65"/>
      <c r="I7" s="65"/>
      <c r="J7" s="65"/>
      <c r="K7" s="339"/>
      <c r="L7" s="65"/>
      <c r="M7" s="65"/>
      <c r="N7" s="65"/>
      <c r="O7" s="78"/>
      <c r="P7" s="65"/>
    </row>
    <row r="8" ht="13.5" thickBot="1"/>
    <row r="9" spans="1:16" s="81" customFormat="1" ht="15" customHeight="1">
      <c r="A9" s="1015" t="s">
        <v>6</v>
      </c>
      <c r="B9" s="276" t="s">
        <v>2</v>
      </c>
      <c r="C9" s="79" t="s">
        <v>23</v>
      </c>
      <c r="D9" s="1017" t="s">
        <v>24</v>
      </c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9"/>
      <c r="P9" s="80" t="s">
        <v>25</v>
      </c>
    </row>
    <row r="10" spans="1:16" s="81" customFormat="1" ht="15.75">
      <c r="A10" s="1016"/>
      <c r="B10" s="277" t="s">
        <v>26</v>
      </c>
      <c r="C10" s="82" t="s">
        <v>27</v>
      </c>
      <c r="D10" s="83" t="s">
        <v>28</v>
      </c>
      <c r="E10" s="84" t="s">
        <v>29</v>
      </c>
      <c r="F10" s="84" t="s">
        <v>30</v>
      </c>
      <c r="G10" s="84" t="s">
        <v>31</v>
      </c>
      <c r="H10" s="225" t="s">
        <v>98</v>
      </c>
      <c r="I10" s="943" t="s">
        <v>32</v>
      </c>
      <c r="J10" s="943" t="s">
        <v>33</v>
      </c>
      <c r="K10" s="943" t="s">
        <v>131</v>
      </c>
      <c r="L10" s="84" t="s">
        <v>34</v>
      </c>
      <c r="M10" s="84" t="s">
        <v>35</v>
      </c>
      <c r="N10" s="84" t="s">
        <v>36</v>
      </c>
      <c r="O10" s="85" t="s">
        <v>53</v>
      </c>
      <c r="P10" s="86" t="s">
        <v>37</v>
      </c>
    </row>
    <row r="11" spans="1:16" s="81" customFormat="1" ht="15.75">
      <c r="A11" s="1016"/>
      <c r="B11" s="277" t="s">
        <v>4</v>
      </c>
      <c r="C11" s="82" t="s">
        <v>38</v>
      </c>
      <c r="D11" s="83" t="s">
        <v>39</v>
      </c>
      <c r="E11" s="84" t="s">
        <v>40</v>
      </c>
      <c r="F11" s="84" t="s">
        <v>41</v>
      </c>
      <c r="G11" s="84" t="s">
        <v>42</v>
      </c>
      <c r="H11" s="225" t="s">
        <v>99</v>
      </c>
      <c r="I11" s="943" t="s">
        <v>43</v>
      </c>
      <c r="J11" s="943" t="s">
        <v>44</v>
      </c>
      <c r="K11" s="943" t="s">
        <v>3</v>
      </c>
      <c r="L11" s="84" t="s">
        <v>45</v>
      </c>
      <c r="M11" s="84" t="s">
        <v>42</v>
      </c>
      <c r="N11" s="84"/>
      <c r="O11" s="85" t="s">
        <v>45</v>
      </c>
      <c r="P11" s="86" t="s">
        <v>46</v>
      </c>
    </row>
    <row r="12" spans="1:16" s="81" customFormat="1" ht="16.5" thickBot="1">
      <c r="A12" s="1016"/>
      <c r="B12" s="277" t="s">
        <v>47</v>
      </c>
      <c r="C12" s="82" t="s">
        <v>22</v>
      </c>
      <c r="D12" s="83"/>
      <c r="E12" s="84"/>
      <c r="F12" s="84"/>
      <c r="G12" s="84"/>
      <c r="H12" s="226"/>
      <c r="I12" s="944"/>
      <c r="J12" s="944" t="s">
        <v>48</v>
      </c>
      <c r="K12" s="943"/>
      <c r="L12" s="84" t="s">
        <v>40</v>
      </c>
      <c r="M12" s="84"/>
      <c r="N12" s="84"/>
      <c r="O12" s="85" t="s">
        <v>40</v>
      </c>
      <c r="P12" s="86" t="s">
        <v>49</v>
      </c>
    </row>
    <row r="13" spans="1:16" s="91" customFormat="1" ht="34.5" thickBot="1">
      <c r="A13" s="342" t="s">
        <v>58</v>
      </c>
      <c r="B13" s="278"/>
      <c r="C13" s="87"/>
      <c r="D13" s="87"/>
      <c r="E13" s="88"/>
      <c r="F13" s="88"/>
      <c r="G13" s="88"/>
      <c r="H13" s="88"/>
      <c r="I13" s="88"/>
      <c r="J13" s="88"/>
      <c r="K13" s="341"/>
      <c r="L13" s="88"/>
      <c r="M13" s="88"/>
      <c r="N13" s="88"/>
      <c r="O13" s="89"/>
      <c r="P13" s="90"/>
    </row>
    <row r="14" spans="1:16" s="94" customFormat="1" ht="20.25">
      <c r="A14" s="286" t="s">
        <v>179</v>
      </c>
      <c r="B14" s="931">
        <v>145964.1940000002</v>
      </c>
      <c r="C14" s="932">
        <v>25996.096716819775</v>
      </c>
      <c r="D14" s="932">
        <v>17914.460259685326</v>
      </c>
      <c r="E14" s="932">
        <v>4550.097360977888</v>
      </c>
      <c r="F14" s="932">
        <v>546.5093291989097</v>
      </c>
      <c r="G14" s="932">
        <v>283.5718081426659</v>
      </c>
      <c r="H14" s="932">
        <v>313.4124512298781</v>
      </c>
      <c r="I14" s="932">
        <v>19.791602681225545</v>
      </c>
      <c r="J14" s="932">
        <v>68.887176878461</v>
      </c>
      <c r="K14" s="932">
        <v>0.35709385458372483</v>
      </c>
      <c r="L14" s="932">
        <v>23697.087082648944</v>
      </c>
      <c r="M14" s="932">
        <v>922.7340171065007</v>
      </c>
      <c r="N14" s="932">
        <v>1376.2756170644668</v>
      </c>
      <c r="O14" s="933">
        <v>2299.0096341709677</v>
      </c>
      <c r="P14" s="93"/>
    </row>
    <row r="15" spans="1:17" s="94" customFormat="1" ht="20.25">
      <c r="A15" s="287" t="s">
        <v>180</v>
      </c>
      <c r="B15" s="934">
        <v>146117.596</v>
      </c>
      <c r="C15" s="930">
        <v>25833.413979563982</v>
      </c>
      <c r="D15" s="930">
        <v>18077.59198796278</v>
      </c>
      <c r="E15" s="930">
        <v>4396.474127706445</v>
      </c>
      <c r="F15" s="930">
        <v>550.2250256019781</v>
      </c>
      <c r="G15" s="930">
        <v>288.006935751484</v>
      </c>
      <c r="H15" s="930">
        <v>371.34939985826946</v>
      </c>
      <c r="I15" s="930">
        <v>22.29133706342472</v>
      </c>
      <c r="J15" s="930">
        <v>69.34146042205592</v>
      </c>
      <c r="K15" s="930">
        <v>1.1481956172707142</v>
      </c>
      <c r="L15" s="930">
        <v>23776.428469983704</v>
      </c>
      <c r="M15" s="930">
        <v>985.297916024657</v>
      </c>
      <c r="N15" s="930">
        <v>1071.6875935553521</v>
      </c>
      <c r="O15" s="935">
        <v>2056.9855095800094</v>
      </c>
      <c r="P15" s="224">
        <v>0.11378647725591341</v>
      </c>
      <c r="Q15" s="94">
        <v>0.0796249969596441</v>
      </c>
    </row>
    <row r="16" spans="1:19" s="98" customFormat="1" ht="20.25">
      <c r="A16" s="288" t="s">
        <v>181</v>
      </c>
      <c r="B16" s="936">
        <f>+B14-B15</f>
        <v>-153.40199999979814</v>
      </c>
      <c r="C16" s="882">
        <f aca="true" t="shared" si="0" ref="C16:O16">+C14-C15</f>
        <v>162.68273725579274</v>
      </c>
      <c r="D16" s="882">
        <f t="shared" si="0"/>
        <v>-163.13172827745439</v>
      </c>
      <c r="E16" s="882">
        <f t="shared" si="0"/>
        <v>153.6232332714426</v>
      </c>
      <c r="F16" s="882">
        <f t="shared" si="0"/>
        <v>-3.7156964030684776</v>
      </c>
      <c r="G16" s="882">
        <f t="shared" si="0"/>
        <v>-4.435127608818107</v>
      </c>
      <c r="H16" s="882">
        <f t="shared" si="0"/>
        <v>-57.93694862839135</v>
      </c>
      <c r="I16" s="882">
        <f t="shared" si="0"/>
        <v>-2.4997343821991755</v>
      </c>
      <c r="J16" s="882">
        <f t="shared" si="0"/>
        <v>-0.4542835435949115</v>
      </c>
      <c r="K16" s="882">
        <f t="shared" si="0"/>
        <v>-0.7911017626869894</v>
      </c>
      <c r="L16" s="882">
        <f t="shared" si="0"/>
        <v>-79.34138733475993</v>
      </c>
      <c r="M16" s="882">
        <f t="shared" si="0"/>
        <v>-62.56389891815627</v>
      </c>
      <c r="N16" s="882">
        <f t="shared" si="0"/>
        <v>304.5880235091147</v>
      </c>
      <c r="O16" s="937">
        <f t="shared" si="0"/>
        <v>242.0241245909583</v>
      </c>
      <c r="P16" s="919">
        <f>+P15-P14</f>
        <v>0.11378647725591341</v>
      </c>
      <c r="Q16" s="279">
        <f>+Q15-Q14</f>
        <v>0.0796249969596441</v>
      </c>
      <c r="R16" s="279">
        <f>+R15-R14</f>
        <v>0</v>
      </c>
      <c r="S16" s="279">
        <f>+S15-S14</f>
        <v>0</v>
      </c>
    </row>
    <row r="17" spans="1:19" s="98" customFormat="1" ht="21" thickBot="1">
      <c r="A17" s="288" t="s">
        <v>182</v>
      </c>
      <c r="B17" s="938">
        <f>+B14/B15*100</f>
        <v>99.89501469761397</v>
      </c>
      <c r="C17" s="887">
        <f aca="true" t="shared" si="1" ref="C17:O17">+C14/C15*100</f>
        <v>100.62973766217847</v>
      </c>
      <c r="D17" s="887">
        <f t="shared" si="1"/>
        <v>99.09760255466503</v>
      </c>
      <c r="E17" s="887">
        <f t="shared" si="1"/>
        <v>103.49423717299537</v>
      </c>
      <c r="F17" s="887">
        <f t="shared" si="1"/>
        <v>99.32469512832441</v>
      </c>
      <c r="G17" s="887">
        <f t="shared" si="1"/>
        <v>98.46006222133306</v>
      </c>
      <c r="H17" s="887">
        <f t="shared" si="1"/>
        <v>84.39826517815735</v>
      </c>
      <c r="I17" s="887">
        <f t="shared" si="1"/>
        <v>88.78607247700407</v>
      </c>
      <c r="J17" s="887">
        <f t="shared" si="1"/>
        <v>99.3448601445227</v>
      </c>
      <c r="K17" s="887">
        <f t="shared" si="1"/>
        <v>31.100436999798404</v>
      </c>
      <c r="L17" s="887">
        <f t="shared" si="1"/>
        <v>99.66630233201373</v>
      </c>
      <c r="M17" s="887">
        <f t="shared" si="1"/>
        <v>93.65025563328294</v>
      </c>
      <c r="N17" s="887">
        <f t="shared" si="1"/>
        <v>128.42134455421245</v>
      </c>
      <c r="O17" s="939">
        <f t="shared" si="1"/>
        <v>111.76596157161916</v>
      </c>
      <c r="P17" s="920" t="e">
        <f>+P15/P14*100</f>
        <v>#DIV/0!</v>
      </c>
      <c r="Q17" s="236" t="e">
        <f>+Q15/Q14*100</f>
        <v>#DIV/0!</v>
      </c>
      <c r="R17" s="236" t="e">
        <f>+R15/R14*100</f>
        <v>#DIV/0!</v>
      </c>
      <c r="S17" s="236" t="e">
        <f>+S15/S14*100</f>
        <v>#DIV/0!</v>
      </c>
    </row>
    <row r="18" spans="1:16" s="101" customFormat="1" ht="34.5" thickBot="1">
      <c r="A18" s="452" t="s">
        <v>100</v>
      </c>
      <c r="B18" s="925"/>
      <c r="C18" s="926"/>
      <c r="D18" s="926"/>
      <c r="E18" s="926"/>
      <c r="F18" s="926"/>
      <c r="G18" s="926"/>
      <c r="H18" s="926"/>
      <c r="I18" s="926"/>
      <c r="J18" s="926"/>
      <c r="K18" s="925"/>
      <c r="L18" s="926"/>
      <c r="M18" s="926"/>
      <c r="N18" s="926"/>
      <c r="O18" s="927"/>
      <c r="P18" s="107"/>
    </row>
    <row r="19" spans="1:16" s="94" customFormat="1" ht="20.25">
      <c r="A19" s="286" t="s">
        <v>179</v>
      </c>
      <c r="B19" s="931">
        <v>27001.25199999997</v>
      </c>
      <c r="C19" s="932">
        <v>23233.488395278953</v>
      </c>
      <c r="D19" s="932">
        <v>16851.66416233839</v>
      </c>
      <c r="E19" s="932">
        <v>3869.3967968596558</v>
      </c>
      <c r="F19" s="932">
        <v>627.4458125126939</v>
      </c>
      <c r="G19" s="932">
        <v>16.766926215125164</v>
      </c>
      <c r="H19" s="932">
        <v>63.5157368505234</v>
      </c>
      <c r="I19" s="932">
        <v>5.55527635039541</v>
      </c>
      <c r="J19" s="932">
        <v>4.351980295827271</v>
      </c>
      <c r="K19" s="932">
        <v>0</v>
      </c>
      <c r="L19" s="932">
        <v>21438.69669142261</v>
      </c>
      <c r="M19" s="932">
        <v>644.6016620513261</v>
      </c>
      <c r="N19" s="932">
        <v>1150.1900418049759</v>
      </c>
      <c r="O19" s="933">
        <v>1794.7917038563019</v>
      </c>
      <c r="P19" s="93"/>
    </row>
    <row r="20" spans="1:21" s="94" customFormat="1" ht="20.25">
      <c r="A20" s="287" t="s">
        <v>180</v>
      </c>
      <c r="B20" s="934">
        <v>26162.908000000025</v>
      </c>
      <c r="C20" s="930">
        <v>23124.925467000776</v>
      </c>
      <c r="D20" s="930">
        <v>17032.808422901584</v>
      </c>
      <c r="E20" s="930">
        <v>3745.474247995166</v>
      </c>
      <c r="F20" s="930">
        <v>642.169803907117</v>
      </c>
      <c r="G20" s="930">
        <v>16.887062656286773</v>
      </c>
      <c r="H20" s="930">
        <v>58.04258583691581</v>
      </c>
      <c r="I20" s="930">
        <v>5.330555507565643</v>
      </c>
      <c r="J20" s="930">
        <v>3.5987589758753082</v>
      </c>
      <c r="K20" s="930">
        <v>0</v>
      </c>
      <c r="L20" s="930">
        <v>21504.31143778051</v>
      </c>
      <c r="M20" s="930">
        <v>667.7994217360431</v>
      </c>
      <c r="N20" s="930">
        <v>952.8146074842538</v>
      </c>
      <c r="O20" s="935">
        <v>1620.614029220297</v>
      </c>
      <c r="P20" s="224"/>
      <c r="U20" s="240"/>
    </row>
    <row r="21" spans="1:16" s="98" customFormat="1" ht="21" thickBot="1">
      <c r="A21" s="288" t="s">
        <v>181</v>
      </c>
      <c r="B21" s="936">
        <f>+B19-B20</f>
        <v>838.3439999999464</v>
      </c>
      <c r="C21" s="882">
        <f aca="true" t="shared" si="2" ref="C21:O21">+C19-C20</f>
        <v>108.56292827817742</v>
      </c>
      <c r="D21" s="882">
        <f t="shared" si="2"/>
        <v>-181.1442605631928</v>
      </c>
      <c r="E21" s="882">
        <f t="shared" si="2"/>
        <v>123.92254886448973</v>
      </c>
      <c r="F21" s="882">
        <f t="shared" si="2"/>
        <v>-14.723991394423024</v>
      </c>
      <c r="G21" s="882">
        <f t="shared" si="2"/>
        <v>-0.12013644116160904</v>
      </c>
      <c r="H21" s="882">
        <f t="shared" si="2"/>
        <v>5.473151013607591</v>
      </c>
      <c r="I21" s="882">
        <f t="shared" si="2"/>
        <v>0.22472084282976645</v>
      </c>
      <c r="J21" s="882">
        <f t="shared" si="2"/>
        <v>0.7532213199519631</v>
      </c>
      <c r="K21" s="882">
        <f t="shared" si="2"/>
        <v>0</v>
      </c>
      <c r="L21" s="882">
        <f t="shared" si="2"/>
        <v>-65.6147463579</v>
      </c>
      <c r="M21" s="882">
        <f t="shared" si="2"/>
        <v>-23.19775968471697</v>
      </c>
      <c r="N21" s="882">
        <f t="shared" si="2"/>
        <v>197.3754343207221</v>
      </c>
      <c r="O21" s="937">
        <f t="shared" si="2"/>
        <v>174.1776746360049</v>
      </c>
      <c r="P21" s="105"/>
    </row>
    <row r="22" spans="1:16" s="98" customFormat="1" ht="21" thickBot="1">
      <c r="A22" s="288" t="s">
        <v>182</v>
      </c>
      <c r="B22" s="938">
        <f>+B19/B20*100</f>
        <v>103.20432269990762</v>
      </c>
      <c r="C22" s="887">
        <f aca="true" t="shared" si="3" ref="C22:O22">+C19/C20*100</f>
        <v>100.46946282457469</v>
      </c>
      <c r="D22" s="887">
        <f t="shared" si="3"/>
        <v>98.93649798632366</v>
      </c>
      <c r="E22" s="887">
        <f t="shared" si="3"/>
        <v>103.3085943370408</v>
      </c>
      <c r="F22" s="887">
        <f t="shared" si="3"/>
        <v>97.70714983718656</v>
      </c>
      <c r="G22" s="887">
        <f t="shared" si="3"/>
        <v>99.28858888246688</v>
      </c>
      <c r="H22" s="887">
        <f t="shared" si="3"/>
        <v>109.42954373015993</v>
      </c>
      <c r="I22" s="887">
        <f t="shared" si="3"/>
        <v>104.21571152407701</v>
      </c>
      <c r="J22" s="887">
        <f t="shared" si="3"/>
        <v>120.93002962969368</v>
      </c>
      <c r="K22" s="887">
        <v>0</v>
      </c>
      <c r="L22" s="887">
        <f t="shared" si="3"/>
        <v>99.69487632027769</v>
      </c>
      <c r="M22" s="887">
        <f t="shared" si="3"/>
        <v>96.52623842883676</v>
      </c>
      <c r="N22" s="887">
        <f t="shared" si="3"/>
        <v>120.71498828527186</v>
      </c>
      <c r="O22" s="939">
        <f t="shared" si="3"/>
        <v>110.74763463079513</v>
      </c>
      <c r="P22" s="106"/>
    </row>
    <row r="23" spans="1:16" s="102" customFormat="1" ht="34.5" thickBot="1">
      <c r="A23" s="452" t="s">
        <v>101</v>
      </c>
      <c r="B23" s="890"/>
      <c r="C23" s="928"/>
      <c r="D23" s="928"/>
      <c r="E23" s="928"/>
      <c r="F23" s="928"/>
      <c r="G23" s="928"/>
      <c r="H23" s="928"/>
      <c r="I23" s="928"/>
      <c r="J23" s="928"/>
      <c r="K23" s="890"/>
      <c r="L23" s="928"/>
      <c r="M23" s="928"/>
      <c r="N23" s="928"/>
      <c r="O23" s="929"/>
      <c r="P23" s="108"/>
    </row>
    <row r="24" spans="1:16" s="94" customFormat="1" ht="20.25">
      <c r="A24" s="286" t="s">
        <v>179</v>
      </c>
      <c r="B24" s="931">
        <v>53938.69499999991</v>
      </c>
      <c r="C24" s="932">
        <v>26974.826912293764</v>
      </c>
      <c r="D24" s="932">
        <v>18439.610626471433</v>
      </c>
      <c r="E24" s="932">
        <v>4721.833682356113</v>
      </c>
      <c r="F24" s="932">
        <v>591.418608045054</v>
      </c>
      <c r="G24" s="932">
        <v>371.34565145362455</v>
      </c>
      <c r="H24" s="932">
        <v>393.16996978390654</v>
      </c>
      <c r="I24" s="932">
        <v>24.21745495820153</v>
      </c>
      <c r="J24" s="932">
        <v>39.845130352770624</v>
      </c>
      <c r="K24" s="932">
        <v>0.7472124912674795</v>
      </c>
      <c r="L24" s="932">
        <v>24582.18833591238</v>
      </c>
      <c r="M24" s="932">
        <v>889.9110678644836</v>
      </c>
      <c r="N24" s="932">
        <v>1502.7275085168465</v>
      </c>
      <c r="O24" s="933">
        <v>2392.6385763813305</v>
      </c>
      <c r="P24" s="93"/>
    </row>
    <row r="25" spans="1:21" s="94" customFormat="1" ht="20.25">
      <c r="A25" s="287" t="s">
        <v>180</v>
      </c>
      <c r="B25" s="934">
        <v>53435.74400000002</v>
      </c>
      <c r="C25" s="930">
        <v>26653.95400564337</v>
      </c>
      <c r="D25" s="930">
        <v>18569.000776583758</v>
      </c>
      <c r="E25" s="930">
        <v>4555.521342605442</v>
      </c>
      <c r="F25" s="930">
        <v>598.0372161250976</v>
      </c>
      <c r="G25" s="930">
        <v>372.16382259036214</v>
      </c>
      <c r="H25" s="930">
        <v>440.5995310928957</v>
      </c>
      <c r="I25" s="930">
        <v>26.919619883399875</v>
      </c>
      <c r="J25" s="930">
        <v>37.72920550459006</v>
      </c>
      <c r="K25" s="930">
        <v>0.9803409867372669</v>
      </c>
      <c r="L25" s="930">
        <v>24600.951855372285</v>
      </c>
      <c r="M25" s="930">
        <v>944.4738728318854</v>
      </c>
      <c r="N25" s="930">
        <v>1108.528277439161</v>
      </c>
      <c r="O25" s="935">
        <v>2053.0021502710465</v>
      </c>
      <c r="P25" s="224"/>
      <c r="U25" s="240"/>
    </row>
    <row r="26" spans="1:16" s="98" customFormat="1" ht="21" thickBot="1">
      <c r="A26" s="288" t="s">
        <v>181</v>
      </c>
      <c r="B26" s="936">
        <f>+B24-B25</f>
        <v>502.9509999998918</v>
      </c>
      <c r="C26" s="882">
        <f aca="true" t="shared" si="4" ref="C26:O26">+C24-C25</f>
        <v>320.8729066503947</v>
      </c>
      <c r="D26" s="882">
        <f t="shared" si="4"/>
        <v>-129.3901501123255</v>
      </c>
      <c r="E26" s="882">
        <f t="shared" si="4"/>
        <v>166.31233975067062</v>
      </c>
      <c r="F26" s="882">
        <f t="shared" si="4"/>
        <v>-6.6186080800436</v>
      </c>
      <c r="G26" s="882">
        <f t="shared" si="4"/>
        <v>-0.8181711367375897</v>
      </c>
      <c r="H26" s="882">
        <f t="shared" si="4"/>
        <v>-47.42956130898915</v>
      </c>
      <c r="I26" s="882">
        <f t="shared" si="4"/>
        <v>-2.702164925198346</v>
      </c>
      <c r="J26" s="882">
        <f t="shared" si="4"/>
        <v>2.115924848180562</v>
      </c>
      <c r="K26" s="882">
        <f t="shared" si="4"/>
        <v>-0.23312849546978742</v>
      </c>
      <c r="L26" s="882">
        <f t="shared" si="4"/>
        <v>-18.763519459906092</v>
      </c>
      <c r="M26" s="882">
        <f t="shared" si="4"/>
        <v>-54.5628049674018</v>
      </c>
      <c r="N26" s="882">
        <f t="shared" si="4"/>
        <v>394.19923107768545</v>
      </c>
      <c r="O26" s="937">
        <f t="shared" si="4"/>
        <v>339.636426110284</v>
      </c>
      <c r="P26" s="105"/>
    </row>
    <row r="27" spans="1:16" s="98" customFormat="1" ht="21" thickBot="1">
      <c r="A27" s="288" t="s">
        <v>182</v>
      </c>
      <c r="B27" s="938">
        <f>+B24/B25*100</f>
        <v>100.9412257832508</v>
      </c>
      <c r="C27" s="887">
        <f aca="true" t="shared" si="5" ref="C27:O27">+C24/C25*100</f>
        <v>101.20384730379011</v>
      </c>
      <c r="D27" s="887">
        <f t="shared" si="5"/>
        <v>99.30319271527259</v>
      </c>
      <c r="E27" s="887">
        <f t="shared" si="5"/>
        <v>103.65078609544065</v>
      </c>
      <c r="F27" s="887">
        <f t="shared" si="5"/>
        <v>98.89327822724346</v>
      </c>
      <c r="G27" s="887">
        <f t="shared" si="5"/>
        <v>99.78015833698105</v>
      </c>
      <c r="H27" s="887">
        <f t="shared" si="5"/>
        <v>89.23522201865686</v>
      </c>
      <c r="I27" s="887">
        <f t="shared" si="5"/>
        <v>89.96209851066787</v>
      </c>
      <c r="J27" s="887">
        <f t="shared" si="5"/>
        <v>105.60818819236239</v>
      </c>
      <c r="K27" s="887">
        <f t="shared" si="5"/>
        <v>76.2196522818375</v>
      </c>
      <c r="L27" s="887">
        <f t="shared" si="5"/>
        <v>99.92372848184812</v>
      </c>
      <c r="M27" s="887">
        <f t="shared" si="5"/>
        <v>94.22294183704605</v>
      </c>
      <c r="N27" s="887">
        <f t="shared" si="5"/>
        <v>135.56059318471648</v>
      </c>
      <c r="O27" s="939">
        <f t="shared" si="5"/>
        <v>116.54340333084619</v>
      </c>
      <c r="P27" s="106"/>
    </row>
    <row r="28" spans="1:16" s="102" customFormat="1" ht="34.5" thickBot="1">
      <c r="A28" s="452" t="s">
        <v>209</v>
      </c>
      <c r="B28" s="890"/>
      <c r="C28" s="928"/>
      <c r="D28" s="928"/>
      <c r="E28" s="928"/>
      <c r="F28" s="928"/>
      <c r="G28" s="928"/>
      <c r="H28" s="928"/>
      <c r="I28" s="928"/>
      <c r="J28" s="928"/>
      <c r="K28" s="890"/>
      <c r="L28" s="928"/>
      <c r="M28" s="928"/>
      <c r="N28" s="928"/>
      <c r="O28" s="929"/>
      <c r="P28" s="108"/>
    </row>
    <row r="29" spans="1:16" s="94" customFormat="1" ht="20.25">
      <c r="A29" s="286" t="s">
        <v>179</v>
      </c>
      <c r="B29" s="931">
        <v>7451.903000000007</v>
      </c>
      <c r="C29" s="932">
        <v>26230.86430629417</v>
      </c>
      <c r="D29" s="932">
        <v>18850.42832906797</v>
      </c>
      <c r="E29" s="932">
        <v>4546.014431928774</v>
      </c>
      <c r="F29" s="932">
        <v>464.882169471789</v>
      </c>
      <c r="G29" s="932">
        <v>25.039465310628238</v>
      </c>
      <c r="H29" s="932">
        <v>261.1325925740039</v>
      </c>
      <c r="I29" s="932">
        <v>7.436523261239437</v>
      </c>
      <c r="J29" s="932">
        <v>12.53853098553035</v>
      </c>
      <c r="K29" s="932">
        <v>0</v>
      </c>
      <c r="L29" s="932">
        <v>24167.47204259994</v>
      </c>
      <c r="M29" s="932">
        <v>896.5793815798899</v>
      </c>
      <c r="N29" s="932">
        <v>1166.8128821143612</v>
      </c>
      <c r="O29" s="933">
        <v>2063.392263694251</v>
      </c>
      <c r="P29" s="93"/>
    </row>
    <row r="30" spans="1:16" s="94" customFormat="1" ht="20.25">
      <c r="A30" s="287" t="s">
        <v>180</v>
      </c>
      <c r="B30" s="934">
        <v>7353.632999999993</v>
      </c>
      <c r="C30" s="930">
        <v>26210.696807958753</v>
      </c>
      <c r="D30" s="930">
        <v>19036.60945548956</v>
      </c>
      <c r="E30" s="930">
        <v>4353.111845079391</v>
      </c>
      <c r="F30" s="930">
        <v>475.5052819923619</v>
      </c>
      <c r="G30" s="930">
        <v>24.577568212428712</v>
      </c>
      <c r="H30" s="930">
        <v>317.28641248935554</v>
      </c>
      <c r="I30" s="930">
        <v>9.131563496120453</v>
      </c>
      <c r="J30" s="930">
        <v>12.493835813309346</v>
      </c>
      <c r="K30" s="930">
        <v>0</v>
      </c>
      <c r="L30" s="930">
        <v>24228.715962572533</v>
      </c>
      <c r="M30" s="930">
        <v>983.2296158919012</v>
      </c>
      <c r="N30" s="930">
        <v>998.7512294943199</v>
      </c>
      <c r="O30" s="935">
        <v>1981.9808453862213</v>
      </c>
      <c r="P30" s="224"/>
    </row>
    <row r="31" spans="1:19" s="98" customFormat="1" ht="20.25">
      <c r="A31" s="288" t="s">
        <v>181</v>
      </c>
      <c r="B31" s="936">
        <f>+B29-B30</f>
        <v>98.27000000001317</v>
      </c>
      <c r="C31" s="882">
        <f aca="true" t="shared" si="6" ref="C31:O31">+C29-C30</f>
        <v>20.167498335416894</v>
      </c>
      <c r="D31" s="882">
        <f t="shared" si="6"/>
        <v>-186.1811264215903</v>
      </c>
      <c r="E31" s="882">
        <f t="shared" si="6"/>
        <v>192.90258684938271</v>
      </c>
      <c r="F31" s="882">
        <f t="shared" si="6"/>
        <v>-10.623112520572931</v>
      </c>
      <c r="G31" s="882">
        <f t="shared" si="6"/>
        <v>0.4618970981995254</v>
      </c>
      <c r="H31" s="882">
        <f t="shared" si="6"/>
        <v>-56.15381991535162</v>
      </c>
      <c r="I31" s="882">
        <f t="shared" si="6"/>
        <v>-1.6950402348810156</v>
      </c>
      <c r="J31" s="882">
        <f t="shared" si="6"/>
        <v>0.0446951722210045</v>
      </c>
      <c r="K31" s="882">
        <f t="shared" si="6"/>
        <v>0</v>
      </c>
      <c r="L31" s="882">
        <f t="shared" si="6"/>
        <v>-61.243919972592266</v>
      </c>
      <c r="M31" s="882">
        <f t="shared" si="6"/>
        <v>-86.65023431201132</v>
      </c>
      <c r="N31" s="882">
        <f t="shared" si="6"/>
        <v>168.0616526200413</v>
      </c>
      <c r="O31" s="937">
        <f t="shared" si="6"/>
        <v>81.41141830802985</v>
      </c>
      <c r="P31" s="919">
        <f>+P30-P29</f>
        <v>0</v>
      </c>
      <c r="Q31" s="279">
        <f>+Q30-Q29</f>
        <v>0</v>
      </c>
      <c r="R31" s="279">
        <f>+R30-R29</f>
        <v>0</v>
      </c>
      <c r="S31" s="279">
        <f>+S30-S29</f>
        <v>0</v>
      </c>
    </row>
    <row r="32" spans="1:19" s="98" customFormat="1" ht="21" thickBot="1">
      <c r="A32" s="288" t="s">
        <v>182</v>
      </c>
      <c r="B32" s="938">
        <f>+B29/B30*100</f>
        <v>101.33634626585273</v>
      </c>
      <c r="C32" s="887">
        <f aca="true" t="shared" si="7" ref="C32:O32">+C29/C30*100</f>
        <v>100.07694377025985</v>
      </c>
      <c r="D32" s="887">
        <f t="shared" si="7"/>
        <v>99.02198378940898</v>
      </c>
      <c r="E32" s="887">
        <f t="shared" si="7"/>
        <v>104.43137217040342</v>
      </c>
      <c r="F32" s="887">
        <f t="shared" si="7"/>
        <v>97.76593175241666</v>
      </c>
      <c r="G32" s="887">
        <f t="shared" si="7"/>
        <v>101.87934418168332</v>
      </c>
      <c r="H32" s="887">
        <f t="shared" si="7"/>
        <v>82.30185166935395</v>
      </c>
      <c r="I32" s="887">
        <f t="shared" si="7"/>
        <v>81.4375683244041</v>
      </c>
      <c r="J32" s="887">
        <f t="shared" si="7"/>
        <v>100.35773779077033</v>
      </c>
      <c r="K32" s="887">
        <v>0</v>
      </c>
      <c r="L32" s="887">
        <f t="shared" si="7"/>
        <v>99.74722589481343</v>
      </c>
      <c r="M32" s="887">
        <f t="shared" si="7"/>
        <v>91.18718222971654</v>
      </c>
      <c r="N32" s="887">
        <f t="shared" si="7"/>
        <v>116.82717854626652</v>
      </c>
      <c r="O32" s="939">
        <f t="shared" si="7"/>
        <v>104.1075784610908</v>
      </c>
      <c r="P32" s="920" t="e">
        <f>+P29/P30*100</f>
        <v>#DIV/0!</v>
      </c>
      <c r="Q32" s="236" t="e">
        <f>+Q29/Q30*100</f>
        <v>#DIV/0!</v>
      </c>
      <c r="R32" s="236" t="e">
        <f>+R29/R30*100</f>
        <v>#DIV/0!</v>
      </c>
      <c r="S32" s="236" t="e">
        <f>+S29/S30*100</f>
        <v>#DIV/0!</v>
      </c>
    </row>
    <row r="33" spans="1:16" s="102" customFormat="1" ht="34.5" thickBot="1">
      <c r="A33" s="452" t="s">
        <v>208</v>
      </c>
      <c r="B33" s="890"/>
      <c r="C33" s="928"/>
      <c r="D33" s="928"/>
      <c r="E33" s="928"/>
      <c r="F33" s="928"/>
      <c r="G33" s="928"/>
      <c r="H33" s="928"/>
      <c r="I33" s="928"/>
      <c r="J33" s="928"/>
      <c r="K33" s="890"/>
      <c r="L33" s="928"/>
      <c r="M33" s="928"/>
      <c r="N33" s="928"/>
      <c r="O33" s="929"/>
      <c r="P33" s="108"/>
    </row>
    <row r="34" spans="1:16" s="94" customFormat="1" ht="20.25">
      <c r="A34" s="286" t="s">
        <v>179</v>
      </c>
      <c r="B34" s="931">
        <v>10026.677999999996</v>
      </c>
      <c r="C34" s="932">
        <v>26237.021058553335</v>
      </c>
      <c r="D34" s="932">
        <v>18000.329263258147</v>
      </c>
      <c r="E34" s="932">
        <v>4761.3318189733445</v>
      </c>
      <c r="F34" s="932">
        <v>502.31342823615154</v>
      </c>
      <c r="G34" s="932">
        <v>394.06675870113725</v>
      </c>
      <c r="H34" s="932">
        <v>257.2439329689589</v>
      </c>
      <c r="I34" s="932">
        <v>16.296923068637494</v>
      </c>
      <c r="J34" s="932">
        <v>29.00964141197448</v>
      </c>
      <c r="K34" s="932">
        <v>0</v>
      </c>
      <c r="L34" s="932">
        <v>23960.59176661836</v>
      </c>
      <c r="M34" s="932">
        <v>990.6837123255917</v>
      </c>
      <c r="N34" s="932">
        <v>1285.745579609386</v>
      </c>
      <c r="O34" s="933">
        <v>2276.4292919349778</v>
      </c>
      <c r="P34" s="93"/>
    </row>
    <row r="35" spans="1:16" s="94" customFormat="1" ht="20.25">
      <c r="A35" s="287" t="s">
        <v>180</v>
      </c>
      <c r="B35" s="934">
        <v>10655.931000000004</v>
      </c>
      <c r="C35" s="930">
        <v>26091.502469375955</v>
      </c>
      <c r="D35" s="930">
        <v>18189.518353675518</v>
      </c>
      <c r="E35" s="930">
        <v>4599.545955518411</v>
      </c>
      <c r="F35" s="930">
        <v>484.4208904255604</v>
      </c>
      <c r="G35" s="930">
        <v>391.6118403919846</v>
      </c>
      <c r="H35" s="930">
        <v>318.39718337765714</v>
      </c>
      <c r="I35" s="930">
        <v>19.656197410937935</v>
      </c>
      <c r="J35" s="930">
        <v>30.603934716419094</v>
      </c>
      <c r="K35" s="930">
        <v>0</v>
      </c>
      <c r="L35" s="930">
        <v>24033.754355516492</v>
      </c>
      <c r="M35" s="930">
        <v>1036.133726841887</v>
      </c>
      <c r="N35" s="930">
        <v>1021.6143870175831</v>
      </c>
      <c r="O35" s="935">
        <v>2057.74811385947</v>
      </c>
      <c r="P35" s="224"/>
    </row>
    <row r="36" spans="1:16" s="98" customFormat="1" ht="21" thickBot="1">
      <c r="A36" s="288" t="s">
        <v>181</v>
      </c>
      <c r="B36" s="936">
        <f>+B34-B35</f>
        <v>-629.2530000000079</v>
      </c>
      <c r="C36" s="882">
        <f aca="true" t="shared" si="8" ref="C36:O36">+C34-C35</f>
        <v>145.5185891773799</v>
      </c>
      <c r="D36" s="882">
        <f t="shared" si="8"/>
        <v>-189.1890904173706</v>
      </c>
      <c r="E36" s="882">
        <f t="shared" si="8"/>
        <v>161.78586345493386</v>
      </c>
      <c r="F36" s="882">
        <f t="shared" si="8"/>
        <v>17.892537810591136</v>
      </c>
      <c r="G36" s="882">
        <f t="shared" si="8"/>
        <v>2.4549183091526743</v>
      </c>
      <c r="H36" s="882">
        <f t="shared" si="8"/>
        <v>-61.15325040869823</v>
      </c>
      <c r="I36" s="882">
        <f t="shared" si="8"/>
        <v>-3.3592743423004414</v>
      </c>
      <c r="J36" s="882">
        <f t="shared" si="8"/>
        <v>-1.5942933044446121</v>
      </c>
      <c r="K36" s="882">
        <f t="shared" si="8"/>
        <v>0</v>
      </c>
      <c r="L36" s="882">
        <f t="shared" si="8"/>
        <v>-73.16258889813253</v>
      </c>
      <c r="M36" s="882">
        <f t="shared" si="8"/>
        <v>-45.450014516295255</v>
      </c>
      <c r="N36" s="882">
        <f t="shared" si="8"/>
        <v>264.1311925918028</v>
      </c>
      <c r="O36" s="937">
        <f t="shared" si="8"/>
        <v>218.6811780755079</v>
      </c>
      <c r="P36" s="105"/>
    </row>
    <row r="37" spans="1:16" s="98" customFormat="1" ht="21" thickBot="1">
      <c r="A37" s="288" t="s">
        <v>182</v>
      </c>
      <c r="B37" s="938">
        <f>+B34/B35*100</f>
        <v>94.09480973553595</v>
      </c>
      <c r="C37" s="887">
        <f aca="true" t="shared" si="9" ref="C37:O37">+C34/C35*100</f>
        <v>100.55772406877747</v>
      </c>
      <c r="D37" s="887">
        <f t="shared" si="9"/>
        <v>98.95990049467615</v>
      </c>
      <c r="E37" s="887">
        <f t="shared" si="9"/>
        <v>103.517431177328</v>
      </c>
      <c r="F37" s="887">
        <f t="shared" si="9"/>
        <v>103.69359335326614</v>
      </c>
      <c r="G37" s="887">
        <f t="shared" si="9"/>
        <v>100.62687540465973</v>
      </c>
      <c r="H37" s="887">
        <f t="shared" si="9"/>
        <v>80.79340722805229</v>
      </c>
      <c r="I37" s="887">
        <f t="shared" si="9"/>
        <v>82.90984633461642</v>
      </c>
      <c r="J37" s="887">
        <f t="shared" si="9"/>
        <v>94.79056102028191</v>
      </c>
      <c r="K37" s="887">
        <v>0</v>
      </c>
      <c r="L37" s="887">
        <f t="shared" si="9"/>
        <v>99.69558401980862</v>
      </c>
      <c r="M37" s="887">
        <f t="shared" si="9"/>
        <v>95.61349917111318</v>
      </c>
      <c r="N37" s="887">
        <f t="shared" si="9"/>
        <v>125.85429453111811</v>
      </c>
      <c r="O37" s="939">
        <f t="shared" si="9"/>
        <v>110.62720828670103</v>
      </c>
      <c r="P37" s="106"/>
    </row>
    <row r="38" spans="1:16" s="102" customFormat="1" ht="34.5" thickBot="1">
      <c r="A38" s="452" t="s">
        <v>207</v>
      </c>
      <c r="B38" s="890"/>
      <c r="C38" s="928"/>
      <c r="D38" s="928"/>
      <c r="E38" s="928"/>
      <c r="F38" s="928"/>
      <c r="G38" s="928"/>
      <c r="H38" s="928"/>
      <c r="I38" s="928"/>
      <c r="J38" s="928"/>
      <c r="K38" s="890"/>
      <c r="L38" s="928"/>
      <c r="M38" s="928"/>
      <c r="N38" s="928"/>
      <c r="O38" s="929"/>
      <c r="P38" s="108"/>
    </row>
    <row r="39" spans="1:16" s="94" customFormat="1" ht="20.25">
      <c r="A39" s="286" t="s">
        <v>179</v>
      </c>
      <c r="B39" s="931">
        <v>8935.061999999998</v>
      </c>
      <c r="C39" s="932">
        <v>28010.195946784304</v>
      </c>
      <c r="D39" s="932">
        <v>18568.701146114032</v>
      </c>
      <c r="E39" s="932">
        <v>5016.003125290752</v>
      </c>
      <c r="F39" s="932">
        <v>424.01898460991833</v>
      </c>
      <c r="G39" s="932">
        <v>272.8955975160927</v>
      </c>
      <c r="H39" s="932">
        <v>738.742784698454</v>
      </c>
      <c r="I39" s="932">
        <v>33.24063858389192</v>
      </c>
      <c r="J39" s="932">
        <v>35.34611735206763</v>
      </c>
      <c r="K39" s="932">
        <v>1.064448871945899</v>
      </c>
      <c r="L39" s="932">
        <v>25090.012843037155</v>
      </c>
      <c r="M39" s="932">
        <v>1353.096924975638</v>
      </c>
      <c r="N39" s="932">
        <v>1567.086178771526</v>
      </c>
      <c r="O39" s="933">
        <v>2920.183103747164</v>
      </c>
      <c r="P39" s="93"/>
    </row>
    <row r="40" spans="1:16" s="94" customFormat="1" ht="20.25">
      <c r="A40" s="287" t="s">
        <v>180</v>
      </c>
      <c r="B40" s="934">
        <v>9201.809000000003</v>
      </c>
      <c r="C40" s="930">
        <v>27654.57972267555</v>
      </c>
      <c r="D40" s="930">
        <v>18739.202793349297</v>
      </c>
      <c r="E40" s="930">
        <v>4794.09056052638</v>
      </c>
      <c r="F40" s="930">
        <v>413.8463244926442</v>
      </c>
      <c r="G40" s="930">
        <v>275.3041639239994</v>
      </c>
      <c r="H40" s="930">
        <v>928.3133620791294</v>
      </c>
      <c r="I40" s="930">
        <v>39.59602762167018</v>
      </c>
      <c r="J40" s="930">
        <v>29.72987883867906</v>
      </c>
      <c r="K40" s="930">
        <v>1.4527849904295989</v>
      </c>
      <c r="L40" s="930">
        <v>25221.535895822224</v>
      </c>
      <c r="M40" s="930">
        <v>1427.1775890298672</v>
      </c>
      <c r="N40" s="930">
        <v>1005.8662378234537</v>
      </c>
      <c r="O40" s="935">
        <v>2433.0438268533217</v>
      </c>
      <c r="P40" s="224"/>
    </row>
    <row r="41" spans="1:16" s="98" customFormat="1" ht="21" thickBot="1">
      <c r="A41" s="288" t="s">
        <v>181</v>
      </c>
      <c r="B41" s="936">
        <f>+B39-B40</f>
        <v>-266.74700000000485</v>
      </c>
      <c r="C41" s="882">
        <f aca="true" t="shared" si="10" ref="C41:O41">+C39-C40</f>
        <v>355.616224108755</v>
      </c>
      <c r="D41" s="882">
        <f t="shared" si="10"/>
        <v>-170.5016472352654</v>
      </c>
      <c r="E41" s="882">
        <f t="shared" si="10"/>
        <v>221.9125647643723</v>
      </c>
      <c r="F41" s="882">
        <f t="shared" si="10"/>
        <v>10.17266011727412</v>
      </c>
      <c r="G41" s="882">
        <f t="shared" si="10"/>
        <v>-2.408566407906676</v>
      </c>
      <c r="H41" s="882">
        <f t="shared" si="10"/>
        <v>-189.57057738067545</v>
      </c>
      <c r="I41" s="882">
        <f t="shared" si="10"/>
        <v>-6.355389037778259</v>
      </c>
      <c r="J41" s="882">
        <f t="shared" si="10"/>
        <v>5.61623851338857</v>
      </c>
      <c r="K41" s="882">
        <f t="shared" si="10"/>
        <v>-0.38833611848369975</v>
      </c>
      <c r="L41" s="882">
        <f t="shared" si="10"/>
        <v>-131.523052785069</v>
      </c>
      <c r="M41" s="882">
        <f t="shared" si="10"/>
        <v>-74.08066405422915</v>
      </c>
      <c r="N41" s="882">
        <f t="shared" si="10"/>
        <v>561.2199409480722</v>
      </c>
      <c r="O41" s="937">
        <f t="shared" si="10"/>
        <v>487.1392768938422</v>
      </c>
      <c r="P41" s="105"/>
    </row>
    <row r="42" spans="1:16" s="98" customFormat="1" ht="21" thickBot="1">
      <c r="A42" s="288" t="s">
        <v>182</v>
      </c>
      <c r="B42" s="938">
        <f>+B39/B40*100</f>
        <v>97.10114608986119</v>
      </c>
      <c r="C42" s="887">
        <f aca="true" t="shared" si="11" ref="C42:O42">+C39/C40*100</f>
        <v>101.28592163639776</v>
      </c>
      <c r="D42" s="887">
        <f t="shared" si="11"/>
        <v>99.09013393410856</v>
      </c>
      <c r="E42" s="887">
        <f t="shared" si="11"/>
        <v>104.62887719709673</v>
      </c>
      <c r="F42" s="887">
        <f t="shared" si="11"/>
        <v>102.4580767099346</v>
      </c>
      <c r="G42" s="887">
        <f t="shared" si="11"/>
        <v>99.12512532553936</v>
      </c>
      <c r="H42" s="887">
        <f t="shared" si="11"/>
        <v>79.57903170152618</v>
      </c>
      <c r="I42" s="887">
        <f t="shared" si="11"/>
        <v>83.94942770900566</v>
      </c>
      <c r="J42" s="887">
        <f t="shared" si="11"/>
        <v>118.89088934355748</v>
      </c>
      <c r="K42" s="887">
        <f t="shared" si="11"/>
        <v>73.26953946785574</v>
      </c>
      <c r="L42" s="887">
        <f t="shared" si="11"/>
        <v>99.47852877267933</v>
      </c>
      <c r="M42" s="887">
        <f t="shared" si="11"/>
        <v>94.80928900343888</v>
      </c>
      <c r="N42" s="887">
        <f t="shared" si="11"/>
        <v>155.7946891787987</v>
      </c>
      <c r="O42" s="939">
        <f t="shared" si="11"/>
        <v>120.02180443760702</v>
      </c>
      <c r="P42" s="106"/>
    </row>
    <row r="43" spans="1:16" s="102" customFormat="1" ht="34.5" thickBot="1">
      <c r="A43" s="452" t="s">
        <v>205</v>
      </c>
      <c r="B43" s="890"/>
      <c r="C43" s="928"/>
      <c r="D43" s="928"/>
      <c r="E43" s="928"/>
      <c r="F43" s="928"/>
      <c r="G43" s="928"/>
      <c r="H43" s="928"/>
      <c r="I43" s="928"/>
      <c r="J43" s="928"/>
      <c r="K43" s="890"/>
      <c r="L43" s="928"/>
      <c r="M43" s="928"/>
      <c r="N43" s="928"/>
      <c r="O43" s="929"/>
      <c r="P43" s="108"/>
    </row>
    <row r="44" spans="1:16" s="94" customFormat="1" ht="20.25">
      <c r="A44" s="286" t="s">
        <v>179</v>
      </c>
      <c r="B44" s="931">
        <v>13958.862000000006</v>
      </c>
      <c r="C44" s="932">
        <v>27891.40608907324</v>
      </c>
      <c r="D44" s="932">
        <v>18607.801821523833</v>
      </c>
      <c r="E44" s="932">
        <v>5060.64345240559</v>
      </c>
      <c r="F44" s="932">
        <v>488.70784858154366</v>
      </c>
      <c r="G44" s="932">
        <v>300.88980391094884</v>
      </c>
      <c r="H44" s="932">
        <v>580.92851695217</v>
      </c>
      <c r="I44" s="932">
        <v>20.131309175967687</v>
      </c>
      <c r="J44" s="932">
        <v>33.6325411054282</v>
      </c>
      <c r="K44" s="932">
        <v>0.16536687111981851</v>
      </c>
      <c r="L44" s="932">
        <v>25092.9006605266</v>
      </c>
      <c r="M44" s="932">
        <v>1323.6031884261047</v>
      </c>
      <c r="N44" s="932">
        <v>1474.9022401205289</v>
      </c>
      <c r="O44" s="933">
        <v>2798.505428546633</v>
      </c>
      <c r="P44" s="93"/>
    </row>
    <row r="45" spans="1:16" s="94" customFormat="1" ht="20.25">
      <c r="A45" s="287" t="s">
        <v>180</v>
      </c>
      <c r="B45" s="934">
        <v>14631.183000000006</v>
      </c>
      <c r="C45" s="930">
        <v>27844.12199159377</v>
      </c>
      <c r="D45" s="930">
        <v>18763.580930765</v>
      </c>
      <c r="E45" s="930">
        <v>4868.595929666111</v>
      </c>
      <c r="F45" s="930">
        <v>491.72296935934656</v>
      </c>
      <c r="G45" s="930">
        <v>303.64207961402263</v>
      </c>
      <c r="H45" s="930">
        <v>735.7048697520447</v>
      </c>
      <c r="I45" s="930">
        <v>21.873333824066034</v>
      </c>
      <c r="J45" s="930">
        <v>31.378939078268616</v>
      </c>
      <c r="K45" s="930">
        <v>0.08296207718359704</v>
      </c>
      <c r="L45" s="930">
        <v>25216.58201413605</v>
      </c>
      <c r="M45" s="930">
        <v>1421.9824762859791</v>
      </c>
      <c r="N45" s="930">
        <v>1205.5575011717556</v>
      </c>
      <c r="O45" s="935">
        <v>2627.539977457735</v>
      </c>
      <c r="P45" s="224"/>
    </row>
    <row r="46" spans="1:18" s="98" customFormat="1" ht="20.25">
      <c r="A46" s="288" t="s">
        <v>181</v>
      </c>
      <c r="B46" s="936">
        <f>+B44-B45</f>
        <v>-672.3209999999999</v>
      </c>
      <c r="C46" s="882">
        <f aca="true" t="shared" si="12" ref="C46:O46">+C44-C45</f>
        <v>47.2840974794708</v>
      </c>
      <c r="D46" s="882">
        <f t="shared" si="12"/>
        <v>-155.77910924116804</v>
      </c>
      <c r="E46" s="882">
        <f t="shared" si="12"/>
        <v>192.04752273947906</v>
      </c>
      <c r="F46" s="882">
        <f t="shared" si="12"/>
        <v>-3.015120777802906</v>
      </c>
      <c r="G46" s="882">
        <f t="shared" si="12"/>
        <v>-2.752275703073792</v>
      </c>
      <c r="H46" s="882">
        <f t="shared" si="12"/>
        <v>-154.77635279987476</v>
      </c>
      <c r="I46" s="882">
        <f t="shared" si="12"/>
        <v>-1.7420246480983472</v>
      </c>
      <c r="J46" s="882">
        <f t="shared" si="12"/>
        <v>2.2536020271595874</v>
      </c>
      <c r="K46" s="882">
        <f t="shared" si="12"/>
        <v>0.08240479393622148</v>
      </c>
      <c r="L46" s="882">
        <f t="shared" si="12"/>
        <v>-123.6813536094487</v>
      </c>
      <c r="M46" s="882">
        <f t="shared" si="12"/>
        <v>-98.37928785987447</v>
      </c>
      <c r="N46" s="882">
        <f t="shared" si="12"/>
        <v>269.3447389487733</v>
      </c>
      <c r="O46" s="937">
        <f t="shared" si="12"/>
        <v>170.96545108889813</v>
      </c>
      <c r="P46" s="921">
        <f>+P44-P45</f>
        <v>0</v>
      </c>
      <c r="Q46" s="104">
        <f>+Q44-Q45</f>
        <v>0</v>
      </c>
      <c r="R46" s="104">
        <f>+R44-R45</f>
        <v>0</v>
      </c>
    </row>
    <row r="47" spans="1:16" s="98" customFormat="1" ht="21" thickBot="1">
      <c r="A47" s="288" t="s">
        <v>182</v>
      </c>
      <c r="B47" s="938">
        <f>+B44/B45*100</f>
        <v>95.40487601036773</v>
      </c>
      <c r="C47" s="887">
        <f aca="true" t="shared" si="13" ref="C47:O47">+C44/C45*100</f>
        <v>100.16981716102862</v>
      </c>
      <c r="D47" s="887">
        <f t="shared" si="13"/>
        <v>99.16977942634739</v>
      </c>
      <c r="E47" s="887">
        <f t="shared" si="13"/>
        <v>103.94461823313914</v>
      </c>
      <c r="F47" s="887">
        <f t="shared" si="13"/>
        <v>99.38682531309627</v>
      </c>
      <c r="G47" s="887">
        <f t="shared" si="13"/>
        <v>99.09357895764238</v>
      </c>
      <c r="H47" s="887">
        <f t="shared" si="13"/>
        <v>78.9621682330254</v>
      </c>
      <c r="I47" s="887">
        <f t="shared" si="13"/>
        <v>92.03585213799602</v>
      </c>
      <c r="J47" s="887">
        <f t="shared" si="13"/>
        <v>107.18189363107025</v>
      </c>
      <c r="K47" s="887">
        <f t="shared" si="13"/>
        <v>199.32826748522427</v>
      </c>
      <c r="L47" s="887">
        <f t="shared" si="13"/>
        <v>99.50952371919352</v>
      </c>
      <c r="M47" s="887">
        <f t="shared" si="13"/>
        <v>93.08154006814293</v>
      </c>
      <c r="N47" s="887">
        <f t="shared" si="13"/>
        <v>122.34192385572489</v>
      </c>
      <c r="O47" s="939">
        <f t="shared" si="13"/>
        <v>106.50667363981708</v>
      </c>
      <c r="P47" s="106"/>
    </row>
    <row r="48" spans="1:16" s="102" customFormat="1" ht="34.5" thickBot="1">
      <c r="A48" s="452" t="s">
        <v>115</v>
      </c>
      <c r="B48" s="925"/>
      <c r="C48" s="928"/>
      <c r="D48" s="928"/>
      <c r="E48" s="928"/>
      <c r="F48" s="928"/>
      <c r="G48" s="928"/>
      <c r="H48" s="928"/>
      <c r="I48" s="928"/>
      <c r="J48" s="928"/>
      <c r="K48" s="890"/>
      <c r="L48" s="928"/>
      <c r="M48" s="928"/>
      <c r="N48" s="928"/>
      <c r="O48" s="929"/>
      <c r="P48" s="108"/>
    </row>
    <row r="49" spans="1:16" s="94" customFormat="1" ht="20.25">
      <c r="A49" s="406" t="s">
        <v>175</v>
      </c>
      <c r="B49" s="931">
        <v>277.51800000000003</v>
      </c>
      <c r="C49" s="932">
        <v>26704.97229008569</v>
      </c>
      <c r="D49" s="932">
        <v>18476.574192184533</v>
      </c>
      <c r="E49" s="932">
        <v>4972.488871592713</v>
      </c>
      <c r="F49" s="932">
        <v>281.3412102998724</v>
      </c>
      <c r="G49" s="932">
        <v>139.5056656985613</v>
      </c>
      <c r="H49" s="932">
        <v>361.72368398926676</v>
      </c>
      <c r="I49" s="932">
        <v>4.829716751105633</v>
      </c>
      <c r="J49" s="932">
        <v>20.411588917956074</v>
      </c>
      <c r="K49" s="932">
        <v>0</v>
      </c>
      <c r="L49" s="932">
        <v>24256.87492943401</v>
      </c>
      <c r="M49" s="932">
        <v>1273.5411156513574</v>
      </c>
      <c r="N49" s="932">
        <v>1174.5562450003242</v>
      </c>
      <c r="O49" s="933">
        <v>2448.097360651682</v>
      </c>
      <c r="P49" s="93"/>
    </row>
    <row r="50" spans="1:16" s="94" customFormat="1" ht="20.25">
      <c r="A50" s="286" t="s">
        <v>174</v>
      </c>
      <c r="B50" s="934">
        <v>221.10100000000003</v>
      </c>
      <c r="C50" s="930">
        <v>27304.297583457326</v>
      </c>
      <c r="D50" s="930">
        <v>18660.709359071196</v>
      </c>
      <c r="E50" s="930">
        <v>4947.146703693484</v>
      </c>
      <c r="F50" s="930">
        <v>330.4930024438303</v>
      </c>
      <c r="G50" s="930">
        <v>176.13858221657367</v>
      </c>
      <c r="H50" s="930">
        <v>496.16276422690686</v>
      </c>
      <c r="I50" s="930">
        <v>2.052229524063663</v>
      </c>
      <c r="J50" s="930">
        <v>21.14945959840374</v>
      </c>
      <c r="K50" s="930">
        <v>0</v>
      </c>
      <c r="L50" s="930">
        <v>24633.852100774457</v>
      </c>
      <c r="M50" s="930">
        <v>1501.5935402071145</v>
      </c>
      <c r="N50" s="930">
        <v>1168.8519424757615</v>
      </c>
      <c r="O50" s="935">
        <v>2670.445482682876</v>
      </c>
      <c r="P50" s="224"/>
    </row>
    <row r="51" spans="1:16" s="98" customFormat="1" ht="21" thickBot="1">
      <c r="A51" s="288" t="s">
        <v>176</v>
      </c>
      <c r="B51" s="936">
        <f>+B49-B50</f>
        <v>56.417</v>
      </c>
      <c r="C51" s="882">
        <f aca="true" t="shared" si="14" ref="C51:O51">+C49-C50</f>
        <v>-599.3252933716358</v>
      </c>
      <c r="D51" s="882">
        <f t="shared" si="14"/>
        <v>-184.13516688666277</v>
      </c>
      <c r="E51" s="882">
        <f t="shared" si="14"/>
        <v>25.342167899229025</v>
      </c>
      <c r="F51" s="882">
        <f t="shared" si="14"/>
        <v>-49.15179214395789</v>
      </c>
      <c r="G51" s="882">
        <f t="shared" si="14"/>
        <v>-36.632916518012365</v>
      </c>
      <c r="H51" s="882">
        <f t="shared" si="14"/>
        <v>-134.4390802376401</v>
      </c>
      <c r="I51" s="882">
        <f t="shared" si="14"/>
        <v>2.77748722704197</v>
      </c>
      <c r="J51" s="882">
        <f t="shared" si="14"/>
        <v>-0.7378706804476671</v>
      </c>
      <c r="K51" s="882">
        <f t="shared" si="14"/>
        <v>0</v>
      </c>
      <c r="L51" s="882">
        <f t="shared" si="14"/>
        <v>-376.97717134044797</v>
      </c>
      <c r="M51" s="882">
        <f t="shared" si="14"/>
        <v>-228.05242455575717</v>
      </c>
      <c r="N51" s="882">
        <f t="shared" si="14"/>
        <v>5.704302524562763</v>
      </c>
      <c r="O51" s="937">
        <f t="shared" si="14"/>
        <v>-222.34812203119418</v>
      </c>
      <c r="P51" s="105"/>
    </row>
    <row r="52" spans="1:16" s="98" customFormat="1" ht="21" thickBot="1">
      <c r="A52" s="288" t="s">
        <v>177</v>
      </c>
      <c r="B52" s="938">
        <f>+B49/B50*100</f>
        <v>125.51639296068313</v>
      </c>
      <c r="C52" s="887">
        <f aca="true" t="shared" si="15" ref="C52:O52">+C49/C50*100</f>
        <v>97.80501479102416</v>
      </c>
      <c r="D52" s="887">
        <f t="shared" si="15"/>
        <v>99.01324669205486</v>
      </c>
      <c r="E52" s="887">
        <f t="shared" si="15"/>
        <v>100.51225826556364</v>
      </c>
      <c r="F52" s="887">
        <f t="shared" si="15"/>
        <v>85.12773590348208</v>
      </c>
      <c r="G52" s="887">
        <f t="shared" si="15"/>
        <v>79.20221903854667</v>
      </c>
      <c r="H52" s="887">
        <f t="shared" si="15"/>
        <v>72.90423830028527</v>
      </c>
      <c r="I52" s="887">
        <f t="shared" si="15"/>
        <v>235.33998972698765</v>
      </c>
      <c r="J52" s="887">
        <f t="shared" si="15"/>
        <v>96.51116059483923</v>
      </c>
      <c r="K52" s="887">
        <v>0</v>
      </c>
      <c r="L52" s="887">
        <f t="shared" si="15"/>
        <v>98.46967835238162</v>
      </c>
      <c r="M52" s="887">
        <f t="shared" si="15"/>
        <v>84.81263947603944</v>
      </c>
      <c r="N52" s="887">
        <f t="shared" si="15"/>
        <v>100.48802609785466</v>
      </c>
      <c r="O52" s="939">
        <f t="shared" si="15"/>
        <v>91.67374419462737</v>
      </c>
      <c r="P52" s="106"/>
    </row>
    <row r="53" spans="1:16" s="247" customFormat="1" ht="34.5" hidden="1" thickBot="1">
      <c r="A53" s="343" t="s">
        <v>59</v>
      </c>
      <c r="B53" s="889"/>
      <c r="C53" s="889"/>
      <c r="D53" s="889"/>
      <c r="E53" s="889"/>
      <c r="F53" s="889"/>
      <c r="G53" s="889"/>
      <c r="H53" s="889"/>
      <c r="I53" s="889"/>
      <c r="J53" s="889"/>
      <c r="K53" s="890"/>
      <c r="L53" s="889"/>
      <c r="M53" s="889"/>
      <c r="N53" s="889"/>
      <c r="O53" s="891"/>
      <c r="P53" s="257"/>
    </row>
    <row r="54" spans="1:16" s="250" customFormat="1" ht="21" hidden="1" thickBot="1">
      <c r="A54" s="344" t="s">
        <v>123</v>
      </c>
      <c r="B54" s="892">
        <v>5.833</v>
      </c>
      <c r="C54" s="893">
        <v>23149</v>
      </c>
      <c r="D54" s="893">
        <v>16024</v>
      </c>
      <c r="E54" s="893">
        <v>4153</v>
      </c>
      <c r="F54" s="893">
        <v>561</v>
      </c>
      <c r="G54" s="893">
        <v>335</v>
      </c>
      <c r="H54" s="893">
        <v>0</v>
      </c>
      <c r="I54" s="893">
        <v>0</v>
      </c>
      <c r="J54" s="893">
        <v>0</v>
      </c>
      <c r="K54" s="894"/>
      <c r="L54" s="893">
        <v>21073</v>
      </c>
      <c r="M54" s="893">
        <v>1762</v>
      </c>
      <c r="N54" s="893">
        <v>314</v>
      </c>
      <c r="O54" s="895">
        <v>2076</v>
      </c>
      <c r="P54" s="249"/>
    </row>
    <row r="55" spans="1:16" s="250" customFormat="1" ht="21" hidden="1" thickBot="1">
      <c r="A55" s="345" t="s">
        <v>119</v>
      </c>
      <c r="B55" s="896">
        <v>7.368</v>
      </c>
      <c r="C55" s="897">
        <v>25164</v>
      </c>
      <c r="D55" s="897">
        <v>17093</v>
      </c>
      <c r="E55" s="897">
        <v>4496</v>
      </c>
      <c r="F55" s="897">
        <v>440</v>
      </c>
      <c r="G55" s="897">
        <v>346</v>
      </c>
      <c r="H55" s="897">
        <v>0</v>
      </c>
      <c r="I55" s="897">
        <v>0</v>
      </c>
      <c r="J55" s="897">
        <v>0</v>
      </c>
      <c r="K55" s="898"/>
      <c r="L55" s="897">
        <v>22375</v>
      </c>
      <c r="M55" s="897">
        <v>2036</v>
      </c>
      <c r="N55" s="897">
        <v>754</v>
      </c>
      <c r="O55" s="899">
        <v>2790</v>
      </c>
      <c r="P55" s="252"/>
    </row>
    <row r="56" spans="1:16" s="255" customFormat="1" ht="21" hidden="1" thickBot="1">
      <c r="A56" s="346" t="s">
        <v>121</v>
      </c>
      <c r="B56" s="828">
        <f aca="true" t="shared" si="16" ref="B56:O56">+B54-B55</f>
        <v>-1.5350000000000001</v>
      </c>
      <c r="C56" s="829">
        <f t="shared" si="16"/>
        <v>-2015</v>
      </c>
      <c r="D56" s="829">
        <f t="shared" si="16"/>
        <v>-1069</v>
      </c>
      <c r="E56" s="829">
        <f t="shared" si="16"/>
        <v>-343</v>
      </c>
      <c r="F56" s="829">
        <f t="shared" si="16"/>
        <v>121</v>
      </c>
      <c r="G56" s="829">
        <f t="shared" si="16"/>
        <v>-11</v>
      </c>
      <c r="H56" s="829">
        <f t="shared" si="16"/>
        <v>0</v>
      </c>
      <c r="I56" s="829">
        <f t="shared" si="16"/>
        <v>0</v>
      </c>
      <c r="J56" s="829">
        <f t="shared" si="16"/>
        <v>0</v>
      </c>
      <c r="K56" s="830"/>
      <c r="L56" s="829">
        <f t="shared" si="16"/>
        <v>-1302</v>
      </c>
      <c r="M56" s="829">
        <f t="shared" si="16"/>
        <v>-274</v>
      </c>
      <c r="N56" s="829">
        <f t="shared" si="16"/>
        <v>-440</v>
      </c>
      <c r="O56" s="831">
        <f t="shared" si="16"/>
        <v>-714</v>
      </c>
      <c r="P56" s="258"/>
    </row>
    <row r="57" spans="1:16" s="255" customFormat="1" ht="21" hidden="1" thickBot="1">
      <c r="A57" s="347" t="s">
        <v>122</v>
      </c>
      <c r="B57" s="900">
        <f aca="true" t="shared" si="17" ref="B57:O57">+B54/B55*100</f>
        <v>79.16666666666666</v>
      </c>
      <c r="C57" s="900">
        <f t="shared" si="17"/>
        <v>91.99252900969638</v>
      </c>
      <c r="D57" s="900">
        <f t="shared" si="17"/>
        <v>93.7459778856842</v>
      </c>
      <c r="E57" s="900">
        <f t="shared" si="17"/>
        <v>92.37099644128114</v>
      </c>
      <c r="F57" s="900">
        <f t="shared" si="17"/>
        <v>127.49999999999999</v>
      </c>
      <c r="G57" s="900">
        <f t="shared" si="17"/>
        <v>96.82080924855492</v>
      </c>
      <c r="H57" s="900" t="e">
        <f t="shared" si="17"/>
        <v>#DIV/0!</v>
      </c>
      <c r="I57" s="900" t="e">
        <f t="shared" si="17"/>
        <v>#DIV/0!</v>
      </c>
      <c r="J57" s="900" t="e">
        <f t="shared" si="17"/>
        <v>#DIV/0!</v>
      </c>
      <c r="K57" s="887"/>
      <c r="L57" s="900">
        <f t="shared" si="17"/>
        <v>94.18100558659218</v>
      </c>
      <c r="M57" s="900">
        <f t="shared" si="17"/>
        <v>86.54223968565815</v>
      </c>
      <c r="N57" s="900">
        <f t="shared" si="17"/>
        <v>41.644562334217504</v>
      </c>
      <c r="O57" s="901">
        <f t="shared" si="17"/>
        <v>74.40860215053763</v>
      </c>
      <c r="P57" s="259"/>
    </row>
    <row r="58" spans="1:16" s="102" customFormat="1" ht="34.5" thickBot="1">
      <c r="A58" s="452" t="s">
        <v>202</v>
      </c>
      <c r="B58" s="922"/>
      <c r="C58" s="923"/>
      <c r="D58" s="923"/>
      <c r="E58" s="923"/>
      <c r="F58" s="923"/>
      <c r="G58" s="923"/>
      <c r="H58" s="923"/>
      <c r="I58" s="923"/>
      <c r="J58" s="923"/>
      <c r="K58" s="922"/>
      <c r="L58" s="923"/>
      <c r="M58" s="923"/>
      <c r="N58" s="923"/>
      <c r="O58" s="924"/>
      <c r="P58" s="108"/>
    </row>
    <row r="59" spans="1:16" s="94" customFormat="1" ht="20.25">
      <c r="A59" s="286" t="s">
        <v>179</v>
      </c>
      <c r="B59" s="931">
        <v>1.417</v>
      </c>
      <c r="C59" s="932">
        <v>26970.359915314046</v>
      </c>
      <c r="D59" s="932">
        <v>20967.537050105857</v>
      </c>
      <c r="E59" s="932">
        <v>2476.5349329569513</v>
      </c>
      <c r="F59" s="932">
        <v>685.2505292872264</v>
      </c>
      <c r="G59" s="932">
        <v>139.14373088685014</v>
      </c>
      <c r="H59" s="932">
        <v>0</v>
      </c>
      <c r="I59" s="932">
        <v>0</v>
      </c>
      <c r="J59" s="932">
        <v>0</v>
      </c>
      <c r="K59" s="932">
        <v>0</v>
      </c>
      <c r="L59" s="932">
        <v>24268.466243236882</v>
      </c>
      <c r="M59" s="932">
        <v>2113.796753705011</v>
      </c>
      <c r="N59" s="932">
        <v>588.0969183721477</v>
      </c>
      <c r="O59" s="933">
        <v>2701.893672077158</v>
      </c>
      <c r="P59" s="93"/>
    </row>
    <row r="60" spans="1:16" s="94" customFormat="1" ht="20.25">
      <c r="A60" s="287" t="s">
        <v>180</v>
      </c>
      <c r="B60" s="934">
        <v>4</v>
      </c>
      <c r="C60" s="930">
        <v>27152.145833333332</v>
      </c>
      <c r="D60" s="930">
        <v>20662.541666666664</v>
      </c>
      <c r="E60" s="930">
        <v>4091.708333333333</v>
      </c>
      <c r="F60" s="930">
        <v>816.3958333333334</v>
      </c>
      <c r="G60" s="930">
        <v>226.20833333333334</v>
      </c>
      <c r="H60" s="930">
        <v>0</v>
      </c>
      <c r="I60" s="930">
        <v>0</v>
      </c>
      <c r="J60" s="930">
        <v>0</v>
      </c>
      <c r="K60" s="930">
        <v>0</v>
      </c>
      <c r="L60" s="930">
        <v>25796.854166666664</v>
      </c>
      <c r="M60" s="930">
        <v>594.875</v>
      </c>
      <c r="N60" s="930">
        <v>760.4166666666666</v>
      </c>
      <c r="O60" s="935">
        <v>1355.2916666666667</v>
      </c>
      <c r="P60" s="224"/>
    </row>
    <row r="61" spans="1:16" s="98" customFormat="1" ht="21" thickBot="1">
      <c r="A61" s="288" t="s">
        <v>181</v>
      </c>
      <c r="B61" s="936">
        <f>+B59-B60</f>
        <v>-2.583</v>
      </c>
      <c r="C61" s="882">
        <f aca="true" t="shared" si="18" ref="C61:O61">+C59-C60</f>
        <v>-181.78591801928633</v>
      </c>
      <c r="D61" s="882">
        <f t="shared" si="18"/>
        <v>304.99538343919266</v>
      </c>
      <c r="E61" s="882">
        <f t="shared" si="18"/>
        <v>-1615.1734003763818</v>
      </c>
      <c r="F61" s="882">
        <f t="shared" si="18"/>
        <v>-131.14530404610696</v>
      </c>
      <c r="G61" s="882">
        <f t="shared" si="18"/>
        <v>-87.0646024464832</v>
      </c>
      <c r="H61" s="882">
        <f t="shared" si="18"/>
        <v>0</v>
      </c>
      <c r="I61" s="882">
        <f t="shared" si="18"/>
        <v>0</v>
      </c>
      <c r="J61" s="882">
        <f t="shared" si="18"/>
        <v>0</v>
      </c>
      <c r="K61" s="882">
        <f t="shared" si="18"/>
        <v>0</v>
      </c>
      <c r="L61" s="882">
        <f t="shared" si="18"/>
        <v>-1528.387923429782</v>
      </c>
      <c r="M61" s="882">
        <f t="shared" si="18"/>
        <v>1518.9217537050108</v>
      </c>
      <c r="N61" s="882">
        <f t="shared" si="18"/>
        <v>-172.31974829451894</v>
      </c>
      <c r="O61" s="937">
        <f t="shared" si="18"/>
        <v>1346.6020054104913</v>
      </c>
      <c r="P61" s="105"/>
    </row>
    <row r="62" spans="1:16" s="98" customFormat="1" ht="21" thickBot="1">
      <c r="A62" s="288" t="s">
        <v>182</v>
      </c>
      <c r="B62" s="938">
        <f>+B59/B60*100</f>
        <v>35.425000000000004</v>
      </c>
      <c r="C62" s="887">
        <f aca="true" t="shared" si="19" ref="C62:O62">+C59/C60*100</f>
        <v>99.33049152308206</v>
      </c>
      <c r="D62" s="887">
        <f t="shared" si="19"/>
        <v>101.4760787339692</v>
      </c>
      <c r="E62" s="887">
        <f t="shared" si="19"/>
        <v>60.52569565581495</v>
      </c>
      <c r="F62" s="887">
        <f t="shared" si="19"/>
        <v>83.93606401558391</v>
      </c>
      <c r="G62" s="887">
        <f t="shared" si="19"/>
        <v>61.51131960369135</v>
      </c>
      <c r="H62" s="887">
        <v>0</v>
      </c>
      <c r="I62" s="887">
        <v>0</v>
      </c>
      <c r="J62" s="887">
        <v>0</v>
      </c>
      <c r="K62" s="887">
        <v>0</v>
      </c>
      <c r="L62" s="887">
        <f t="shared" si="19"/>
        <v>94.07529339215056</v>
      </c>
      <c r="M62" s="887">
        <f t="shared" si="19"/>
        <v>355.3346087337694</v>
      </c>
      <c r="N62" s="887">
        <f t="shared" si="19"/>
        <v>77.33877282702217</v>
      </c>
      <c r="O62" s="939">
        <f t="shared" si="19"/>
        <v>199.3588345984929</v>
      </c>
      <c r="P62" s="106"/>
    </row>
    <row r="63" spans="1:16" s="102" customFormat="1" ht="34.5" thickBot="1">
      <c r="A63" s="452" t="s">
        <v>210</v>
      </c>
      <c r="B63" s="890"/>
      <c r="C63" s="928"/>
      <c r="D63" s="928"/>
      <c r="E63" s="928"/>
      <c r="F63" s="888"/>
      <c r="G63" s="888"/>
      <c r="H63" s="888"/>
      <c r="I63" s="928"/>
      <c r="J63" s="928"/>
      <c r="K63" s="890"/>
      <c r="L63" s="928"/>
      <c r="M63" s="928"/>
      <c r="N63" s="928"/>
      <c r="O63" s="929"/>
      <c r="P63" s="108"/>
    </row>
    <row r="64" spans="1:16" s="94" customFormat="1" ht="20.25">
      <c r="A64" s="286" t="s">
        <v>179</v>
      </c>
      <c r="B64" s="931">
        <v>1019.537</v>
      </c>
      <c r="C64" s="932">
        <v>29571.438228006104</v>
      </c>
      <c r="D64" s="932">
        <v>18946.817117312403</v>
      </c>
      <c r="E64" s="932">
        <v>5089.273202770801</v>
      </c>
      <c r="F64" s="941">
        <v>589.7885510775972</v>
      </c>
      <c r="G64" s="941">
        <v>304.25273105994853</v>
      </c>
      <c r="H64" s="941">
        <v>845.0241792761483</v>
      </c>
      <c r="I64" s="932">
        <v>55.92554921171733</v>
      </c>
      <c r="J64" s="932">
        <v>22.956253672009932</v>
      </c>
      <c r="K64" s="932">
        <v>0</v>
      </c>
      <c r="L64" s="932">
        <v>25854.037584380632</v>
      </c>
      <c r="M64" s="932">
        <v>1754.3071021453854</v>
      </c>
      <c r="N64" s="932">
        <v>1963.0935414801029</v>
      </c>
      <c r="O64" s="933">
        <v>3717.400643625489</v>
      </c>
      <c r="P64" s="93"/>
    </row>
    <row r="65" spans="1:16" s="94" customFormat="1" ht="20.25">
      <c r="A65" s="287" t="s">
        <v>180</v>
      </c>
      <c r="B65" s="934">
        <v>1017.665</v>
      </c>
      <c r="C65" s="930">
        <v>29436.66465225132</v>
      </c>
      <c r="D65" s="930">
        <v>19210.01377336025</v>
      </c>
      <c r="E65" s="930">
        <v>4853.810111054883</v>
      </c>
      <c r="F65" s="930">
        <v>601.8056040052476</v>
      </c>
      <c r="G65" s="930">
        <v>311.12252067232356</v>
      </c>
      <c r="H65" s="930">
        <v>998.7048783243996</v>
      </c>
      <c r="I65" s="930">
        <v>37.19323156441461</v>
      </c>
      <c r="J65" s="930">
        <v>21.72194844734433</v>
      </c>
      <c r="K65" s="930">
        <v>0</v>
      </c>
      <c r="L65" s="930">
        <v>26034.372067428863</v>
      </c>
      <c r="M65" s="930">
        <v>1829.4430550983548</v>
      </c>
      <c r="N65" s="930">
        <v>1572.8495297240906</v>
      </c>
      <c r="O65" s="935">
        <v>3402.292584822446</v>
      </c>
      <c r="P65" s="224"/>
    </row>
    <row r="66" spans="1:16" s="98" customFormat="1" ht="21" thickBot="1">
      <c r="A66" s="288" t="s">
        <v>181</v>
      </c>
      <c r="B66" s="936">
        <f>+B64-B65</f>
        <v>1.872000000000071</v>
      </c>
      <c r="C66" s="882">
        <f aca="true" t="shared" si="20" ref="C66:O66">+C64-C65</f>
        <v>134.77357575478527</v>
      </c>
      <c r="D66" s="882">
        <f t="shared" si="20"/>
        <v>-263.1966560478468</v>
      </c>
      <c r="E66" s="882">
        <f t="shared" si="20"/>
        <v>235.46309171591747</v>
      </c>
      <c r="F66" s="882">
        <f t="shared" si="20"/>
        <v>-12.017052927650411</v>
      </c>
      <c r="G66" s="882">
        <f t="shared" si="20"/>
        <v>-6.86978961237503</v>
      </c>
      <c r="H66" s="882">
        <f t="shared" si="20"/>
        <v>-153.6806990482513</v>
      </c>
      <c r="I66" s="882">
        <f t="shared" si="20"/>
        <v>18.73231764730272</v>
      </c>
      <c r="J66" s="882">
        <f t="shared" si="20"/>
        <v>1.2343052246656008</v>
      </c>
      <c r="K66" s="882">
        <f t="shared" si="20"/>
        <v>0</v>
      </c>
      <c r="L66" s="882">
        <f t="shared" si="20"/>
        <v>-180.33448304823105</v>
      </c>
      <c r="M66" s="882">
        <f t="shared" si="20"/>
        <v>-75.13595295296932</v>
      </c>
      <c r="N66" s="882">
        <f t="shared" si="20"/>
        <v>390.24401175601224</v>
      </c>
      <c r="O66" s="937">
        <f t="shared" si="20"/>
        <v>315.10805880304315</v>
      </c>
      <c r="P66" s="105"/>
    </row>
    <row r="67" spans="1:16" s="98" customFormat="1" ht="21" thickBot="1">
      <c r="A67" s="288" t="s">
        <v>182</v>
      </c>
      <c r="B67" s="938">
        <f>+B64/B65*100</f>
        <v>100.18395051416724</v>
      </c>
      <c r="C67" s="887">
        <f aca="true" t="shared" si="21" ref="C67:O67">+C64/C65*100</f>
        <v>100.45784254889922</v>
      </c>
      <c r="D67" s="887">
        <f t="shared" si="21"/>
        <v>98.62989866039118</v>
      </c>
      <c r="E67" s="887">
        <f t="shared" si="21"/>
        <v>104.85109813380697</v>
      </c>
      <c r="F67" s="887">
        <f t="shared" si="21"/>
        <v>98.00316699484479</v>
      </c>
      <c r="G67" s="887">
        <f t="shared" si="21"/>
        <v>97.79193431657416</v>
      </c>
      <c r="H67" s="887">
        <f t="shared" si="21"/>
        <v>84.61200076381998</v>
      </c>
      <c r="I67" s="887">
        <f t="shared" si="21"/>
        <v>150.3648563445217</v>
      </c>
      <c r="J67" s="887">
        <f t="shared" si="21"/>
        <v>105.68229515716627</v>
      </c>
      <c r="K67" s="887">
        <v>0</v>
      </c>
      <c r="L67" s="887">
        <f t="shared" si="21"/>
        <v>99.30732155712776</v>
      </c>
      <c r="M67" s="887">
        <f t="shared" si="21"/>
        <v>95.89296027861715</v>
      </c>
      <c r="N67" s="887">
        <f t="shared" si="21"/>
        <v>124.81127433877728</v>
      </c>
      <c r="O67" s="939">
        <f t="shared" si="21"/>
        <v>109.26163905505169</v>
      </c>
      <c r="P67" s="106"/>
    </row>
    <row r="68" spans="1:16" s="227" customFormat="1" ht="34.5" thickBot="1">
      <c r="A68" s="453" t="s">
        <v>102</v>
      </c>
      <c r="B68" s="890"/>
      <c r="C68" s="890"/>
      <c r="D68" s="890"/>
      <c r="E68" s="890"/>
      <c r="F68" s="890"/>
      <c r="G68" s="890"/>
      <c r="H68" s="890"/>
      <c r="I68" s="890"/>
      <c r="J68" s="890"/>
      <c r="K68" s="890"/>
      <c r="L68" s="890"/>
      <c r="M68" s="890"/>
      <c r="N68" s="890"/>
      <c r="O68" s="940"/>
      <c r="P68" s="234"/>
    </row>
    <row r="69" spans="1:16" s="229" customFormat="1" ht="20.25">
      <c r="A69" s="286" t="s">
        <v>179</v>
      </c>
      <c r="B69" s="931">
        <v>807.8000000000001</v>
      </c>
      <c r="C69" s="932">
        <v>26941.66511925394</v>
      </c>
      <c r="D69" s="932">
        <v>18900.287612445325</v>
      </c>
      <c r="E69" s="932">
        <v>5021.732380127093</v>
      </c>
      <c r="F69" s="932">
        <v>449.9113848312288</v>
      </c>
      <c r="G69" s="932">
        <v>99.48821903111327</v>
      </c>
      <c r="H69" s="932">
        <v>222.52259222579843</v>
      </c>
      <c r="I69" s="932">
        <v>4.5154534950895435</v>
      </c>
      <c r="J69" s="932">
        <v>10.01629941404638</v>
      </c>
      <c r="K69" s="932">
        <v>0</v>
      </c>
      <c r="L69" s="932">
        <v>24708.473941569697</v>
      </c>
      <c r="M69" s="932">
        <v>1609.1426301889903</v>
      </c>
      <c r="N69" s="932">
        <v>624.0485474952546</v>
      </c>
      <c r="O69" s="933">
        <v>2233.1911776842453</v>
      </c>
      <c r="P69" s="228"/>
    </row>
    <row r="70" spans="1:16" s="229" customFormat="1" ht="20.25">
      <c r="A70" s="287" t="s">
        <v>180</v>
      </c>
      <c r="B70" s="934">
        <v>800.2450000000001</v>
      </c>
      <c r="C70" s="930">
        <v>26935.47153267645</v>
      </c>
      <c r="D70" s="930">
        <v>19178.782851918262</v>
      </c>
      <c r="E70" s="930">
        <v>4829.531685088107</v>
      </c>
      <c r="F70" s="930">
        <v>465.74153332208675</v>
      </c>
      <c r="G70" s="930">
        <v>98.72986814454738</v>
      </c>
      <c r="H70" s="930">
        <v>273.9870289723772</v>
      </c>
      <c r="I70" s="930">
        <v>5.895798578352046</v>
      </c>
      <c r="J70" s="930">
        <v>10.832932414448075</v>
      </c>
      <c r="K70" s="930">
        <v>0</v>
      </c>
      <c r="L70" s="930">
        <v>24863.501698438184</v>
      </c>
      <c r="M70" s="930">
        <v>1586.8366354470604</v>
      </c>
      <c r="N70" s="930">
        <v>485.1331987912035</v>
      </c>
      <c r="O70" s="935">
        <v>2071.969834238264</v>
      </c>
      <c r="P70" s="230"/>
    </row>
    <row r="71" spans="1:16" s="232" customFormat="1" ht="21" thickBot="1">
      <c r="A71" s="288" t="s">
        <v>181</v>
      </c>
      <c r="B71" s="936">
        <f>+B69-B70</f>
        <v>7.55499999999995</v>
      </c>
      <c r="C71" s="882">
        <f aca="true" t="shared" si="22" ref="C71:O71">+C69-C70</f>
        <v>6.1935865774903505</v>
      </c>
      <c r="D71" s="882">
        <f t="shared" si="22"/>
        <v>-278.4952394729371</v>
      </c>
      <c r="E71" s="882">
        <f t="shared" si="22"/>
        <v>192.20069503898594</v>
      </c>
      <c r="F71" s="882">
        <f t="shared" si="22"/>
        <v>-15.830148490857937</v>
      </c>
      <c r="G71" s="882">
        <f t="shared" si="22"/>
        <v>0.7583508865658928</v>
      </c>
      <c r="H71" s="882">
        <f t="shared" si="22"/>
        <v>-51.46443674657874</v>
      </c>
      <c r="I71" s="882">
        <f t="shared" si="22"/>
        <v>-1.3803450832625028</v>
      </c>
      <c r="J71" s="882">
        <f t="shared" si="22"/>
        <v>-0.816633000401696</v>
      </c>
      <c r="K71" s="882">
        <f t="shared" si="22"/>
        <v>0</v>
      </c>
      <c r="L71" s="882">
        <f t="shared" si="22"/>
        <v>-155.0277568684869</v>
      </c>
      <c r="M71" s="882">
        <f t="shared" si="22"/>
        <v>22.305994741929908</v>
      </c>
      <c r="N71" s="882">
        <f t="shared" si="22"/>
        <v>138.91534870405115</v>
      </c>
      <c r="O71" s="937">
        <f t="shared" si="22"/>
        <v>161.22134344598135</v>
      </c>
      <c r="P71" s="235"/>
    </row>
    <row r="72" spans="1:20" s="232" customFormat="1" ht="21" thickBot="1">
      <c r="A72" s="288" t="s">
        <v>182</v>
      </c>
      <c r="B72" s="938">
        <f>+B69/B70*100</f>
        <v>100.94408587370118</v>
      </c>
      <c r="C72" s="887">
        <f aca="true" t="shared" si="23" ref="C72:O72">+C69/C70*100</f>
        <v>100.02299416429364</v>
      </c>
      <c r="D72" s="887">
        <f t="shared" si="23"/>
        <v>98.54789930297854</v>
      </c>
      <c r="E72" s="887">
        <f t="shared" si="23"/>
        <v>103.97969632609376</v>
      </c>
      <c r="F72" s="887">
        <f t="shared" si="23"/>
        <v>96.60108722150179</v>
      </c>
      <c r="G72" s="887">
        <f t="shared" si="23"/>
        <v>100.76810685643336</v>
      </c>
      <c r="H72" s="887">
        <f t="shared" si="23"/>
        <v>81.21646964836161</v>
      </c>
      <c r="I72" s="887">
        <f t="shared" si="23"/>
        <v>76.58764856162492</v>
      </c>
      <c r="J72" s="887">
        <f t="shared" si="23"/>
        <v>92.46157024562862</v>
      </c>
      <c r="K72" s="887">
        <v>0</v>
      </c>
      <c r="L72" s="887">
        <f t="shared" si="23"/>
        <v>99.37648462091634</v>
      </c>
      <c r="M72" s="887">
        <f t="shared" si="23"/>
        <v>101.40568942282113</v>
      </c>
      <c r="N72" s="887">
        <f t="shared" si="23"/>
        <v>128.6344758615126</v>
      </c>
      <c r="O72" s="939">
        <f t="shared" si="23"/>
        <v>107.78106615173056</v>
      </c>
      <c r="P72" s="237"/>
      <c r="T72" s="265"/>
    </row>
    <row r="73" spans="1:16" s="227" customFormat="1" ht="34.5" thickBot="1">
      <c r="A73" s="453" t="s">
        <v>114</v>
      </c>
      <c r="B73" s="890"/>
      <c r="C73" s="890"/>
      <c r="D73" s="890"/>
      <c r="E73" s="890"/>
      <c r="F73" s="890"/>
      <c r="G73" s="890"/>
      <c r="H73" s="890"/>
      <c r="I73" s="890"/>
      <c r="J73" s="890"/>
      <c r="K73" s="890"/>
      <c r="L73" s="890"/>
      <c r="M73" s="890"/>
      <c r="N73" s="890"/>
      <c r="O73" s="940"/>
      <c r="P73" s="234"/>
    </row>
    <row r="74" spans="1:16" s="229" customFormat="1" ht="20.25">
      <c r="A74" s="286" t="s">
        <v>179</v>
      </c>
      <c r="B74" s="931">
        <v>720.7440000000001</v>
      </c>
      <c r="C74" s="932">
        <v>23623.998719841355</v>
      </c>
      <c r="D74" s="932">
        <v>16188.769059009399</v>
      </c>
      <c r="E74" s="932">
        <v>4214.065951294771</v>
      </c>
      <c r="F74" s="932">
        <v>332.54814931977705</v>
      </c>
      <c r="G74" s="932">
        <v>686.3292190662237</v>
      </c>
      <c r="H74" s="932">
        <v>54.96137787249472</v>
      </c>
      <c r="I74" s="932">
        <v>3.4355702810799205</v>
      </c>
      <c r="J74" s="932">
        <v>45.0439638299683</v>
      </c>
      <c r="K74" s="932">
        <v>0</v>
      </c>
      <c r="L74" s="932">
        <v>21525.153290673716</v>
      </c>
      <c r="M74" s="932">
        <v>797.4418332537855</v>
      </c>
      <c r="N74" s="932">
        <v>1301.4035959138516</v>
      </c>
      <c r="O74" s="933">
        <v>2098.845429167637</v>
      </c>
      <c r="P74" s="228"/>
    </row>
    <row r="75" spans="1:16" s="94" customFormat="1" ht="20.25">
      <c r="A75" s="287" t="s">
        <v>180</v>
      </c>
      <c r="B75" s="934">
        <v>709.1900000000002</v>
      </c>
      <c r="C75" s="930">
        <v>23938.01120527173</v>
      </c>
      <c r="D75" s="930">
        <v>16472.471528551352</v>
      </c>
      <c r="E75" s="930">
        <v>4121.935118468489</v>
      </c>
      <c r="F75" s="930">
        <v>345.53175688696507</v>
      </c>
      <c r="G75" s="930">
        <v>688.6634752323074</v>
      </c>
      <c r="H75" s="930">
        <v>88.70260437964434</v>
      </c>
      <c r="I75" s="930">
        <v>1.8233242619514278</v>
      </c>
      <c r="J75" s="930">
        <v>45.44915090925327</v>
      </c>
      <c r="K75" s="930">
        <v>0</v>
      </c>
      <c r="L75" s="930">
        <v>21764.576958689962</v>
      </c>
      <c r="M75" s="930">
        <v>894.8622136991959</v>
      </c>
      <c r="N75" s="930">
        <v>1278.5720328825848</v>
      </c>
      <c r="O75" s="935">
        <v>2173.434246581781</v>
      </c>
      <c r="P75" s="224"/>
    </row>
    <row r="76" spans="1:19" s="98" customFormat="1" ht="20.25">
      <c r="A76" s="288" t="s">
        <v>181</v>
      </c>
      <c r="B76" s="936">
        <f>+B74-B75</f>
        <v>11.553999999999974</v>
      </c>
      <c r="C76" s="882">
        <f aca="true" t="shared" si="24" ref="C76:O76">+C74-C75</f>
        <v>-314.0124854303758</v>
      </c>
      <c r="D76" s="882">
        <f t="shared" si="24"/>
        <v>-283.7024695419532</v>
      </c>
      <c r="E76" s="882">
        <f t="shared" si="24"/>
        <v>92.13083282628213</v>
      </c>
      <c r="F76" s="882">
        <f t="shared" si="24"/>
        <v>-12.983607567188017</v>
      </c>
      <c r="G76" s="882">
        <f t="shared" si="24"/>
        <v>-2.334256166083719</v>
      </c>
      <c r="H76" s="882">
        <f t="shared" si="24"/>
        <v>-33.74122650714962</v>
      </c>
      <c r="I76" s="882">
        <f t="shared" si="24"/>
        <v>1.6122460191284926</v>
      </c>
      <c r="J76" s="882">
        <f t="shared" si="24"/>
        <v>-0.4051870792849712</v>
      </c>
      <c r="K76" s="882">
        <f t="shared" si="24"/>
        <v>0</v>
      </c>
      <c r="L76" s="882">
        <f t="shared" si="24"/>
        <v>-239.42366801624667</v>
      </c>
      <c r="M76" s="882">
        <f t="shared" si="24"/>
        <v>-97.42038044541039</v>
      </c>
      <c r="N76" s="882">
        <f t="shared" si="24"/>
        <v>22.831563031266796</v>
      </c>
      <c r="O76" s="937">
        <f t="shared" si="24"/>
        <v>-74.5888174141437</v>
      </c>
      <c r="P76" s="919">
        <f>+P75-P74</f>
        <v>0</v>
      </c>
      <c r="Q76" s="279">
        <f>+Q75-Q74</f>
        <v>0</v>
      </c>
      <c r="R76" s="279">
        <f>+R75-R74</f>
        <v>0</v>
      </c>
      <c r="S76" s="279">
        <f>+S75-S74</f>
        <v>0</v>
      </c>
    </row>
    <row r="77" spans="1:19" s="98" customFormat="1" ht="21" thickBot="1">
      <c r="A77" s="288" t="s">
        <v>182</v>
      </c>
      <c r="B77" s="938">
        <f>+B74/B75*100</f>
        <v>101.62918258858697</v>
      </c>
      <c r="C77" s="887">
        <f aca="true" t="shared" si="25" ref="C77:O77">+C74/C75*100</f>
        <v>98.68822650830231</v>
      </c>
      <c r="D77" s="887">
        <f t="shared" si="25"/>
        <v>98.27771765123273</v>
      </c>
      <c r="E77" s="887">
        <f t="shared" si="25"/>
        <v>102.23513544435686</v>
      </c>
      <c r="F77" s="887">
        <f t="shared" si="25"/>
        <v>96.24242712618876</v>
      </c>
      <c r="G77" s="887">
        <f t="shared" si="25"/>
        <v>99.66104545252726</v>
      </c>
      <c r="H77" s="887">
        <f t="shared" si="25"/>
        <v>61.96140266328795</v>
      </c>
      <c r="I77" s="887">
        <f t="shared" si="25"/>
        <v>188.42343914203025</v>
      </c>
      <c r="J77" s="887">
        <f t="shared" si="25"/>
        <v>99.10848262029363</v>
      </c>
      <c r="K77" s="887">
        <v>0</v>
      </c>
      <c r="L77" s="887">
        <f t="shared" si="25"/>
        <v>98.89993879288038</v>
      </c>
      <c r="M77" s="887">
        <f t="shared" si="25"/>
        <v>89.11336528081877</v>
      </c>
      <c r="N77" s="887">
        <f t="shared" si="25"/>
        <v>101.78570799642725</v>
      </c>
      <c r="O77" s="939">
        <f t="shared" si="25"/>
        <v>96.56815854763255</v>
      </c>
      <c r="P77" s="920" t="e">
        <f>+P74/P75*100</f>
        <v>#DIV/0!</v>
      </c>
      <c r="Q77" s="236" t="e">
        <f>+Q74/Q75*100</f>
        <v>#DIV/0!</v>
      </c>
      <c r="R77" s="236" t="e">
        <f>+R74/R75*100</f>
        <v>#DIV/0!</v>
      </c>
      <c r="S77" s="236" t="e">
        <f>+S74/S75*100</f>
        <v>#DIV/0!</v>
      </c>
    </row>
    <row r="78" spans="1:16" s="102" customFormat="1" ht="34.5" thickBot="1">
      <c r="A78" s="452" t="s">
        <v>113</v>
      </c>
      <c r="B78" s="890"/>
      <c r="C78" s="928"/>
      <c r="D78" s="928"/>
      <c r="E78" s="928"/>
      <c r="F78" s="928"/>
      <c r="G78" s="928"/>
      <c r="H78" s="928"/>
      <c r="I78" s="928"/>
      <c r="J78" s="928"/>
      <c r="K78" s="890"/>
      <c r="L78" s="928"/>
      <c r="M78" s="928"/>
      <c r="N78" s="928"/>
      <c r="O78" s="929"/>
      <c r="P78" s="108"/>
    </row>
    <row r="79" spans="1:16" s="94" customFormat="1" ht="20.25">
      <c r="A79" s="286" t="s">
        <v>179</v>
      </c>
      <c r="B79" s="931">
        <v>5462.721000000003</v>
      </c>
      <c r="C79" s="932">
        <v>27197.12159013794</v>
      </c>
      <c r="D79" s="932">
        <v>17532.281089100703</v>
      </c>
      <c r="E79" s="932">
        <v>4924.364555075515</v>
      </c>
      <c r="F79" s="932">
        <v>612.2854800748561</v>
      </c>
      <c r="G79" s="932">
        <v>983.0949631145352</v>
      </c>
      <c r="H79" s="932">
        <v>216.50539782890854</v>
      </c>
      <c r="I79" s="932">
        <v>9.24253987466441</v>
      </c>
      <c r="J79" s="932">
        <v>63.080743094878805</v>
      </c>
      <c r="K79" s="932">
        <v>0</v>
      </c>
      <c r="L79" s="932">
        <v>24340.85476816406</v>
      </c>
      <c r="M79" s="932">
        <v>1196.2828292591416</v>
      </c>
      <c r="N79" s="932">
        <v>1659.9839927147405</v>
      </c>
      <c r="O79" s="933">
        <v>2856.2668219738825</v>
      </c>
      <c r="P79" s="93"/>
    </row>
    <row r="80" spans="1:16" s="94" customFormat="1" ht="20.25">
      <c r="A80" s="287" t="s">
        <v>180</v>
      </c>
      <c r="B80" s="934">
        <v>5701.160999999994</v>
      </c>
      <c r="C80" s="930">
        <v>27109.292022566424</v>
      </c>
      <c r="D80" s="930">
        <v>17616.993772555</v>
      </c>
      <c r="E80" s="930">
        <v>4750.131435217026</v>
      </c>
      <c r="F80" s="930">
        <v>599.5685937186023</v>
      </c>
      <c r="G80" s="930">
        <v>985.9124015851054</v>
      </c>
      <c r="H80" s="930">
        <v>253.43694614716833</v>
      </c>
      <c r="I80" s="930">
        <v>12.901027235212867</v>
      </c>
      <c r="J80" s="930">
        <v>67.0107661696744</v>
      </c>
      <c r="K80" s="930">
        <v>7.348678628791582</v>
      </c>
      <c r="L80" s="930">
        <v>24293.303621256582</v>
      </c>
      <c r="M80" s="930">
        <v>1305.2042674582733</v>
      </c>
      <c r="N80" s="930">
        <v>1510.7841338515689</v>
      </c>
      <c r="O80" s="935">
        <v>2815.9884013098417</v>
      </c>
      <c r="P80" s="224"/>
    </row>
    <row r="81" spans="1:19" s="98" customFormat="1" ht="20.25">
      <c r="A81" s="288" t="s">
        <v>181</v>
      </c>
      <c r="B81" s="936">
        <f>+B79-B80</f>
        <v>-238.4399999999905</v>
      </c>
      <c r="C81" s="882">
        <f aca="true" t="shared" si="26" ref="C81:O81">+C79-C80</f>
        <v>87.82956757151624</v>
      </c>
      <c r="D81" s="882">
        <f t="shared" si="26"/>
        <v>-84.7126834542978</v>
      </c>
      <c r="E81" s="882">
        <f t="shared" si="26"/>
        <v>174.23311985848977</v>
      </c>
      <c r="F81" s="882">
        <f t="shared" si="26"/>
        <v>12.71688635625378</v>
      </c>
      <c r="G81" s="882">
        <f t="shared" si="26"/>
        <v>-2.8174384705702096</v>
      </c>
      <c r="H81" s="882">
        <f t="shared" si="26"/>
        <v>-36.931548318259786</v>
      </c>
      <c r="I81" s="882">
        <f t="shared" si="26"/>
        <v>-3.658487360548458</v>
      </c>
      <c r="J81" s="882">
        <f t="shared" si="26"/>
        <v>-3.930023074795592</v>
      </c>
      <c r="K81" s="882">
        <f t="shared" si="26"/>
        <v>-7.348678628791582</v>
      </c>
      <c r="L81" s="882">
        <f t="shared" si="26"/>
        <v>47.55114690747723</v>
      </c>
      <c r="M81" s="882">
        <f t="shared" si="26"/>
        <v>-108.92143819913167</v>
      </c>
      <c r="N81" s="882">
        <f t="shared" si="26"/>
        <v>149.19985886317158</v>
      </c>
      <c r="O81" s="937">
        <f t="shared" si="26"/>
        <v>40.27842066404082</v>
      </c>
      <c r="P81" s="919">
        <f>+P80-P79</f>
        <v>0</v>
      </c>
      <c r="Q81" s="279">
        <f>+Q80-Q79</f>
        <v>0</v>
      </c>
      <c r="R81" s="279">
        <f>+R80-R79</f>
        <v>0</v>
      </c>
      <c r="S81" s="279">
        <f>+S80-S79</f>
        <v>0</v>
      </c>
    </row>
    <row r="82" spans="1:19" s="98" customFormat="1" ht="21" thickBot="1">
      <c r="A82" s="288" t="s">
        <v>182</v>
      </c>
      <c r="B82" s="938">
        <f>+B79/B80*100</f>
        <v>95.81769397496421</v>
      </c>
      <c r="C82" s="887">
        <f aca="true" t="shared" si="27" ref="C82:O82">+C79/C80*100</f>
        <v>100.32398325820684</v>
      </c>
      <c r="D82" s="887">
        <f t="shared" si="27"/>
        <v>99.51914222966765</v>
      </c>
      <c r="E82" s="887">
        <f t="shared" si="27"/>
        <v>103.66796418656423</v>
      </c>
      <c r="F82" s="887">
        <f t="shared" si="27"/>
        <v>102.12100608495551</v>
      </c>
      <c r="G82" s="887">
        <f t="shared" si="27"/>
        <v>99.71423034480138</v>
      </c>
      <c r="H82" s="887">
        <f t="shared" si="27"/>
        <v>85.42771727654342</v>
      </c>
      <c r="I82" s="887">
        <f t="shared" si="27"/>
        <v>71.64189103823644</v>
      </c>
      <c r="J82" s="887">
        <f t="shared" si="27"/>
        <v>94.13523632181045</v>
      </c>
      <c r="K82" s="887">
        <f t="shared" si="27"/>
        <v>0</v>
      </c>
      <c r="L82" s="887">
        <f t="shared" si="27"/>
        <v>100.19573767178322</v>
      </c>
      <c r="M82" s="887">
        <f t="shared" si="27"/>
        <v>91.65483588164763</v>
      </c>
      <c r="N82" s="887">
        <f t="shared" si="27"/>
        <v>109.87565698633621</v>
      </c>
      <c r="O82" s="939">
        <f t="shared" si="27"/>
        <v>101.43034753429046</v>
      </c>
      <c r="P82" s="920" t="e">
        <f>+P80/P79*100</f>
        <v>#DIV/0!</v>
      </c>
      <c r="Q82" s="236" t="e">
        <f>+Q80/Q79*100</f>
        <v>#DIV/0!</v>
      </c>
      <c r="R82" s="236" t="e">
        <f>+R80/R79*100</f>
        <v>#DIV/0!</v>
      </c>
      <c r="S82" s="236" t="e">
        <f>+S80/S79*100</f>
        <v>#DIV/0!</v>
      </c>
    </row>
    <row r="83" spans="1:16" s="102" customFormat="1" ht="34.5" thickBot="1">
      <c r="A83" s="454" t="s">
        <v>116</v>
      </c>
      <c r="B83" s="890"/>
      <c r="C83" s="928"/>
      <c r="D83" s="928"/>
      <c r="E83" s="928"/>
      <c r="F83" s="928"/>
      <c r="G83" s="928"/>
      <c r="H83" s="928"/>
      <c r="I83" s="928"/>
      <c r="J83" s="928"/>
      <c r="K83" s="890"/>
      <c r="L83" s="928"/>
      <c r="M83" s="928"/>
      <c r="N83" s="928"/>
      <c r="O83" s="929"/>
      <c r="P83" s="108"/>
    </row>
    <row r="84" spans="1:16" s="94" customFormat="1" ht="20.25">
      <c r="A84" s="286" t="s">
        <v>179</v>
      </c>
      <c r="B84" s="931">
        <v>330.80699999999996</v>
      </c>
      <c r="C84" s="932">
        <v>28198.3021822392</v>
      </c>
      <c r="D84" s="932">
        <v>18906.728596029312</v>
      </c>
      <c r="E84" s="932">
        <v>4987.662997860787</v>
      </c>
      <c r="F84" s="932">
        <v>479.9860643819507</v>
      </c>
      <c r="G84" s="932">
        <v>914.8163934459265</v>
      </c>
      <c r="H84" s="932">
        <v>22.242576487196462</v>
      </c>
      <c r="I84" s="932">
        <v>6.642594221605549</v>
      </c>
      <c r="J84" s="932">
        <v>43.506737563997554</v>
      </c>
      <c r="K84" s="932">
        <v>0</v>
      </c>
      <c r="L84" s="932">
        <v>25361.585959990774</v>
      </c>
      <c r="M84" s="932">
        <v>1324.5180220894156</v>
      </c>
      <c r="N84" s="932">
        <v>1512.1982001590054</v>
      </c>
      <c r="O84" s="933">
        <v>2836.716222248421</v>
      </c>
      <c r="P84" s="93"/>
    </row>
    <row r="85" spans="1:16" s="94" customFormat="1" ht="20.25">
      <c r="A85" s="287" t="s">
        <v>180</v>
      </c>
      <c r="B85" s="934">
        <v>319.0199999999999</v>
      </c>
      <c r="C85" s="930">
        <v>28126.329592711016</v>
      </c>
      <c r="D85" s="930">
        <v>19015.883016738764</v>
      </c>
      <c r="E85" s="930">
        <v>4770.229139238921</v>
      </c>
      <c r="F85" s="930">
        <v>500.87533696946906</v>
      </c>
      <c r="G85" s="930">
        <v>935.3577623137528</v>
      </c>
      <c r="H85" s="930">
        <v>17.492111257392434</v>
      </c>
      <c r="I85" s="930">
        <v>15.661766242450842</v>
      </c>
      <c r="J85" s="930">
        <v>49.20015464025245</v>
      </c>
      <c r="K85" s="930">
        <v>0</v>
      </c>
      <c r="L85" s="930">
        <v>25304.699287401003</v>
      </c>
      <c r="M85" s="930">
        <v>1532.1659561573988</v>
      </c>
      <c r="N85" s="930">
        <v>1289.4643491526137</v>
      </c>
      <c r="O85" s="935">
        <v>2821.630305310013</v>
      </c>
      <c r="P85" s="224"/>
    </row>
    <row r="86" spans="1:16" s="98" customFormat="1" ht="21" thickBot="1">
      <c r="A86" s="288" t="s">
        <v>181</v>
      </c>
      <c r="B86" s="936">
        <f>+B84-B85</f>
        <v>11.787000000000035</v>
      </c>
      <c r="C86" s="882">
        <f aca="true" t="shared" si="28" ref="C86:O86">+C84-C85</f>
        <v>71.97258952818447</v>
      </c>
      <c r="D86" s="882">
        <f t="shared" si="28"/>
        <v>-109.1544207094521</v>
      </c>
      <c r="E86" s="882">
        <f t="shared" si="28"/>
        <v>217.43385862186642</v>
      </c>
      <c r="F86" s="882">
        <f t="shared" si="28"/>
        <v>-20.88927258751835</v>
      </c>
      <c r="G86" s="882">
        <f t="shared" si="28"/>
        <v>-20.54136886782635</v>
      </c>
      <c r="H86" s="882">
        <f t="shared" si="28"/>
        <v>4.750465229804028</v>
      </c>
      <c r="I86" s="882">
        <f t="shared" si="28"/>
        <v>-9.019172020845293</v>
      </c>
      <c r="J86" s="882">
        <f t="shared" si="28"/>
        <v>-5.693417076254896</v>
      </c>
      <c r="K86" s="882">
        <f t="shared" si="28"/>
        <v>0</v>
      </c>
      <c r="L86" s="882">
        <f t="shared" si="28"/>
        <v>56.88667258977148</v>
      </c>
      <c r="M86" s="882">
        <f t="shared" si="28"/>
        <v>-207.64793406798321</v>
      </c>
      <c r="N86" s="882">
        <f t="shared" si="28"/>
        <v>222.73385100639166</v>
      </c>
      <c r="O86" s="937">
        <f t="shared" si="28"/>
        <v>15.085916938408445</v>
      </c>
      <c r="P86" s="105"/>
    </row>
    <row r="87" spans="1:16" s="98" customFormat="1" ht="21" thickBot="1">
      <c r="A87" s="288" t="s">
        <v>182</v>
      </c>
      <c r="B87" s="938">
        <f>+B84/B85*100</f>
        <v>103.69475268008277</v>
      </c>
      <c r="C87" s="887">
        <f aca="true" t="shared" si="29" ref="C87:O87">+C84/C85*100</f>
        <v>100.25589044347556</v>
      </c>
      <c r="D87" s="887">
        <f t="shared" si="29"/>
        <v>99.42598289748959</v>
      </c>
      <c r="E87" s="887">
        <f t="shared" si="29"/>
        <v>104.55814285383693</v>
      </c>
      <c r="F87" s="887">
        <f t="shared" si="29"/>
        <v>95.82944676136216</v>
      </c>
      <c r="G87" s="887">
        <f t="shared" si="29"/>
        <v>97.80390245364362</v>
      </c>
      <c r="H87" s="887">
        <f t="shared" si="29"/>
        <v>127.15775791670893</v>
      </c>
      <c r="I87" s="887">
        <f t="shared" si="29"/>
        <v>42.412804014409026</v>
      </c>
      <c r="J87" s="887">
        <f t="shared" si="29"/>
        <v>88.42805044438437</v>
      </c>
      <c r="K87" s="887">
        <v>0</v>
      </c>
      <c r="L87" s="887">
        <f t="shared" si="29"/>
        <v>100.22480675207271</v>
      </c>
      <c r="M87" s="887">
        <f t="shared" si="29"/>
        <v>86.44742540887968</v>
      </c>
      <c r="N87" s="887">
        <f t="shared" si="29"/>
        <v>117.27336247433004</v>
      </c>
      <c r="O87" s="939">
        <f t="shared" si="29"/>
        <v>100.53465249894779</v>
      </c>
      <c r="P87" s="106"/>
    </row>
    <row r="88" spans="1:16" s="102" customFormat="1" ht="34.5" thickBot="1">
      <c r="A88" s="452" t="s">
        <v>112</v>
      </c>
      <c r="B88" s="925"/>
      <c r="C88" s="928"/>
      <c r="D88" s="928"/>
      <c r="E88" s="928"/>
      <c r="F88" s="928"/>
      <c r="G88" s="928"/>
      <c r="H88" s="928"/>
      <c r="I88" s="928"/>
      <c r="J88" s="928"/>
      <c r="K88" s="890"/>
      <c r="L88" s="928"/>
      <c r="M88" s="928"/>
      <c r="N88" s="928"/>
      <c r="O88" s="929"/>
      <c r="P88" s="108"/>
    </row>
    <row r="89" spans="1:16" s="94" customFormat="1" ht="20.25">
      <c r="A89" s="286" t="s">
        <v>179</v>
      </c>
      <c r="B89" s="931">
        <v>1691.7080000000005</v>
      </c>
      <c r="C89" s="932">
        <v>27077.398897051557</v>
      </c>
      <c r="D89" s="932">
        <v>17668.695779649905</v>
      </c>
      <c r="E89" s="932">
        <v>4906.001804093849</v>
      </c>
      <c r="F89" s="932">
        <v>507.06820168334775</v>
      </c>
      <c r="G89" s="932">
        <v>851.078072181093</v>
      </c>
      <c r="H89" s="932">
        <v>250.58323698100764</v>
      </c>
      <c r="I89" s="932">
        <v>4.868698774650628</v>
      </c>
      <c r="J89" s="932">
        <v>42.425712159939316</v>
      </c>
      <c r="K89" s="932">
        <v>0</v>
      </c>
      <c r="L89" s="932">
        <v>24230.721505523794</v>
      </c>
      <c r="M89" s="932">
        <v>1086.8214254469447</v>
      </c>
      <c r="N89" s="932">
        <v>1759.8559660808287</v>
      </c>
      <c r="O89" s="933">
        <v>2846.677391527773</v>
      </c>
      <c r="P89" s="93"/>
    </row>
    <row r="90" spans="1:16" s="94" customFormat="1" ht="20.25">
      <c r="A90" s="287" t="s">
        <v>180</v>
      </c>
      <c r="B90" s="934">
        <v>1721.0939999999996</v>
      </c>
      <c r="C90" s="930">
        <v>26888.146918955823</v>
      </c>
      <c r="D90" s="930">
        <v>17790.299270890115</v>
      </c>
      <c r="E90" s="930">
        <v>4723.177864389357</v>
      </c>
      <c r="F90" s="930">
        <v>507.4855005014253</v>
      </c>
      <c r="G90" s="930">
        <v>844.0040172123084</v>
      </c>
      <c r="H90" s="930">
        <v>284.97145807647166</v>
      </c>
      <c r="I90" s="930">
        <v>6.286795879055225</v>
      </c>
      <c r="J90" s="930">
        <v>53.43127685065432</v>
      </c>
      <c r="K90" s="930">
        <v>34.22721245905221</v>
      </c>
      <c r="L90" s="930">
        <v>24243.88339625844</v>
      </c>
      <c r="M90" s="930">
        <v>1201.4149140023733</v>
      </c>
      <c r="N90" s="930">
        <v>1442.8486086950131</v>
      </c>
      <c r="O90" s="935">
        <v>2644.263522697386</v>
      </c>
      <c r="P90" s="224"/>
    </row>
    <row r="91" spans="1:16" s="98" customFormat="1" ht="21" thickBot="1">
      <c r="A91" s="288" t="s">
        <v>181</v>
      </c>
      <c r="B91" s="936">
        <f>+B89-B90</f>
        <v>-29.385999999999058</v>
      </c>
      <c r="C91" s="882">
        <f aca="true" t="shared" si="30" ref="C91:O91">+C89-C90</f>
        <v>189.25197809573365</v>
      </c>
      <c r="D91" s="882">
        <f t="shared" si="30"/>
        <v>-121.60349124021013</v>
      </c>
      <c r="E91" s="882">
        <f t="shared" si="30"/>
        <v>182.82393970449266</v>
      </c>
      <c r="F91" s="882">
        <f t="shared" si="30"/>
        <v>-0.41729881807754055</v>
      </c>
      <c r="G91" s="882">
        <f t="shared" si="30"/>
        <v>7.074054968784594</v>
      </c>
      <c r="H91" s="882">
        <f t="shared" si="30"/>
        <v>-34.38822109546402</v>
      </c>
      <c r="I91" s="882">
        <f t="shared" si="30"/>
        <v>-1.4180971044045965</v>
      </c>
      <c r="J91" s="882">
        <f t="shared" si="30"/>
        <v>-11.005564690715005</v>
      </c>
      <c r="K91" s="882">
        <f t="shared" si="30"/>
        <v>-34.22721245905221</v>
      </c>
      <c r="L91" s="882">
        <f t="shared" si="30"/>
        <v>-13.161890734645567</v>
      </c>
      <c r="M91" s="882">
        <f t="shared" si="30"/>
        <v>-114.59348855542862</v>
      </c>
      <c r="N91" s="882">
        <f t="shared" si="30"/>
        <v>317.00735738581557</v>
      </c>
      <c r="O91" s="937">
        <f t="shared" si="30"/>
        <v>202.41386883038695</v>
      </c>
      <c r="P91" s="105"/>
    </row>
    <row r="92" spans="1:16" s="98" customFormat="1" ht="21" thickBot="1">
      <c r="A92" s="288" t="s">
        <v>182</v>
      </c>
      <c r="B92" s="938">
        <f>+B89/B90*100</f>
        <v>98.29259761523781</v>
      </c>
      <c r="C92" s="887">
        <f aca="true" t="shared" si="31" ref="C92:O92">+C89/C90*100</f>
        <v>100.70384909256171</v>
      </c>
      <c r="D92" s="887">
        <f t="shared" si="31"/>
        <v>99.3164618009592</v>
      </c>
      <c r="E92" s="887">
        <f t="shared" si="31"/>
        <v>103.87078244676964</v>
      </c>
      <c r="F92" s="887">
        <f t="shared" si="31"/>
        <v>99.91777128259523</v>
      </c>
      <c r="G92" s="887">
        <f t="shared" si="31"/>
        <v>100.83815418226916</v>
      </c>
      <c r="H92" s="887">
        <f t="shared" si="31"/>
        <v>87.9327490101707</v>
      </c>
      <c r="I92" s="887">
        <f t="shared" si="31"/>
        <v>77.44324562645564</v>
      </c>
      <c r="J92" s="887">
        <f t="shared" si="31"/>
        <v>79.40239249479917</v>
      </c>
      <c r="K92" s="887">
        <f t="shared" si="31"/>
        <v>0</v>
      </c>
      <c r="L92" s="887">
        <f t="shared" si="31"/>
        <v>99.94571046841169</v>
      </c>
      <c r="M92" s="887">
        <f t="shared" si="31"/>
        <v>90.46178907720783</v>
      </c>
      <c r="N92" s="887">
        <f t="shared" si="31"/>
        <v>121.97093690047866</v>
      </c>
      <c r="O92" s="939">
        <f t="shared" si="31"/>
        <v>107.65482967536862</v>
      </c>
      <c r="P92" s="106"/>
    </row>
    <row r="93" spans="1:16" s="213" customFormat="1" ht="34.5" thickBot="1">
      <c r="A93" s="454" t="s">
        <v>111</v>
      </c>
      <c r="B93" s="902"/>
      <c r="C93" s="915"/>
      <c r="D93" s="915"/>
      <c r="E93" s="915"/>
      <c r="F93" s="915"/>
      <c r="G93" s="915"/>
      <c r="H93" s="915"/>
      <c r="I93" s="915"/>
      <c r="J93" s="915"/>
      <c r="K93" s="902"/>
      <c r="L93" s="915"/>
      <c r="M93" s="915"/>
      <c r="N93" s="915"/>
      <c r="O93" s="916"/>
      <c r="P93" s="219"/>
    </row>
    <row r="94" spans="1:16" s="215" customFormat="1" ht="20.25">
      <c r="A94" s="286" t="s">
        <v>179</v>
      </c>
      <c r="B94" s="931">
        <v>299.42699999999996</v>
      </c>
      <c r="C94" s="932">
        <v>22898.261791132183</v>
      </c>
      <c r="D94" s="932">
        <v>15179.365643935476</v>
      </c>
      <c r="E94" s="932">
        <v>4214.540327581234</v>
      </c>
      <c r="F94" s="932">
        <v>275.1666794688968</v>
      </c>
      <c r="G94" s="932">
        <v>649.2481194637314</v>
      </c>
      <c r="H94" s="932">
        <v>105.93344398913037</v>
      </c>
      <c r="I94" s="932">
        <v>45.30876195756117</v>
      </c>
      <c r="J94" s="932">
        <v>553.7665830625384</v>
      </c>
      <c r="K94" s="932">
        <v>0</v>
      </c>
      <c r="L94" s="932">
        <v>21023.329559458565</v>
      </c>
      <c r="M94" s="932">
        <v>727.8883222510553</v>
      </c>
      <c r="N94" s="932">
        <v>1147.0439094225526</v>
      </c>
      <c r="O94" s="933">
        <v>1874.932231673608</v>
      </c>
      <c r="P94" s="214"/>
    </row>
    <row r="95" spans="1:16" s="215" customFormat="1" ht="20.25">
      <c r="A95" s="287" t="s">
        <v>180</v>
      </c>
      <c r="B95" s="934">
        <v>310.96500000000003</v>
      </c>
      <c r="C95" s="930">
        <v>22699.04705245499</v>
      </c>
      <c r="D95" s="930">
        <v>15288.376773377498</v>
      </c>
      <c r="E95" s="930">
        <v>3991.6239233783003</v>
      </c>
      <c r="F95" s="930">
        <v>271.4214890207365</v>
      </c>
      <c r="G95" s="930">
        <v>661.501562340885</v>
      </c>
      <c r="H95" s="930">
        <v>59.33090004770097</v>
      </c>
      <c r="I95" s="930">
        <v>37.6272249288505</v>
      </c>
      <c r="J95" s="930">
        <v>540.4129082051033</v>
      </c>
      <c r="K95" s="930">
        <v>0</v>
      </c>
      <c r="L95" s="930">
        <v>20850.294781299075</v>
      </c>
      <c r="M95" s="930">
        <v>840.3611874862661</v>
      </c>
      <c r="N95" s="930">
        <v>1008.3910836696522</v>
      </c>
      <c r="O95" s="935">
        <v>1848.7522711559182</v>
      </c>
      <c r="P95" s="220"/>
    </row>
    <row r="96" spans="1:19" s="217" customFormat="1" ht="20.25">
      <c r="A96" s="288" t="s">
        <v>181</v>
      </c>
      <c r="B96" s="936">
        <f>+B94-B95</f>
        <v>-11.538000000000068</v>
      </c>
      <c r="C96" s="882">
        <f aca="true" t="shared" si="32" ref="C96:S96">+C94-C95</f>
        <v>199.21473867719396</v>
      </c>
      <c r="D96" s="882">
        <f t="shared" si="32"/>
        <v>-109.01112944202214</v>
      </c>
      <c r="E96" s="882">
        <f t="shared" si="32"/>
        <v>222.9164042029338</v>
      </c>
      <c r="F96" s="882">
        <f t="shared" si="32"/>
        <v>3.745190448160315</v>
      </c>
      <c r="G96" s="882">
        <f t="shared" si="32"/>
        <v>-12.253442877153589</v>
      </c>
      <c r="H96" s="882">
        <f t="shared" si="32"/>
        <v>46.602543941429396</v>
      </c>
      <c r="I96" s="882">
        <f t="shared" si="32"/>
        <v>7.681537028710665</v>
      </c>
      <c r="J96" s="882">
        <f t="shared" si="32"/>
        <v>13.353674857435067</v>
      </c>
      <c r="K96" s="882">
        <f t="shared" si="32"/>
        <v>0</v>
      </c>
      <c r="L96" s="882">
        <f t="shared" si="32"/>
        <v>173.0347781594901</v>
      </c>
      <c r="M96" s="882">
        <f t="shared" si="32"/>
        <v>-112.47286523521075</v>
      </c>
      <c r="N96" s="882">
        <f t="shared" si="32"/>
        <v>138.6528257529004</v>
      </c>
      <c r="O96" s="937">
        <f t="shared" si="32"/>
        <v>26.17996051768978</v>
      </c>
      <c r="P96" s="919">
        <f t="shared" si="32"/>
        <v>0</v>
      </c>
      <c r="Q96" s="279">
        <f t="shared" si="32"/>
        <v>0</v>
      </c>
      <c r="R96" s="279">
        <f t="shared" si="32"/>
        <v>0</v>
      </c>
      <c r="S96" s="279">
        <f t="shared" si="32"/>
        <v>0</v>
      </c>
    </row>
    <row r="97" spans="1:19" s="217" customFormat="1" ht="21" thickBot="1">
      <c r="A97" s="288" t="s">
        <v>182</v>
      </c>
      <c r="B97" s="938">
        <f>+B94/B95*100</f>
        <v>96.28961458685059</v>
      </c>
      <c r="C97" s="887">
        <f aca="true" t="shared" si="33" ref="C97:S97">+C94/C95*100</f>
        <v>100.87763481091004</v>
      </c>
      <c r="D97" s="887">
        <f t="shared" si="33"/>
        <v>99.28696727548049</v>
      </c>
      <c r="E97" s="887">
        <f t="shared" si="33"/>
        <v>105.58460437360715</v>
      </c>
      <c r="F97" s="887">
        <f t="shared" si="33"/>
        <v>101.37984301157313</v>
      </c>
      <c r="G97" s="887">
        <f t="shared" si="33"/>
        <v>98.14763205792111</v>
      </c>
      <c r="H97" s="887">
        <f t="shared" si="33"/>
        <v>178.5468346240522</v>
      </c>
      <c r="I97" s="887">
        <f t="shared" si="33"/>
        <v>120.41483804143336</v>
      </c>
      <c r="J97" s="887">
        <f t="shared" si="33"/>
        <v>102.47101330384338</v>
      </c>
      <c r="K97" s="887">
        <v>0</v>
      </c>
      <c r="L97" s="887">
        <f t="shared" si="33"/>
        <v>100.82989127959326</v>
      </c>
      <c r="M97" s="887">
        <f t="shared" si="33"/>
        <v>86.61612805183856</v>
      </c>
      <c r="N97" s="887">
        <f t="shared" si="33"/>
        <v>113.74990596389713</v>
      </c>
      <c r="O97" s="939">
        <f t="shared" si="33"/>
        <v>101.4160880787625</v>
      </c>
      <c r="P97" s="920" t="e">
        <f t="shared" si="33"/>
        <v>#DIV/0!</v>
      </c>
      <c r="Q97" s="236" t="e">
        <f t="shared" si="33"/>
        <v>#DIV/0!</v>
      </c>
      <c r="R97" s="236" t="e">
        <f t="shared" si="33"/>
        <v>#DIV/0!</v>
      </c>
      <c r="S97" s="236" t="e">
        <f t="shared" si="33"/>
        <v>#DIV/0!</v>
      </c>
    </row>
    <row r="98" spans="1:16" s="213" customFormat="1" ht="34.5" hidden="1" thickBot="1">
      <c r="A98" s="348" t="s">
        <v>62</v>
      </c>
      <c r="B98" s="902"/>
      <c r="C98" s="903"/>
      <c r="D98" s="903"/>
      <c r="E98" s="903"/>
      <c r="F98" s="903"/>
      <c r="G98" s="903"/>
      <c r="H98" s="903"/>
      <c r="I98" s="903"/>
      <c r="J98" s="903"/>
      <c r="K98" s="902"/>
      <c r="L98" s="903"/>
      <c r="M98" s="903"/>
      <c r="N98" s="903"/>
      <c r="O98" s="904"/>
      <c r="P98" s="198"/>
    </row>
    <row r="99" spans="1:16" s="215" customFormat="1" ht="21" hidden="1" thickBot="1">
      <c r="A99" s="349" t="s">
        <v>96</v>
      </c>
      <c r="B99" s="872"/>
      <c r="C99" s="873"/>
      <c r="D99" s="873"/>
      <c r="E99" s="873"/>
      <c r="F99" s="873"/>
      <c r="G99" s="873"/>
      <c r="H99" s="873"/>
      <c r="I99" s="873"/>
      <c r="J99" s="873"/>
      <c r="K99" s="874"/>
      <c r="L99" s="873"/>
      <c r="M99" s="873"/>
      <c r="N99" s="873"/>
      <c r="O99" s="875"/>
      <c r="P99" s="193">
        <v>12.3</v>
      </c>
    </row>
    <row r="100" spans="1:16" s="215" customFormat="1" ht="21" hidden="1" thickBot="1">
      <c r="A100" s="350" t="s">
        <v>96</v>
      </c>
      <c r="B100" s="876"/>
      <c r="C100" s="817"/>
      <c r="D100" s="817"/>
      <c r="E100" s="817"/>
      <c r="F100" s="817"/>
      <c r="G100" s="817"/>
      <c r="H100" s="817"/>
      <c r="I100" s="817"/>
      <c r="J100" s="817"/>
      <c r="K100" s="818"/>
      <c r="L100" s="817"/>
      <c r="M100" s="817"/>
      <c r="N100" s="817"/>
      <c r="O100" s="819"/>
      <c r="P100" s="199">
        <v>12.3</v>
      </c>
    </row>
    <row r="101" spans="1:16" s="217" customFormat="1" ht="21" hidden="1" thickBot="1">
      <c r="A101" s="351" t="s">
        <v>94</v>
      </c>
      <c r="B101" s="876">
        <f aca="true" t="shared" si="34" ref="B101:O101">+B99-B100</f>
        <v>0</v>
      </c>
      <c r="C101" s="817">
        <f t="shared" si="34"/>
        <v>0</v>
      </c>
      <c r="D101" s="817">
        <f t="shared" si="34"/>
        <v>0</v>
      </c>
      <c r="E101" s="817">
        <f t="shared" si="34"/>
        <v>0</v>
      </c>
      <c r="F101" s="817">
        <f t="shared" si="34"/>
        <v>0</v>
      </c>
      <c r="G101" s="817">
        <f t="shared" si="34"/>
        <v>0</v>
      </c>
      <c r="H101" s="817">
        <f t="shared" si="34"/>
        <v>0</v>
      </c>
      <c r="I101" s="817">
        <f t="shared" si="34"/>
        <v>0</v>
      </c>
      <c r="J101" s="817">
        <f t="shared" si="34"/>
        <v>0</v>
      </c>
      <c r="K101" s="818"/>
      <c r="L101" s="817">
        <f t="shared" si="34"/>
        <v>0</v>
      </c>
      <c r="M101" s="817">
        <f t="shared" si="34"/>
        <v>0</v>
      </c>
      <c r="N101" s="817">
        <f t="shared" si="34"/>
        <v>0</v>
      </c>
      <c r="O101" s="819">
        <f t="shared" si="34"/>
        <v>0</v>
      </c>
      <c r="P101" s="200"/>
    </row>
    <row r="102" spans="1:16" s="217" customFormat="1" ht="21" hidden="1" thickBot="1">
      <c r="A102" s="352" t="s">
        <v>95</v>
      </c>
      <c r="B102" s="905" t="e">
        <f aca="true" t="shared" si="35" ref="B102:O102">+B99/B100*100</f>
        <v>#DIV/0!</v>
      </c>
      <c r="C102" s="906" t="e">
        <f t="shared" si="35"/>
        <v>#DIV/0!</v>
      </c>
      <c r="D102" s="906" t="e">
        <f t="shared" si="35"/>
        <v>#DIV/0!</v>
      </c>
      <c r="E102" s="906" t="e">
        <f t="shared" si="35"/>
        <v>#DIV/0!</v>
      </c>
      <c r="F102" s="906" t="e">
        <f t="shared" si="35"/>
        <v>#DIV/0!</v>
      </c>
      <c r="G102" s="906" t="e">
        <f t="shared" si="35"/>
        <v>#DIV/0!</v>
      </c>
      <c r="H102" s="906" t="e">
        <f t="shared" si="35"/>
        <v>#DIV/0!</v>
      </c>
      <c r="I102" s="906" t="e">
        <f t="shared" si="35"/>
        <v>#DIV/0!</v>
      </c>
      <c r="J102" s="906" t="e">
        <f t="shared" si="35"/>
        <v>#DIV/0!</v>
      </c>
      <c r="K102" s="905"/>
      <c r="L102" s="906" t="e">
        <f t="shared" si="35"/>
        <v>#DIV/0!</v>
      </c>
      <c r="M102" s="906" t="e">
        <f t="shared" si="35"/>
        <v>#DIV/0!</v>
      </c>
      <c r="N102" s="906" t="e">
        <f t="shared" si="35"/>
        <v>#DIV/0!</v>
      </c>
      <c r="O102" s="907" t="e">
        <f t="shared" si="35"/>
        <v>#DIV/0!</v>
      </c>
      <c r="P102" s="201"/>
    </row>
    <row r="103" spans="1:16" s="213" customFormat="1" ht="34.5" hidden="1" thickBot="1">
      <c r="A103" s="348" t="s">
        <v>63</v>
      </c>
      <c r="B103" s="902"/>
      <c r="C103" s="903"/>
      <c r="D103" s="903"/>
      <c r="E103" s="903"/>
      <c r="F103" s="903"/>
      <c r="G103" s="903"/>
      <c r="H103" s="903"/>
      <c r="I103" s="903"/>
      <c r="J103" s="903"/>
      <c r="K103" s="902"/>
      <c r="L103" s="903"/>
      <c r="M103" s="903"/>
      <c r="N103" s="903"/>
      <c r="O103" s="904"/>
      <c r="P103" s="198"/>
    </row>
    <row r="104" spans="1:16" s="215" customFormat="1" ht="21" hidden="1" thickBot="1">
      <c r="A104" s="349" t="s">
        <v>96</v>
      </c>
      <c r="B104" s="872"/>
      <c r="C104" s="873"/>
      <c r="D104" s="873"/>
      <c r="E104" s="873"/>
      <c r="F104" s="873"/>
      <c r="G104" s="873"/>
      <c r="H104" s="873"/>
      <c r="I104" s="873"/>
      <c r="J104" s="873"/>
      <c r="K104" s="874"/>
      <c r="L104" s="873"/>
      <c r="M104" s="873"/>
      <c r="N104" s="873"/>
      <c r="O104" s="875"/>
      <c r="P104" s="193">
        <v>15.2</v>
      </c>
    </row>
    <row r="105" spans="1:16" s="215" customFormat="1" ht="21" hidden="1" thickBot="1">
      <c r="A105" s="350" t="s">
        <v>96</v>
      </c>
      <c r="B105" s="876"/>
      <c r="C105" s="817"/>
      <c r="D105" s="817"/>
      <c r="E105" s="817"/>
      <c r="F105" s="817"/>
      <c r="G105" s="817"/>
      <c r="H105" s="817"/>
      <c r="I105" s="817"/>
      <c r="J105" s="817"/>
      <c r="K105" s="818"/>
      <c r="L105" s="817"/>
      <c r="M105" s="817"/>
      <c r="N105" s="817"/>
      <c r="O105" s="819"/>
      <c r="P105" s="199">
        <v>15.2</v>
      </c>
    </row>
    <row r="106" spans="1:16" s="217" customFormat="1" ht="21" hidden="1" thickBot="1">
      <c r="A106" s="351" t="s">
        <v>94</v>
      </c>
      <c r="B106" s="876">
        <f aca="true" t="shared" si="36" ref="B106:O106">+B104-B105</f>
        <v>0</v>
      </c>
      <c r="C106" s="817">
        <f t="shared" si="36"/>
        <v>0</v>
      </c>
      <c r="D106" s="817">
        <f t="shared" si="36"/>
        <v>0</v>
      </c>
      <c r="E106" s="817">
        <f t="shared" si="36"/>
        <v>0</v>
      </c>
      <c r="F106" s="817">
        <f t="shared" si="36"/>
        <v>0</v>
      </c>
      <c r="G106" s="817">
        <f t="shared" si="36"/>
        <v>0</v>
      </c>
      <c r="H106" s="817">
        <f t="shared" si="36"/>
        <v>0</v>
      </c>
      <c r="I106" s="817">
        <f t="shared" si="36"/>
        <v>0</v>
      </c>
      <c r="J106" s="817">
        <f t="shared" si="36"/>
        <v>0</v>
      </c>
      <c r="K106" s="818"/>
      <c r="L106" s="817">
        <f t="shared" si="36"/>
        <v>0</v>
      </c>
      <c r="M106" s="817">
        <f t="shared" si="36"/>
        <v>0</v>
      </c>
      <c r="N106" s="817">
        <f t="shared" si="36"/>
        <v>0</v>
      </c>
      <c r="O106" s="819">
        <f t="shared" si="36"/>
        <v>0</v>
      </c>
      <c r="P106" s="200"/>
    </row>
    <row r="107" spans="1:16" s="217" customFormat="1" ht="21" hidden="1" thickBot="1">
      <c r="A107" s="352" t="s">
        <v>95</v>
      </c>
      <c r="B107" s="905" t="e">
        <f aca="true" t="shared" si="37" ref="B107:O107">+B104/B105*100</f>
        <v>#DIV/0!</v>
      </c>
      <c r="C107" s="906" t="e">
        <f t="shared" si="37"/>
        <v>#DIV/0!</v>
      </c>
      <c r="D107" s="906" t="e">
        <f t="shared" si="37"/>
        <v>#DIV/0!</v>
      </c>
      <c r="E107" s="906" t="e">
        <f t="shared" si="37"/>
        <v>#DIV/0!</v>
      </c>
      <c r="F107" s="906" t="e">
        <f t="shared" si="37"/>
        <v>#DIV/0!</v>
      </c>
      <c r="G107" s="906" t="e">
        <f t="shared" si="37"/>
        <v>#DIV/0!</v>
      </c>
      <c r="H107" s="906" t="e">
        <f t="shared" si="37"/>
        <v>#DIV/0!</v>
      </c>
      <c r="I107" s="906" t="e">
        <f t="shared" si="37"/>
        <v>#DIV/0!</v>
      </c>
      <c r="J107" s="906" t="e">
        <f t="shared" si="37"/>
        <v>#DIV/0!</v>
      </c>
      <c r="K107" s="905"/>
      <c r="L107" s="906" t="e">
        <f t="shared" si="37"/>
        <v>#DIV/0!</v>
      </c>
      <c r="M107" s="906" t="e">
        <f t="shared" si="37"/>
        <v>#DIV/0!</v>
      </c>
      <c r="N107" s="906" t="e">
        <f t="shared" si="37"/>
        <v>#DIV/0!</v>
      </c>
      <c r="O107" s="907" t="e">
        <f t="shared" si="37"/>
        <v>#DIV/0!</v>
      </c>
      <c r="P107" s="201"/>
    </row>
    <row r="108" spans="1:16" s="213" customFormat="1" ht="34.5" hidden="1" thickBot="1">
      <c r="A108" s="348" t="s">
        <v>64</v>
      </c>
      <c r="B108" s="902"/>
      <c r="C108" s="903"/>
      <c r="D108" s="903"/>
      <c r="E108" s="903"/>
      <c r="F108" s="903"/>
      <c r="G108" s="903"/>
      <c r="H108" s="903"/>
      <c r="I108" s="903"/>
      <c r="J108" s="903"/>
      <c r="K108" s="902"/>
      <c r="L108" s="903"/>
      <c r="M108" s="903"/>
      <c r="N108" s="903"/>
      <c r="O108" s="904"/>
      <c r="P108" s="198"/>
    </row>
    <row r="109" spans="1:16" s="215" customFormat="1" ht="21" hidden="1" thickBot="1">
      <c r="A109" s="349" t="s">
        <v>96</v>
      </c>
      <c r="B109" s="872"/>
      <c r="C109" s="873"/>
      <c r="D109" s="873"/>
      <c r="E109" s="873"/>
      <c r="F109" s="873"/>
      <c r="G109" s="873"/>
      <c r="H109" s="873"/>
      <c r="I109" s="873"/>
      <c r="J109" s="873"/>
      <c r="K109" s="874"/>
      <c r="L109" s="873"/>
      <c r="M109" s="873"/>
      <c r="N109" s="873"/>
      <c r="O109" s="875"/>
      <c r="P109" s="193">
        <v>22.7</v>
      </c>
    </row>
    <row r="110" spans="1:16" s="215" customFormat="1" ht="21" hidden="1" thickBot="1">
      <c r="A110" s="350" t="s">
        <v>96</v>
      </c>
      <c r="B110" s="876"/>
      <c r="C110" s="817"/>
      <c r="D110" s="817"/>
      <c r="E110" s="817"/>
      <c r="F110" s="817"/>
      <c r="G110" s="817"/>
      <c r="H110" s="817"/>
      <c r="I110" s="817"/>
      <c r="J110" s="817"/>
      <c r="K110" s="818"/>
      <c r="L110" s="817"/>
      <c r="M110" s="817"/>
      <c r="N110" s="817"/>
      <c r="O110" s="819"/>
      <c r="P110" s="199">
        <v>22.7</v>
      </c>
    </row>
    <row r="111" spans="1:16" s="217" customFormat="1" ht="21" hidden="1" thickBot="1">
      <c r="A111" s="351" t="s">
        <v>94</v>
      </c>
      <c r="B111" s="876">
        <f aca="true" t="shared" si="38" ref="B111:O111">+B109-B110</f>
        <v>0</v>
      </c>
      <c r="C111" s="817">
        <f t="shared" si="38"/>
        <v>0</v>
      </c>
      <c r="D111" s="817">
        <f t="shared" si="38"/>
        <v>0</v>
      </c>
      <c r="E111" s="817">
        <f t="shared" si="38"/>
        <v>0</v>
      </c>
      <c r="F111" s="817">
        <f t="shared" si="38"/>
        <v>0</v>
      </c>
      <c r="G111" s="817">
        <f t="shared" si="38"/>
        <v>0</v>
      </c>
      <c r="H111" s="817">
        <f t="shared" si="38"/>
        <v>0</v>
      </c>
      <c r="I111" s="817">
        <f t="shared" si="38"/>
        <v>0</v>
      </c>
      <c r="J111" s="817">
        <f t="shared" si="38"/>
        <v>0</v>
      </c>
      <c r="K111" s="818"/>
      <c r="L111" s="817">
        <f t="shared" si="38"/>
        <v>0</v>
      </c>
      <c r="M111" s="817">
        <f t="shared" si="38"/>
        <v>0</v>
      </c>
      <c r="N111" s="817">
        <f t="shared" si="38"/>
        <v>0</v>
      </c>
      <c r="O111" s="819">
        <f t="shared" si="38"/>
        <v>0</v>
      </c>
      <c r="P111" s="200"/>
    </row>
    <row r="112" spans="1:16" s="217" customFormat="1" ht="21" hidden="1" thickBot="1">
      <c r="A112" s="352" t="s">
        <v>95</v>
      </c>
      <c r="B112" s="905" t="e">
        <f aca="true" t="shared" si="39" ref="B112:O112">+B109/B110*100</f>
        <v>#DIV/0!</v>
      </c>
      <c r="C112" s="906" t="e">
        <f t="shared" si="39"/>
        <v>#DIV/0!</v>
      </c>
      <c r="D112" s="906" t="e">
        <f t="shared" si="39"/>
        <v>#DIV/0!</v>
      </c>
      <c r="E112" s="906" t="e">
        <f t="shared" si="39"/>
        <v>#DIV/0!</v>
      </c>
      <c r="F112" s="906" t="e">
        <f t="shared" si="39"/>
        <v>#DIV/0!</v>
      </c>
      <c r="G112" s="906" t="e">
        <f t="shared" si="39"/>
        <v>#DIV/0!</v>
      </c>
      <c r="H112" s="906" t="e">
        <f t="shared" si="39"/>
        <v>#DIV/0!</v>
      </c>
      <c r="I112" s="906" t="e">
        <f t="shared" si="39"/>
        <v>#DIV/0!</v>
      </c>
      <c r="J112" s="906" t="e">
        <f t="shared" si="39"/>
        <v>#DIV/0!</v>
      </c>
      <c r="K112" s="905"/>
      <c r="L112" s="906" t="e">
        <f t="shared" si="39"/>
        <v>#DIV/0!</v>
      </c>
      <c r="M112" s="906" t="e">
        <f t="shared" si="39"/>
        <v>#DIV/0!</v>
      </c>
      <c r="N112" s="906" t="e">
        <f t="shared" si="39"/>
        <v>#DIV/0!</v>
      </c>
      <c r="O112" s="907" t="e">
        <f t="shared" si="39"/>
        <v>#DIV/0!</v>
      </c>
      <c r="P112" s="201"/>
    </row>
    <row r="113" spans="1:16" s="247" customFormat="1" ht="34.5" hidden="1" thickBot="1">
      <c r="A113" s="343" t="s">
        <v>103</v>
      </c>
      <c r="B113" s="889"/>
      <c r="C113" s="889"/>
      <c r="D113" s="889"/>
      <c r="E113" s="889"/>
      <c r="F113" s="889"/>
      <c r="G113" s="889"/>
      <c r="H113" s="889"/>
      <c r="I113" s="889"/>
      <c r="J113" s="889"/>
      <c r="K113" s="890"/>
      <c r="L113" s="889"/>
      <c r="M113" s="889"/>
      <c r="N113" s="889"/>
      <c r="O113" s="891"/>
      <c r="P113" s="257"/>
    </row>
    <row r="114" spans="1:16" s="250" customFormat="1" ht="21" hidden="1" thickBot="1">
      <c r="A114" s="344" t="s">
        <v>123</v>
      </c>
      <c r="B114" s="892">
        <v>0</v>
      </c>
      <c r="C114" s="893">
        <v>0</v>
      </c>
      <c r="D114" s="893">
        <v>0</v>
      </c>
      <c r="E114" s="893">
        <v>0</v>
      </c>
      <c r="F114" s="893">
        <v>0</v>
      </c>
      <c r="G114" s="893">
        <v>0</v>
      </c>
      <c r="H114" s="893">
        <v>0</v>
      </c>
      <c r="I114" s="893">
        <v>0</v>
      </c>
      <c r="J114" s="893">
        <v>0</v>
      </c>
      <c r="K114" s="894"/>
      <c r="L114" s="893">
        <v>0</v>
      </c>
      <c r="M114" s="893">
        <v>0</v>
      </c>
      <c r="N114" s="893">
        <v>0</v>
      </c>
      <c r="O114" s="895">
        <v>0</v>
      </c>
      <c r="P114" s="249"/>
    </row>
    <row r="115" spans="1:16" s="250" customFormat="1" ht="21" hidden="1" thickBot="1">
      <c r="A115" s="345" t="s">
        <v>119</v>
      </c>
      <c r="B115" s="828">
        <v>0</v>
      </c>
      <c r="C115" s="829">
        <v>0</v>
      </c>
      <c r="D115" s="829">
        <v>0</v>
      </c>
      <c r="E115" s="829">
        <v>0</v>
      </c>
      <c r="F115" s="829">
        <v>0</v>
      </c>
      <c r="G115" s="829">
        <v>0</v>
      </c>
      <c r="H115" s="829">
        <v>0</v>
      </c>
      <c r="I115" s="829">
        <v>0</v>
      </c>
      <c r="J115" s="829">
        <v>0</v>
      </c>
      <c r="K115" s="830"/>
      <c r="L115" s="829">
        <v>0</v>
      </c>
      <c r="M115" s="829">
        <v>0</v>
      </c>
      <c r="N115" s="829">
        <v>0</v>
      </c>
      <c r="O115" s="831">
        <v>0</v>
      </c>
      <c r="P115" s="261"/>
    </row>
    <row r="116" spans="1:16" s="255" customFormat="1" ht="21" hidden="1" thickBot="1">
      <c r="A116" s="346" t="s">
        <v>121</v>
      </c>
      <c r="B116" s="828">
        <f aca="true" t="shared" si="40" ref="B116:O116">+B114-B115</f>
        <v>0</v>
      </c>
      <c r="C116" s="829">
        <f t="shared" si="40"/>
        <v>0</v>
      </c>
      <c r="D116" s="829">
        <f t="shared" si="40"/>
        <v>0</v>
      </c>
      <c r="E116" s="829">
        <f t="shared" si="40"/>
        <v>0</v>
      </c>
      <c r="F116" s="829">
        <f t="shared" si="40"/>
        <v>0</v>
      </c>
      <c r="G116" s="829">
        <f t="shared" si="40"/>
        <v>0</v>
      </c>
      <c r="H116" s="829">
        <f t="shared" si="40"/>
        <v>0</v>
      </c>
      <c r="I116" s="829">
        <f t="shared" si="40"/>
        <v>0</v>
      </c>
      <c r="J116" s="829">
        <f t="shared" si="40"/>
        <v>0</v>
      </c>
      <c r="K116" s="830"/>
      <c r="L116" s="829">
        <f t="shared" si="40"/>
        <v>0</v>
      </c>
      <c r="M116" s="829">
        <f t="shared" si="40"/>
        <v>0</v>
      </c>
      <c r="N116" s="829">
        <f t="shared" si="40"/>
        <v>0</v>
      </c>
      <c r="O116" s="831">
        <f t="shared" si="40"/>
        <v>0</v>
      </c>
      <c r="P116" s="258"/>
    </row>
    <row r="117" spans="1:16" s="255" customFormat="1" ht="21" hidden="1" thickBot="1">
      <c r="A117" s="347" t="s">
        <v>122</v>
      </c>
      <c r="B117" s="900" t="e">
        <f aca="true" t="shared" si="41" ref="B117:O117">+B114/B115*100</f>
        <v>#DIV/0!</v>
      </c>
      <c r="C117" s="900" t="e">
        <f t="shared" si="41"/>
        <v>#DIV/0!</v>
      </c>
      <c r="D117" s="900" t="e">
        <f t="shared" si="41"/>
        <v>#DIV/0!</v>
      </c>
      <c r="E117" s="900" t="e">
        <f t="shared" si="41"/>
        <v>#DIV/0!</v>
      </c>
      <c r="F117" s="900" t="e">
        <f t="shared" si="41"/>
        <v>#DIV/0!</v>
      </c>
      <c r="G117" s="900" t="e">
        <f t="shared" si="41"/>
        <v>#DIV/0!</v>
      </c>
      <c r="H117" s="900" t="e">
        <f t="shared" si="41"/>
        <v>#DIV/0!</v>
      </c>
      <c r="I117" s="900" t="e">
        <f t="shared" si="41"/>
        <v>#DIV/0!</v>
      </c>
      <c r="J117" s="900" t="e">
        <f t="shared" si="41"/>
        <v>#DIV/0!</v>
      </c>
      <c r="K117" s="887"/>
      <c r="L117" s="900" t="e">
        <f t="shared" si="41"/>
        <v>#DIV/0!</v>
      </c>
      <c r="M117" s="900" t="e">
        <f t="shared" si="41"/>
        <v>#DIV/0!</v>
      </c>
      <c r="N117" s="900" t="e">
        <f t="shared" si="41"/>
        <v>#DIV/0!</v>
      </c>
      <c r="O117" s="901" t="e">
        <f t="shared" si="41"/>
        <v>#DIV/0!</v>
      </c>
      <c r="P117" s="259"/>
    </row>
    <row r="118" spans="1:16" s="247" customFormat="1" ht="34.5" hidden="1" thickBot="1">
      <c r="A118" s="353" t="s">
        <v>104</v>
      </c>
      <c r="B118" s="889"/>
      <c r="C118" s="889"/>
      <c r="D118" s="889"/>
      <c r="E118" s="889"/>
      <c r="F118" s="889"/>
      <c r="G118" s="889"/>
      <c r="H118" s="889"/>
      <c r="I118" s="889"/>
      <c r="J118" s="889"/>
      <c r="K118" s="890"/>
      <c r="L118" s="889"/>
      <c r="M118" s="889"/>
      <c r="N118" s="889"/>
      <c r="O118" s="891"/>
      <c r="P118" s="257"/>
    </row>
    <row r="119" spans="1:16" s="250" customFormat="1" ht="21" hidden="1" thickBot="1">
      <c r="A119" s="344" t="s">
        <v>123</v>
      </c>
      <c r="B119" s="892">
        <v>0</v>
      </c>
      <c r="C119" s="893">
        <v>0</v>
      </c>
      <c r="D119" s="893">
        <v>0</v>
      </c>
      <c r="E119" s="893">
        <v>0</v>
      </c>
      <c r="F119" s="893">
        <v>0</v>
      </c>
      <c r="G119" s="893">
        <v>0</v>
      </c>
      <c r="H119" s="893">
        <v>0</v>
      </c>
      <c r="I119" s="893">
        <v>0</v>
      </c>
      <c r="J119" s="893">
        <v>0</v>
      </c>
      <c r="K119" s="894"/>
      <c r="L119" s="893">
        <v>0</v>
      </c>
      <c r="M119" s="893">
        <v>0</v>
      </c>
      <c r="N119" s="893">
        <v>0</v>
      </c>
      <c r="O119" s="895">
        <v>0</v>
      </c>
      <c r="P119" s="249"/>
    </row>
    <row r="120" spans="1:16" s="250" customFormat="1" ht="21" hidden="1" thickBot="1">
      <c r="A120" s="345" t="s">
        <v>119</v>
      </c>
      <c r="B120" s="828">
        <v>0</v>
      </c>
      <c r="C120" s="829">
        <v>0</v>
      </c>
      <c r="D120" s="829">
        <v>0</v>
      </c>
      <c r="E120" s="829">
        <v>0</v>
      </c>
      <c r="F120" s="829">
        <v>0</v>
      </c>
      <c r="G120" s="829">
        <v>0</v>
      </c>
      <c r="H120" s="829">
        <v>0</v>
      </c>
      <c r="I120" s="829">
        <v>0</v>
      </c>
      <c r="J120" s="829">
        <v>0</v>
      </c>
      <c r="K120" s="830"/>
      <c r="L120" s="829">
        <v>0</v>
      </c>
      <c r="M120" s="829">
        <v>0</v>
      </c>
      <c r="N120" s="829">
        <v>0</v>
      </c>
      <c r="O120" s="831">
        <v>0</v>
      </c>
      <c r="P120" s="261"/>
    </row>
    <row r="121" spans="1:16" s="255" customFormat="1" ht="21" hidden="1" thickBot="1">
      <c r="A121" s="346" t="s">
        <v>121</v>
      </c>
      <c r="B121" s="828">
        <f aca="true" t="shared" si="42" ref="B121:O121">+B119-B120</f>
        <v>0</v>
      </c>
      <c r="C121" s="829">
        <f t="shared" si="42"/>
        <v>0</v>
      </c>
      <c r="D121" s="829">
        <f t="shared" si="42"/>
        <v>0</v>
      </c>
      <c r="E121" s="829">
        <f t="shared" si="42"/>
        <v>0</v>
      </c>
      <c r="F121" s="829">
        <f t="shared" si="42"/>
        <v>0</v>
      </c>
      <c r="G121" s="829">
        <f t="shared" si="42"/>
        <v>0</v>
      </c>
      <c r="H121" s="829">
        <f t="shared" si="42"/>
        <v>0</v>
      </c>
      <c r="I121" s="829">
        <f t="shared" si="42"/>
        <v>0</v>
      </c>
      <c r="J121" s="829">
        <f t="shared" si="42"/>
        <v>0</v>
      </c>
      <c r="K121" s="830"/>
      <c r="L121" s="829">
        <f t="shared" si="42"/>
        <v>0</v>
      </c>
      <c r="M121" s="829">
        <f t="shared" si="42"/>
        <v>0</v>
      </c>
      <c r="N121" s="829">
        <f t="shared" si="42"/>
        <v>0</v>
      </c>
      <c r="O121" s="831">
        <f t="shared" si="42"/>
        <v>0</v>
      </c>
      <c r="P121" s="258"/>
    </row>
    <row r="122" spans="1:16" s="255" customFormat="1" ht="21" hidden="1" thickBot="1">
      <c r="A122" s="347" t="s">
        <v>122</v>
      </c>
      <c r="B122" s="900" t="e">
        <f aca="true" t="shared" si="43" ref="B122:O122">+B119/B120*100</f>
        <v>#DIV/0!</v>
      </c>
      <c r="C122" s="900" t="e">
        <f t="shared" si="43"/>
        <v>#DIV/0!</v>
      </c>
      <c r="D122" s="900" t="e">
        <f t="shared" si="43"/>
        <v>#DIV/0!</v>
      </c>
      <c r="E122" s="900" t="e">
        <f t="shared" si="43"/>
        <v>#DIV/0!</v>
      </c>
      <c r="F122" s="900" t="e">
        <f t="shared" si="43"/>
        <v>#DIV/0!</v>
      </c>
      <c r="G122" s="900" t="e">
        <f t="shared" si="43"/>
        <v>#DIV/0!</v>
      </c>
      <c r="H122" s="900" t="e">
        <f t="shared" si="43"/>
        <v>#DIV/0!</v>
      </c>
      <c r="I122" s="900" t="e">
        <f t="shared" si="43"/>
        <v>#DIV/0!</v>
      </c>
      <c r="J122" s="900" t="e">
        <f t="shared" si="43"/>
        <v>#DIV/0!</v>
      </c>
      <c r="K122" s="887"/>
      <c r="L122" s="900" t="e">
        <f t="shared" si="43"/>
        <v>#DIV/0!</v>
      </c>
      <c r="M122" s="900" t="e">
        <f t="shared" si="43"/>
        <v>#DIV/0!</v>
      </c>
      <c r="N122" s="900" t="e">
        <f t="shared" si="43"/>
        <v>#DIV/0!</v>
      </c>
      <c r="O122" s="901" t="e">
        <f t="shared" si="43"/>
        <v>#DIV/0!</v>
      </c>
      <c r="P122" s="259"/>
    </row>
    <row r="123" spans="1:16" s="102" customFormat="1" ht="34.5" thickBot="1">
      <c r="A123" s="452" t="s">
        <v>105</v>
      </c>
      <c r="B123" s="922"/>
      <c r="C123" s="923"/>
      <c r="D123" s="923"/>
      <c r="E123" s="923"/>
      <c r="F123" s="923"/>
      <c r="G123" s="923"/>
      <c r="H123" s="923"/>
      <c r="I123" s="923"/>
      <c r="J123" s="923"/>
      <c r="K123" s="922"/>
      <c r="L123" s="923"/>
      <c r="M123" s="923"/>
      <c r="N123" s="923"/>
      <c r="O123" s="924"/>
      <c r="P123" s="108"/>
    </row>
    <row r="124" spans="1:16" s="94" customFormat="1" ht="20.25">
      <c r="A124" s="286" t="s">
        <v>179</v>
      </c>
      <c r="B124" s="931">
        <v>8129.677</v>
      </c>
      <c r="C124" s="932">
        <v>21740.06729705661</v>
      </c>
      <c r="D124" s="932">
        <v>16207.106752211712</v>
      </c>
      <c r="E124" s="932">
        <v>3741.263121523763</v>
      </c>
      <c r="F124" s="932">
        <v>186.71927761295646</v>
      </c>
      <c r="G124" s="932">
        <v>39.06258104309269</v>
      </c>
      <c r="H124" s="932">
        <v>61.209750399677716</v>
      </c>
      <c r="I124" s="932">
        <v>19.217809432445264</v>
      </c>
      <c r="J124" s="932">
        <v>51.41037583658</v>
      </c>
      <c r="K124" s="932">
        <v>0</v>
      </c>
      <c r="L124" s="932">
        <v>20305.989668060225</v>
      </c>
      <c r="M124" s="932">
        <v>387.6404519720356</v>
      </c>
      <c r="N124" s="932">
        <v>1046.4371770243763</v>
      </c>
      <c r="O124" s="933">
        <v>1434.0776289964117</v>
      </c>
      <c r="P124" s="93"/>
    </row>
    <row r="125" spans="1:16" s="94" customFormat="1" ht="20.25">
      <c r="A125" s="287" t="s">
        <v>180</v>
      </c>
      <c r="B125" s="934">
        <v>7833.609000000012</v>
      </c>
      <c r="C125" s="930">
        <v>21484.363220494226</v>
      </c>
      <c r="D125" s="930">
        <v>16375.75136185638</v>
      </c>
      <c r="E125" s="930">
        <v>3592.9321976626525</v>
      </c>
      <c r="F125" s="930">
        <v>187.59441954957575</v>
      </c>
      <c r="G125" s="930">
        <v>40.603709392865085</v>
      </c>
      <c r="H125" s="930">
        <v>65.4283783289838</v>
      </c>
      <c r="I125" s="930">
        <v>22.3972224466824</v>
      </c>
      <c r="J125" s="930">
        <v>53.0292508429595</v>
      </c>
      <c r="K125" s="930">
        <v>0</v>
      </c>
      <c r="L125" s="930">
        <v>20337.7365400801</v>
      </c>
      <c r="M125" s="930">
        <v>411.56327179464694</v>
      </c>
      <c r="N125" s="930">
        <v>735.0634086196188</v>
      </c>
      <c r="O125" s="935">
        <v>1146.6266804142658</v>
      </c>
      <c r="P125" s="103"/>
    </row>
    <row r="126" spans="1:16" s="98" customFormat="1" ht="21" thickBot="1">
      <c r="A126" s="288" t="s">
        <v>181</v>
      </c>
      <c r="B126" s="936">
        <f>+B124-B125</f>
        <v>296.0679999999875</v>
      </c>
      <c r="C126" s="882">
        <f aca="true" t="shared" si="44" ref="C126:O126">+C124-C125</f>
        <v>255.7040765623824</v>
      </c>
      <c r="D126" s="882">
        <f t="shared" si="44"/>
        <v>-168.6446096446689</v>
      </c>
      <c r="E126" s="882">
        <f t="shared" si="44"/>
        <v>148.33092386111048</v>
      </c>
      <c r="F126" s="882">
        <f t="shared" si="44"/>
        <v>-0.8751419366192863</v>
      </c>
      <c r="G126" s="882">
        <f t="shared" si="44"/>
        <v>-1.5411283497723929</v>
      </c>
      <c r="H126" s="882">
        <f t="shared" si="44"/>
        <v>-4.218627929306081</v>
      </c>
      <c r="I126" s="882">
        <f t="shared" si="44"/>
        <v>-3.1794130142371344</v>
      </c>
      <c r="J126" s="882">
        <f t="shared" si="44"/>
        <v>-1.618875006379497</v>
      </c>
      <c r="K126" s="882">
        <f t="shared" si="44"/>
        <v>0</v>
      </c>
      <c r="L126" s="882">
        <f t="shared" si="44"/>
        <v>-31.74687201987399</v>
      </c>
      <c r="M126" s="882">
        <f t="shared" si="44"/>
        <v>-23.92281982261136</v>
      </c>
      <c r="N126" s="882">
        <f t="shared" si="44"/>
        <v>311.37376840475747</v>
      </c>
      <c r="O126" s="937">
        <f t="shared" si="44"/>
        <v>287.4509485821459</v>
      </c>
      <c r="P126" s="105"/>
    </row>
    <row r="127" spans="1:16" s="98" customFormat="1" ht="21" thickBot="1">
      <c r="A127" s="288" t="s">
        <v>182</v>
      </c>
      <c r="B127" s="938">
        <f>+B124/B125*100</f>
        <v>103.77945848458849</v>
      </c>
      <c r="C127" s="887">
        <f aca="true" t="shared" si="45" ref="C127:O127">+C124/C125*100</f>
        <v>101.19018689983076</v>
      </c>
      <c r="D127" s="887">
        <f t="shared" si="45"/>
        <v>98.97015650813135</v>
      </c>
      <c r="E127" s="887">
        <f t="shared" si="45"/>
        <v>104.1284086562392</v>
      </c>
      <c r="F127" s="887">
        <f t="shared" si="45"/>
        <v>99.53349255339229</v>
      </c>
      <c r="G127" s="887">
        <f t="shared" si="45"/>
        <v>96.20446414178306</v>
      </c>
      <c r="H127" s="887">
        <f t="shared" si="45"/>
        <v>93.5522963627584</v>
      </c>
      <c r="I127" s="887">
        <f t="shared" si="45"/>
        <v>85.80443167983945</v>
      </c>
      <c r="J127" s="887">
        <f t="shared" si="45"/>
        <v>96.94720370239884</v>
      </c>
      <c r="K127" s="887">
        <v>0</v>
      </c>
      <c r="L127" s="887">
        <f t="shared" si="45"/>
        <v>99.84390164580356</v>
      </c>
      <c r="M127" s="887">
        <f t="shared" si="45"/>
        <v>94.18732878706732</v>
      </c>
      <c r="N127" s="887">
        <f t="shared" si="45"/>
        <v>142.36012359661444</v>
      </c>
      <c r="O127" s="939">
        <f t="shared" si="45"/>
        <v>125.06927088756494</v>
      </c>
      <c r="P127" s="106"/>
    </row>
    <row r="128" spans="1:16" s="102" customFormat="1" ht="34.5" thickBot="1">
      <c r="A128" s="455" t="s">
        <v>203</v>
      </c>
      <c r="B128" s="942"/>
      <c r="C128" s="928"/>
      <c r="D128" s="928"/>
      <c r="E128" s="928"/>
      <c r="F128" s="928"/>
      <c r="G128" s="928"/>
      <c r="H128" s="928"/>
      <c r="I128" s="928"/>
      <c r="J128" s="928"/>
      <c r="K128" s="890"/>
      <c r="L128" s="928"/>
      <c r="M128" s="928"/>
      <c r="N128" s="928"/>
      <c r="O128" s="929"/>
      <c r="P128" s="108"/>
    </row>
    <row r="129" spans="1:16" s="94" customFormat="1" ht="20.25">
      <c r="A129" s="286" t="s">
        <v>179</v>
      </c>
      <c r="B129" s="931">
        <v>1499.402</v>
      </c>
      <c r="C129" s="932">
        <v>25947.666803165488</v>
      </c>
      <c r="D129" s="932">
        <v>17257.908764071733</v>
      </c>
      <c r="E129" s="932">
        <v>4265.837035920543</v>
      </c>
      <c r="F129" s="932">
        <v>1456.3042466263214</v>
      </c>
      <c r="G129" s="932">
        <v>3.072669415318018</v>
      </c>
      <c r="H129" s="932">
        <v>13.378111184770107</v>
      </c>
      <c r="I129" s="932">
        <v>90.05234531277578</v>
      </c>
      <c r="J129" s="932">
        <v>324.45468260012984</v>
      </c>
      <c r="K129" s="932">
        <v>0</v>
      </c>
      <c r="L129" s="932">
        <v>23411.00785513159</v>
      </c>
      <c r="M129" s="932">
        <v>1241.097450850406</v>
      </c>
      <c r="N129" s="932">
        <v>1295.5614971835441</v>
      </c>
      <c r="O129" s="933">
        <v>2536.6589480339503</v>
      </c>
      <c r="P129" s="93"/>
    </row>
    <row r="130" spans="1:16" s="94" customFormat="1" ht="20.25">
      <c r="A130" s="287" t="s">
        <v>180</v>
      </c>
      <c r="B130" s="934">
        <v>1499.278</v>
      </c>
      <c r="C130" s="930">
        <v>25884.630524381293</v>
      </c>
      <c r="D130" s="930">
        <v>17313.522575533014</v>
      </c>
      <c r="E130" s="930">
        <v>4280.47872598233</v>
      </c>
      <c r="F130" s="930">
        <v>1478.5647380494702</v>
      </c>
      <c r="G130" s="930">
        <v>2.69696480572649</v>
      </c>
      <c r="H130" s="930">
        <v>12.614905307754798</v>
      </c>
      <c r="I130" s="930">
        <v>82.87783630965484</v>
      </c>
      <c r="J130" s="930">
        <v>346.783974241824</v>
      </c>
      <c r="K130" s="930">
        <v>0</v>
      </c>
      <c r="L130" s="930">
        <v>23517.539720229768</v>
      </c>
      <c r="M130" s="930">
        <v>1329.2069027002772</v>
      </c>
      <c r="N130" s="930">
        <v>1037.883901451231</v>
      </c>
      <c r="O130" s="935">
        <v>2367.0908041515077</v>
      </c>
      <c r="P130" s="103"/>
    </row>
    <row r="131" spans="1:16" s="98" customFormat="1" ht="21" thickBot="1">
      <c r="A131" s="288" t="s">
        <v>181</v>
      </c>
      <c r="B131" s="936">
        <f>+B129-B130</f>
        <v>0.12400000000002365</v>
      </c>
      <c r="C131" s="882">
        <f aca="true" t="shared" si="46" ref="C131:O131">+C129-C130</f>
        <v>63.03627878419502</v>
      </c>
      <c r="D131" s="882">
        <f t="shared" si="46"/>
        <v>-55.61381146128042</v>
      </c>
      <c r="E131" s="882">
        <f t="shared" si="46"/>
        <v>-14.641690061786903</v>
      </c>
      <c r="F131" s="882">
        <f t="shared" si="46"/>
        <v>-22.26049142314878</v>
      </c>
      <c r="G131" s="882">
        <f t="shared" si="46"/>
        <v>0.3757046095915282</v>
      </c>
      <c r="H131" s="882">
        <f t="shared" si="46"/>
        <v>0.7632058770153094</v>
      </c>
      <c r="I131" s="882">
        <f t="shared" si="46"/>
        <v>7.174509003120946</v>
      </c>
      <c r="J131" s="882">
        <f t="shared" si="46"/>
        <v>-22.32929164169417</v>
      </c>
      <c r="K131" s="882">
        <f t="shared" si="46"/>
        <v>0</v>
      </c>
      <c r="L131" s="882">
        <f t="shared" si="46"/>
        <v>-106.53186509817897</v>
      </c>
      <c r="M131" s="882">
        <f t="shared" si="46"/>
        <v>-88.10945184987122</v>
      </c>
      <c r="N131" s="882">
        <f t="shared" si="46"/>
        <v>257.6775957323132</v>
      </c>
      <c r="O131" s="937">
        <f t="shared" si="46"/>
        <v>169.56814388244266</v>
      </c>
      <c r="P131" s="105"/>
    </row>
    <row r="132" spans="1:16" s="98" customFormat="1" ht="21" thickBot="1">
      <c r="A132" s="288" t="s">
        <v>182</v>
      </c>
      <c r="B132" s="938">
        <f>+B129/B130*100</f>
        <v>100.00827064760504</v>
      </c>
      <c r="C132" s="887">
        <f aca="true" t="shared" si="47" ref="C132:O132">+C129/C130*100</f>
        <v>100.24352782909078</v>
      </c>
      <c r="D132" s="887">
        <f t="shared" si="47"/>
        <v>99.67878396081066</v>
      </c>
      <c r="E132" s="887">
        <f t="shared" si="47"/>
        <v>99.65794269755594</v>
      </c>
      <c r="F132" s="887">
        <f t="shared" si="47"/>
        <v>98.49445270468746</v>
      </c>
      <c r="G132" s="887">
        <f t="shared" si="47"/>
        <v>113.9306456203578</v>
      </c>
      <c r="H132" s="887">
        <f t="shared" si="47"/>
        <v>106.05003254797435</v>
      </c>
      <c r="I132" s="887">
        <f t="shared" si="47"/>
        <v>108.65672817074395</v>
      </c>
      <c r="J132" s="887">
        <f t="shared" si="47"/>
        <v>93.56103704315841</v>
      </c>
      <c r="K132" s="887">
        <v>0</v>
      </c>
      <c r="L132" s="887">
        <f t="shared" si="47"/>
        <v>99.54701101235288</v>
      </c>
      <c r="M132" s="887">
        <f t="shared" si="47"/>
        <v>93.3712763851228</v>
      </c>
      <c r="N132" s="887">
        <f t="shared" si="47"/>
        <v>124.82720806942021</v>
      </c>
      <c r="O132" s="939">
        <f t="shared" si="47"/>
        <v>107.16356734541179</v>
      </c>
      <c r="P132" s="106"/>
    </row>
    <row r="133" spans="1:16" s="102" customFormat="1" ht="34.5" thickBot="1">
      <c r="A133" s="452" t="s">
        <v>108</v>
      </c>
      <c r="B133" s="890"/>
      <c r="C133" s="928"/>
      <c r="D133" s="928"/>
      <c r="E133" s="928"/>
      <c r="F133" s="928"/>
      <c r="G133" s="928"/>
      <c r="H133" s="928"/>
      <c r="I133" s="928"/>
      <c r="J133" s="928"/>
      <c r="K133" s="890"/>
      <c r="L133" s="928"/>
      <c r="M133" s="928"/>
      <c r="N133" s="928"/>
      <c r="O133" s="929"/>
      <c r="P133" s="108"/>
    </row>
    <row r="134" spans="1:16" s="94" customFormat="1" ht="20.25">
      <c r="A134" s="286" t="s">
        <v>179</v>
      </c>
      <c r="B134" s="931">
        <v>1720.22</v>
      </c>
      <c r="C134" s="932">
        <v>23743.10151220968</v>
      </c>
      <c r="D134" s="932">
        <v>16356.76691547205</v>
      </c>
      <c r="E134" s="932">
        <v>4214.490879073607</v>
      </c>
      <c r="F134" s="932">
        <v>451.62430774358324</v>
      </c>
      <c r="G134" s="932">
        <v>98.16990462460225</v>
      </c>
      <c r="H134" s="932">
        <v>15.095259133521681</v>
      </c>
      <c r="I134" s="932">
        <v>35.83097898330834</v>
      </c>
      <c r="J134" s="932">
        <v>784.5852080935379</v>
      </c>
      <c r="K134" s="932">
        <v>0</v>
      </c>
      <c r="L134" s="932">
        <v>21956.563453124214</v>
      </c>
      <c r="M134" s="932">
        <v>782.079327062818</v>
      </c>
      <c r="N134" s="932">
        <v>1004.4587320226477</v>
      </c>
      <c r="O134" s="933">
        <v>1786.5380590854656</v>
      </c>
      <c r="P134" s="93"/>
    </row>
    <row r="135" spans="1:16" s="94" customFormat="1" ht="20.25">
      <c r="A135" s="287" t="s">
        <v>180</v>
      </c>
      <c r="B135" s="934">
        <v>1821.9170000000004</v>
      </c>
      <c r="C135" s="930">
        <v>23594.020931432813</v>
      </c>
      <c r="D135" s="930">
        <v>16505.39646793276</v>
      </c>
      <c r="E135" s="930">
        <v>4033.9569987729014</v>
      </c>
      <c r="F135" s="930">
        <v>443.42831387672027</v>
      </c>
      <c r="G135" s="930">
        <v>102.74484695698723</v>
      </c>
      <c r="H135" s="930">
        <v>17.563551650999106</v>
      </c>
      <c r="I135" s="930">
        <v>38.94460248920962</v>
      </c>
      <c r="J135" s="930">
        <v>764.6651393376687</v>
      </c>
      <c r="K135" s="930">
        <v>0</v>
      </c>
      <c r="L135" s="930">
        <v>21906.699921017247</v>
      </c>
      <c r="M135" s="930">
        <v>789.4472781507976</v>
      </c>
      <c r="N135" s="930">
        <v>897.873732264788</v>
      </c>
      <c r="O135" s="935">
        <v>1687.3210104155858</v>
      </c>
      <c r="P135" s="103"/>
    </row>
    <row r="136" spans="1:16" s="98" customFormat="1" ht="21" thickBot="1">
      <c r="A136" s="288" t="s">
        <v>181</v>
      </c>
      <c r="B136" s="936">
        <f>+B134-B135</f>
        <v>-101.69700000000034</v>
      </c>
      <c r="C136" s="882">
        <f aca="true" t="shared" si="48" ref="C136:O136">+C134-C135</f>
        <v>149.08058077686655</v>
      </c>
      <c r="D136" s="882">
        <f t="shared" si="48"/>
        <v>-148.6295524607085</v>
      </c>
      <c r="E136" s="882">
        <f t="shared" si="48"/>
        <v>180.53388030070573</v>
      </c>
      <c r="F136" s="882">
        <f t="shared" si="48"/>
        <v>8.195993866862977</v>
      </c>
      <c r="G136" s="882">
        <f t="shared" si="48"/>
        <v>-4.574942332384978</v>
      </c>
      <c r="H136" s="882">
        <f t="shared" si="48"/>
        <v>-2.4682925174774244</v>
      </c>
      <c r="I136" s="882">
        <f t="shared" si="48"/>
        <v>-3.1136235059012805</v>
      </c>
      <c r="J136" s="882">
        <f t="shared" si="48"/>
        <v>19.920068755869124</v>
      </c>
      <c r="K136" s="882">
        <f t="shared" si="48"/>
        <v>0</v>
      </c>
      <c r="L136" s="882">
        <f t="shared" si="48"/>
        <v>49.863532106966886</v>
      </c>
      <c r="M136" s="882">
        <f t="shared" si="48"/>
        <v>-7.367951087979577</v>
      </c>
      <c r="N136" s="882">
        <f t="shared" si="48"/>
        <v>106.58499975785969</v>
      </c>
      <c r="O136" s="937">
        <f t="shared" si="48"/>
        <v>99.21704866987989</v>
      </c>
      <c r="P136" s="105"/>
    </row>
    <row r="137" spans="1:16" s="98" customFormat="1" ht="21" thickBot="1">
      <c r="A137" s="288" t="s">
        <v>182</v>
      </c>
      <c r="B137" s="938">
        <f>+B134/B135*100</f>
        <v>94.4181321102992</v>
      </c>
      <c r="C137" s="887">
        <f aca="true" t="shared" si="49" ref="C137:O137">+C134/C135*100</f>
        <v>100.63185745748939</v>
      </c>
      <c r="D137" s="887">
        <f t="shared" si="49"/>
        <v>99.09950934684016</v>
      </c>
      <c r="E137" s="887">
        <f t="shared" si="49"/>
        <v>104.47535460481167</v>
      </c>
      <c r="F137" s="887">
        <f t="shared" si="49"/>
        <v>101.8483244326932</v>
      </c>
      <c r="G137" s="887">
        <f t="shared" si="49"/>
        <v>95.54727807001336</v>
      </c>
      <c r="H137" s="887">
        <f t="shared" si="49"/>
        <v>85.94650691087861</v>
      </c>
      <c r="I137" s="887">
        <f t="shared" si="49"/>
        <v>92.00499348590354</v>
      </c>
      <c r="J137" s="887">
        <f t="shared" si="49"/>
        <v>102.60507086449937</v>
      </c>
      <c r="K137" s="887">
        <v>0</v>
      </c>
      <c r="L137" s="887">
        <f t="shared" si="49"/>
        <v>100.2276177255668</v>
      </c>
      <c r="M137" s="887">
        <f t="shared" si="49"/>
        <v>99.06669497863895</v>
      </c>
      <c r="N137" s="887">
        <f t="shared" si="49"/>
        <v>111.87082280367093</v>
      </c>
      <c r="O137" s="939">
        <f t="shared" si="49"/>
        <v>105.88015250550593</v>
      </c>
      <c r="P137" s="106"/>
    </row>
    <row r="138" spans="1:16" s="102" customFormat="1" ht="34.5" thickBot="1">
      <c r="A138" s="452" t="s">
        <v>109</v>
      </c>
      <c r="B138" s="890"/>
      <c r="C138" s="928"/>
      <c r="D138" s="928"/>
      <c r="E138" s="928"/>
      <c r="F138" s="928"/>
      <c r="G138" s="928"/>
      <c r="H138" s="928"/>
      <c r="I138" s="928"/>
      <c r="J138" s="928"/>
      <c r="K138" s="890"/>
      <c r="L138" s="928"/>
      <c r="M138" s="928"/>
      <c r="N138" s="928"/>
      <c r="O138" s="929"/>
      <c r="P138" s="108"/>
    </row>
    <row r="139" spans="1:16" s="94" customFormat="1" ht="20.25">
      <c r="A139" s="286" t="s">
        <v>179</v>
      </c>
      <c r="B139" s="931">
        <v>1919.8410000000001</v>
      </c>
      <c r="C139" s="932">
        <v>26083.597287483688</v>
      </c>
      <c r="D139" s="932">
        <v>15938.18706861662</v>
      </c>
      <c r="E139" s="932">
        <v>4330.737198202004</v>
      </c>
      <c r="F139" s="932">
        <v>572.7588031161608</v>
      </c>
      <c r="G139" s="932">
        <v>731.5038936384144</v>
      </c>
      <c r="H139" s="932">
        <v>114.19665309088965</v>
      </c>
      <c r="I139" s="932">
        <v>74.95507874523636</v>
      </c>
      <c r="J139" s="932">
        <v>1923.7414712989244</v>
      </c>
      <c r="K139" s="932">
        <v>0</v>
      </c>
      <c r="L139" s="932">
        <v>23686.080166708252</v>
      </c>
      <c r="M139" s="932">
        <v>916.2815653310178</v>
      </c>
      <c r="N139" s="932">
        <v>1481.2355554444352</v>
      </c>
      <c r="O139" s="933">
        <v>2397.517120775453</v>
      </c>
      <c r="P139" s="93"/>
    </row>
    <row r="140" spans="1:16" s="94" customFormat="1" ht="20.25">
      <c r="A140" s="287" t="s">
        <v>180</v>
      </c>
      <c r="B140" s="934">
        <v>1950.3329999999999</v>
      </c>
      <c r="C140" s="930">
        <v>25980.075881058954</v>
      </c>
      <c r="D140" s="930">
        <v>16120.745662407395</v>
      </c>
      <c r="E140" s="930">
        <v>4157.48327764199</v>
      </c>
      <c r="F140" s="930">
        <v>573.7530035469157</v>
      </c>
      <c r="G140" s="930">
        <v>722.7956285755649</v>
      </c>
      <c r="H140" s="930">
        <v>119.73844124738355</v>
      </c>
      <c r="I140" s="930">
        <v>103.6672113599746</v>
      </c>
      <c r="J140" s="930">
        <v>1952.1448388557235</v>
      </c>
      <c r="K140" s="930">
        <v>0</v>
      </c>
      <c r="L140" s="930">
        <v>23750.32806363495</v>
      </c>
      <c r="M140" s="930">
        <v>898.6963593738441</v>
      </c>
      <c r="N140" s="930">
        <v>1331.051458050155</v>
      </c>
      <c r="O140" s="935">
        <v>2229.7478174239986</v>
      </c>
      <c r="P140" s="103"/>
    </row>
    <row r="141" spans="1:16" s="98" customFormat="1" ht="21" thickBot="1">
      <c r="A141" s="288" t="s">
        <v>181</v>
      </c>
      <c r="B141" s="936">
        <f>+B139-B140</f>
        <v>-30.491999999999734</v>
      </c>
      <c r="C141" s="882">
        <f aca="true" t="shared" si="50" ref="C141:O141">+C139-C140</f>
        <v>103.52140642473387</v>
      </c>
      <c r="D141" s="882">
        <f t="shared" si="50"/>
        <v>-182.55859379077447</v>
      </c>
      <c r="E141" s="882">
        <f t="shared" si="50"/>
        <v>173.2539205600142</v>
      </c>
      <c r="F141" s="882">
        <f t="shared" si="50"/>
        <v>-0.9942004307548586</v>
      </c>
      <c r="G141" s="882">
        <f t="shared" si="50"/>
        <v>8.708265062849478</v>
      </c>
      <c r="H141" s="882">
        <f t="shared" si="50"/>
        <v>-5.541788156493894</v>
      </c>
      <c r="I141" s="882">
        <f t="shared" si="50"/>
        <v>-28.712132614738238</v>
      </c>
      <c r="J141" s="882">
        <f t="shared" si="50"/>
        <v>-28.40336755679914</v>
      </c>
      <c r="K141" s="882">
        <f t="shared" si="50"/>
        <v>0</v>
      </c>
      <c r="L141" s="882">
        <f t="shared" si="50"/>
        <v>-64.24789692669583</v>
      </c>
      <c r="M141" s="882">
        <f t="shared" si="50"/>
        <v>17.585205957173685</v>
      </c>
      <c r="N141" s="882">
        <f t="shared" si="50"/>
        <v>150.18409739428034</v>
      </c>
      <c r="O141" s="937">
        <f t="shared" si="50"/>
        <v>167.76930335145425</v>
      </c>
      <c r="P141" s="105"/>
    </row>
    <row r="142" spans="1:16" s="98" customFormat="1" ht="21" thickBot="1">
      <c r="A142" s="288" t="s">
        <v>182</v>
      </c>
      <c r="B142" s="938">
        <f>+B139/B140*100</f>
        <v>98.43657467724744</v>
      </c>
      <c r="C142" s="887">
        <f aca="true" t="shared" si="51" ref="C142:O142">+C139/C140*100</f>
        <v>100.39846460379358</v>
      </c>
      <c r="D142" s="887">
        <f t="shared" si="51"/>
        <v>98.86755490339078</v>
      </c>
      <c r="E142" s="887">
        <f t="shared" si="51"/>
        <v>104.16727883168491</v>
      </c>
      <c r="F142" s="887">
        <f t="shared" si="51"/>
        <v>99.82671978628281</v>
      </c>
      <c r="G142" s="887">
        <f t="shared" si="51"/>
        <v>101.20480322771337</v>
      </c>
      <c r="H142" s="887">
        <f t="shared" si="51"/>
        <v>95.37175522015994</v>
      </c>
      <c r="I142" s="887">
        <f t="shared" si="51"/>
        <v>72.30355457808345</v>
      </c>
      <c r="J142" s="887">
        <f t="shared" si="51"/>
        <v>98.54501740898242</v>
      </c>
      <c r="K142" s="887">
        <v>0</v>
      </c>
      <c r="L142" s="887">
        <f t="shared" si="51"/>
        <v>99.72948627591774</v>
      </c>
      <c r="M142" s="887">
        <f t="shared" si="51"/>
        <v>101.95674609936395</v>
      </c>
      <c r="N142" s="887">
        <f t="shared" si="51"/>
        <v>111.28311730444169</v>
      </c>
      <c r="O142" s="939">
        <f t="shared" si="51"/>
        <v>107.52413802316336</v>
      </c>
      <c r="P142" s="106"/>
    </row>
    <row r="143" spans="1:16" s="102" customFormat="1" ht="34.5" hidden="1" thickBot="1">
      <c r="A143" s="354" t="s">
        <v>65</v>
      </c>
      <c r="B143" s="890"/>
      <c r="C143" s="908"/>
      <c r="D143" s="908"/>
      <c r="E143" s="908"/>
      <c r="F143" s="908"/>
      <c r="G143" s="908"/>
      <c r="H143" s="908"/>
      <c r="I143" s="908"/>
      <c r="J143" s="908"/>
      <c r="K143" s="890"/>
      <c r="L143" s="908"/>
      <c r="M143" s="908"/>
      <c r="N143" s="908"/>
      <c r="O143" s="909"/>
      <c r="P143" s="187"/>
    </row>
    <row r="144" spans="1:16" s="94" customFormat="1" ht="21" hidden="1" thickBot="1">
      <c r="A144" s="355" t="s">
        <v>96</v>
      </c>
      <c r="B144" s="910"/>
      <c r="C144" s="911"/>
      <c r="D144" s="911"/>
      <c r="E144" s="911"/>
      <c r="F144" s="911"/>
      <c r="G144" s="911"/>
      <c r="H144" s="911"/>
      <c r="I144" s="911"/>
      <c r="J144" s="911"/>
      <c r="K144" s="894"/>
      <c r="L144" s="911"/>
      <c r="M144" s="911"/>
      <c r="N144" s="911"/>
      <c r="O144" s="912"/>
      <c r="P144" s="179">
        <v>9.4</v>
      </c>
    </row>
    <row r="145" spans="1:16" s="94" customFormat="1" ht="21" hidden="1" thickBot="1">
      <c r="A145" s="356" t="s">
        <v>96</v>
      </c>
      <c r="B145" s="882"/>
      <c r="C145" s="850"/>
      <c r="D145" s="850"/>
      <c r="E145" s="850"/>
      <c r="F145" s="850"/>
      <c r="G145" s="850"/>
      <c r="H145" s="850"/>
      <c r="I145" s="850"/>
      <c r="J145" s="850"/>
      <c r="K145" s="830"/>
      <c r="L145" s="850"/>
      <c r="M145" s="850"/>
      <c r="N145" s="850"/>
      <c r="O145" s="851"/>
      <c r="P145" s="189">
        <v>9.4</v>
      </c>
    </row>
    <row r="146" spans="1:16" s="98" customFormat="1" ht="21" hidden="1" thickBot="1">
      <c r="A146" s="357" t="s">
        <v>94</v>
      </c>
      <c r="B146" s="882">
        <f aca="true" t="shared" si="52" ref="B146:O146">+B144-B145</f>
        <v>0</v>
      </c>
      <c r="C146" s="850">
        <f t="shared" si="52"/>
        <v>0</v>
      </c>
      <c r="D146" s="850">
        <f t="shared" si="52"/>
        <v>0</v>
      </c>
      <c r="E146" s="850">
        <f t="shared" si="52"/>
        <v>0</v>
      </c>
      <c r="F146" s="850">
        <f t="shared" si="52"/>
        <v>0</v>
      </c>
      <c r="G146" s="850">
        <f t="shared" si="52"/>
        <v>0</v>
      </c>
      <c r="H146" s="850">
        <f t="shared" si="52"/>
        <v>0</v>
      </c>
      <c r="I146" s="850">
        <f t="shared" si="52"/>
        <v>0</v>
      </c>
      <c r="J146" s="850">
        <f t="shared" si="52"/>
        <v>0</v>
      </c>
      <c r="K146" s="830"/>
      <c r="L146" s="850">
        <f t="shared" si="52"/>
        <v>0</v>
      </c>
      <c r="M146" s="850">
        <f t="shared" si="52"/>
        <v>0</v>
      </c>
      <c r="N146" s="850">
        <f t="shared" si="52"/>
        <v>0</v>
      </c>
      <c r="O146" s="851">
        <f t="shared" si="52"/>
        <v>0</v>
      </c>
      <c r="P146" s="190"/>
    </row>
    <row r="147" spans="1:16" s="98" customFormat="1" ht="21" hidden="1" thickBot="1">
      <c r="A147" s="358" t="s">
        <v>95</v>
      </c>
      <c r="B147" s="887" t="e">
        <f aca="true" t="shared" si="53" ref="B147:O147">+B144/B145*100</f>
        <v>#DIV/0!</v>
      </c>
      <c r="C147" s="913" t="e">
        <f t="shared" si="53"/>
        <v>#DIV/0!</v>
      </c>
      <c r="D147" s="913" t="e">
        <f t="shared" si="53"/>
        <v>#DIV/0!</v>
      </c>
      <c r="E147" s="913" t="e">
        <f t="shared" si="53"/>
        <v>#DIV/0!</v>
      </c>
      <c r="F147" s="913" t="e">
        <f t="shared" si="53"/>
        <v>#DIV/0!</v>
      </c>
      <c r="G147" s="913" t="e">
        <f t="shared" si="53"/>
        <v>#DIV/0!</v>
      </c>
      <c r="H147" s="913" t="e">
        <f t="shared" si="53"/>
        <v>#DIV/0!</v>
      </c>
      <c r="I147" s="913" t="e">
        <f t="shared" si="53"/>
        <v>#DIV/0!</v>
      </c>
      <c r="J147" s="913" t="e">
        <f t="shared" si="53"/>
        <v>#DIV/0!</v>
      </c>
      <c r="K147" s="887"/>
      <c r="L147" s="913" t="e">
        <f t="shared" si="53"/>
        <v>#DIV/0!</v>
      </c>
      <c r="M147" s="913" t="e">
        <f t="shared" si="53"/>
        <v>#DIV/0!</v>
      </c>
      <c r="N147" s="913" t="e">
        <f t="shared" si="53"/>
        <v>#DIV/0!</v>
      </c>
      <c r="O147" s="914" t="e">
        <f t="shared" si="53"/>
        <v>#DIV/0!</v>
      </c>
      <c r="P147" s="191"/>
    </row>
    <row r="148" spans="1:16" s="102" customFormat="1" ht="34.5" thickBot="1">
      <c r="A148" s="454" t="s">
        <v>110</v>
      </c>
      <c r="B148" s="922"/>
      <c r="C148" s="923"/>
      <c r="D148" s="923"/>
      <c r="E148" s="923"/>
      <c r="F148" s="923"/>
      <c r="G148" s="923"/>
      <c r="H148" s="923"/>
      <c r="I148" s="923"/>
      <c r="J148" s="923"/>
      <c r="K148" s="922"/>
      <c r="L148" s="923"/>
      <c r="M148" s="923"/>
      <c r="N148" s="923"/>
      <c r="O148" s="924"/>
      <c r="P148" s="108"/>
    </row>
    <row r="149" spans="1:16" s="94" customFormat="1" ht="20.25">
      <c r="A149" s="286" t="s">
        <v>179</v>
      </c>
      <c r="B149" s="931">
        <v>770.3960000000002</v>
      </c>
      <c r="C149" s="932">
        <v>26619.4793543407</v>
      </c>
      <c r="D149" s="932">
        <v>18664.349568273974</v>
      </c>
      <c r="E149" s="932">
        <v>4872.539901557121</v>
      </c>
      <c r="F149" s="932">
        <v>664.7582325626473</v>
      </c>
      <c r="G149" s="932">
        <v>7.490844535364496</v>
      </c>
      <c r="H149" s="932">
        <v>0</v>
      </c>
      <c r="I149" s="932">
        <v>0</v>
      </c>
      <c r="J149" s="932">
        <v>6.7371196112129335</v>
      </c>
      <c r="K149" s="932">
        <v>0</v>
      </c>
      <c r="L149" s="932">
        <v>24215.875666540316</v>
      </c>
      <c r="M149" s="932">
        <v>1212.2458233601074</v>
      </c>
      <c r="N149" s="932">
        <v>1191.3578644402785</v>
      </c>
      <c r="O149" s="933">
        <v>2403.603687800386</v>
      </c>
      <c r="P149" s="93"/>
    </row>
    <row r="150" spans="1:16" s="94" customFormat="1" ht="20.25">
      <c r="A150" s="287" t="s">
        <v>180</v>
      </c>
      <c r="B150" s="934">
        <v>766.31</v>
      </c>
      <c r="C150" s="930">
        <v>26774.240407493922</v>
      </c>
      <c r="D150" s="930">
        <v>18751.03406802295</v>
      </c>
      <c r="E150" s="930">
        <v>4930.650128538059</v>
      </c>
      <c r="F150" s="930">
        <v>682.6035372977863</v>
      </c>
      <c r="G150" s="930">
        <v>5.383156511942513</v>
      </c>
      <c r="H150" s="930">
        <v>1.7756086527210486</v>
      </c>
      <c r="I150" s="930">
        <v>0</v>
      </c>
      <c r="J150" s="930">
        <v>12.846737395222997</v>
      </c>
      <c r="K150" s="930">
        <v>0</v>
      </c>
      <c r="L150" s="930">
        <v>24384.293236418685</v>
      </c>
      <c r="M150" s="930">
        <v>1373.2447268946855</v>
      </c>
      <c r="N150" s="930">
        <v>1016.7024441805539</v>
      </c>
      <c r="O150" s="935">
        <v>2389.947171075239</v>
      </c>
      <c r="P150" s="103"/>
    </row>
    <row r="151" spans="1:16" s="98" customFormat="1" ht="21" thickBot="1">
      <c r="A151" s="288" t="s">
        <v>181</v>
      </c>
      <c r="B151" s="936">
        <f>+B149-B150</f>
        <v>4.08600000000024</v>
      </c>
      <c r="C151" s="882">
        <f aca="true" t="shared" si="54" ref="C151:O151">+C149-C150</f>
        <v>-154.76105315322275</v>
      </c>
      <c r="D151" s="882">
        <f t="shared" si="54"/>
        <v>-86.68449974897521</v>
      </c>
      <c r="E151" s="882">
        <f t="shared" si="54"/>
        <v>-58.11022698093802</v>
      </c>
      <c r="F151" s="882">
        <f t="shared" si="54"/>
        <v>-17.84530473513894</v>
      </c>
      <c r="G151" s="882">
        <f t="shared" si="54"/>
        <v>2.107688023421983</v>
      </c>
      <c r="H151" s="882">
        <f t="shared" si="54"/>
        <v>-1.7756086527210486</v>
      </c>
      <c r="I151" s="882">
        <f t="shared" si="54"/>
        <v>0</v>
      </c>
      <c r="J151" s="882">
        <f t="shared" si="54"/>
        <v>-6.109617784010063</v>
      </c>
      <c r="K151" s="882">
        <f t="shared" si="54"/>
        <v>0</v>
      </c>
      <c r="L151" s="882">
        <f t="shared" si="54"/>
        <v>-168.41756987836925</v>
      </c>
      <c r="M151" s="882">
        <f t="shared" si="54"/>
        <v>-160.99890353457818</v>
      </c>
      <c r="N151" s="882">
        <f t="shared" si="54"/>
        <v>174.65542025972456</v>
      </c>
      <c r="O151" s="937">
        <f t="shared" si="54"/>
        <v>13.656516725146957</v>
      </c>
      <c r="P151" s="105"/>
    </row>
    <row r="152" spans="1:16" s="98" customFormat="1" ht="21" thickBot="1">
      <c r="A152" s="288" t="s">
        <v>182</v>
      </c>
      <c r="B152" s="938">
        <f>+B149/B150*100</f>
        <v>100.53320457778187</v>
      </c>
      <c r="C152" s="887">
        <f aca="true" t="shared" si="55" ref="C152:O152">+C149/C150*100</f>
        <v>99.42197780105872</v>
      </c>
      <c r="D152" s="887">
        <f t="shared" si="55"/>
        <v>99.53770816353642</v>
      </c>
      <c r="E152" s="887">
        <f t="shared" si="55"/>
        <v>98.82144898814454</v>
      </c>
      <c r="F152" s="887">
        <f t="shared" si="55"/>
        <v>97.38569993267498</v>
      </c>
      <c r="G152" s="887">
        <f t="shared" si="55"/>
        <v>139.15338554147712</v>
      </c>
      <c r="H152" s="887">
        <f t="shared" si="55"/>
        <v>0</v>
      </c>
      <c r="I152" s="887">
        <v>0</v>
      </c>
      <c r="J152" s="887">
        <f t="shared" si="55"/>
        <v>52.442261439220374</v>
      </c>
      <c r="K152" s="887">
        <v>0</v>
      </c>
      <c r="L152" s="887">
        <f t="shared" si="55"/>
        <v>99.30931945311897</v>
      </c>
      <c r="M152" s="887">
        <f t="shared" si="55"/>
        <v>88.27602244658573</v>
      </c>
      <c r="N152" s="887">
        <f t="shared" si="55"/>
        <v>117.1786171322224</v>
      </c>
      <c r="O152" s="939">
        <f t="shared" si="55"/>
        <v>100.57141500408157</v>
      </c>
      <c r="P152" s="106"/>
    </row>
    <row r="153" spans="1:16" s="213" customFormat="1" ht="34.5" hidden="1" thickBot="1">
      <c r="A153" s="212" t="s">
        <v>125</v>
      </c>
      <c r="B153" s="902"/>
      <c r="C153" s="915"/>
      <c r="D153" s="915"/>
      <c r="E153" s="915"/>
      <c r="F153" s="915"/>
      <c r="G153" s="915"/>
      <c r="H153" s="915"/>
      <c r="I153" s="915"/>
      <c r="J153" s="915"/>
      <c r="K153" s="902"/>
      <c r="L153" s="915"/>
      <c r="M153" s="915"/>
      <c r="N153" s="915"/>
      <c r="O153" s="916"/>
      <c r="P153" s="219"/>
    </row>
    <row r="154" spans="1:16" s="215" customFormat="1" ht="20.25" hidden="1">
      <c r="A154" s="92" t="s">
        <v>130</v>
      </c>
      <c r="B154" s="872">
        <v>0</v>
      </c>
      <c r="C154" s="883">
        <v>0</v>
      </c>
      <c r="D154" s="883">
        <v>0</v>
      </c>
      <c r="E154" s="883">
        <v>0</v>
      </c>
      <c r="F154" s="883">
        <v>0</v>
      </c>
      <c r="G154" s="883">
        <v>0</v>
      </c>
      <c r="H154" s="883">
        <v>0</v>
      </c>
      <c r="I154" s="883">
        <v>0</v>
      </c>
      <c r="J154" s="883">
        <v>0</v>
      </c>
      <c r="K154" s="874">
        <v>0</v>
      </c>
      <c r="L154" s="883">
        <v>0</v>
      </c>
      <c r="M154" s="883">
        <v>0</v>
      </c>
      <c r="N154" s="883">
        <v>0</v>
      </c>
      <c r="O154" s="884">
        <v>0</v>
      </c>
      <c r="P154" s="214"/>
    </row>
    <row r="155" spans="1:16" s="215" customFormat="1" ht="20.25" hidden="1">
      <c r="A155" s="223" t="s">
        <v>123</v>
      </c>
      <c r="B155" s="876">
        <v>0</v>
      </c>
      <c r="C155" s="885">
        <v>0</v>
      </c>
      <c r="D155" s="885">
        <v>0</v>
      </c>
      <c r="E155" s="885">
        <v>0</v>
      </c>
      <c r="F155" s="885">
        <v>0</v>
      </c>
      <c r="G155" s="885">
        <v>0</v>
      </c>
      <c r="H155" s="885">
        <v>0</v>
      </c>
      <c r="I155" s="885">
        <v>0</v>
      </c>
      <c r="J155" s="885">
        <v>0</v>
      </c>
      <c r="K155" s="818"/>
      <c r="L155" s="885">
        <v>0</v>
      </c>
      <c r="M155" s="885">
        <v>0</v>
      </c>
      <c r="N155" s="885">
        <v>0</v>
      </c>
      <c r="O155" s="886">
        <v>0</v>
      </c>
      <c r="P155" s="220"/>
    </row>
    <row r="156" spans="1:16" s="217" customFormat="1" ht="21" hidden="1" thickBot="1">
      <c r="A156" s="96" t="s">
        <v>128</v>
      </c>
      <c r="B156" s="876">
        <f aca="true" t="shared" si="56" ref="B156:O156">+B154-B155</f>
        <v>0</v>
      </c>
      <c r="C156" s="885">
        <f t="shared" si="56"/>
        <v>0</v>
      </c>
      <c r="D156" s="885">
        <f t="shared" si="56"/>
        <v>0</v>
      </c>
      <c r="E156" s="885">
        <f t="shared" si="56"/>
        <v>0</v>
      </c>
      <c r="F156" s="885">
        <f t="shared" si="56"/>
        <v>0</v>
      </c>
      <c r="G156" s="885">
        <f t="shared" si="56"/>
        <v>0</v>
      </c>
      <c r="H156" s="885">
        <f t="shared" si="56"/>
        <v>0</v>
      </c>
      <c r="I156" s="885">
        <f t="shared" si="56"/>
        <v>0</v>
      </c>
      <c r="J156" s="885">
        <f t="shared" si="56"/>
        <v>0</v>
      </c>
      <c r="K156" s="818"/>
      <c r="L156" s="885">
        <f t="shared" si="56"/>
        <v>0</v>
      </c>
      <c r="M156" s="885">
        <f t="shared" si="56"/>
        <v>0</v>
      </c>
      <c r="N156" s="885">
        <f t="shared" si="56"/>
        <v>0</v>
      </c>
      <c r="O156" s="886">
        <f t="shared" si="56"/>
        <v>0</v>
      </c>
      <c r="P156" s="221"/>
    </row>
    <row r="157" spans="1:16" s="217" customFormat="1" ht="21" hidden="1" thickBot="1">
      <c r="A157" s="99" t="s">
        <v>129</v>
      </c>
      <c r="B157" s="905" t="e">
        <f aca="true" t="shared" si="57" ref="B157:O157">+B154/B155*100</f>
        <v>#DIV/0!</v>
      </c>
      <c r="C157" s="917" t="e">
        <f t="shared" si="57"/>
        <v>#DIV/0!</v>
      </c>
      <c r="D157" s="917" t="e">
        <f t="shared" si="57"/>
        <v>#DIV/0!</v>
      </c>
      <c r="E157" s="917" t="e">
        <f t="shared" si="57"/>
        <v>#DIV/0!</v>
      </c>
      <c r="F157" s="917" t="e">
        <f t="shared" si="57"/>
        <v>#DIV/0!</v>
      </c>
      <c r="G157" s="917" t="e">
        <f t="shared" si="57"/>
        <v>#DIV/0!</v>
      </c>
      <c r="H157" s="917" t="e">
        <f t="shared" si="57"/>
        <v>#DIV/0!</v>
      </c>
      <c r="I157" s="917" t="e">
        <f t="shared" si="57"/>
        <v>#DIV/0!</v>
      </c>
      <c r="J157" s="917" t="e">
        <f t="shared" si="57"/>
        <v>#DIV/0!</v>
      </c>
      <c r="K157" s="905"/>
      <c r="L157" s="917" t="e">
        <f t="shared" si="57"/>
        <v>#DIV/0!</v>
      </c>
      <c r="M157" s="917" t="e">
        <f t="shared" si="57"/>
        <v>#DIV/0!</v>
      </c>
      <c r="N157" s="917" t="e">
        <f t="shared" si="57"/>
        <v>#DIV/0!</v>
      </c>
      <c r="O157" s="918" t="e">
        <f t="shared" si="57"/>
        <v>#DIV/0!</v>
      </c>
      <c r="P157" s="222"/>
    </row>
    <row r="158" spans="1:16" s="102" customFormat="1" ht="34.5" hidden="1" thickBot="1">
      <c r="A158" s="176" t="s">
        <v>66</v>
      </c>
      <c r="B158" s="890"/>
      <c r="C158" s="908"/>
      <c r="D158" s="908"/>
      <c r="E158" s="908"/>
      <c r="F158" s="908"/>
      <c r="G158" s="908"/>
      <c r="H158" s="908"/>
      <c r="I158" s="908"/>
      <c r="J158" s="908"/>
      <c r="K158" s="890"/>
      <c r="L158" s="908"/>
      <c r="M158" s="908"/>
      <c r="N158" s="908"/>
      <c r="O158" s="909"/>
      <c r="P158" s="187"/>
    </row>
    <row r="159" spans="1:16" s="94" customFormat="1" ht="21" hidden="1" thickBot="1">
      <c r="A159" s="178" t="s">
        <v>96</v>
      </c>
      <c r="B159" s="910"/>
      <c r="C159" s="911"/>
      <c r="D159" s="911"/>
      <c r="E159" s="911"/>
      <c r="F159" s="911"/>
      <c r="G159" s="911"/>
      <c r="H159" s="911"/>
      <c r="I159" s="911"/>
      <c r="J159" s="911"/>
      <c r="K159" s="894"/>
      <c r="L159" s="911"/>
      <c r="M159" s="911"/>
      <c r="N159" s="911"/>
      <c r="O159" s="912"/>
      <c r="P159" s="179">
        <v>0</v>
      </c>
    </row>
    <row r="160" spans="1:16" s="94" customFormat="1" ht="21" hidden="1" thickBot="1">
      <c r="A160" s="188" t="s">
        <v>96</v>
      </c>
      <c r="B160" s="882"/>
      <c r="C160" s="850"/>
      <c r="D160" s="850"/>
      <c r="E160" s="850"/>
      <c r="F160" s="850"/>
      <c r="G160" s="850"/>
      <c r="H160" s="850"/>
      <c r="I160" s="850"/>
      <c r="J160" s="850"/>
      <c r="K160" s="830"/>
      <c r="L160" s="850"/>
      <c r="M160" s="850"/>
      <c r="N160" s="850"/>
      <c r="O160" s="851"/>
      <c r="P160" s="189">
        <v>0</v>
      </c>
    </row>
    <row r="161" spans="1:16" s="98" customFormat="1" ht="21" hidden="1" thickBot="1">
      <c r="A161" s="183" t="s">
        <v>94</v>
      </c>
      <c r="B161" s="882">
        <f aca="true" t="shared" si="58" ref="B161:O161">+B159-B160</f>
        <v>0</v>
      </c>
      <c r="C161" s="850">
        <f t="shared" si="58"/>
        <v>0</v>
      </c>
      <c r="D161" s="850">
        <f t="shared" si="58"/>
        <v>0</v>
      </c>
      <c r="E161" s="850">
        <f t="shared" si="58"/>
        <v>0</v>
      </c>
      <c r="F161" s="850">
        <f t="shared" si="58"/>
        <v>0</v>
      </c>
      <c r="G161" s="850">
        <f t="shared" si="58"/>
        <v>0</v>
      </c>
      <c r="H161" s="850">
        <f t="shared" si="58"/>
        <v>0</v>
      </c>
      <c r="I161" s="850">
        <f t="shared" si="58"/>
        <v>0</v>
      </c>
      <c r="J161" s="850">
        <f t="shared" si="58"/>
        <v>0</v>
      </c>
      <c r="K161" s="830"/>
      <c r="L161" s="850">
        <f t="shared" si="58"/>
        <v>0</v>
      </c>
      <c r="M161" s="850">
        <f t="shared" si="58"/>
        <v>0</v>
      </c>
      <c r="N161" s="850">
        <f t="shared" si="58"/>
        <v>0</v>
      </c>
      <c r="O161" s="851">
        <f t="shared" si="58"/>
        <v>0</v>
      </c>
      <c r="P161" s="190"/>
    </row>
    <row r="162" spans="1:16" s="98" customFormat="1" ht="21" hidden="1" thickBot="1">
      <c r="A162" s="186" t="s">
        <v>95</v>
      </c>
      <c r="B162" s="887" t="e">
        <f aca="true" t="shared" si="59" ref="B162:O162">+B159/B160*100</f>
        <v>#DIV/0!</v>
      </c>
      <c r="C162" s="913" t="e">
        <f t="shared" si="59"/>
        <v>#DIV/0!</v>
      </c>
      <c r="D162" s="913" t="e">
        <f t="shared" si="59"/>
        <v>#DIV/0!</v>
      </c>
      <c r="E162" s="913" t="e">
        <f t="shared" si="59"/>
        <v>#DIV/0!</v>
      </c>
      <c r="F162" s="913" t="e">
        <f t="shared" si="59"/>
        <v>#DIV/0!</v>
      </c>
      <c r="G162" s="913" t="e">
        <f t="shared" si="59"/>
        <v>#DIV/0!</v>
      </c>
      <c r="H162" s="913" t="e">
        <f t="shared" si="59"/>
        <v>#DIV/0!</v>
      </c>
      <c r="I162" s="913" t="e">
        <f t="shared" si="59"/>
        <v>#DIV/0!</v>
      </c>
      <c r="J162" s="913" t="e">
        <f t="shared" si="59"/>
        <v>#DIV/0!</v>
      </c>
      <c r="K162" s="887"/>
      <c r="L162" s="913" t="e">
        <f t="shared" si="59"/>
        <v>#DIV/0!</v>
      </c>
      <c r="M162" s="913" t="e">
        <f t="shared" si="59"/>
        <v>#DIV/0!</v>
      </c>
      <c r="N162" s="913" t="e">
        <f t="shared" si="59"/>
        <v>#DIV/0!</v>
      </c>
      <c r="O162" s="914" t="e">
        <f t="shared" si="59"/>
        <v>#DIV/0!</v>
      </c>
      <c r="P162" s="191"/>
    </row>
    <row r="163" spans="1:16" s="102" customFormat="1" ht="34.5" hidden="1" thickBot="1">
      <c r="A163" s="176" t="s">
        <v>67</v>
      </c>
      <c r="B163" s="890"/>
      <c r="C163" s="908"/>
      <c r="D163" s="908"/>
      <c r="E163" s="908"/>
      <c r="F163" s="908"/>
      <c r="G163" s="908"/>
      <c r="H163" s="908"/>
      <c r="I163" s="908"/>
      <c r="J163" s="908"/>
      <c r="K163" s="890"/>
      <c r="L163" s="908"/>
      <c r="M163" s="908"/>
      <c r="N163" s="908"/>
      <c r="O163" s="909"/>
      <c r="P163" s="187"/>
    </row>
    <row r="164" spans="1:16" s="94" customFormat="1" ht="21" hidden="1" thickBot="1">
      <c r="A164" s="178" t="s">
        <v>96</v>
      </c>
      <c r="B164" s="910"/>
      <c r="C164" s="911"/>
      <c r="D164" s="911"/>
      <c r="E164" s="911"/>
      <c r="F164" s="911"/>
      <c r="G164" s="911"/>
      <c r="H164" s="911"/>
      <c r="I164" s="911"/>
      <c r="J164" s="911"/>
      <c r="K164" s="894"/>
      <c r="L164" s="911"/>
      <c r="M164" s="911"/>
      <c r="N164" s="911"/>
      <c r="O164" s="912"/>
      <c r="P164" s="179">
        <v>0</v>
      </c>
    </row>
    <row r="165" spans="1:16" s="94" customFormat="1" ht="21" hidden="1" thickBot="1">
      <c r="A165" s="188" t="s">
        <v>96</v>
      </c>
      <c r="B165" s="882"/>
      <c r="C165" s="850"/>
      <c r="D165" s="850"/>
      <c r="E165" s="850"/>
      <c r="F165" s="850"/>
      <c r="G165" s="850"/>
      <c r="H165" s="850"/>
      <c r="I165" s="850"/>
      <c r="J165" s="850"/>
      <c r="K165" s="830"/>
      <c r="L165" s="850"/>
      <c r="M165" s="850"/>
      <c r="N165" s="850"/>
      <c r="O165" s="851"/>
      <c r="P165" s="189">
        <v>0</v>
      </c>
    </row>
    <row r="166" spans="1:16" s="98" customFormat="1" ht="21" hidden="1" thickBot="1">
      <c r="A166" s="183" t="s">
        <v>94</v>
      </c>
      <c r="B166" s="882">
        <f aca="true" t="shared" si="60" ref="B166:O166">+B164-B165</f>
        <v>0</v>
      </c>
      <c r="C166" s="850">
        <f t="shared" si="60"/>
        <v>0</v>
      </c>
      <c r="D166" s="850">
        <f t="shared" si="60"/>
        <v>0</v>
      </c>
      <c r="E166" s="850">
        <f t="shared" si="60"/>
        <v>0</v>
      </c>
      <c r="F166" s="850">
        <f t="shared" si="60"/>
        <v>0</v>
      </c>
      <c r="G166" s="850">
        <f t="shared" si="60"/>
        <v>0</v>
      </c>
      <c r="H166" s="850">
        <f t="shared" si="60"/>
        <v>0</v>
      </c>
      <c r="I166" s="850">
        <f t="shared" si="60"/>
        <v>0</v>
      </c>
      <c r="J166" s="850">
        <f t="shared" si="60"/>
        <v>0</v>
      </c>
      <c r="K166" s="830"/>
      <c r="L166" s="850">
        <f t="shared" si="60"/>
        <v>0</v>
      </c>
      <c r="M166" s="850">
        <f t="shared" si="60"/>
        <v>0</v>
      </c>
      <c r="N166" s="850">
        <f t="shared" si="60"/>
        <v>0</v>
      </c>
      <c r="O166" s="851">
        <f t="shared" si="60"/>
        <v>0</v>
      </c>
      <c r="P166" s="190"/>
    </row>
    <row r="167" spans="1:16" s="98" customFormat="1" ht="21" hidden="1" thickBot="1">
      <c r="A167" s="186" t="s">
        <v>95</v>
      </c>
      <c r="B167" s="887" t="e">
        <f aca="true" t="shared" si="61" ref="B167:O167">+B164/B165*100</f>
        <v>#DIV/0!</v>
      </c>
      <c r="C167" s="913" t="e">
        <f t="shared" si="61"/>
        <v>#DIV/0!</v>
      </c>
      <c r="D167" s="913" t="e">
        <f t="shared" si="61"/>
        <v>#DIV/0!</v>
      </c>
      <c r="E167" s="913" t="e">
        <f t="shared" si="61"/>
        <v>#DIV/0!</v>
      </c>
      <c r="F167" s="913" t="e">
        <f t="shared" si="61"/>
        <v>#DIV/0!</v>
      </c>
      <c r="G167" s="913" t="e">
        <f t="shared" si="61"/>
        <v>#DIV/0!</v>
      </c>
      <c r="H167" s="913" t="e">
        <f t="shared" si="61"/>
        <v>#DIV/0!</v>
      </c>
      <c r="I167" s="913" t="e">
        <f t="shared" si="61"/>
        <v>#DIV/0!</v>
      </c>
      <c r="J167" s="913" t="e">
        <f t="shared" si="61"/>
        <v>#DIV/0!</v>
      </c>
      <c r="K167" s="887"/>
      <c r="L167" s="913" t="e">
        <f t="shared" si="61"/>
        <v>#DIV/0!</v>
      </c>
      <c r="M167" s="913" t="e">
        <f t="shared" si="61"/>
        <v>#DIV/0!</v>
      </c>
      <c r="N167" s="913" t="e">
        <f t="shared" si="61"/>
        <v>#DIV/0!</v>
      </c>
      <c r="O167" s="914" t="e">
        <f t="shared" si="61"/>
        <v>#DIV/0!</v>
      </c>
      <c r="P167" s="191"/>
    </row>
    <row r="168" spans="1:16" s="247" customFormat="1" ht="34.5" hidden="1" thickBot="1">
      <c r="A168" s="262" t="s">
        <v>68</v>
      </c>
      <c r="B168" s="889"/>
      <c r="C168" s="889"/>
      <c r="D168" s="889"/>
      <c r="E168" s="889"/>
      <c r="F168" s="889"/>
      <c r="G168" s="889"/>
      <c r="H168" s="889"/>
      <c r="I168" s="889"/>
      <c r="J168" s="889"/>
      <c r="K168" s="890"/>
      <c r="L168" s="889"/>
      <c r="M168" s="889"/>
      <c r="N168" s="889"/>
      <c r="O168" s="891"/>
      <c r="P168" s="257"/>
    </row>
    <row r="169" spans="1:16" s="250" customFormat="1" ht="20.25" hidden="1">
      <c r="A169" s="248" t="s">
        <v>123</v>
      </c>
      <c r="B169" s="892">
        <v>0</v>
      </c>
      <c r="C169" s="893">
        <v>0</v>
      </c>
      <c r="D169" s="893">
        <v>0</v>
      </c>
      <c r="E169" s="893">
        <v>0</v>
      </c>
      <c r="F169" s="893">
        <v>0</v>
      </c>
      <c r="G169" s="893">
        <v>0</v>
      </c>
      <c r="H169" s="893">
        <v>0</v>
      </c>
      <c r="I169" s="893">
        <v>0</v>
      </c>
      <c r="J169" s="893">
        <v>0</v>
      </c>
      <c r="K169" s="894"/>
      <c r="L169" s="893">
        <v>0</v>
      </c>
      <c r="M169" s="893">
        <v>0</v>
      </c>
      <c r="N169" s="893">
        <v>0</v>
      </c>
      <c r="O169" s="895">
        <v>0</v>
      </c>
      <c r="P169" s="249"/>
    </row>
    <row r="170" spans="1:16" s="250" customFormat="1" ht="20.25" hidden="1">
      <c r="A170" s="251" t="s">
        <v>119</v>
      </c>
      <c r="B170" s="828">
        <v>0</v>
      </c>
      <c r="C170" s="829">
        <v>0</v>
      </c>
      <c r="D170" s="829">
        <v>0</v>
      </c>
      <c r="E170" s="829">
        <v>0</v>
      </c>
      <c r="F170" s="829">
        <v>0</v>
      </c>
      <c r="G170" s="829">
        <v>0</v>
      </c>
      <c r="H170" s="829">
        <v>0</v>
      </c>
      <c r="I170" s="829">
        <v>0</v>
      </c>
      <c r="J170" s="829">
        <v>0</v>
      </c>
      <c r="K170" s="830"/>
      <c r="L170" s="829">
        <v>0</v>
      </c>
      <c r="M170" s="829">
        <v>0</v>
      </c>
      <c r="N170" s="829">
        <v>0</v>
      </c>
      <c r="O170" s="831">
        <v>0</v>
      </c>
      <c r="P170" s="261"/>
    </row>
    <row r="171" spans="1:16" s="255" customFormat="1" ht="21" hidden="1" thickBot="1">
      <c r="A171" s="253" t="s">
        <v>121</v>
      </c>
      <c r="B171" s="828">
        <f aca="true" t="shared" si="62" ref="B171:O171">+B169-B170</f>
        <v>0</v>
      </c>
      <c r="C171" s="829">
        <f t="shared" si="62"/>
        <v>0</v>
      </c>
      <c r="D171" s="829">
        <f t="shared" si="62"/>
        <v>0</v>
      </c>
      <c r="E171" s="829">
        <f t="shared" si="62"/>
        <v>0</v>
      </c>
      <c r="F171" s="829">
        <f t="shared" si="62"/>
        <v>0</v>
      </c>
      <c r="G171" s="829">
        <f t="shared" si="62"/>
        <v>0</v>
      </c>
      <c r="H171" s="829">
        <f t="shared" si="62"/>
        <v>0</v>
      </c>
      <c r="I171" s="829">
        <f t="shared" si="62"/>
        <v>0</v>
      </c>
      <c r="J171" s="829">
        <f t="shared" si="62"/>
        <v>0</v>
      </c>
      <c r="K171" s="830"/>
      <c r="L171" s="829">
        <f t="shared" si="62"/>
        <v>0</v>
      </c>
      <c r="M171" s="829">
        <f t="shared" si="62"/>
        <v>0</v>
      </c>
      <c r="N171" s="829">
        <f t="shared" si="62"/>
        <v>0</v>
      </c>
      <c r="O171" s="831">
        <f t="shared" si="62"/>
        <v>0</v>
      </c>
      <c r="P171" s="258"/>
    </row>
    <row r="172" spans="1:16" s="255" customFormat="1" ht="21" hidden="1" thickBot="1">
      <c r="A172" s="256" t="s">
        <v>122</v>
      </c>
      <c r="B172" s="900" t="e">
        <f aca="true" t="shared" si="63" ref="B172:O172">+B169/B170*100</f>
        <v>#DIV/0!</v>
      </c>
      <c r="C172" s="900" t="e">
        <f t="shared" si="63"/>
        <v>#DIV/0!</v>
      </c>
      <c r="D172" s="900" t="e">
        <f t="shared" si="63"/>
        <v>#DIV/0!</v>
      </c>
      <c r="E172" s="900" t="e">
        <f t="shared" si="63"/>
        <v>#DIV/0!</v>
      </c>
      <c r="F172" s="900" t="e">
        <f t="shared" si="63"/>
        <v>#DIV/0!</v>
      </c>
      <c r="G172" s="900" t="e">
        <f t="shared" si="63"/>
        <v>#DIV/0!</v>
      </c>
      <c r="H172" s="900" t="e">
        <f t="shared" si="63"/>
        <v>#DIV/0!</v>
      </c>
      <c r="I172" s="900" t="e">
        <f t="shared" si="63"/>
        <v>#DIV/0!</v>
      </c>
      <c r="J172" s="900" t="e">
        <f t="shared" si="63"/>
        <v>#DIV/0!</v>
      </c>
      <c r="K172" s="887"/>
      <c r="L172" s="900" t="e">
        <f t="shared" si="63"/>
        <v>#DIV/0!</v>
      </c>
      <c r="M172" s="900" t="e">
        <f t="shared" si="63"/>
        <v>#DIV/0!</v>
      </c>
      <c r="N172" s="900" t="e">
        <f t="shared" si="63"/>
        <v>#DIV/0!</v>
      </c>
      <c r="O172" s="901" t="e">
        <f t="shared" si="63"/>
        <v>#DIV/0!</v>
      </c>
      <c r="P172" s="259"/>
    </row>
    <row r="173" spans="1:16" s="247" customFormat="1" ht="34.5" hidden="1" thickBot="1">
      <c r="A173" s="246" t="s">
        <v>69</v>
      </c>
      <c r="B173" s="889"/>
      <c r="C173" s="889"/>
      <c r="D173" s="889"/>
      <c r="E173" s="889"/>
      <c r="F173" s="889"/>
      <c r="G173" s="889"/>
      <c r="H173" s="889"/>
      <c r="I173" s="889"/>
      <c r="J173" s="889"/>
      <c r="K173" s="890"/>
      <c r="L173" s="889"/>
      <c r="M173" s="889"/>
      <c r="N173" s="889"/>
      <c r="O173" s="891"/>
      <c r="P173" s="257"/>
    </row>
    <row r="174" spans="1:16" s="250" customFormat="1" ht="21" hidden="1" thickBot="1">
      <c r="A174" s="248" t="s">
        <v>96</v>
      </c>
      <c r="B174" s="892"/>
      <c r="C174" s="893"/>
      <c r="D174" s="893"/>
      <c r="E174" s="893"/>
      <c r="F174" s="893"/>
      <c r="G174" s="893"/>
      <c r="H174" s="893"/>
      <c r="I174" s="893"/>
      <c r="J174" s="893"/>
      <c r="K174" s="894"/>
      <c r="L174" s="893"/>
      <c r="M174" s="893"/>
      <c r="N174" s="893"/>
      <c r="O174" s="895"/>
      <c r="P174" s="249">
        <v>0</v>
      </c>
    </row>
    <row r="175" spans="1:16" s="250" customFormat="1" ht="21" hidden="1" thickBot="1">
      <c r="A175" s="264" t="s">
        <v>96</v>
      </c>
      <c r="B175" s="828"/>
      <c r="C175" s="829"/>
      <c r="D175" s="829"/>
      <c r="E175" s="829"/>
      <c r="F175" s="829"/>
      <c r="G175" s="829"/>
      <c r="H175" s="829"/>
      <c r="I175" s="829"/>
      <c r="J175" s="829"/>
      <c r="K175" s="830"/>
      <c r="L175" s="829"/>
      <c r="M175" s="829"/>
      <c r="N175" s="829"/>
      <c r="O175" s="831"/>
      <c r="P175" s="261">
        <v>0</v>
      </c>
    </row>
    <row r="176" spans="1:16" s="255" customFormat="1" ht="21" hidden="1" thickBot="1">
      <c r="A176" s="253" t="s">
        <v>94</v>
      </c>
      <c r="B176" s="828">
        <f aca="true" t="shared" si="64" ref="B176:O176">+B174-B175</f>
        <v>0</v>
      </c>
      <c r="C176" s="829">
        <f t="shared" si="64"/>
        <v>0</v>
      </c>
      <c r="D176" s="829">
        <f t="shared" si="64"/>
        <v>0</v>
      </c>
      <c r="E176" s="829">
        <f t="shared" si="64"/>
        <v>0</v>
      </c>
      <c r="F176" s="829">
        <f t="shared" si="64"/>
        <v>0</v>
      </c>
      <c r="G176" s="829">
        <f t="shared" si="64"/>
        <v>0</v>
      </c>
      <c r="H176" s="829">
        <f t="shared" si="64"/>
        <v>0</v>
      </c>
      <c r="I176" s="829">
        <f t="shared" si="64"/>
        <v>0</v>
      </c>
      <c r="J176" s="829">
        <f t="shared" si="64"/>
        <v>0</v>
      </c>
      <c r="K176" s="830"/>
      <c r="L176" s="829">
        <f t="shared" si="64"/>
        <v>0</v>
      </c>
      <c r="M176" s="829">
        <f t="shared" si="64"/>
        <v>0</v>
      </c>
      <c r="N176" s="829">
        <f t="shared" si="64"/>
        <v>0</v>
      </c>
      <c r="O176" s="831">
        <f t="shared" si="64"/>
        <v>0</v>
      </c>
      <c r="P176" s="258"/>
    </row>
    <row r="177" spans="1:16" s="255" customFormat="1" ht="21" hidden="1" thickBot="1">
      <c r="A177" s="256" t="s">
        <v>95</v>
      </c>
      <c r="B177" s="900" t="e">
        <f aca="true" t="shared" si="65" ref="B177:O177">+B174/B175*100</f>
        <v>#DIV/0!</v>
      </c>
      <c r="C177" s="900" t="e">
        <f t="shared" si="65"/>
        <v>#DIV/0!</v>
      </c>
      <c r="D177" s="900" t="e">
        <f t="shared" si="65"/>
        <v>#DIV/0!</v>
      </c>
      <c r="E177" s="900" t="e">
        <f t="shared" si="65"/>
        <v>#DIV/0!</v>
      </c>
      <c r="F177" s="900" t="e">
        <f t="shared" si="65"/>
        <v>#DIV/0!</v>
      </c>
      <c r="G177" s="900" t="e">
        <f t="shared" si="65"/>
        <v>#DIV/0!</v>
      </c>
      <c r="H177" s="900" t="e">
        <f t="shared" si="65"/>
        <v>#DIV/0!</v>
      </c>
      <c r="I177" s="900" t="e">
        <f t="shared" si="65"/>
        <v>#DIV/0!</v>
      </c>
      <c r="J177" s="900" t="e">
        <f t="shared" si="65"/>
        <v>#DIV/0!</v>
      </c>
      <c r="K177" s="887"/>
      <c r="L177" s="900" t="e">
        <f t="shared" si="65"/>
        <v>#DIV/0!</v>
      </c>
      <c r="M177" s="900" t="e">
        <f t="shared" si="65"/>
        <v>#DIV/0!</v>
      </c>
      <c r="N177" s="900" t="e">
        <f t="shared" si="65"/>
        <v>#DIV/0!</v>
      </c>
      <c r="O177" s="901" t="e">
        <f t="shared" si="65"/>
        <v>#DIV/0!</v>
      </c>
      <c r="P177" s="259"/>
    </row>
    <row r="178" spans="1:16" s="247" customFormat="1" ht="34.5" hidden="1" thickBot="1">
      <c r="A178" s="246" t="s">
        <v>70</v>
      </c>
      <c r="B178" s="889"/>
      <c r="C178" s="889"/>
      <c r="D178" s="889"/>
      <c r="E178" s="889"/>
      <c r="F178" s="889"/>
      <c r="G178" s="889"/>
      <c r="H178" s="889"/>
      <c r="I178" s="889"/>
      <c r="J178" s="889"/>
      <c r="K178" s="890"/>
      <c r="L178" s="889"/>
      <c r="M178" s="889"/>
      <c r="N178" s="889"/>
      <c r="O178" s="891"/>
      <c r="P178" s="257"/>
    </row>
    <row r="179" spans="1:16" s="250" customFormat="1" ht="20.25" hidden="1">
      <c r="A179" s="248" t="s">
        <v>123</v>
      </c>
      <c r="B179" s="892">
        <v>0.3</v>
      </c>
      <c r="C179" s="893">
        <v>26043</v>
      </c>
      <c r="D179" s="893">
        <v>26043</v>
      </c>
      <c r="E179" s="893">
        <v>0</v>
      </c>
      <c r="F179" s="893">
        <v>0</v>
      </c>
      <c r="G179" s="893">
        <v>0</v>
      </c>
      <c r="H179" s="893">
        <v>0</v>
      </c>
      <c r="I179" s="893">
        <v>0</v>
      </c>
      <c r="J179" s="893">
        <v>0</v>
      </c>
      <c r="K179" s="894"/>
      <c r="L179" s="893">
        <v>26043</v>
      </c>
      <c r="M179" s="893">
        <v>0</v>
      </c>
      <c r="N179" s="893">
        <v>0</v>
      </c>
      <c r="O179" s="895">
        <v>0</v>
      </c>
      <c r="P179" s="249"/>
    </row>
    <row r="180" spans="1:16" s="250" customFormat="1" ht="20.25" hidden="1">
      <c r="A180" s="251" t="s">
        <v>119</v>
      </c>
      <c r="B180" s="828">
        <v>0.82</v>
      </c>
      <c r="C180" s="829">
        <v>19989</v>
      </c>
      <c r="D180" s="829">
        <v>11147</v>
      </c>
      <c r="E180" s="829">
        <v>4228</v>
      </c>
      <c r="F180" s="829">
        <v>0</v>
      </c>
      <c r="G180" s="829">
        <v>0</v>
      </c>
      <c r="H180" s="829">
        <v>0</v>
      </c>
      <c r="I180" s="829">
        <v>0</v>
      </c>
      <c r="J180" s="829">
        <v>0</v>
      </c>
      <c r="K180" s="830"/>
      <c r="L180" s="829">
        <v>15375</v>
      </c>
      <c r="M180" s="829">
        <v>0</v>
      </c>
      <c r="N180" s="829">
        <v>4614</v>
      </c>
      <c r="O180" s="831">
        <v>4614</v>
      </c>
      <c r="P180" s="261"/>
    </row>
    <row r="181" spans="1:16" s="255" customFormat="1" ht="21" hidden="1" thickBot="1">
      <c r="A181" s="253" t="s">
        <v>121</v>
      </c>
      <c r="B181" s="828">
        <f aca="true" t="shared" si="66" ref="B181:O181">+B179-B180</f>
        <v>-0.52</v>
      </c>
      <c r="C181" s="829">
        <f t="shared" si="66"/>
        <v>6054</v>
      </c>
      <c r="D181" s="829">
        <f t="shared" si="66"/>
        <v>14896</v>
      </c>
      <c r="E181" s="829">
        <f t="shared" si="66"/>
        <v>-4228</v>
      </c>
      <c r="F181" s="829">
        <f t="shared" si="66"/>
        <v>0</v>
      </c>
      <c r="G181" s="829">
        <f t="shared" si="66"/>
        <v>0</v>
      </c>
      <c r="H181" s="829">
        <f t="shared" si="66"/>
        <v>0</v>
      </c>
      <c r="I181" s="829">
        <f t="shared" si="66"/>
        <v>0</v>
      </c>
      <c r="J181" s="829">
        <f t="shared" si="66"/>
        <v>0</v>
      </c>
      <c r="K181" s="830"/>
      <c r="L181" s="829">
        <f t="shared" si="66"/>
        <v>10668</v>
      </c>
      <c r="M181" s="829">
        <f t="shared" si="66"/>
        <v>0</v>
      </c>
      <c r="N181" s="829">
        <f t="shared" si="66"/>
        <v>-4614</v>
      </c>
      <c r="O181" s="831">
        <f t="shared" si="66"/>
        <v>-4614</v>
      </c>
      <c r="P181" s="258"/>
    </row>
    <row r="182" spans="1:16" s="255" customFormat="1" ht="21" hidden="1" thickBot="1">
      <c r="A182" s="256" t="s">
        <v>122</v>
      </c>
      <c r="B182" s="900">
        <f aca="true" t="shared" si="67" ref="B182:O182">+B179/B180*100</f>
        <v>36.58536585365854</v>
      </c>
      <c r="C182" s="900">
        <f t="shared" si="67"/>
        <v>130.28665766171395</v>
      </c>
      <c r="D182" s="900">
        <f t="shared" si="67"/>
        <v>233.6323674531264</v>
      </c>
      <c r="E182" s="900">
        <f t="shared" si="67"/>
        <v>0</v>
      </c>
      <c r="F182" s="900" t="e">
        <f t="shared" si="67"/>
        <v>#DIV/0!</v>
      </c>
      <c r="G182" s="900" t="e">
        <f t="shared" si="67"/>
        <v>#DIV/0!</v>
      </c>
      <c r="H182" s="900" t="e">
        <f t="shared" si="67"/>
        <v>#DIV/0!</v>
      </c>
      <c r="I182" s="900" t="e">
        <f t="shared" si="67"/>
        <v>#DIV/0!</v>
      </c>
      <c r="J182" s="900" t="e">
        <f t="shared" si="67"/>
        <v>#DIV/0!</v>
      </c>
      <c r="K182" s="887"/>
      <c r="L182" s="900">
        <f t="shared" si="67"/>
        <v>169.38536585365853</v>
      </c>
      <c r="M182" s="900" t="e">
        <f t="shared" si="67"/>
        <v>#DIV/0!</v>
      </c>
      <c r="N182" s="900">
        <f t="shared" si="67"/>
        <v>0</v>
      </c>
      <c r="O182" s="901">
        <f t="shared" si="67"/>
        <v>0</v>
      </c>
      <c r="P182" s="259"/>
    </row>
    <row r="183" spans="1:16" s="247" customFormat="1" ht="34.5" hidden="1" thickBot="1">
      <c r="A183" s="246" t="s">
        <v>71</v>
      </c>
      <c r="B183" s="889"/>
      <c r="C183" s="889"/>
      <c r="D183" s="889"/>
      <c r="E183" s="889"/>
      <c r="F183" s="889"/>
      <c r="G183" s="889"/>
      <c r="H183" s="889"/>
      <c r="I183" s="889"/>
      <c r="J183" s="889"/>
      <c r="K183" s="890"/>
      <c r="L183" s="889"/>
      <c r="M183" s="889"/>
      <c r="N183" s="889"/>
      <c r="O183" s="891"/>
      <c r="P183" s="257"/>
    </row>
    <row r="184" spans="1:16" s="250" customFormat="1" ht="20.25" hidden="1">
      <c r="A184" s="248" t="s">
        <v>123</v>
      </c>
      <c r="B184" s="892">
        <v>0</v>
      </c>
      <c r="C184" s="893">
        <v>0</v>
      </c>
      <c r="D184" s="893">
        <v>0</v>
      </c>
      <c r="E184" s="893">
        <v>0</v>
      </c>
      <c r="F184" s="893">
        <v>0</v>
      </c>
      <c r="G184" s="893">
        <v>0</v>
      </c>
      <c r="H184" s="893">
        <v>0</v>
      </c>
      <c r="I184" s="893">
        <v>0</v>
      </c>
      <c r="J184" s="893">
        <v>0</v>
      </c>
      <c r="K184" s="894"/>
      <c r="L184" s="893">
        <v>0</v>
      </c>
      <c r="M184" s="893">
        <v>0</v>
      </c>
      <c r="N184" s="893">
        <v>0</v>
      </c>
      <c r="O184" s="895">
        <v>0</v>
      </c>
      <c r="P184" s="249"/>
    </row>
    <row r="185" spans="1:16" s="250" customFormat="1" ht="20.25" hidden="1">
      <c r="A185" s="251" t="s">
        <v>119</v>
      </c>
      <c r="B185" s="828">
        <v>0</v>
      </c>
      <c r="C185" s="829">
        <v>0</v>
      </c>
      <c r="D185" s="829">
        <v>0</v>
      </c>
      <c r="E185" s="829">
        <v>0</v>
      </c>
      <c r="F185" s="829">
        <v>0</v>
      </c>
      <c r="G185" s="829">
        <v>0</v>
      </c>
      <c r="H185" s="829">
        <v>0</v>
      </c>
      <c r="I185" s="829">
        <v>0</v>
      </c>
      <c r="J185" s="829">
        <v>0</v>
      </c>
      <c r="K185" s="830"/>
      <c r="L185" s="829">
        <v>0</v>
      </c>
      <c r="M185" s="829">
        <v>0</v>
      </c>
      <c r="N185" s="829">
        <v>0</v>
      </c>
      <c r="O185" s="831">
        <v>0</v>
      </c>
      <c r="P185" s="261"/>
    </row>
    <row r="186" spans="1:16" s="255" customFormat="1" ht="21" hidden="1" thickBot="1">
      <c r="A186" s="253" t="s">
        <v>121</v>
      </c>
      <c r="B186" s="828">
        <f aca="true" t="shared" si="68" ref="B186:O186">+B184-B185</f>
        <v>0</v>
      </c>
      <c r="C186" s="829">
        <f t="shared" si="68"/>
        <v>0</v>
      </c>
      <c r="D186" s="829">
        <f t="shared" si="68"/>
        <v>0</v>
      </c>
      <c r="E186" s="829">
        <f t="shared" si="68"/>
        <v>0</v>
      </c>
      <c r="F186" s="829">
        <f t="shared" si="68"/>
        <v>0</v>
      </c>
      <c r="G186" s="829">
        <f t="shared" si="68"/>
        <v>0</v>
      </c>
      <c r="H186" s="829">
        <f t="shared" si="68"/>
        <v>0</v>
      </c>
      <c r="I186" s="829">
        <f t="shared" si="68"/>
        <v>0</v>
      </c>
      <c r="J186" s="829">
        <f t="shared" si="68"/>
        <v>0</v>
      </c>
      <c r="K186" s="830"/>
      <c r="L186" s="829">
        <f t="shared" si="68"/>
        <v>0</v>
      </c>
      <c r="M186" s="829">
        <f t="shared" si="68"/>
        <v>0</v>
      </c>
      <c r="N186" s="829">
        <f t="shared" si="68"/>
        <v>0</v>
      </c>
      <c r="O186" s="831">
        <f t="shared" si="68"/>
        <v>0</v>
      </c>
      <c r="P186" s="258"/>
    </row>
    <row r="187" spans="1:16" s="255" customFormat="1" ht="21" hidden="1" thickBot="1">
      <c r="A187" s="256" t="s">
        <v>122</v>
      </c>
      <c r="B187" s="900" t="e">
        <f aca="true" t="shared" si="69" ref="B187:O187">+B184/B185*100</f>
        <v>#DIV/0!</v>
      </c>
      <c r="C187" s="900" t="e">
        <f t="shared" si="69"/>
        <v>#DIV/0!</v>
      </c>
      <c r="D187" s="900" t="e">
        <f t="shared" si="69"/>
        <v>#DIV/0!</v>
      </c>
      <c r="E187" s="900" t="e">
        <f t="shared" si="69"/>
        <v>#DIV/0!</v>
      </c>
      <c r="F187" s="900" t="e">
        <f t="shared" si="69"/>
        <v>#DIV/0!</v>
      </c>
      <c r="G187" s="900" t="e">
        <f t="shared" si="69"/>
        <v>#DIV/0!</v>
      </c>
      <c r="H187" s="900" t="e">
        <f t="shared" si="69"/>
        <v>#DIV/0!</v>
      </c>
      <c r="I187" s="900" t="e">
        <f t="shared" si="69"/>
        <v>#DIV/0!</v>
      </c>
      <c r="J187" s="900" t="e">
        <f t="shared" si="69"/>
        <v>#DIV/0!</v>
      </c>
      <c r="K187" s="887"/>
      <c r="L187" s="900" t="e">
        <f t="shared" si="69"/>
        <v>#DIV/0!</v>
      </c>
      <c r="M187" s="900" t="e">
        <f t="shared" si="69"/>
        <v>#DIV/0!</v>
      </c>
      <c r="N187" s="900" t="e">
        <f t="shared" si="69"/>
        <v>#DIV/0!</v>
      </c>
      <c r="O187" s="901" t="e">
        <f t="shared" si="69"/>
        <v>#DIV/0!</v>
      </c>
      <c r="P187" s="259"/>
    </row>
    <row r="188" spans="1:16" s="247" customFormat="1" ht="34.5" hidden="1" thickBot="1">
      <c r="A188" s="246" t="s">
        <v>72</v>
      </c>
      <c r="B188" s="889"/>
      <c r="C188" s="889"/>
      <c r="D188" s="889"/>
      <c r="E188" s="889"/>
      <c r="F188" s="889"/>
      <c r="G188" s="889"/>
      <c r="H188" s="889"/>
      <c r="I188" s="889"/>
      <c r="J188" s="889"/>
      <c r="K188" s="890"/>
      <c r="L188" s="889"/>
      <c r="M188" s="889"/>
      <c r="N188" s="889"/>
      <c r="O188" s="891"/>
      <c r="P188" s="257"/>
    </row>
    <row r="189" spans="1:16" s="250" customFormat="1" ht="20.25" hidden="1">
      <c r="A189" s="248" t="s">
        <v>123</v>
      </c>
      <c r="B189" s="892">
        <v>0</v>
      </c>
      <c r="C189" s="893">
        <v>0</v>
      </c>
      <c r="D189" s="893">
        <v>0</v>
      </c>
      <c r="E189" s="893">
        <v>0</v>
      </c>
      <c r="F189" s="893">
        <v>0</v>
      </c>
      <c r="G189" s="893">
        <v>0</v>
      </c>
      <c r="H189" s="893">
        <v>0</v>
      </c>
      <c r="I189" s="893">
        <v>0</v>
      </c>
      <c r="J189" s="893">
        <v>0</v>
      </c>
      <c r="K189" s="894"/>
      <c r="L189" s="893">
        <v>0</v>
      </c>
      <c r="M189" s="893">
        <v>0</v>
      </c>
      <c r="N189" s="893">
        <v>0</v>
      </c>
      <c r="O189" s="895">
        <v>0</v>
      </c>
      <c r="P189" s="249"/>
    </row>
    <row r="190" spans="1:16" s="250" customFormat="1" ht="20.25" hidden="1">
      <c r="A190" s="251" t="s">
        <v>119</v>
      </c>
      <c r="B190" s="828">
        <v>0</v>
      </c>
      <c r="C190" s="829">
        <v>0</v>
      </c>
      <c r="D190" s="829">
        <v>0</v>
      </c>
      <c r="E190" s="829">
        <v>0</v>
      </c>
      <c r="F190" s="829">
        <v>0</v>
      </c>
      <c r="G190" s="829">
        <v>0</v>
      </c>
      <c r="H190" s="829">
        <v>0</v>
      </c>
      <c r="I190" s="829">
        <v>0</v>
      </c>
      <c r="J190" s="829">
        <v>0</v>
      </c>
      <c r="K190" s="830"/>
      <c r="L190" s="829">
        <v>0</v>
      </c>
      <c r="M190" s="829">
        <v>0</v>
      </c>
      <c r="N190" s="829">
        <v>0</v>
      </c>
      <c r="O190" s="831">
        <v>0</v>
      </c>
      <c r="P190" s="261"/>
    </row>
    <row r="191" spans="1:16" s="255" customFormat="1" ht="21" hidden="1" thickBot="1">
      <c r="A191" s="253" t="s">
        <v>121</v>
      </c>
      <c r="B191" s="828">
        <f aca="true" t="shared" si="70" ref="B191:O191">+B189-B190</f>
        <v>0</v>
      </c>
      <c r="C191" s="829">
        <f t="shared" si="70"/>
        <v>0</v>
      </c>
      <c r="D191" s="829">
        <f t="shared" si="70"/>
        <v>0</v>
      </c>
      <c r="E191" s="829">
        <f t="shared" si="70"/>
        <v>0</v>
      </c>
      <c r="F191" s="829">
        <f t="shared" si="70"/>
        <v>0</v>
      </c>
      <c r="G191" s="829">
        <f t="shared" si="70"/>
        <v>0</v>
      </c>
      <c r="H191" s="829">
        <f t="shared" si="70"/>
        <v>0</v>
      </c>
      <c r="I191" s="829">
        <f t="shared" si="70"/>
        <v>0</v>
      </c>
      <c r="J191" s="829">
        <f t="shared" si="70"/>
        <v>0</v>
      </c>
      <c r="K191" s="830"/>
      <c r="L191" s="829">
        <f t="shared" si="70"/>
        <v>0</v>
      </c>
      <c r="M191" s="829">
        <f t="shared" si="70"/>
        <v>0</v>
      </c>
      <c r="N191" s="829">
        <f t="shared" si="70"/>
        <v>0</v>
      </c>
      <c r="O191" s="831">
        <f t="shared" si="70"/>
        <v>0</v>
      </c>
      <c r="P191" s="258"/>
    </row>
    <row r="192" spans="1:16" s="255" customFormat="1" ht="21" hidden="1" thickBot="1">
      <c r="A192" s="256" t="s">
        <v>122</v>
      </c>
      <c r="B192" s="900" t="e">
        <f aca="true" t="shared" si="71" ref="B192:O192">+B189/B190*100</f>
        <v>#DIV/0!</v>
      </c>
      <c r="C192" s="900" t="e">
        <f t="shared" si="71"/>
        <v>#DIV/0!</v>
      </c>
      <c r="D192" s="900" t="e">
        <f t="shared" si="71"/>
        <v>#DIV/0!</v>
      </c>
      <c r="E192" s="900" t="e">
        <f t="shared" si="71"/>
        <v>#DIV/0!</v>
      </c>
      <c r="F192" s="900" t="e">
        <f t="shared" si="71"/>
        <v>#DIV/0!</v>
      </c>
      <c r="G192" s="900" t="e">
        <f t="shared" si="71"/>
        <v>#DIV/0!</v>
      </c>
      <c r="H192" s="900" t="e">
        <f t="shared" si="71"/>
        <v>#DIV/0!</v>
      </c>
      <c r="I192" s="900" t="e">
        <f t="shared" si="71"/>
        <v>#DIV/0!</v>
      </c>
      <c r="J192" s="900" t="e">
        <f t="shared" si="71"/>
        <v>#DIV/0!</v>
      </c>
      <c r="K192" s="887"/>
      <c r="L192" s="900" t="e">
        <f t="shared" si="71"/>
        <v>#DIV/0!</v>
      </c>
      <c r="M192" s="900" t="e">
        <f t="shared" si="71"/>
        <v>#DIV/0!</v>
      </c>
      <c r="N192" s="900" t="e">
        <f t="shared" si="71"/>
        <v>#DIV/0!</v>
      </c>
      <c r="O192" s="901" t="e">
        <f t="shared" si="71"/>
        <v>#DIV/0!</v>
      </c>
      <c r="P192" s="259"/>
    </row>
    <row r="193" spans="1:16" s="102" customFormat="1" ht="34.5" thickBot="1">
      <c r="A193" s="454" t="s">
        <v>204</v>
      </c>
      <c r="B193" s="922"/>
      <c r="C193" s="923"/>
      <c r="D193" s="923"/>
      <c r="E193" s="923"/>
      <c r="F193" s="923"/>
      <c r="G193" s="923"/>
      <c r="H193" s="923"/>
      <c r="I193" s="923"/>
      <c r="J193" s="923"/>
      <c r="K193" s="922"/>
      <c r="L193" s="923"/>
      <c r="M193" s="923"/>
      <c r="N193" s="923"/>
      <c r="O193" s="924"/>
      <c r="P193" s="108"/>
    </row>
    <row r="194" spans="1:16" s="94" customFormat="1" ht="20.25">
      <c r="A194" s="286" t="s">
        <v>179</v>
      </c>
      <c r="B194" s="931">
        <v>0.527</v>
      </c>
      <c r="C194" s="932">
        <v>19219.32321315623</v>
      </c>
      <c r="D194" s="932">
        <v>19219.32321315623</v>
      </c>
      <c r="E194" s="932">
        <v>0</v>
      </c>
      <c r="F194" s="932">
        <v>0</v>
      </c>
      <c r="G194" s="932">
        <v>0</v>
      </c>
      <c r="H194" s="932">
        <v>0</v>
      </c>
      <c r="I194" s="932">
        <v>0</v>
      </c>
      <c r="J194" s="932">
        <v>0</v>
      </c>
      <c r="K194" s="932">
        <v>0</v>
      </c>
      <c r="L194" s="932">
        <v>19219.32321315623</v>
      </c>
      <c r="M194" s="932">
        <v>0</v>
      </c>
      <c r="N194" s="932">
        <v>0</v>
      </c>
      <c r="O194" s="933">
        <v>0</v>
      </c>
      <c r="P194" s="93"/>
    </row>
    <row r="195" spans="1:16" s="94" customFormat="1" ht="20.25">
      <c r="A195" s="287" t="s">
        <v>180</v>
      </c>
      <c r="B195" s="934">
        <v>0.5</v>
      </c>
      <c r="C195" s="930">
        <v>21643.666666666664</v>
      </c>
      <c r="D195" s="930">
        <v>21643.666666666664</v>
      </c>
      <c r="E195" s="930">
        <v>0</v>
      </c>
      <c r="F195" s="930">
        <v>0</v>
      </c>
      <c r="G195" s="930">
        <v>0</v>
      </c>
      <c r="H195" s="930">
        <v>0</v>
      </c>
      <c r="I195" s="930">
        <v>0</v>
      </c>
      <c r="J195" s="930">
        <v>0</v>
      </c>
      <c r="K195" s="930">
        <v>0</v>
      </c>
      <c r="L195" s="930">
        <v>21643.666666666664</v>
      </c>
      <c r="M195" s="930">
        <v>0</v>
      </c>
      <c r="N195" s="930">
        <v>0</v>
      </c>
      <c r="O195" s="935">
        <v>0</v>
      </c>
      <c r="P195" s="103"/>
    </row>
    <row r="196" spans="1:16" s="98" customFormat="1" ht="21" thickBot="1">
      <c r="A196" s="288" t="s">
        <v>181</v>
      </c>
      <c r="B196" s="936">
        <f>+B194-B195</f>
        <v>0.027000000000000024</v>
      </c>
      <c r="C196" s="882">
        <f aca="true" t="shared" si="72" ref="C196:O196">+C194-C195</f>
        <v>-2424.343453510435</v>
      </c>
      <c r="D196" s="882">
        <f t="shared" si="72"/>
        <v>-2424.343453510435</v>
      </c>
      <c r="E196" s="882">
        <f t="shared" si="72"/>
        <v>0</v>
      </c>
      <c r="F196" s="882">
        <f t="shared" si="72"/>
        <v>0</v>
      </c>
      <c r="G196" s="882">
        <f t="shared" si="72"/>
        <v>0</v>
      </c>
      <c r="H196" s="882">
        <f t="shared" si="72"/>
        <v>0</v>
      </c>
      <c r="I196" s="882">
        <f t="shared" si="72"/>
        <v>0</v>
      </c>
      <c r="J196" s="882">
        <f t="shared" si="72"/>
        <v>0</v>
      </c>
      <c r="K196" s="882">
        <f t="shared" si="72"/>
        <v>0</v>
      </c>
      <c r="L196" s="882">
        <f t="shared" si="72"/>
        <v>-2424.343453510435</v>
      </c>
      <c r="M196" s="882">
        <f t="shared" si="72"/>
        <v>0</v>
      </c>
      <c r="N196" s="882">
        <f t="shared" si="72"/>
        <v>0</v>
      </c>
      <c r="O196" s="937">
        <f t="shared" si="72"/>
        <v>0</v>
      </c>
      <c r="P196" s="105"/>
    </row>
    <row r="197" spans="1:16" s="98" customFormat="1" ht="21" thickBot="1">
      <c r="A197" s="288" t="s">
        <v>182</v>
      </c>
      <c r="B197" s="938">
        <f>+B194/B195*100</f>
        <v>105.4</v>
      </c>
      <c r="C197" s="887">
        <f>+C194/C195*100</f>
        <v>88.79883205166821</v>
      </c>
      <c r="D197" s="887">
        <f>+D194/D195*100</f>
        <v>88.79883205166821</v>
      </c>
      <c r="E197" s="887">
        <v>0</v>
      </c>
      <c r="F197" s="887">
        <v>0</v>
      </c>
      <c r="G197" s="887">
        <v>0</v>
      </c>
      <c r="H197" s="887">
        <v>0</v>
      </c>
      <c r="I197" s="887">
        <v>0</v>
      </c>
      <c r="J197" s="887">
        <v>0</v>
      </c>
      <c r="K197" s="887">
        <v>0</v>
      </c>
      <c r="L197" s="887">
        <f>+L194/L195*100</f>
        <v>88.79883205166821</v>
      </c>
      <c r="M197" s="887">
        <v>0</v>
      </c>
      <c r="N197" s="887">
        <v>0</v>
      </c>
      <c r="O197" s="887">
        <v>0</v>
      </c>
      <c r="P197" s="106"/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"/>
  <sheetViews>
    <sheetView zoomScale="70" zoomScaleNormal="70" zoomScalePageLayoutView="0" workbookViewId="0" topLeftCell="A156">
      <selection activeCell="A20" sqref="A20"/>
    </sheetView>
  </sheetViews>
  <sheetFormatPr defaultColWidth="11.375" defaultRowHeight="12.75"/>
  <cols>
    <col min="1" max="1" width="113.125" style="10" customWidth="1"/>
    <col min="2" max="2" width="22.00390625" style="119" bestFit="1" customWidth="1"/>
    <col min="3" max="14" width="17.00390625" style="9" customWidth="1"/>
    <col min="15" max="15" width="19.625" style="9" bestFit="1" customWidth="1"/>
    <col min="16" max="16" width="16.25390625" style="9" hidden="1" customWidth="1"/>
    <col min="17" max="19" width="11.375" style="9" hidden="1" customWidth="1"/>
    <col min="20" max="16384" width="11.375" style="9" customWidth="1"/>
  </cols>
  <sheetData>
    <row r="1" spans="1:16" s="63" customFormat="1" ht="18.75">
      <c r="A1" s="58" t="s">
        <v>134</v>
      </c>
      <c r="B1" s="273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 t="s">
        <v>159</v>
      </c>
      <c r="P1" s="62"/>
    </row>
    <row r="2" spans="1:16" s="66" customFormat="1" ht="36" customHeight="1">
      <c r="A2" s="64" t="s">
        <v>201</v>
      </c>
      <c r="B2" s="27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7" customFormat="1" ht="18">
      <c r="A3" s="67" t="s">
        <v>51</v>
      </c>
      <c r="B3" s="275"/>
      <c r="C3" s="68"/>
      <c r="D3" s="68"/>
      <c r="E3" s="69"/>
      <c r="F3" s="69"/>
      <c r="G3" s="70"/>
      <c r="H3" s="68"/>
      <c r="I3" s="68"/>
      <c r="J3" s="68"/>
      <c r="K3" s="68"/>
      <c r="L3" s="68"/>
      <c r="M3" s="68"/>
      <c r="N3" s="68"/>
      <c r="O3" s="68"/>
      <c r="P3" s="68"/>
    </row>
    <row r="4" spans="1:16" s="76" customFormat="1" ht="15.75">
      <c r="A4" s="71"/>
      <c r="B4" s="32"/>
      <c r="C4" s="72"/>
      <c r="D4" s="73"/>
      <c r="E4" s="74"/>
      <c r="F4" s="74"/>
      <c r="G4" s="75"/>
      <c r="H4" s="74"/>
      <c r="I4" s="72"/>
      <c r="J4" s="72"/>
      <c r="K4" s="72"/>
      <c r="L4" s="72"/>
      <c r="M4" s="72"/>
      <c r="N4" s="72"/>
      <c r="O4" s="72"/>
      <c r="P4" s="72"/>
    </row>
    <row r="5" spans="1:16" s="76" customFormat="1" ht="37.5">
      <c r="A5" s="77" t="s">
        <v>75</v>
      </c>
      <c r="B5" s="32"/>
      <c r="C5" s="72"/>
      <c r="D5" s="35"/>
      <c r="E5" s="33"/>
      <c r="F5" s="33"/>
      <c r="G5" s="32"/>
      <c r="H5" s="33"/>
      <c r="I5" s="31"/>
      <c r="J5" s="31"/>
      <c r="K5" s="31"/>
      <c r="L5" s="31"/>
      <c r="M5" s="31"/>
      <c r="N5" s="31"/>
      <c r="O5" s="31"/>
      <c r="P5" s="72"/>
    </row>
    <row r="6" spans="1:16" s="76" customFormat="1" ht="15.75">
      <c r="A6" s="71"/>
      <c r="B6" s="32"/>
      <c r="C6" s="72"/>
      <c r="D6" s="35"/>
      <c r="E6" s="33"/>
      <c r="F6" s="33"/>
      <c r="G6" s="32"/>
      <c r="H6" s="33"/>
      <c r="I6" s="31"/>
      <c r="J6" s="31"/>
      <c r="K6" s="31"/>
      <c r="L6" s="31"/>
      <c r="M6" s="31"/>
      <c r="N6" s="31"/>
      <c r="O6" s="31"/>
      <c r="P6" s="72"/>
    </row>
    <row r="7" spans="1:16" s="66" customFormat="1" ht="27.75">
      <c r="A7" s="241" t="s">
        <v>1</v>
      </c>
      <c r="B7" s="274"/>
      <c r="C7" s="65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61"/>
      <c r="P7" s="65"/>
    </row>
    <row r="8" spans="4:15" ht="13.5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s="81" customFormat="1" ht="15" customHeight="1">
      <c r="A9" s="1015" t="s">
        <v>6</v>
      </c>
      <c r="B9" s="276" t="s">
        <v>2</v>
      </c>
      <c r="C9" s="79" t="s">
        <v>23</v>
      </c>
      <c r="D9" s="1020" t="s">
        <v>24</v>
      </c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2"/>
      <c r="P9" s="80" t="s">
        <v>25</v>
      </c>
    </row>
    <row r="10" spans="1:16" s="81" customFormat="1" ht="15.75">
      <c r="A10" s="1016"/>
      <c r="B10" s="277" t="s">
        <v>26</v>
      </c>
      <c r="C10" s="82" t="s">
        <v>27</v>
      </c>
      <c r="D10" s="362" t="s">
        <v>28</v>
      </c>
      <c r="E10" s="225" t="s">
        <v>29</v>
      </c>
      <c r="F10" s="225" t="s">
        <v>30</v>
      </c>
      <c r="G10" s="225" t="s">
        <v>31</v>
      </c>
      <c r="H10" s="225" t="s">
        <v>98</v>
      </c>
      <c r="I10" s="210" t="s">
        <v>32</v>
      </c>
      <c r="J10" s="210" t="s">
        <v>33</v>
      </c>
      <c r="K10" s="210" t="s">
        <v>131</v>
      </c>
      <c r="L10" s="225" t="s">
        <v>34</v>
      </c>
      <c r="M10" s="225" t="s">
        <v>35</v>
      </c>
      <c r="N10" s="225" t="s">
        <v>36</v>
      </c>
      <c r="O10" s="363" t="s">
        <v>53</v>
      </c>
      <c r="P10" s="86" t="s">
        <v>37</v>
      </c>
    </row>
    <row r="11" spans="1:16" s="81" customFormat="1" ht="15.75">
      <c r="A11" s="1016"/>
      <c r="B11" s="277" t="s">
        <v>4</v>
      </c>
      <c r="C11" s="82" t="s">
        <v>38</v>
      </c>
      <c r="D11" s="362" t="s">
        <v>39</v>
      </c>
      <c r="E11" s="225" t="s">
        <v>40</v>
      </c>
      <c r="F11" s="225" t="s">
        <v>41</v>
      </c>
      <c r="G11" s="225" t="s">
        <v>42</v>
      </c>
      <c r="H11" s="225" t="s">
        <v>99</v>
      </c>
      <c r="I11" s="210" t="s">
        <v>43</v>
      </c>
      <c r="J11" s="210" t="s">
        <v>44</v>
      </c>
      <c r="K11" s="210" t="s">
        <v>3</v>
      </c>
      <c r="L11" s="225" t="s">
        <v>45</v>
      </c>
      <c r="M11" s="225" t="s">
        <v>42</v>
      </c>
      <c r="N11" s="225"/>
      <c r="O11" s="363" t="s">
        <v>45</v>
      </c>
      <c r="P11" s="86" t="s">
        <v>46</v>
      </c>
    </row>
    <row r="12" spans="1:16" s="81" customFormat="1" ht="16.5" thickBot="1">
      <c r="A12" s="1016"/>
      <c r="B12" s="277" t="s">
        <v>47</v>
      </c>
      <c r="C12" s="82" t="s">
        <v>22</v>
      </c>
      <c r="D12" s="362"/>
      <c r="E12" s="225"/>
      <c r="F12" s="225"/>
      <c r="G12" s="225"/>
      <c r="H12" s="226"/>
      <c r="I12" s="211"/>
      <c r="J12" s="211" t="s">
        <v>48</v>
      </c>
      <c r="K12" s="210"/>
      <c r="L12" s="225" t="s">
        <v>40</v>
      </c>
      <c r="M12" s="225"/>
      <c r="N12" s="225"/>
      <c r="O12" s="363" t="s">
        <v>40</v>
      </c>
      <c r="P12" s="86" t="s">
        <v>49</v>
      </c>
    </row>
    <row r="13" spans="1:16" s="91" customFormat="1" ht="34.5" thickBot="1">
      <c r="A13" s="317" t="s">
        <v>58</v>
      </c>
      <c r="B13" s="278"/>
      <c r="C13" s="87"/>
      <c r="D13" s="364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65"/>
      <c r="P13" s="90"/>
    </row>
    <row r="14" spans="1:16" s="94" customFormat="1" ht="20.25">
      <c r="A14" s="286" t="s">
        <v>179</v>
      </c>
      <c r="B14" s="990">
        <v>59990.92800000025</v>
      </c>
      <c r="C14" s="991">
        <v>14503.751018542862</v>
      </c>
      <c r="D14" s="991">
        <v>11047.720818165431</v>
      </c>
      <c r="E14" s="991">
        <v>1478.0705023155037</v>
      </c>
      <c r="F14" s="991">
        <v>246.57200668740975</v>
      </c>
      <c r="G14" s="991">
        <v>6.553243628214338</v>
      </c>
      <c r="H14" s="991">
        <v>0</v>
      </c>
      <c r="I14" s="991">
        <v>19.561054853716023</v>
      </c>
      <c r="J14" s="991">
        <v>74.27889763598904</v>
      </c>
      <c r="K14" s="991">
        <v>5.204880033416588</v>
      </c>
      <c r="L14" s="991">
        <v>12877.961403319683</v>
      </c>
      <c r="M14" s="991">
        <v>642.3869969694974</v>
      </c>
      <c r="N14" s="991">
        <v>983.4026182536525</v>
      </c>
      <c r="O14" s="992">
        <v>1625.7896152231501</v>
      </c>
      <c r="P14" s="93"/>
    </row>
    <row r="15" spans="1:16" s="94" customFormat="1" ht="20.25">
      <c r="A15" s="287" t="s">
        <v>180</v>
      </c>
      <c r="B15" s="993">
        <v>60169.01800000031</v>
      </c>
      <c r="C15" s="988">
        <v>14315.966775182089</v>
      </c>
      <c r="D15" s="988">
        <v>11073.427973900587</v>
      </c>
      <c r="E15" s="988">
        <v>1422.8922128439337</v>
      </c>
      <c r="F15" s="988">
        <v>245.25246392863733</v>
      </c>
      <c r="G15" s="988">
        <v>6.6639736417170345</v>
      </c>
      <c r="H15" s="989">
        <v>0</v>
      </c>
      <c r="I15" s="988">
        <v>20.63051369726523</v>
      </c>
      <c r="J15" s="988">
        <v>78.05953251001439</v>
      </c>
      <c r="K15" s="988">
        <v>5.3229069374762235</v>
      </c>
      <c r="L15" s="988">
        <v>12852.249577459632</v>
      </c>
      <c r="M15" s="988">
        <v>625.3495500513767</v>
      </c>
      <c r="N15" s="988">
        <v>838.3676476709877</v>
      </c>
      <c r="O15" s="994">
        <v>1463.7171977223645</v>
      </c>
      <c r="P15" s="224"/>
    </row>
    <row r="16" spans="1:16" s="98" customFormat="1" ht="21" thickBot="1">
      <c r="A16" s="288" t="s">
        <v>181</v>
      </c>
      <c r="B16" s="995">
        <f>B14-B15</f>
        <v>-178.090000000062</v>
      </c>
      <c r="C16" s="859">
        <f aca="true" t="shared" si="0" ref="C16:O16">C14-C15</f>
        <v>187.78424336077296</v>
      </c>
      <c r="D16" s="859">
        <f t="shared" si="0"/>
        <v>-25.70715573515554</v>
      </c>
      <c r="E16" s="859">
        <f t="shared" si="0"/>
        <v>55.17828947157</v>
      </c>
      <c r="F16" s="859">
        <f t="shared" si="0"/>
        <v>1.3195427587724282</v>
      </c>
      <c r="G16" s="859">
        <f t="shared" si="0"/>
        <v>-0.11073001350269696</v>
      </c>
      <c r="H16" s="859">
        <v>0</v>
      </c>
      <c r="I16" s="859">
        <f t="shared" si="0"/>
        <v>-1.0694588435492065</v>
      </c>
      <c r="J16" s="859">
        <f t="shared" si="0"/>
        <v>-3.7806348740253526</v>
      </c>
      <c r="K16" s="859">
        <f t="shared" si="0"/>
        <v>-0.11802690405963556</v>
      </c>
      <c r="L16" s="859">
        <f t="shared" si="0"/>
        <v>25.71182586005125</v>
      </c>
      <c r="M16" s="859">
        <f t="shared" si="0"/>
        <v>17.037446918120736</v>
      </c>
      <c r="N16" s="859">
        <f t="shared" si="0"/>
        <v>145.03497058266476</v>
      </c>
      <c r="O16" s="996">
        <f t="shared" si="0"/>
        <v>162.0724175007856</v>
      </c>
      <c r="P16" s="105"/>
    </row>
    <row r="17" spans="1:16" s="98" customFormat="1" ht="21" thickBot="1">
      <c r="A17" s="288" t="s">
        <v>182</v>
      </c>
      <c r="B17" s="997">
        <f>+B14/B15*100</f>
        <v>99.70401710727594</v>
      </c>
      <c r="C17" s="797">
        <f aca="true" t="shared" si="1" ref="C17:O17">+C14/C15*100</f>
        <v>101.31171192494182</v>
      </c>
      <c r="D17" s="797">
        <f t="shared" si="1"/>
        <v>99.76784825985462</v>
      </c>
      <c r="E17" s="797">
        <f t="shared" si="1"/>
        <v>103.87789665116554</v>
      </c>
      <c r="F17" s="797">
        <f t="shared" si="1"/>
        <v>100.53803445544848</v>
      </c>
      <c r="G17" s="797">
        <f t="shared" si="1"/>
        <v>98.33837857926811</v>
      </c>
      <c r="H17" s="797">
        <v>0</v>
      </c>
      <c r="I17" s="797">
        <f t="shared" si="1"/>
        <v>94.8161308087497</v>
      </c>
      <c r="J17" s="797">
        <f t="shared" si="1"/>
        <v>95.15672877807675</v>
      </c>
      <c r="K17" s="797">
        <f t="shared" si="1"/>
        <v>97.78266076326338</v>
      </c>
      <c r="L17" s="797">
        <f t="shared" si="1"/>
        <v>100.20005700718065</v>
      </c>
      <c r="M17" s="797">
        <f t="shared" si="1"/>
        <v>102.72446776634301</v>
      </c>
      <c r="N17" s="797">
        <f t="shared" si="1"/>
        <v>117.2996860011925</v>
      </c>
      <c r="O17" s="977">
        <f t="shared" si="1"/>
        <v>111.07265923724749</v>
      </c>
      <c r="P17" s="106"/>
    </row>
    <row r="18" spans="1:16" s="101" customFormat="1" ht="34.5" thickBot="1">
      <c r="A18" s="407" t="s">
        <v>100</v>
      </c>
      <c r="B18" s="985"/>
      <c r="C18" s="986"/>
      <c r="D18" s="985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7"/>
      <c r="P18" s="107"/>
    </row>
    <row r="19" spans="1:16" s="94" customFormat="1" ht="20.25">
      <c r="A19" s="286" t="s">
        <v>179</v>
      </c>
      <c r="B19" s="965">
        <v>8214.313000000002</v>
      </c>
      <c r="C19" s="966">
        <v>12211.764737152485</v>
      </c>
      <c r="D19" s="967">
        <v>9724.544909192871</v>
      </c>
      <c r="E19" s="963">
        <v>1208.1198695496485</v>
      </c>
      <c r="F19" s="963">
        <v>49.639340908160335</v>
      </c>
      <c r="G19" s="963">
        <v>0.4321623325854111</v>
      </c>
      <c r="H19" s="963">
        <v>0</v>
      </c>
      <c r="I19" s="963">
        <v>6.6922009586600035</v>
      </c>
      <c r="J19" s="963">
        <v>38.77672626629474</v>
      </c>
      <c r="K19" s="963">
        <v>0</v>
      </c>
      <c r="L19" s="963">
        <v>11028.205209208221</v>
      </c>
      <c r="M19" s="963">
        <v>354.7604041871797</v>
      </c>
      <c r="N19" s="963">
        <v>828.7991237571134</v>
      </c>
      <c r="O19" s="968">
        <v>1183.559527944293</v>
      </c>
      <c r="P19" s="93"/>
    </row>
    <row r="20" spans="1:16" s="94" customFormat="1" ht="20.25">
      <c r="A20" s="287" t="s">
        <v>180</v>
      </c>
      <c r="B20" s="959">
        <v>8044.204000000024</v>
      </c>
      <c r="C20" s="958">
        <v>12101.548767286333</v>
      </c>
      <c r="D20" s="957">
        <v>9747.682151024448</v>
      </c>
      <c r="E20" s="960">
        <v>1162.880949231683</v>
      </c>
      <c r="F20" s="960">
        <v>49.679081568128474</v>
      </c>
      <c r="G20" s="960">
        <v>0.5667227401658783</v>
      </c>
      <c r="H20" s="954">
        <v>0</v>
      </c>
      <c r="I20" s="960">
        <v>6.3586361890706025</v>
      </c>
      <c r="J20" s="960">
        <v>40.472017699534454</v>
      </c>
      <c r="K20" s="960">
        <v>0</v>
      </c>
      <c r="L20" s="960">
        <v>11007.63955845303</v>
      </c>
      <c r="M20" s="960">
        <v>351.4806229843654</v>
      </c>
      <c r="N20" s="960">
        <v>742.4285858488892</v>
      </c>
      <c r="O20" s="960">
        <v>1093.9092088332545</v>
      </c>
      <c r="P20" s="224"/>
    </row>
    <row r="21" spans="1:16" s="98" customFormat="1" ht="21" thickBot="1">
      <c r="A21" s="288" t="s">
        <v>181</v>
      </c>
      <c r="B21" s="859">
        <f>B19-B20</f>
        <v>170.10899999997764</v>
      </c>
      <c r="C21" s="859">
        <f aca="true" t="shared" si="2" ref="C21:O21">C19-C20</f>
        <v>110.21596986615259</v>
      </c>
      <c r="D21" s="859">
        <f t="shared" si="2"/>
        <v>-23.13724183157683</v>
      </c>
      <c r="E21" s="859">
        <f t="shared" si="2"/>
        <v>45.238920317965494</v>
      </c>
      <c r="F21" s="859">
        <f t="shared" si="2"/>
        <v>-0.039740659968138914</v>
      </c>
      <c r="G21" s="859">
        <f t="shared" si="2"/>
        <v>-0.13456040758046722</v>
      </c>
      <c r="H21" s="859">
        <v>0</v>
      </c>
      <c r="I21" s="859">
        <f t="shared" si="2"/>
        <v>0.33356476958940107</v>
      </c>
      <c r="J21" s="859">
        <f t="shared" si="2"/>
        <v>-1.695291433239717</v>
      </c>
      <c r="K21" s="859">
        <f t="shared" si="2"/>
        <v>0</v>
      </c>
      <c r="L21" s="859">
        <f t="shared" si="2"/>
        <v>20.56565075519211</v>
      </c>
      <c r="M21" s="859">
        <f t="shared" si="2"/>
        <v>3.279781202814263</v>
      </c>
      <c r="N21" s="859">
        <f t="shared" si="2"/>
        <v>86.37053790822426</v>
      </c>
      <c r="O21" s="859">
        <f t="shared" si="2"/>
        <v>89.65031911103847</v>
      </c>
      <c r="P21" s="105"/>
    </row>
    <row r="22" spans="1:16" s="98" customFormat="1" ht="21" thickBot="1">
      <c r="A22" s="288" t="s">
        <v>182</v>
      </c>
      <c r="B22" s="797">
        <f>+B19/B20*100</f>
        <v>102.11467784755305</v>
      </c>
      <c r="C22" s="797">
        <f aca="true" t="shared" si="3" ref="C22:O22">+C19/C20*100</f>
        <v>100.91075920930133</v>
      </c>
      <c r="D22" s="797">
        <f t="shared" si="3"/>
        <v>99.76263852808182</v>
      </c>
      <c r="E22" s="797">
        <f t="shared" si="3"/>
        <v>103.89024520075378</v>
      </c>
      <c r="F22" s="797">
        <f t="shared" si="3"/>
        <v>99.92000524423214</v>
      </c>
      <c r="G22" s="797">
        <f t="shared" si="3"/>
        <v>76.25639522757076</v>
      </c>
      <c r="H22" s="797">
        <v>0</v>
      </c>
      <c r="I22" s="797">
        <f t="shared" si="3"/>
        <v>105.2458539798635</v>
      </c>
      <c r="J22" s="797">
        <f t="shared" si="3"/>
        <v>95.8112010974456</v>
      </c>
      <c r="K22" s="797">
        <v>0</v>
      </c>
      <c r="L22" s="797">
        <f t="shared" si="3"/>
        <v>100.18683070649237</v>
      </c>
      <c r="M22" s="797">
        <f t="shared" si="3"/>
        <v>100.93313286375964</v>
      </c>
      <c r="N22" s="797">
        <f t="shared" si="3"/>
        <v>111.63351459716068</v>
      </c>
      <c r="O22" s="797">
        <f t="shared" si="3"/>
        <v>108.1954076615424</v>
      </c>
      <c r="P22" s="106"/>
    </row>
    <row r="23" spans="1:16" s="102" customFormat="1" ht="34.5" thickBot="1">
      <c r="A23" s="407" t="s">
        <v>101</v>
      </c>
      <c r="B23" s="860"/>
      <c r="C23" s="861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9"/>
      <c r="P23" s="108"/>
    </row>
    <row r="24" spans="1:16" s="94" customFormat="1" ht="20.25">
      <c r="A24" s="286" t="s">
        <v>179</v>
      </c>
      <c r="B24" s="969">
        <v>13811.575999999975</v>
      </c>
      <c r="C24" s="970">
        <v>14158.635776491645</v>
      </c>
      <c r="D24" s="971">
        <v>10775.342449454529</v>
      </c>
      <c r="E24" s="964">
        <v>1415.192377997513</v>
      </c>
      <c r="F24" s="964">
        <v>188.24401357238344</v>
      </c>
      <c r="G24" s="964">
        <v>1.3265321785146054</v>
      </c>
      <c r="H24" s="963">
        <v>0</v>
      </c>
      <c r="I24" s="964">
        <v>23.401607704532317</v>
      </c>
      <c r="J24" s="964">
        <v>82.97069670639587</v>
      </c>
      <c r="K24" s="964">
        <v>7.539575256774959</v>
      </c>
      <c r="L24" s="964">
        <v>12494.017252870643</v>
      </c>
      <c r="M24" s="964">
        <v>587.4012615697637</v>
      </c>
      <c r="N24" s="964">
        <v>1077.2172620512963</v>
      </c>
      <c r="O24" s="972">
        <v>1664.6185236210601</v>
      </c>
      <c r="P24" s="93"/>
    </row>
    <row r="25" spans="1:16" s="94" customFormat="1" ht="20.25">
      <c r="A25" s="287" t="s">
        <v>180</v>
      </c>
      <c r="B25" s="956">
        <v>13800.513000000017</v>
      </c>
      <c r="C25" s="955">
        <v>13844.981082708051</v>
      </c>
      <c r="D25" s="961">
        <v>10774.434200380798</v>
      </c>
      <c r="E25" s="962">
        <v>1343.9235797490508</v>
      </c>
      <c r="F25" s="962">
        <v>186.84842247047877</v>
      </c>
      <c r="G25" s="962">
        <v>1.8982204985181808</v>
      </c>
      <c r="H25" s="954">
        <v>0</v>
      </c>
      <c r="I25" s="962">
        <v>21.993415510471714</v>
      </c>
      <c r="J25" s="962">
        <v>87.13654340240814</v>
      </c>
      <c r="K25" s="962">
        <v>4.576122158164212</v>
      </c>
      <c r="L25" s="962">
        <v>12420.810504169893</v>
      </c>
      <c r="M25" s="962">
        <v>556.9836123724764</v>
      </c>
      <c r="N25" s="962">
        <v>867.1869661656766</v>
      </c>
      <c r="O25" s="962">
        <v>1424.1705785381528</v>
      </c>
      <c r="P25" s="224"/>
    </row>
    <row r="26" spans="1:16" s="98" customFormat="1" ht="21" thickBot="1">
      <c r="A26" s="288" t="s">
        <v>181</v>
      </c>
      <c r="B26" s="859">
        <f>B24-B25</f>
        <v>11.062999999958265</v>
      </c>
      <c r="C26" s="859">
        <f aca="true" t="shared" si="4" ref="C26:O26">C24-C25</f>
        <v>313.65469378359376</v>
      </c>
      <c r="D26" s="859">
        <f t="shared" si="4"/>
        <v>0.9082490737309854</v>
      </c>
      <c r="E26" s="859">
        <f t="shared" si="4"/>
        <v>71.26879824846219</v>
      </c>
      <c r="F26" s="859">
        <f t="shared" si="4"/>
        <v>1.395591101904671</v>
      </c>
      <c r="G26" s="859">
        <f t="shared" si="4"/>
        <v>-0.5716883200035754</v>
      </c>
      <c r="H26" s="859">
        <v>0</v>
      </c>
      <c r="I26" s="859">
        <f t="shared" si="4"/>
        <v>1.4081921940606037</v>
      </c>
      <c r="J26" s="859">
        <f t="shared" si="4"/>
        <v>-4.165846696012267</v>
      </c>
      <c r="K26" s="859">
        <f t="shared" si="4"/>
        <v>2.9634530986107466</v>
      </c>
      <c r="L26" s="859">
        <f t="shared" si="4"/>
        <v>73.20674870074981</v>
      </c>
      <c r="M26" s="859">
        <f t="shared" si="4"/>
        <v>30.417649197287346</v>
      </c>
      <c r="N26" s="859">
        <f t="shared" si="4"/>
        <v>210.0302958856197</v>
      </c>
      <c r="O26" s="859">
        <f t="shared" si="4"/>
        <v>240.44794508290738</v>
      </c>
      <c r="P26" s="105"/>
    </row>
    <row r="27" spans="1:16" s="98" customFormat="1" ht="21" thickBot="1">
      <c r="A27" s="288" t="s">
        <v>182</v>
      </c>
      <c r="B27" s="797">
        <f>+B24/B25*100</f>
        <v>100.08016368666846</v>
      </c>
      <c r="C27" s="797">
        <f aca="true" t="shared" si="5" ref="C27:O27">+C24/C25*100</f>
        <v>102.26547578440059</v>
      </c>
      <c r="D27" s="797">
        <f t="shared" si="5"/>
        <v>100.00842966838759</v>
      </c>
      <c r="E27" s="797">
        <f t="shared" si="5"/>
        <v>105.30303949736266</v>
      </c>
      <c r="F27" s="797">
        <f t="shared" si="5"/>
        <v>100.7469108293516</v>
      </c>
      <c r="G27" s="797">
        <f t="shared" si="5"/>
        <v>69.88293401900064</v>
      </c>
      <c r="H27" s="797">
        <v>0</v>
      </c>
      <c r="I27" s="797">
        <f t="shared" si="5"/>
        <v>106.40278993224186</v>
      </c>
      <c r="J27" s="797">
        <f t="shared" si="5"/>
        <v>95.21917380085434</v>
      </c>
      <c r="K27" s="797">
        <f t="shared" si="5"/>
        <v>164.7590469874953</v>
      </c>
      <c r="L27" s="797">
        <f t="shared" si="5"/>
        <v>100.5893878557778</v>
      </c>
      <c r="M27" s="797">
        <f t="shared" si="5"/>
        <v>105.46113898535059</v>
      </c>
      <c r="N27" s="797">
        <f t="shared" si="5"/>
        <v>124.21972470530574</v>
      </c>
      <c r="O27" s="797">
        <f t="shared" si="5"/>
        <v>116.88336697207411</v>
      </c>
      <c r="P27" s="106"/>
    </row>
    <row r="28" spans="1:16" s="102" customFormat="1" ht="34.5" thickBot="1">
      <c r="A28" s="407" t="s">
        <v>209</v>
      </c>
      <c r="B28" s="860"/>
      <c r="C28" s="861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9"/>
      <c r="P28" s="108"/>
    </row>
    <row r="29" spans="1:16" s="94" customFormat="1" ht="20.25">
      <c r="A29" s="286" t="s">
        <v>179</v>
      </c>
      <c r="B29" s="969">
        <v>984.1629999999997</v>
      </c>
      <c r="C29" s="970">
        <v>16921.620199093046</v>
      </c>
      <c r="D29" s="971">
        <v>12549.613224638613</v>
      </c>
      <c r="E29" s="964">
        <v>1728.5161773676396</v>
      </c>
      <c r="F29" s="964">
        <v>209.7100954482812</v>
      </c>
      <c r="G29" s="964">
        <v>1.2177014037986258</v>
      </c>
      <c r="H29" s="963">
        <v>0</v>
      </c>
      <c r="I29" s="964">
        <v>7.962603755678686</v>
      </c>
      <c r="J29" s="964">
        <v>50.23490350006387</v>
      </c>
      <c r="K29" s="964">
        <v>0</v>
      </c>
      <c r="L29" s="964">
        <v>14547.254706114074</v>
      </c>
      <c r="M29" s="964">
        <v>1142.4374485391813</v>
      </c>
      <c r="N29" s="964">
        <v>1231.9280444397932</v>
      </c>
      <c r="O29" s="972">
        <v>2374.3654929789745</v>
      </c>
      <c r="P29" s="93"/>
    </row>
    <row r="30" spans="1:16" s="94" customFormat="1" ht="20.25">
      <c r="A30" s="287" t="s">
        <v>180</v>
      </c>
      <c r="B30" s="956">
        <v>996.8059999999998</v>
      </c>
      <c r="C30" s="955">
        <v>16295.840163482164</v>
      </c>
      <c r="D30" s="961">
        <v>12378.993170854394</v>
      </c>
      <c r="E30" s="962">
        <v>1625.9334815400382</v>
      </c>
      <c r="F30" s="962">
        <v>184.0942470249978</v>
      </c>
      <c r="G30" s="962">
        <v>0.3416746421403296</v>
      </c>
      <c r="H30" s="954">
        <v>0</v>
      </c>
      <c r="I30" s="962">
        <v>14.421144468766578</v>
      </c>
      <c r="J30" s="962">
        <v>53.31938545046208</v>
      </c>
      <c r="K30" s="962">
        <v>0</v>
      </c>
      <c r="L30" s="962">
        <v>14257.103103980797</v>
      </c>
      <c r="M30" s="962">
        <v>1051.5256562794907</v>
      </c>
      <c r="N30" s="962">
        <v>987.2114032218914</v>
      </c>
      <c r="O30" s="962">
        <v>2038.7370595013822</v>
      </c>
      <c r="P30" s="224"/>
    </row>
    <row r="31" spans="1:16" s="98" customFormat="1" ht="21" thickBot="1">
      <c r="A31" s="288" t="s">
        <v>181</v>
      </c>
      <c r="B31" s="859">
        <f>B29-B30</f>
        <v>-12.643000000000143</v>
      </c>
      <c r="C31" s="859">
        <f aca="true" t="shared" si="6" ref="C31:O31">C29-C30</f>
        <v>625.7800356108819</v>
      </c>
      <c r="D31" s="859">
        <f t="shared" si="6"/>
        <v>170.62005378421964</v>
      </c>
      <c r="E31" s="859">
        <f t="shared" si="6"/>
        <v>102.58269582760136</v>
      </c>
      <c r="F31" s="859">
        <f t="shared" si="6"/>
        <v>25.61584842328341</v>
      </c>
      <c r="G31" s="859">
        <f t="shared" si="6"/>
        <v>0.8760267616582962</v>
      </c>
      <c r="H31" s="859">
        <v>0</v>
      </c>
      <c r="I31" s="859">
        <f t="shared" si="6"/>
        <v>-6.458540713087891</v>
      </c>
      <c r="J31" s="859">
        <f t="shared" si="6"/>
        <v>-3.0844819503982066</v>
      </c>
      <c r="K31" s="859">
        <f t="shared" si="6"/>
        <v>0</v>
      </c>
      <c r="L31" s="859">
        <f t="shared" si="6"/>
        <v>290.15160213327727</v>
      </c>
      <c r="M31" s="859">
        <f t="shared" si="6"/>
        <v>90.91179225969063</v>
      </c>
      <c r="N31" s="859">
        <f t="shared" si="6"/>
        <v>244.71664121790184</v>
      </c>
      <c r="O31" s="859">
        <f t="shared" si="6"/>
        <v>335.62843347759235</v>
      </c>
      <c r="P31" s="105"/>
    </row>
    <row r="32" spans="1:16" s="98" customFormat="1" ht="21" thickBot="1">
      <c r="A32" s="288" t="s">
        <v>182</v>
      </c>
      <c r="B32" s="797">
        <f>+B29/B30*100</f>
        <v>98.73164888654361</v>
      </c>
      <c r="C32" s="797">
        <f aca="true" t="shared" si="7" ref="C32:O32">+C29/C30*100</f>
        <v>103.84012133975891</v>
      </c>
      <c r="D32" s="797">
        <f t="shared" si="7"/>
        <v>101.37830315785241</v>
      </c>
      <c r="E32" s="797">
        <f t="shared" si="7"/>
        <v>106.30915698534223</v>
      </c>
      <c r="F32" s="797">
        <f t="shared" si="7"/>
        <v>113.91452956148329</v>
      </c>
      <c r="G32" s="797">
        <f t="shared" si="7"/>
        <v>356.39209166084447</v>
      </c>
      <c r="H32" s="797">
        <v>0</v>
      </c>
      <c r="I32" s="797">
        <f t="shared" si="7"/>
        <v>55.21478390930867</v>
      </c>
      <c r="J32" s="797">
        <f t="shared" si="7"/>
        <v>94.21508345540866</v>
      </c>
      <c r="K32" s="797">
        <v>0</v>
      </c>
      <c r="L32" s="797">
        <f t="shared" si="7"/>
        <v>102.03513715245745</v>
      </c>
      <c r="M32" s="797">
        <f t="shared" si="7"/>
        <v>108.64570367035597</v>
      </c>
      <c r="N32" s="797">
        <f t="shared" si="7"/>
        <v>124.78867651034395</v>
      </c>
      <c r="O32" s="797">
        <f t="shared" si="7"/>
        <v>116.46256597501974</v>
      </c>
      <c r="P32" s="106"/>
    </row>
    <row r="33" spans="1:16" s="102" customFormat="1" ht="34.5" thickBot="1">
      <c r="A33" s="407" t="s">
        <v>208</v>
      </c>
      <c r="B33" s="860"/>
      <c r="C33" s="861"/>
      <c r="D33" s="860"/>
      <c r="E33" s="860"/>
      <c r="F33" s="860"/>
      <c r="G33" s="860"/>
      <c r="H33" s="860"/>
      <c r="I33" s="860"/>
      <c r="J33" s="860"/>
      <c r="K33" s="860"/>
      <c r="L33" s="860"/>
      <c r="M33" s="860"/>
      <c r="N33" s="860"/>
      <c r="O33" s="869"/>
      <c r="P33" s="108"/>
    </row>
    <row r="34" spans="1:16" s="94" customFormat="1" ht="20.25">
      <c r="A34" s="286" t="s">
        <v>179</v>
      </c>
      <c r="B34" s="969">
        <v>3290.354000000001</v>
      </c>
      <c r="C34" s="970">
        <v>17313.193681693003</v>
      </c>
      <c r="D34" s="971">
        <v>12458.157136486421</v>
      </c>
      <c r="E34" s="964">
        <v>1802.3960339829691</v>
      </c>
      <c r="F34" s="964">
        <v>444.51156825881526</v>
      </c>
      <c r="G34" s="964">
        <v>12.255013695588167</v>
      </c>
      <c r="H34" s="963">
        <v>0</v>
      </c>
      <c r="I34" s="964">
        <v>47.273738124631365</v>
      </c>
      <c r="J34" s="964">
        <v>105.85279476514279</v>
      </c>
      <c r="K34" s="964">
        <v>0</v>
      </c>
      <c r="L34" s="964">
        <v>14870.44628531357</v>
      </c>
      <c r="M34" s="964">
        <v>1241.7353117628072</v>
      </c>
      <c r="N34" s="964">
        <v>1201.0120846166294</v>
      </c>
      <c r="O34" s="972">
        <v>2442.7473963794364</v>
      </c>
      <c r="P34" s="93"/>
    </row>
    <row r="35" spans="1:16" s="94" customFormat="1" ht="20.25">
      <c r="A35" s="287" t="s">
        <v>180</v>
      </c>
      <c r="B35" s="956">
        <v>3427.045</v>
      </c>
      <c r="C35" s="955">
        <v>17125.652347722313</v>
      </c>
      <c r="D35" s="961">
        <v>12422.675901055669</v>
      </c>
      <c r="E35" s="962">
        <v>1719.5466745646274</v>
      </c>
      <c r="F35" s="962">
        <v>424.804994779273</v>
      </c>
      <c r="G35" s="962">
        <v>12.135065826876122</v>
      </c>
      <c r="H35" s="954">
        <v>0</v>
      </c>
      <c r="I35" s="962">
        <v>57.17325956715868</v>
      </c>
      <c r="J35" s="962">
        <v>106.65147865483719</v>
      </c>
      <c r="K35" s="962">
        <v>0</v>
      </c>
      <c r="L35" s="962">
        <v>14742.987374448445</v>
      </c>
      <c r="M35" s="962">
        <v>1206.2856143801246</v>
      </c>
      <c r="N35" s="962">
        <v>1176.3793588937408</v>
      </c>
      <c r="O35" s="962">
        <v>2382.664973273865</v>
      </c>
      <c r="P35" s="224"/>
    </row>
    <row r="36" spans="1:16" s="98" customFormat="1" ht="21" thickBot="1">
      <c r="A36" s="288" t="s">
        <v>181</v>
      </c>
      <c r="B36" s="859">
        <f>B34-B35</f>
        <v>-136.6909999999989</v>
      </c>
      <c r="C36" s="859">
        <f aca="true" t="shared" si="8" ref="C36:O36">C34-C35</f>
        <v>187.54133397069018</v>
      </c>
      <c r="D36" s="859">
        <f t="shared" si="8"/>
        <v>35.48123543075235</v>
      </c>
      <c r="E36" s="859">
        <f t="shared" si="8"/>
        <v>82.84935941834169</v>
      </c>
      <c r="F36" s="859">
        <f t="shared" si="8"/>
        <v>19.70657347954227</v>
      </c>
      <c r="G36" s="859">
        <f t="shared" si="8"/>
        <v>0.11994786871204433</v>
      </c>
      <c r="H36" s="859">
        <v>0</v>
      </c>
      <c r="I36" s="859">
        <f t="shared" si="8"/>
        <v>-9.899521442527316</v>
      </c>
      <c r="J36" s="859">
        <f t="shared" si="8"/>
        <v>-0.7986838896944022</v>
      </c>
      <c r="K36" s="859">
        <f t="shared" si="8"/>
        <v>0</v>
      </c>
      <c r="L36" s="859">
        <f t="shared" si="8"/>
        <v>127.45891086512529</v>
      </c>
      <c r="M36" s="859">
        <f t="shared" si="8"/>
        <v>35.44969738268264</v>
      </c>
      <c r="N36" s="859">
        <f t="shared" si="8"/>
        <v>24.63272572288861</v>
      </c>
      <c r="O36" s="859">
        <f t="shared" si="8"/>
        <v>60.08242310557125</v>
      </c>
      <c r="P36" s="105"/>
    </row>
    <row r="37" spans="1:16" s="98" customFormat="1" ht="21" thickBot="1">
      <c r="A37" s="288" t="s">
        <v>182</v>
      </c>
      <c r="B37" s="797">
        <f>+B34/B35*100</f>
        <v>96.01140341022662</v>
      </c>
      <c r="C37" s="797">
        <f aca="true" t="shared" si="9" ref="C37:O37">+C34/C35*100</f>
        <v>101.09509016160563</v>
      </c>
      <c r="D37" s="797">
        <f t="shared" si="9"/>
        <v>100.28561668768754</v>
      </c>
      <c r="E37" s="797">
        <f t="shared" si="9"/>
        <v>104.81809308487182</v>
      </c>
      <c r="F37" s="797">
        <f t="shared" si="9"/>
        <v>104.63896934398846</v>
      </c>
      <c r="G37" s="797">
        <f t="shared" si="9"/>
        <v>100.98844019820963</v>
      </c>
      <c r="H37" s="797">
        <v>0</v>
      </c>
      <c r="I37" s="797">
        <f t="shared" si="9"/>
        <v>82.68504976369448</v>
      </c>
      <c r="J37" s="797">
        <f t="shared" si="9"/>
        <v>99.25112722320594</v>
      </c>
      <c r="K37" s="797">
        <v>0</v>
      </c>
      <c r="L37" s="797">
        <f t="shared" si="9"/>
        <v>100.86453923908276</v>
      </c>
      <c r="M37" s="797">
        <f t="shared" si="9"/>
        <v>102.93874825000704</v>
      </c>
      <c r="N37" s="797">
        <f t="shared" si="9"/>
        <v>102.0939440612128</v>
      </c>
      <c r="O37" s="797">
        <f t="shared" si="9"/>
        <v>102.52164797734933</v>
      </c>
      <c r="P37" s="106"/>
    </row>
    <row r="38" spans="1:16" s="102" customFormat="1" ht="34.5" thickBot="1">
      <c r="A38" s="407" t="s">
        <v>207</v>
      </c>
      <c r="B38" s="860"/>
      <c r="C38" s="861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9"/>
      <c r="P38" s="108"/>
    </row>
    <row r="39" spans="1:16" s="94" customFormat="1" ht="20.25">
      <c r="A39" s="286" t="s">
        <v>179</v>
      </c>
      <c r="B39" s="969">
        <v>1933.004999999999</v>
      </c>
      <c r="C39" s="970">
        <v>15786.266676323485</v>
      </c>
      <c r="D39" s="971">
        <v>11750.963784366832</v>
      </c>
      <c r="E39" s="964">
        <v>1610.3505509125264</v>
      </c>
      <c r="F39" s="964">
        <v>210.41060421468148</v>
      </c>
      <c r="G39" s="964">
        <v>1.6952016851137661</v>
      </c>
      <c r="H39" s="964">
        <v>0</v>
      </c>
      <c r="I39" s="964">
        <v>32.1224811455049</v>
      </c>
      <c r="J39" s="964">
        <v>62.098692622798936</v>
      </c>
      <c r="K39" s="964">
        <v>0</v>
      </c>
      <c r="L39" s="964">
        <v>13667.641314947454</v>
      </c>
      <c r="M39" s="964">
        <v>1005.8212903398254</v>
      </c>
      <c r="N39" s="964">
        <v>1112.804071036203</v>
      </c>
      <c r="O39" s="972">
        <v>2118.625361376028</v>
      </c>
      <c r="P39" s="93"/>
    </row>
    <row r="40" spans="1:16" s="94" customFormat="1" ht="20.25">
      <c r="A40" s="287" t="s">
        <v>180</v>
      </c>
      <c r="B40" s="956">
        <v>1964.9959999999992</v>
      </c>
      <c r="C40" s="955">
        <v>15423.184322003712</v>
      </c>
      <c r="D40" s="961">
        <v>11780.824871908144</v>
      </c>
      <c r="E40" s="962">
        <v>1522.8077224245417</v>
      </c>
      <c r="F40" s="962">
        <v>204.846388152105</v>
      </c>
      <c r="G40" s="962">
        <v>0.9420714681692316</v>
      </c>
      <c r="H40" s="973">
        <v>0</v>
      </c>
      <c r="I40" s="962">
        <v>28.729575022035682</v>
      </c>
      <c r="J40" s="962">
        <v>65.54126997374722</v>
      </c>
      <c r="K40" s="962">
        <v>0</v>
      </c>
      <c r="L40" s="962">
        <v>13603.69189894874</v>
      </c>
      <c r="M40" s="962">
        <v>963.2351668909251</v>
      </c>
      <c r="N40" s="962">
        <v>856.2572561640496</v>
      </c>
      <c r="O40" s="962">
        <v>1819.4924230549748</v>
      </c>
      <c r="P40" s="224"/>
    </row>
    <row r="41" spans="1:16" s="98" customFormat="1" ht="21" thickBot="1">
      <c r="A41" s="288" t="s">
        <v>181</v>
      </c>
      <c r="B41" s="859">
        <f>B39-B40</f>
        <v>-31.991000000000213</v>
      </c>
      <c r="C41" s="859">
        <f aca="true" t="shared" si="10" ref="C41:O41">C39-C40</f>
        <v>363.082354319773</v>
      </c>
      <c r="D41" s="859">
        <f t="shared" si="10"/>
        <v>-29.861087541312372</v>
      </c>
      <c r="E41" s="859">
        <f t="shared" si="10"/>
        <v>87.5428284879847</v>
      </c>
      <c r="F41" s="859">
        <f t="shared" si="10"/>
        <v>5.564216062576492</v>
      </c>
      <c r="G41" s="859">
        <f t="shared" si="10"/>
        <v>0.7531302169445345</v>
      </c>
      <c r="H41" s="859">
        <v>0</v>
      </c>
      <c r="I41" s="859">
        <f t="shared" si="10"/>
        <v>3.392906123469217</v>
      </c>
      <c r="J41" s="859">
        <f t="shared" si="10"/>
        <v>-3.4425773509482838</v>
      </c>
      <c r="K41" s="859">
        <f t="shared" si="10"/>
        <v>0</v>
      </c>
      <c r="L41" s="859">
        <f t="shared" si="10"/>
        <v>63.94941599871345</v>
      </c>
      <c r="M41" s="859">
        <f t="shared" si="10"/>
        <v>42.58612344890025</v>
      </c>
      <c r="N41" s="859">
        <f t="shared" si="10"/>
        <v>256.5468148721533</v>
      </c>
      <c r="O41" s="859">
        <f t="shared" si="10"/>
        <v>299.1329383210534</v>
      </c>
      <c r="P41" s="105"/>
    </row>
    <row r="42" spans="1:16" s="98" customFormat="1" ht="21" thickBot="1">
      <c r="A42" s="288" t="s">
        <v>182</v>
      </c>
      <c r="B42" s="797">
        <f>+B39/B40*100</f>
        <v>98.37195597344727</v>
      </c>
      <c r="C42" s="797">
        <f aca="true" t="shared" si="11" ref="C42:O42">+C39/C40*100</f>
        <v>102.35413353519853</v>
      </c>
      <c r="D42" s="797">
        <f t="shared" si="11"/>
        <v>99.74652804140635</v>
      </c>
      <c r="E42" s="797">
        <f t="shared" si="11"/>
        <v>105.7487775507602</v>
      </c>
      <c r="F42" s="797">
        <f t="shared" si="11"/>
        <v>102.71628712264376</v>
      </c>
      <c r="G42" s="797">
        <f t="shared" si="11"/>
        <v>179.94406394751826</v>
      </c>
      <c r="H42" s="797">
        <v>0</v>
      </c>
      <c r="I42" s="797">
        <f t="shared" si="11"/>
        <v>111.80980268892542</v>
      </c>
      <c r="J42" s="797">
        <f t="shared" si="11"/>
        <v>94.74746621124794</v>
      </c>
      <c r="K42" s="797">
        <v>0</v>
      </c>
      <c r="L42" s="797">
        <f t="shared" si="11"/>
        <v>100.47008868234994</v>
      </c>
      <c r="M42" s="797">
        <f t="shared" si="11"/>
        <v>104.42115538476003</v>
      </c>
      <c r="N42" s="797">
        <f t="shared" si="11"/>
        <v>129.96141790627954</v>
      </c>
      <c r="O42" s="797">
        <f t="shared" si="11"/>
        <v>116.44046078624508</v>
      </c>
      <c r="P42" s="106"/>
    </row>
    <row r="43" spans="1:16" s="102" customFormat="1" ht="34.5" thickBot="1">
      <c r="A43" s="407" t="s">
        <v>205</v>
      </c>
      <c r="B43" s="860"/>
      <c r="C43" s="861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9"/>
      <c r="P43" s="108"/>
    </row>
    <row r="44" spans="1:16" s="94" customFormat="1" ht="20.25">
      <c r="A44" s="286" t="s">
        <v>179</v>
      </c>
      <c r="B44" s="969">
        <v>3973.4509999999996</v>
      </c>
      <c r="C44" s="970">
        <v>17094.841906107984</v>
      </c>
      <c r="D44" s="971">
        <v>12360.046321614804</v>
      </c>
      <c r="E44" s="964">
        <v>1768.73696609488</v>
      </c>
      <c r="F44" s="964">
        <v>346.2876267170947</v>
      </c>
      <c r="G44" s="964">
        <v>9.130644033779872</v>
      </c>
      <c r="H44" s="963">
        <v>0</v>
      </c>
      <c r="I44" s="964">
        <v>45.23532147076519</v>
      </c>
      <c r="J44" s="964">
        <v>62.334039101023286</v>
      </c>
      <c r="K44" s="964">
        <v>15.85116648810652</v>
      </c>
      <c r="L44" s="964">
        <v>14607.622085520452</v>
      </c>
      <c r="M44" s="964">
        <v>1226.3296229566367</v>
      </c>
      <c r="N44" s="964">
        <v>1260.890197630893</v>
      </c>
      <c r="O44" s="972">
        <v>2487.2198205875297</v>
      </c>
      <c r="P44" s="93"/>
    </row>
    <row r="45" spans="1:16" s="94" customFormat="1" ht="20.25">
      <c r="A45" s="287" t="s">
        <v>180</v>
      </c>
      <c r="B45" s="956">
        <v>4131.108</v>
      </c>
      <c r="C45" s="955">
        <v>16755.108193733984</v>
      </c>
      <c r="D45" s="961">
        <v>12331.34718337066</v>
      </c>
      <c r="E45" s="962">
        <v>1681.8493367880983</v>
      </c>
      <c r="F45" s="962">
        <v>342.9648494625011</v>
      </c>
      <c r="G45" s="962">
        <v>7.064024954080115</v>
      </c>
      <c r="H45" s="954">
        <v>0</v>
      </c>
      <c r="I45" s="962">
        <v>51.02827941882255</v>
      </c>
      <c r="J45" s="962">
        <v>70.94690657647617</v>
      </c>
      <c r="K45" s="962">
        <v>4.336851033669417</v>
      </c>
      <c r="L45" s="962">
        <v>14489.53743160431</v>
      </c>
      <c r="M45" s="962">
        <v>1196.4279518553703</v>
      </c>
      <c r="N45" s="962">
        <v>1069.1428102743057</v>
      </c>
      <c r="O45" s="962">
        <v>2265.570762129676</v>
      </c>
      <c r="P45" s="224"/>
    </row>
    <row r="46" spans="1:16" s="98" customFormat="1" ht="21" thickBot="1">
      <c r="A46" s="288" t="s">
        <v>181</v>
      </c>
      <c r="B46" s="859">
        <f>B44-B45</f>
        <v>-157.6570000000006</v>
      </c>
      <c r="C46" s="859">
        <f aca="true" t="shared" si="12" ref="C46:O46">C44-C45</f>
        <v>339.7337123739999</v>
      </c>
      <c r="D46" s="859">
        <f t="shared" si="12"/>
        <v>28.699138244142887</v>
      </c>
      <c r="E46" s="859">
        <f t="shared" si="12"/>
        <v>86.88762930678172</v>
      </c>
      <c r="F46" s="859">
        <f t="shared" si="12"/>
        <v>3.322777254593632</v>
      </c>
      <c r="G46" s="859">
        <f t="shared" si="12"/>
        <v>2.0666190796997563</v>
      </c>
      <c r="H46" s="859">
        <v>0</v>
      </c>
      <c r="I46" s="859">
        <f t="shared" si="12"/>
        <v>-5.7929579480573565</v>
      </c>
      <c r="J46" s="859">
        <f t="shared" si="12"/>
        <v>-8.61286747545288</v>
      </c>
      <c r="K46" s="859">
        <f t="shared" si="12"/>
        <v>11.514315454437103</v>
      </c>
      <c r="L46" s="859">
        <f t="shared" si="12"/>
        <v>118.08465391614118</v>
      </c>
      <c r="M46" s="859">
        <f t="shared" si="12"/>
        <v>29.901671101266402</v>
      </c>
      <c r="N46" s="859">
        <f t="shared" si="12"/>
        <v>191.7473873565873</v>
      </c>
      <c r="O46" s="859">
        <f t="shared" si="12"/>
        <v>221.6490584578537</v>
      </c>
      <c r="P46" s="105"/>
    </row>
    <row r="47" spans="1:16" s="98" customFormat="1" ht="21" thickBot="1">
      <c r="A47" s="288" t="s">
        <v>182</v>
      </c>
      <c r="B47" s="797">
        <f>+B44/B45*100</f>
        <v>96.1836630753783</v>
      </c>
      <c r="C47" s="797">
        <f aca="true" t="shared" si="13" ref="C47:O47">+C44/C45*100</f>
        <v>102.02764260574008</v>
      </c>
      <c r="D47" s="797">
        <f t="shared" si="13"/>
        <v>100.23273319465731</v>
      </c>
      <c r="E47" s="797">
        <f t="shared" si="13"/>
        <v>105.1661957707053</v>
      </c>
      <c r="F47" s="797">
        <f t="shared" si="13"/>
        <v>100.96883901070362</v>
      </c>
      <c r="G47" s="797">
        <f t="shared" si="13"/>
        <v>129.25554613883543</v>
      </c>
      <c r="H47" s="797">
        <v>0</v>
      </c>
      <c r="I47" s="797">
        <f t="shared" si="13"/>
        <v>88.64755383870431</v>
      </c>
      <c r="J47" s="797">
        <f t="shared" si="13"/>
        <v>87.86012260285264</v>
      </c>
      <c r="K47" s="797">
        <f t="shared" si="13"/>
        <v>365.4994456817859</v>
      </c>
      <c r="L47" s="797">
        <f t="shared" si="13"/>
        <v>100.81496496678064</v>
      </c>
      <c r="M47" s="797">
        <f t="shared" si="13"/>
        <v>102.49924544598746</v>
      </c>
      <c r="N47" s="797">
        <f t="shared" si="13"/>
        <v>117.93468426424636</v>
      </c>
      <c r="O47" s="797">
        <f t="shared" si="13"/>
        <v>109.7833650646824</v>
      </c>
      <c r="P47" s="106"/>
    </row>
    <row r="48" spans="1:16" s="102" customFormat="1" ht="34.5" thickBot="1">
      <c r="A48" s="407" t="s">
        <v>115</v>
      </c>
      <c r="B48" s="860"/>
      <c r="C48" s="861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9"/>
      <c r="P48" s="108"/>
    </row>
    <row r="49" spans="1:16" s="94" customFormat="1" ht="20.25">
      <c r="A49" s="286" t="s">
        <v>179</v>
      </c>
      <c r="B49" s="969">
        <v>36.717999999999996</v>
      </c>
      <c r="C49" s="970">
        <v>16324.457123663233</v>
      </c>
      <c r="D49" s="971">
        <v>12431.287107140915</v>
      </c>
      <c r="E49" s="964">
        <v>1586.982769577138</v>
      </c>
      <c r="F49" s="964">
        <v>126.62045863064439</v>
      </c>
      <c r="G49" s="964">
        <v>18.623926502895944</v>
      </c>
      <c r="H49" s="963">
        <v>0</v>
      </c>
      <c r="I49" s="964">
        <v>22.293788695825846</v>
      </c>
      <c r="J49" s="964">
        <v>57.29705684768597</v>
      </c>
      <c r="K49" s="964">
        <v>0</v>
      </c>
      <c r="L49" s="964">
        <v>14243.105107395108</v>
      </c>
      <c r="M49" s="964">
        <v>1027.422971476297</v>
      </c>
      <c r="N49" s="964">
        <v>1053.929044791837</v>
      </c>
      <c r="O49" s="972">
        <v>2081.352016268134</v>
      </c>
      <c r="P49" s="93"/>
    </row>
    <row r="50" spans="1:16" s="94" customFormat="1" ht="20.25">
      <c r="A50" s="287" t="s">
        <v>180</v>
      </c>
      <c r="B50" s="956">
        <v>38.428</v>
      </c>
      <c r="C50" s="955">
        <v>15833.194545643804</v>
      </c>
      <c r="D50" s="961">
        <v>12183.616113250755</v>
      </c>
      <c r="E50" s="962">
        <v>1491.0612053710836</v>
      </c>
      <c r="F50" s="962">
        <v>121.5389819922973</v>
      </c>
      <c r="G50" s="962">
        <v>17.69109330002429</v>
      </c>
      <c r="H50" s="954">
        <v>0</v>
      </c>
      <c r="I50" s="962">
        <v>16.775961972173068</v>
      </c>
      <c r="J50" s="962">
        <v>51.67456021650881</v>
      </c>
      <c r="K50" s="962">
        <v>0</v>
      </c>
      <c r="L50" s="962">
        <v>13882.357916102843</v>
      </c>
      <c r="M50" s="962">
        <v>992.0739217931371</v>
      </c>
      <c r="N50" s="962">
        <v>958.7627077478228</v>
      </c>
      <c r="O50" s="962">
        <v>1950.8366295409598</v>
      </c>
      <c r="P50" s="224"/>
    </row>
    <row r="51" spans="1:16" s="98" customFormat="1" ht="21" thickBot="1">
      <c r="A51" s="288" t="s">
        <v>181</v>
      </c>
      <c r="B51" s="859">
        <f aca="true" t="shared" si="14" ref="B51:G51">B49-B50</f>
        <v>-1.7100000000000009</v>
      </c>
      <c r="C51" s="859">
        <f t="shared" si="14"/>
        <v>491.2625780194285</v>
      </c>
      <c r="D51" s="859">
        <f t="shared" si="14"/>
        <v>247.6709938901604</v>
      </c>
      <c r="E51" s="859">
        <f t="shared" si="14"/>
        <v>95.92156420605443</v>
      </c>
      <c r="F51" s="859">
        <f t="shared" si="14"/>
        <v>5.081476638347098</v>
      </c>
      <c r="G51" s="859">
        <f t="shared" si="14"/>
        <v>0.9328332028716559</v>
      </c>
      <c r="H51" s="859">
        <v>0</v>
      </c>
      <c r="I51" s="859">
        <f aca="true" t="shared" si="15" ref="I51:O51">I49-I50</f>
        <v>5.517826723652778</v>
      </c>
      <c r="J51" s="859">
        <f t="shared" si="15"/>
        <v>5.622496631177164</v>
      </c>
      <c r="K51" s="859">
        <f t="shared" si="15"/>
        <v>0</v>
      </c>
      <c r="L51" s="859">
        <f t="shared" si="15"/>
        <v>360.7471912922647</v>
      </c>
      <c r="M51" s="859">
        <f t="shared" si="15"/>
        <v>35.34904968316005</v>
      </c>
      <c r="N51" s="859">
        <f t="shared" si="15"/>
        <v>95.1663370440142</v>
      </c>
      <c r="O51" s="859">
        <f t="shared" si="15"/>
        <v>130.51538672717402</v>
      </c>
      <c r="P51" s="105"/>
    </row>
    <row r="52" spans="1:16" s="98" customFormat="1" ht="21" thickBot="1">
      <c r="A52" s="288" t="s">
        <v>182</v>
      </c>
      <c r="B52" s="797">
        <f>+B49/B50*100</f>
        <v>95.55011970438223</v>
      </c>
      <c r="C52" s="797">
        <f aca="true" t="shared" si="16" ref="C52:O52">+C49/C50*100</f>
        <v>103.1027382162407</v>
      </c>
      <c r="D52" s="797">
        <f t="shared" si="16"/>
        <v>102.03282007236585</v>
      </c>
      <c r="E52" s="797">
        <f t="shared" si="16"/>
        <v>106.43310709584067</v>
      </c>
      <c r="F52" s="797">
        <f t="shared" si="16"/>
        <v>104.18094388734403</v>
      </c>
      <c r="G52" s="797">
        <f t="shared" si="16"/>
        <v>105.27289742387134</v>
      </c>
      <c r="H52" s="797">
        <v>0</v>
      </c>
      <c r="I52" s="797">
        <f t="shared" si="16"/>
        <v>132.89126866647297</v>
      </c>
      <c r="J52" s="797">
        <f t="shared" si="16"/>
        <v>110.8805892253746</v>
      </c>
      <c r="K52" s="797">
        <v>0</v>
      </c>
      <c r="L52" s="797">
        <f t="shared" si="16"/>
        <v>102.5986017178956</v>
      </c>
      <c r="M52" s="797">
        <f t="shared" si="16"/>
        <v>103.563146748104</v>
      </c>
      <c r="N52" s="797">
        <f t="shared" si="16"/>
        <v>109.92595313469839</v>
      </c>
      <c r="O52" s="797">
        <f t="shared" si="16"/>
        <v>106.6902263752288</v>
      </c>
      <c r="P52" s="106"/>
    </row>
    <row r="53" spans="1:16" s="102" customFormat="1" ht="34.5" thickBot="1">
      <c r="A53" s="407" t="s">
        <v>206</v>
      </c>
      <c r="B53" s="860"/>
      <c r="C53" s="861"/>
      <c r="D53" s="860"/>
      <c r="E53" s="860"/>
      <c r="F53" s="860"/>
      <c r="G53" s="860"/>
      <c r="H53" s="860"/>
      <c r="I53" s="860"/>
      <c r="J53" s="860"/>
      <c r="K53" s="860"/>
      <c r="L53" s="860"/>
      <c r="M53" s="860"/>
      <c r="N53" s="860"/>
      <c r="O53" s="869"/>
      <c r="P53" s="108"/>
    </row>
    <row r="54" spans="1:16" s="94" customFormat="1" ht="20.25">
      <c r="A54" s="286" t="s">
        <v>179</v>
      </c>
      <c r="B54" s="969">
        <v>0</v>
      </c>
      <c r="C54" s="969">
        <v>0</v>
      </c>
      <c r="D54" s="969">
        <v>0</v>
      </c>
      <c r="E54" s="969">
        <v>0</v>
      </c>
      <c r="F54" s="963">
        <v>0</v>
      </c>
      <c r="G54" s="963">
        <v>0</v>
      </c>
      <c r="H54" s="963">
        <v>0</v>
      </c>
      <c r="I54" s="963">
        <v>0</v>
      </c>
      <c r="J54" s="963">
        <v>0</v>
      </c>
      <c r="K54" s="963">
        <v>0</v>
      </c>
      <c r="L54" s="969">
        <v>0</v>
      </c>
      <c r="M54" s="969">
        <v>0</v>
      </c>
      <c r="N54" s="969">
        <v>0</v>
      </c>
      <c r="O54" s="969">
        <v>0</v>
      </c>
      <c r="P54" s="93"/>
    </row>
    <row r="55" spans="1:16" s="94" customFormat="1" ht="20.25">
      <c r="A55" s="287" t="s">
        <v>180</v>
      </c>
      <c r="B55" s="956">
        <v>0.767</v>
      </c>
      <c r="C55" s="955">
        <v>19638.092133854843</v>
      </c>
      <c r="D55" s="961">
        <v>12306.06258148631</v>
      </c>
      <c r="E55" s="962">
        <v>2342.568448500652</v>
      </c>
      <c r="F55" s="954">
        <v>0</v>
      </c>
      <c r="G55" s="954">
        <v>0</v>
      </c>
      <c r="H55" s="954">
        <v>0</v>
      </c>
      <c r="I55" s="954">
        <v>0</v>
      </c>
      <c r="J55" s="954">
        <v>0</v>
      </c>
      <c r="K55" s="954">
        <v>0</v>
      </c>
      <c r="L55" s="962">
        <v>14648.63102998696</v>
      </c>
      <c r="M55" s="962">
        <v>2979.4654498044324</v>
      </c>
      <c r="N55" s="962">
        <v>2009.9956540634505</v>
      </c>
      <c r="O55" s="962">
        <v>4989.461103867883</v>
      </c>
      <c r="P55" s="224"/>
    </row>
    <row r="56" spans="1:16" s="98" customFormat="1" ht="21" thickBot="1">
      <c r="A56" s="288" t="s">
        <v>181</v>
      </c>
      <c r="B56" s="859">
        <f>B54-B55</f>
        <v>-0.767</v>
      </c>
      <c r="C56" s="859">
        <f aca="true" t="shared" si="17" ref="C56:O56">C54-C55</f>
        <v>-19638.092133854843</v>
      </c>
      <c r="D56" s="859">
        <f t="shared" si="17"/>
        <v>-12306.06258148631</v>
      </c>
      <c r="E56" s="859">
        <f t="shared" si="17"/>
        <v>-2342.568448500652</v>
      </c>
      <c r="F56" s="859">
        <v>0</v>
      </c>
      <c r="G56" s="859">
        <v>0</v>
      </c>
      <c r="H56" s="859">
        <v>0</v>
      </c>
      <c r="I56" s="859">
        <v>0</v>
      </c>
      <c r="J56" s="859">
        <v>0</v>
      </c>
      <c r="K56" s="859">
        <v>0</v>
      </c>
      <c r="L56" s="859">
        <f t="shared" si="17"/>
        <v>-14648.63102998696</v>
      </c>
      <c r="M56" s="859">
        <f t="shared" si="17"/>
        <v>-2979.4654498044324</v>
      </c>
      <c r="N56" s="859">
        <f t="shared" si="17"/>
        <v>-2009.9956540634505</v>
      </c>
      <c r="O56" s="859">
        <f t="shared" si="17"/>
        <v>-4989.461103867883</v>
      </c>
      <c r="P56" s="105"/>
    </row>
    <row r="57" spans="1:16" s="98" customFormat="1" ht="21" thickBot="1">
      <c r="A57" s="288" t="s">
        <v>182</v>
      </c>
      <c r="B57" s="797">
        <f>+B54/B55*100</f>
        <v>0</v>
      </c>
      <c r="C57" s="797">
        <f aca="true" t="shared" si="18" ref="C57:O57">+C54/C55*100</f>
        <v>0</v>
      </c>
      <c r="D57" s="797">
        <f t="shared" si="18"/>
        <v>0</v>
      </c>
      <c r="E57" s="797">
        <f t="shared" si="18"/>
        <v>0</v>
      </c>
      <c r="F57" s="797">
        <v>0</v>
      </c>
      <c r="G57" s="797">
        <v>0</v>
      </c>
      <c r="H57" s="797">
        <v>0</v>
      </c>
      <c r="I57" s="797">
        <v>0</v>
      </c>
      <c r="J57" s="797">
        <v>0</v>
      </c>
      <c r="K57" s="797">
        <v>0</v>
      </c>
      <c r="L57" s="797">
        <f t="shared" si="18"/>
        <v>0</v>
      </c>
      <c r="M57" s="797">
        <f t="shared" si="18"/>
        <v>0</v>
      </c>
      <c r="N57" s="797">
        <f t="shared" si="18"/>
        <v>0</v>
      </c>
      <c r="O57" s="797">
        <f t="shared" si="18"/>
        <v>0</v>
      </c>
      <c r="P57" s="106"/>
    </row>
    <row r="58" spans="1:16" s="247" customFormat="1" ht="34.5" hidden="1" thickBot="1">
      <c r="A58" s="320" t="s">
        <v>59</v>
      </c>
      <c r="B58" s="783"/>
      <c r="C58" s="783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806"/>
      <c r="P58" s="257"/>
    </row>
    <row r="59" spans="1:16" s="250" customFormat="1" ht="21" hidden="1" thickBot="1">
      <c r="A59" s="321" t="s">
        <v>123</v>
      </c>
      <c r="B59" s="862">
        <v>2.306</v>
      </c>
      <c r="C59" s="863">
        <v>15964</v>
      </c>
      <c r="D59" s="864">
        <v>11754</v>
      </c>
      <c r="E59" s="864">
        <v>1758</v>
      </c>
      <c r="F59" s="864">
        <v>0</v>
      </c>
      <c r="G59" s="864">
        <v>0</v>
      </c>
      <c r="H59" s="864">
        <v>0</v>
      </c>
      <c r="I59" s="864">
        <v>0</v>
      </c>
      <c r="J59" s="864">
        <v>0</v>
      </c>
      <c r="K59" s="864"/>
      <c r="L59" s="864">
        <v>13512</v>
      </c>
      <c r="M59" s="864">
        <v>1752</v>
      </c>
      <c r="N59" s="864">
        <v>699</v>
      </c>
      <c r="O59" s="974">
        <v>2452</v>
      </c>
      <c r="P59" s="249"/>
    </row>
    <row r="60" spans="1:16" s="250" customFormat="1" ht="21" hidden="1" thickBot="1">
      <c r="A60" s="322" t="s">
        <v>119</v>
      </c>
      <c r="B60" s="866">
        <v>2.216</v>
      </c>
      <c r="C60" s="867">
        <v>13802</v>
      </c>
      <c r="D60" s="868">
        <v>9704</v>
      </c>
      <c r="E60" s="868">
        <v>1426</v>
      </c>
      <c r="F60" s="868">
        <v>0</v>
      </c>
      <c r="G60" s="868">
        <v>0</v>
      </c>
      <c r="H60" s="868">
        <v>0</v>
      </c>
      <c r="I60" s="868">
        <v>0</v>
      </c>
      <c r="J60" s="868">
        <v>0</v>
      </c>
      <c r="K60" s="868"/>
      <c r="L60" s="868">
        <v>11130</v>
      </c>
      <c r="M60" s="868">
        <v>1281</v>
      </c>
      <c r="N60" s="868">
        <v>1391</v>
      </c>
      <c r="O60" s="975">
        <v>2672</v>
      </c>
      <c r="P60" s="252"/>
    </row>
    <row r="61" spans="1:16" s="255" customFormat="1" ht="21" hidden="1" thickBot="1">
      <c r="A61" s="323" t="s">
        <v>121</v>
      </c>
      <c r="B61" s="792">
        <f aca="true" t="shared" si="19" ref="B61:O61">+B59-B60</f>
        <v>0.08999999999999986</v>
      </c>
      <c r="C61" s="793">
        <f t="shared" si="19"/>
        <v>2162</v>
      </c>
      <c r="D61" s="794">
        <f t="shared" si="19"/>
        <v>2050</v>
      </c>
      <c r="E61" s="794">
        <f t="shared" si="19"/>
        <v>332</v>
      </c>
      <c r="F61" s="794">
        <f t="shared" si="19"/>
        <v>0</v>
      </c>
      <c r="G61" s="794">
        <f t="shared" si="19"/>
        <v>0</v>
      </c>
      <c r="H61" s="794">
        <f t="shared" si="19"/>
        <v>0</v>
      </c>
      <c r="I61" s="794">
        <f t="shared" si="19"/>
        <v>0</v>
      </c>
      <c r="J61" s="794">
        <f t="shared" si="19"/>
        <v>0</v>
      </c>
      <c r="K61" s="794"/>
      <c r="L61" s="794">
        <f t="shared" si="19"/>
        <v>2382</v>
      </c>
      <c r="M61" s="794">
        <f t="shared" si="19"/>
        <v>471</v>
      </c>
      <c r="N61" s="794">
        <f t="shared" si="19"/>
        <v>-692</v>
      </c>
      <c r="O61" s="976">
        <f t="shared" si="19"/>
        <v>-220</v>
      </c>
      <c r="P61" s="258"/>
    </row>
    <row r="62" spans="1:16" s="255" customFormat="1" ht="21" hidden="1" thickBot="1">
      <c r="A62" s="324" t="s">
        <v>122</v>
      </c>
      <c r="B62" s="796">
        <f aca="true" t="shared" si="20" ref="B62:O62">+B59/B60*100</f>
        <v>104.06137184115522</v>
      </c>
      <c r="C62" s="796">
        <f t="shared" si="20"/>
        <v>115.66439646428054</v>
      </c>
      <c r="D62" s="797">
        <f t="shared" si="20"/>
        <v>121.12530915086562</v>
      </c>
      <c r="E62" s="797">
        <f t="shared" si="20"/>
        <v>123.28190743338008</v>
      </c>
      <c r="F62" s="797" t="e">
        <f t="shared" si="20"/>
        <v>#DIV/0!</v>
      </c>
      <c r="G62" s="797" t="e">
        <f t="shared" si="20"/>
        <v>#DIV/0!</v>
      </c>
      <c r="H62" s="797" t="e">
        <f t="shared" si="20"/>
        <v>#DIV/0!</v>
      </c>
      <c r="I62" s="797" t="e">
        <f t="shared" si="20"/>
        <v>#DIV/0!</v>
      </c>
      <c r="J62" s="797" t="e">
        <f t="shared" si="20"/>
        <v>#DIV/0!</v>
      </c>
      <c r="K62" s="797"/>
      <c r="L62" s="797">
        <f t="shared" si="20"/>
        <v>121.40161725067384</v>
      </c>
      <c r="M62" s="797">
        <f t="shared" si="20"/>
        <v>136.76814988290397</v>
      </c>
      <c r="N62" s="797">
        <f t="shared" si="20"/>
        <v>50.25161754133717</v>
      </c>
      <c r="O62" s="977">
        <f t="shared" si="20"/>
        <v>91.76646706586826</v>
      </c>
      <c r="P62" s="259"/>
    </row>
    <row r="63" spans="1:16" s="102" customFormat="1" ht="34.5" thickBot="1">
      <c r="A63" s="407" t="s">
        <v>60</v>
      </c>
      <c r="B63" s="860"/>
      <c r="C63" s="861"/>
      <c r="D63" s="860"/>
      <c r="E63" s="860"/>
      <c r="F63" s="860"/>
      <c r="G63" s="860"/>
      <c r="H63" s="860"/>
      <c r="I63" s="860"/>
      <c r="J63" s="860"/>
      <c r="K63" s="860"/>
      <c r="L63" s="860"/>
      <c r="M63" s="860"/>
      <c r="N63" s="860"/>
      <c r="O63" s="869"/>
      <c r="P63" s="108"/>
    </row>
    <row r="64" spans="1:16" s="94" customFormat="1" ht="20.25">
      <c r="A64" s="286" t="s">
        <v>179</v>
      </c>
      <c r="B64" s="969">
        <v>285.95800000000014</v>
      </c>
      <c r="C64" s="970">
        <v>18102.374591140408</v>
      </c>
      <c r="D64" s="971">
        <v>12735.627259947263</v>
      </c>
      <c r="E64" s="964">
        <v>1774.4220013661673</v>
      </c>
      <c r="F64" s="964">
        <v>286.9707556121293</v>
      </c>
      <c r="G64" s="964">
        <v>1.686145051604314</v>
      </c>
      <c r="H64" s="964">
        <v>0</v>
      </c>
      <c r="I64" s="964">
        <v>36.532754227310754</v>
      </c>
      <c r="J64" s="964">
        <v>34.742864336720764</v>
      </c>
      <c r="K64" s="964">
        <v>87.98611451098874</v>
      </c>
      <c r="L64" s="964">
        <v>14957.967895052183</v>
      </c>
      <c r="M64" s="964">
        <v>1481.698361297812</v>
      </c>
      <c r="N64" s="964">
        <v>1662.7083347904227</v>
      </c>
      <c r="O64" s="972">
        <v>3144.4066960882355</v>
      </c>
      <c r="P64" s="93"/>
    </row>
    <row r="65" spans="1:16" s="94" customFormat="1" ht="20.25">
      <c r="A65" s="287" t="s">
        <v>180</v>
      </c>
      <c r="B65" s="956">
        <v>293.223</v>
      </c>
      <c r="C65" s="955">
        <v>17557.13853733619</v>
      </c>
      <c r="D65" s="961">
        <v>12794.690389225949</v>
      </c>
      <c r="E65" s="962">
        <v>1715.8900109018275</v>
      </c>
      <c r="F65" s="962">
        <v>260.13335697859094</v>
      </c>
      <c r="G65" s="962">
        <v>2.0811805349512147</v>
      </c>
      <c r="H65" s="962">
        <v>0</v>
      </c>
      <c r="I65" s="962">
        <v>40.479714528987614</v>
      </c>
      <c r="J65" s="962">
        <v>36.408296757075675</v>
      </c>
      <c r="K65" s="962">
        <v>0</v>
      </c>
      <c r="L65" s="962">
        <v>14849.682948927379</v>
      </c>
      <c r="M65" s="962">
        <v>1435.1608389064522</v>
      </c>
      <c r="N65" s="962">
        <v>1272.2947495023689</v>
      </c>
      <c r="O65" s="962">
        <v>2707.4555884088213</v>
      </c>
      <c r="P65" s="224"/>
    </row>
    <row r="66" spans="1:16" s="98" customFormat="1" ht="21" thickBot="1">
      <c r="A66" s="288" t="s">
        <v>181</v>
      </c>
      <c r="B66" s="859">
        <f>B64-B65</f>
        <v>-7.264999999999873</v>
      </c>
      <c r="C66" s="859">
        <f aca="true" t="shared" si="21" ref="C66:O66">C64-C65</f>
        <v>545.2360538042158</v>
      </c>
      <c r="D66" s="859">
        <f t="shared" si="21"/>
        <v>-59.063129278685665</v>
      </c>
      <c r="E66" s="859">
        <f t="shared" si="21"/>
        <v>58.53199046433974</v>
      </c>
      <c r="F66" s="859">
        <f t="shared" si="21"/>
        <v>26.837398633538385</v>
      </c>
      <c r="G66" s="859">
        <f t="shared" si="21"/>
        <v>-0.39503548334690075</v>
      </c>
      <c r="H66" s="859">
        <f t="shared" si="21"/>
        <v>0</v>
      </c>
      <c r="I66" s="859">
        <f t="shared" si="21"/>
        <v>-3.94696030167686</v>
      </c>
      <c r="J66" s="859">
        <f t="shared" si="21"/>
        <v>-1.665432420354911</v>
      </c>
      <c r="K66" s="859">
        <f t="shared" si="21"/>
        <v>87.98611451098874</v>
      </c>
      <c r="L66" s="859">
        <f t="shared" si="21"/>
        <v>108.28494612480426</v>
      </c>
      <c r="M66" s="859">
        <f t="shared" si="21"/>
        <v>46.537522391359744</v>
      </c>
      <c r="N66" s="859">
        <f t="shared" si="21"/>
        <v>390.4135852880538</v>
      </c>
      <c r="O66" s="859">
        <f t="shared" si="21"/>
        <v>436.95110767941424</v>
      </c>
      <c r="P66" s="105"/>
    </row>
    <row r="67" spans="1:16" s="98" customFormat="1" ht="21" thickBot="1">
      <c r="A67" s="288" t="s">
        <v>182</v>
      </c>
      <c r="B67" s="797">
        <f>+B64/B65*100</f>
        <v>97.52236352537152</v>
      </c>
      <c r="C67" s="797">
        <f aca="true" t="shared" si="22" ref="C67:O67">+C64/C65*100</f>
        <v>103.10549496801396</v>
      </c>
      <c r="D67" s="797">
        <f t="shared" si="22"/>
        <v>99.53837781546929</v>
      </c>
      <c r="E67" s="797">
        <f t="shared" si="22"/>
        <v>103.4111737985803</v>
      </c>
      <c r="F67" s="797">
        <f t="shared" si="22"/>
        <v>110.31678480040033</v>
      </c>
      <c r="G67" s="797">
        <f t="shared" si="22"/>
        <v>81.01868258362502</v>
      </c>
      <c r="H67" s="797">
        <v>0</v>
      </c>
      <c r="I67" s="797">
        <f t="shared" si="22"/>
        <v>90.2495352360985</v>
      </c>
      <c r="J67" s="797">
        <f t="shared" si="22"/>
        <v>95.42567884604148</v>
      </c>
      <c r="K67" s="797">
        <v>0</v>
      </c>
      <c r="L67" s="797">
        <f t="shared" si="22"/>
        <v>100.72920712514355</v>
      </c>
      <c r="M67" s="797">
        <f t="shared" si="22"/>
        <v>103.2426694715848</v>
      </c>
      <c r="N67" s="797">
        <f t="shared" si="22"/>
        <v>130.685781375798</v>
      </c>
      <c r="O67" s="797">
        <f t="shared" si="22"/>
        <v>116.13880979433577</v>
      </c>
      <c r="P67" s="106"/>
    </row>
    <row r="68" spans="1:16" s="227" customFormat="1" ht="34.5" thickBot="1">
      <c r="A68" s="409" t="s">
        <v>102</v>
      </c>
      <c r="B68" s="860"/>
      <c r="C68" s="860"/>
      <c r="D68" s="860"/>
      <c r="E68" s="860"/>
      <c r="F68" s="860"/>
      <c r="G68" s="860"/>
      <c r="H68" s="860"/>
      <c r="I68" s="860"/>
      <c r="J68" s="860"/>
      <c r="K68" s="860"/>
      <c r="L68" s="860"/>
      <c r="M68" s="860"/>
      <c r="N68" s="860"/>
      <c r="O68" s="869"/>
      <c r="P68" s="234"/>
    </row>
    <row r="69" spans="1:16" s="229" customFormat="1" ht="20.25">
      <c r="A69" s="286" t="s">
        <v>179</v>
      </c>
      <c r="B69" s="969">
        <v>154.709</v>
      </c>
      <c r="C69" s="970">
        <v>17093.07743354728</v>
      </c>
      <c r="D69" s="971">
        <v>12359.900415188084</v>
      </c>
      <c r="E69" s="964">
        <v>1761.9304629982746</v>
      </c>
      <c r="F69" s="964">
        <v>272.23798658556814</v>
      </c>
      <c r="G69" s="964">
        <v>16.371596567318857</v>
      </c>
      <c r="H69" s="964">
        <v>0</v>
      </c>
      <c r="I69" s="964">
        <v>59.502032848767676</v>
      </c>
      <c r="J69" s="964">
        <v>70.28194869076783</v>
      </c>
      <c r="K69" s="964">
        <v>0</v>
      </c>
      <c r="L69" s="964">
        <v>14540.224442878782</v>
      </c>
      <c r="M69" s="964">
        <v>1724.7736072238847</v>
      </c>
      <c r="N69" s="964">
        <v>828.0793834446175</v>
      </c>
      <c r="O69" s="972">
        <v>2552.852990668502</v>
      </c>
      <c r="P69" s="228"/>
    </row>
    <row r="70" spans="1:16" s="229" customFormat="1" ht="20.25">
      <c r="A70" s="287" t="s">
        <v>180</v>
      </c>
      <c r="B70" s="956">
        <v>151.441</v>
      </c>
      <c r="C70" s="955">
        <v>16986.365427240093</v>
      </c>
      <c r="D70" s="961">
        <v>12503.753386907552</v>
      </c>
      <c r="E70" s="962">
        <v>1793.515846655353</v>
      </c>
      <c r="F70" s="962">
        <v>273.5355683071295</v>
      </c>
      <c r="G70" s="962">
        <v>14.750518903951592</v>
      </c>
      <c r="H70" s="962">
        <v>0</v>
      </c>
      <c r="I70" s="962">
        <v>42.18529548360967</v>
      </c>
      <c r="J70" s="962">
        <v>59.39276682008175</v>
      </c>
      <c r="K70" s="962">
        <v>0</v>
      </c>
      <c r="L70" s="962">
        <v>14687.13338307768</v>
      </c>
      <c r="M70" s="962">
        <v>1735.6225636826664</v>
      </c>
      <c r="N70" s="962">
        <v>563.6094804797468</v>
      </c>
      <c r="O70" s="962">
        <v>2299.2320441624133</v>
      </c>
      <c r="P70" s="230"/>
    </row>
    <row r="71" spans="1:16" s="232" customFormat="1" ht="21" thickBot="1">
      <c r="A71" s="288" t="s">
        <v>181</v>
      </c>
      <c r="B71" s="859">
        <f>B69-B70</f>
        <v>3.2680000000000007</v>
      </c>
      <c r="C71" s="859">
        <f aca="true" t="shared" si="23" ref="C71:O71">C69-C70</f>
        <v>106.71200630718886</v>
      </c>
      <c r="D71" s="859">
        <f t="shared" si="23"/>
        <v>-143.85297171946877</v>
      </c>
      <c r="E71" s="859">
        <f t="shared" si="23"/>
        <v>-31.58538365707841</v>
      </c>
      <c r="F71" s="859">
        <f t="shared" si="23"/>
        <v>-1.2975817215613574</v>
      </c>
      <c r="G71" s="859">
        <f t="shared" si="23"/>
        <v>1.6210776633672648</v>
      </c>
      <c r="H71" s="859">
        <f t="shared" si="23"/>
        <v>0</v>
      </c>
      <c r="I71" s="859">
        <f t="shared" si="23"/>
        <v>17.316737365158005</v>
      </c>
      <c r="J71" s="859">
        <f t="shared" si="23"/>
        <v>10.889181870686087</v>
      </c>
      <c r="K71" s="859">
        <f t="shared" si="23"/>
        <v>0</v>
      </c>
      <c r="L71" s="859">
        <f t="shared" si="23"/>
        <v>-146.90894019889856</v>
      </c>
      <c r="M71" s="859">
        <f t="shared" si="23"/>
        <v>-10.848956458781686</v>
      </c>
      <c r="N71" s="859">
        <f t="shared" si="23"/>
        <v>264.4699029648707</v>
      </c>
      <c r="O71" s="859">
        <f t="shared" si="23"/>
        <v>253.62094650608879</v>
      </c>
      <c r="P71" s="235"/>
    </row>
    <row r="72" spans="1:16" s="232" customFormat="1" ht="21" thickBot="1">
      <c r="A72" s="288" t="s">
        <v>182</v>
      </c>
      <c r="B72" s="797">
        <f>+B69/B70*100</f>
        <v>102.15793609392436</v>
      </c>
      <c r="C72" s="797">
        <f aca="true" t="shared" si="24" ref="C72:O72">+C69/C70*100</f>
        <v>100.62822153900011</v>
      </c>
      <c r="D72" s="797">
        <f t="shared" si="24"/>
        <v>98.8495216814649</v>
      </c>
      <c r="E72" s="797">
        <f t="shared" si="24"/>
        <v>98.23891248488378</v>
      </c>
      <c r="F72" s="797">
        <f t="shared" si="24"/>
        <v>99.52562596170146</v>
      </c>
      <c r="G72" s="797">
        <f t="shared" si="24"/>
        <v>110.98997041340006</v>
      </c>
      <c r="H72" s="797">
        <v>0</v>
      </c>
      <c r="I72" s="797">
        <f t="shared" si="24"/>
        <v>141.04922619751733</v>
      </c>
      <c r="J72" s="797">
        <f t="shared" si="24"/>
        <v>118.33418857833755</v>
      </c>
      <c r="K72" s="797">
        <v>0</v>
      </c>
      <c r="L72" s="797">
        <f t="shared" si="24"/>
        <v>98.99974395025127</v>
      </c>
      <c r="M72" s="797">
        <f t="shared" si="24"/>
        <v>99.37492420957226</v>
      </c>
      <c r="N72" s="797">
        <f t="shared" si="24"/>
        <v>146.92431765692672</v>
      </c>
      <c r="O72" s="797">
        <f t="shared" si="24"/>
        <v>111.03068075055818</v>
      </c>
      <c r="P72" s="237"/>
    </row>
    <row r="73" spans="1:16" s="227" customFormat="1" ht="34.5" thickBot="1">
      <c r="A73" s="409" t="s">
        <v>114</v>
      </c>
      <c r="B73" s="860"/>
      <c r="C73" s="860"/>
      <c r="D73" s="860"/>
      <c r="E73" s="860"/>
      <c r="F73" s="860"/>
      <c r="G73" s="860"/>
      <c r="H73" s="860"/>
      <c r="I73" s="860"/>
      <c r="J73" s="860"/>
      <c r="K73" s="860"/>
      <c r="L73" s="860"/>
      <c r="M73" s="860"/>
      <c r="N73" s="860"/>
      <c r="O73" s="869"/>
      <c r="P73" s="234"/>
    </row>
    <row r="74" spans="1:16" s="229" customFormat="1" ht="20.25">
      <c r="A74" s="286" t="s">
        <v>179</v>
      </c>
      <c r="B74" s="969">
        <v>129.77300000000002</v>
      </c>
      <c r="C74" s="970">
        <v>14041.834588088434</v>
      </c>
      <c r="D74" s="971">
        <v>10574.90964992718</v>
      </c>
      <c r="E74" s="964">
        <v>1388.5810864612313</v>
      </c>
      <c r="F74" s="964">
        <v>155.7655804109226</v>
      </c>
      <c r="G74" s="964">
        <v>0</v>
      </c>
      <c r="H74" s="964">
        <v>0</v>
      </c>
      <c r="I74" s="964">
        <v>27.201343885091656</v>
      </c>
      <c r="J74" s="964">
        <v>16.278424633783604</v>
      </c>
      <c r="K74" s="964">
        <v>0</v>
      </c>
      <c r="L74" s="964">
        <v>12162.73608531821</v>
      </c>
      <c r="M74" s="964">
        <v>717.3121527590483</v>
      </c>
      <c r="N74" s="964">
        <v>1161.7863500111732</v>
      </c>
      <c r="O74" s="972">
        <v>1879.0985027702216</v>
      </c>
      <c r="P74" s="228"/>
    </row>
    <row r="75" spans="1:16" s="94" customFormat="1" ht="20.25">
      <c r="A75" s="287" t="s">
        <v>180</v>
      </c>
      <c r="B75" s="956">
        <v>131.93</v>
      </c>
      <c r="C75" s="955">
        <v>13887.773187801615</v>
      </c>
      <c r="D75" s="961">
        <v>10499.8502994012</v>
      </c>
      <c r="E75" s="962">
        <v>1428.3098360241543</v>
      </c>
      <c r="F75" s="962">
        <v>181.048030521236</v>
      </c>
      <c r="G75" s="962">
        <v>2.3105687359458296</v>
      </c>
      <c r="H75" s="962">
        <v>0</v>
      </c>
      <c r="I75" s="962">
        <v>10.400085904141084</v>
      </c>
      <c r="J75" s="962">
        <v>16.446221481088454</v>
      </c>
      <c r="K75" s="962">
        <v>0</v>
      </c>
      <c r="L75" s="962">
        <v>12138.365042067762</v>
      </c>
      <c r="M75" s="962">
        <v>781.7264205765682</v>
      </c>
      <c r="N75" s="962">
        <v>967.6817251572802</v>
      </c>
      <c r="O75" s="962">
        <v>1749.4081457338486</v>
      </c>
      <c r="P75" s="224"/>
    </row>
    <row r="76" spans="1:19" s="98" customFormat="1" ht="20.25">
      <c r="A76" s="288" t="s">
        <v>181</v>
      </c>
      <c r="B76" s="859">
        <f>B74-B75</f>
        <v>-2.1569999999999823</v>
      </c>
      <c r="C76" s="859">
        <f aca="true" t="shared" si="25" ref="C76:S76">C74-C75</f>
        <v>154.06140028681875</v>
      </c>
      <c r="D76" s="859">
        <f t="shared" si="25"/>
        <v>75.05935052598034</v>
      </c>
      <c r="E76" s="859">
        <f t="shared" si="25"/>
        <v>-39.728749562922985</v>
      </c>
      <c r="F76" s="859">
        <f t="shared" si="25"/>
        <v>-25.28245011031339</v>
      </c>
      <c r="G76" s="859">
        <f t="shared" si="25"/>
        <v>-2.3105687359458296</v>
      </c>
      <c r="H76" s="859">
        <f t="shared" si="25"/>
        <v>0</v>
      </c>
      <c r="I76" s="859">
        <f t="shared" si="25"/>
        <v>16.801257980950574</v>
      </c>
      <c r="J76" s="859">
        <f t="shared" si="25"/>
        <v>-0.16779684730484945</v>
      </c>
      <c r="K76" s="859">
        <f t="shared" si="25"/>
        <v>0</v>
      </c>
      <c r="L76" s="859">
        <f t="shared" si="25"/>
        <v>24.371043250448565</v>
      </c>
      <c r="M76" s="859">
        <f t="shared" si="25"/>
        <v>-64.41426781751989</v>
      </c>
      <c r="N76" s="859">
        <f t="shared" si="25"/>
        <v>194.10462485389303</v>
      </c>
      <c r="O76" s="859">
        <f t="shared" si="25"/>
        <v>129.69035703637292</v>
      </c>
      <c r="P76" s="279">
        <f t="shared" si="25"/>
        <v>0</v>
      </c>
      <c r="Q76" s="279">
        <f t="shared" si="25"/>
        <v>0</v>
      </c>
      <c r="R76" s="279">
        <f t="shared" si="25"/>
        <v>0</v>
      </c>
      <c r="S76" s="279">
        <f t="shared" si="25"/>
        <v>0</v>
      </c>
    </row>
    <row r="77" spans="1:19" s="98" customFormat="1" ht="21" thickBot="1">
      <c r="A77" s="288" t="s">
        <v>182</v>
      </c>
      <c r="B77" s="797">
        <f>+B74/B75*100</f>
        <v>98.36504206776323</v>
      </c>
      <c r="C77" s="797">
        <f aca="true" t="shared" si="26" ref="C77:S77">+C74/C75*100</f>
        <v>101.10933119517058</v>
      </c>
      <c r="D77" s="797">
        <f t="shared" si="26"/>
        <v>100.71486114930859</v>
      </c>
      <c r="E77" s="797">
        <f t="shared" si="26"/>
        <v>97.218478192833</v>
      </c>
      <c r="F77" s="797">
        <f t="shared" si="26"/>
        <v>86.03550116644439</v>
      </c>
      <c r="G77" s="797">
        <f t="shared" si="26"/>
        <v>0</v>
      </c>
      <c r="H77" s="797">
        <v>0</v>
      </c>
      <c r="I77" s="797">
        <f t="shared" si="26"/>
        <v>261.5492231103657</v>
      </c>
      <c r="J77" s="797">
        <f t="shared" si="26"/>
        <v>98.97972402051256</v>
      </c>
      <c r="K77" s="797">
        <v>0</v>
      </c>
      <c r="L77" s="797">
        <f t="shared" si="26"/>
        <v>100.20077698409948</v>
      </c>
      <c r="M77" s="797">
        <f t="shared" si="26"/>
        <v>91.75999862330218</v>
      </c>
      <c r="N77" s="797">
        <f t="shared" si="26"/>
        <v>120.05872590208774</v>
      </c>
      <c r="O77" s="797">
        <f t="shared" si="26"/>
        <v>107.41338476973708</v>
      </c>
      <c r="P77" s="236" t="e">
        <f t="shared" si="26"/>
        <v>#DIV/0!</v>
      </c>
      <c r="Q77" s="236" t="e">
        <f t="shared" si="26"/>
        <v>#DIV/0!</v>
      </c>
      <c r="R77" s="236" t="e">
        <f t="shared" si="26"/>
        <v>#DIV/0!</v>
      </c>
      <c r="S77" s="236" t="e">
        <f t="shared" si="26"/>
        <v>#DIV/0!</v>
      </c>
    </row>
    <row r="78" spans="1:16" s="102" customFormat="1" ht="34.5" thickBot="1">
      <c r="A78" s="407" t="s">
        <v>113</v>
      </c>
      <c r="B78" s="860"/>
      <c r="C78" s="861"/>
      <c r="D78" s="860"/>
      <c r="E78" s="860"/>
      <c r="F78" s="860"/>
      <c r="G78" s="860"/>
      <c r="H78" s="860"/>
      <c r="I78" s="860"/>
      <c r="J78" s="860"/>
      <c r="K78" s="860"/>
      <c r="L78" s="860"/>
      <c r="M78" s="860"/>
      <c r="N78" s="860"/>
      <c r="O78" s="869"/>
      <c r="P78" s="108"/>
    </row>
    <row r="79" spans="1:16" s="94" customFormat="1" ht="20.25">
      <c r="A79" s="286" t="s">
        <v>179</v>
      </c>
      <c r="B79" s="969">
        <v>1108.094999999999</v>
      </c>
      <c r="C79" s="970">
        <v>16003.679738650568</v>
      </c>
      <c r="D79" s="971">
        <v>11696.756069350264</v>
      </c>
      <c r="E79" s="964">
        <v>1592.410398025443</v>
      </c>
      <c r="F79" s="964">
        <v>176.1397563686629</v>
      </c>
      <c r="G79" s="964">
        <v>4.860518878495681</v>
      </c>
      <c r="H79" s="964">
        <v>0</v>
      </c>
      <c r="I79" s="964">
        <v>8.505588419765461</v>
      </c>
      <c r="J79" s="964">
        <v>56.329782193765034</v>
      </c>
      <c r="K79" s="964">
        <v>0</v>
      </c>
      <c r="L79" s="964">
        <v>13535.002113236393</v>
      </c>
      <c r="M79" s="964">
        <v>1004.5800826343119</v>
      </c>
      <c r="N79" s="964">
        <v>1464.0975427798776</v>
      </c>
      <c r="O79" s="972">
        <v>2468.6776254141896</v>
      </c>
      <c r="P79" s="93"/>
    </row>
    <row r="80" spans="1:16" s="94" customFormat="1" ht="20.25">
      <c r="A80" s="287" t="s">
        <v>180</v>
      </c>
      <c r="B80" s="956">
        <v>1140.968</v>
      </c>
      <c r="C80" s="955">
        <v>15825.746573669612</v>
      </c>
      <c r="D80" s="961">
        <v>11809.046937921716</v>
      </c>
      <c r="E80" s="962">
        <v>1518.982492643673</v>
      </c>
      <c r="F80" s="962">
        <v>174.3823373369512</v>
      </c>
      <c r="G80" s="962">
        <v>3.5582359306600475</v>
      </c>
      <c r="H80" s="962">
        <v>0</v>
      </c>
      <c r="I80" s="962">
        <v>10.505480142008075</v>
      </c>
      <c r="J80" s="962">
        <v>58.79700394752524</v>
      </c>
      <c r="K80" s="962">
        <v>16.734766736081408</v>
      </c>
      <c r="L80" s="962">
        <v>13592.007254658616</v>
      </c>
      <c r="M80" s="962">
        <v>1009.2636983099729</v>
      </c>
      <c r="N80" s="962">
        <v>1224.4756207010184</v>
      </c>
      <c r="O80" s="962">
        <v>2233.7393190109915</v>
      </c>
      <c r="P80" s="224"/>
    </row>
    <row r="81" spans="1:16" s="98" customFormat="1" ht="21" thickBot="1">
      <c r="A81" s="288" t="s">
        <v>181</v>
      </c>
      <c r="B81" s="859">
        <f>B79-B80</f>
        <v>-32.873000000001184</v>
      </c>
      <c r="C81" s="859">
        <f aca="true" t="shared" si="27" ref="C81:O81">C79-C80</f>
        <v>177.93316498095555</v>
      </c>
      <c r="D81" s="859">
        <f t="shared" si="27"/>
        <v>-112.29086857145194</v>
      </c>
      <c r="E81" s="859">
        <f t="shared" si="27"/>
        <v>73.42790538177019</v>
      </c>
      <c r="F81" s="859">
        <f t="shared" si="27"/>
        <v>1.7574190317116916</v>
      </c>
      <c r="G81" s="859">
        <f t="shared" si="27"/>
        <v>1.302282947835634</v>
      </c>
      <c r="H81" s="859">
        <f t="shared" si="27"/>
        <v>0</v>
      </c>
      <c r="I81" s="859">
        <f t="shared" si="27"/>
        <v>-1.999891722242614</v>
      </c>
      <c r="J81" s="859">
        <f t="shared" si="27"/>
        <v>-2.4672217537602066</v>
      </c>
      <c r="K81" s="859">
        <f t="shared" si="27"/>
        <v>-16.734766736081408</v>
      </c>
      <c r="L81" s="859">
        <f t="shared" si="27"/>
        <v>-57.00514142222346</v>
      </c>
      <c r="M81" s="859">
        <f t="shared" si="27"/>
        <v>-4.683615675661031</v>
      </c>
      <c r="N81" s="859">
        <f t="shared" si="27"/>
        <v>239.62192207885914</v>
      </c>
      <c r="O81" s="859">
        <f t="shared" si="27"/>
        <v>234.9383064031981</v>
      </c>
      <c r="P81" s="105"/>
    </row>
    <row r="82" spans="1:16" s="98" customFormat="1" ht="21" thickBot="1">
      <c r="A82" s="288" t="s">
        <v>182</v>
      </c>
      <c r="B82" s="797">
        <f>+B79/B80*100</f>
        <v>97.1188499589821</v>
      </c>
      <c r="C82" s="797">
        <f aca="true" t="shared" si="28" ref="C82:O82">+C79/C80*100</f>
        <v>101.12432714723863</v>
      </c>
      <c r="D82" s="797">
        <f t="shared" si="28"/>
        <v>99.0491115061042</v>
      </c>
      <c r="E82" s="797">
        <f t="shared" si="28"/>
        <v>104.8340192028135</v>
      </c>
      <c r="F82" s="797">
        <f t="shared" si="28"/>
        <v>101.00779646525548</v>
      </c>
      <c r="G82" s="797">
        <f t="shared" si="28"/>
        <v>136.5991174619515</v>
      </c>
      <c r="H82" s="797">
        <v>0</v>
      </c>
      <c r="I82" s="797">
        <f t="shared" si="28"/>
        <v>80.96334774604273</v>
      </c>
      <c r="J82" s="797">
        <f t="shared" si="28"/>
        <v>95.80383082790725</v>
      </c>
      <c r="K82" s="797">
        <f t="shared" si="28"/>
        <v>0</v>
      </c>
      <c r="L82" s="797">
        <f t="shared" si="28"/>
        <v>99.58059806506736</v>
      </c>
      <c r="M82" s="797">
        <f t="shared" si="28"/>
        <v>99.53593736864768</v>
      </c>
      <c r="N82" s="797">
        <f t="shared" si="28"/>
        <v>119.56935017960377</v>
      </c>
      <c r="O82" s="797">
        <f t="shared" si="28"/>
        <v>110.51771370113228</v>
      </c>
      <c r="P82" s="106"/>
    </row>
    <row r="83" spans="1:16" s="102" customFormat="1" ht="34.5" thickBot="1">
      <c r="A83" s="407" t="s">
        <v>61</v>
      </c>
      <c r="B83" s="860"/>
      <c r="C83" s="861"/>
      <c r="D83" s="860"/>
      <c r="E83" s="860"/>
      <c r="F83" s="860"/>
      <c r="G83" s="860"/>
      <c r="H83" s="860"/>
      <c r="I83" s="860"/>
      <c r="J83" s="860"/>
      <c r="K83" s="860"/>
      <c r="L83" s="860"/>
      <c r="M83" s="860"/>
      <c r="N83" s="860"/>
      <c r="O83" s="869"/>
      <c r="P83" s="108"/>
    </row>
    <row r="84" spans="1:16" s="94" customFormat="1" ht="20.25">
      <c r="A84" s="286" t="s">
        <v>179</v>
      </c>
      <c r="B84" s="969">
        <v>51.18899999999999</v>
      </c>
      <c r="C84" s="970">
        <v>18537.14828055507</v>
      </c>
      <c r="D84" s="971">
        <v>13747.662258167447</v>
      </c>
      <c r="E84" s="964">
        <v>1904.8509770979435</v>
      </c>
      <c r="F84" s="964">
        <v>52.3224390656847</v>
      </c>
      <c r="G84" s="964">
        <v>328.0864378414634</v>
      </c>
      <c r="H84" s="964">
        <v>0</v>
      </c>
      <c r="I84" s="964">
        <v>0</v>
      </c>
      <c r="J84" s="964">
        <v>8.5988526180755</v>
      </c>
      <c r="K84" s="964">
        <v>300.6000638157938</v>
      </c>
      <c r="L84" s="964">
        <v>16342.121028606403</v>
      </c>
      <c r="M84" s="964">
        <v>1087.0092532900946</v>
      </c>
      <c r="N84" s="964">
        <v>1108.017998658566</v>
      </c>
      <c r="O84" s="972">
        <v>2195.027251948661</v>
      </c>
      <c r="P84" s="93"/>
    </row>
    <row r="85" spans="1:16" s="94" customFormat="1" ht="20.25">
      <c r="A85" s="287" t="s">
        <v>180</v>
      </c>
      <c r="B85" s="956">
        <v>52.185</v>
      </c>
      <c r="C85" s="955">
        <v>18339.982753664844</v>
      </c>
      <c r="D85" s="961">
        <v>14188.558334131774</v>
      </c>
      <c r="E85" s="962">
        <v>1890.3660055571524</v>
      </c>
      <c r="F85" s="962">
        <v>21.818210852416083</v>
      </c>
      <c r="G85" s="962">
        <v>333.88266104563894</v>
      </c>
      <c r="H85" s="962">
        <v>0</v>
      </c>
      <c r="I85" s="962">
        <v>0</v>
      </c>
      <c r="J85" s="962">
        <v>9.172495289195492</v>
      </c>
      <c r="K85" s="962">
        <v>0</v>
      </c>
      <c r="L85" s="962">
        <v>16443.79770687618</v>
      </c>
      <c r="M85" s="962">
        <v>938.438567915429</v>
      </c>
      <c r="N85" s="962">
        <v>957.7464788732394</v>
      </c>
      <c r="O85" s="962">
        <v>1896.1850467886686</v>
      </c>
      <c r="P85" s="224"/>
    </row>
    <row r="86" spans="1:16" s="98" customFormat="1" ht="21" thickBot="1">
      <c r="A86" s="288" t="s">
        <v>181</v>
      </c>
      <c r="B86" s="859">
        <f>B84-B85</f>
        <v>-0.9960000000000093</v>
      </c>
      <c r="C86" s="859">
        <f aca="true" t="shared" si="29" ref="C86:O86">C84-C85</f>
        <v>197.165526890225</v>
      </c>
      <c r="D86" s="859">
        <f t="shared" si="29"/>
        <v>-440.8960759643269</v>
      </c>
      <c r="E86" s="859">
        <f t="shared" si="29"/>
        <v>14.484971540791094</v>
      </c>
      <c r="F86" s="859">
        <f t="shared" si="29"/>
        <v>30.504228213268615</v>
      </c>
      <c r="G86" s="859">
        <f t="shared" si="29"/>
        <v>-5.796223204175533</v>
      </c>
      <c r="H86" s="859">
        <f t="shared" si="29"/>
        <v>0</v>
      </c>
      <c r="I86" s="859">
        <f t="shared" si="29"/>
        <v>0</v>
      </c>
      <c r="J86" s="859">
        <f t="shared" si="29"/>
        <v>-0.5736426711199929</v>
      </c>
      <c r="K86" s="859">
        <f t="shared" si="29"/>
        <v>300.6000638157938</v>
      </c>
      <c r="L86" s="859">
        <f t="shared" si="29"/>
        <v>-101.67667826977595</v>
      </c>
      <c r="M86" s="859">
        <f t="shared" si="29"/>
        <v>148.5706853746657</v>
      </c>
      <c r="N86" s="859">
        <f t="shared" si="29"/>
        <v>150.27151978532663</v>
      </c>
      <c r="O86" s="859">
        <f t="shared" si="29"/>
        <v>298.84220515999255</v>
      </c>
      <c r="P86" s="105"/>
    </row>
    <row r="87" spans="1:16" s="98" customFormat="1" ht="21" thickBot="1">
      <c r="A87" s="288" t="s">
        <v>182</v>
      </c>
      <c r="B87" s="797">
        <f>+B84/B85*100</f>
        <v>98.09140557631501</v>
      </c>
      <c r="C87" s="797">
        <f aca="true" t="shared" si="30" ref="C87:O87">+C84/C85*100</f>
        <v>101.07505840947874</v>
      </c>
      <c r="D87" s="797">
        <f t="shared" si="30"/>
        <v>96.89259426094253</v>
      </c>
      <c r="E87" s="797">
        <f t="shared" si="30"/>
        <v>100.76625222301973</v>
      </c>
      <c r="F87" s="797">
        <f t="shared" si="30"/>
        <v>239.8108599261734</v>
      </c>
      <c r="G87" s="797">
        <f t="shared" si="30"/>
        <v>98.26399394744753</v>
      </c>
      <c r="H87" s="797">
        <v>0</v>
      </c>
      <c r="I87" s="797">
        <v>0</v>
      </c>
      <c r="J87" s="797">
        <f t="shared" si="30"/>
        <v>93.74605651969425</v>
      </c>
      <c r="K87" s="797">
        <v>0</v>
      </c>
      <c r="L87" s="797">
        <f t="shared" si="30"/>
        <v>99.38167155737231</v>
      </c>
      <c r="M87" s="797">
        <f t="shared" si="30"/>
        <v>115.83169004921533</v>
      </c>
      <c r="N87" s="797">
        <f t="shared" si="30"/>
        <v>115.69011456582088</v>
      </c>
      <c r="O87" s="797">
        <f t="shared" si="30"/>
        <v>115.76018151108744</v>
      </c>
      <c r="P87" s="106"/>
    </row>
    <row r="88" spans="1:16" s="102" customFormat="1" ht="34.5" thickBot="1">
      <c r="A88" s="407" t="s">
        <v>112</v>
      </c>
      <c r="B88" s="860"/>
      <c r="C88" s="861"/>
      <c r="D88" s="860"/>
      <c r="E88" s="860"/>
      <c r="F88" s="860"/>
      <c r="G88" s="860"/>
      <c r="H88" s="860"/>
      <c r="I88" s="860"/>
      <c r="J88" s="860"/>
      <c r="K88" s="860"/>
      <c r="L88" s="860"/>
      <c r="M88" s="860"/>
      <c r="N88" s="860"/>
      <c r="O88" s="869"/>
      <c r="P88" s="108"/>
    </row>
    <row r="89" spans="1:16" s="94" customFormat="1" ht="20.25">
      <c r="A89" s="286" t="s">
        <v>179</v>
      </c>
      <c r="B89" s="969">
        <v>399.8029999999998</v>
      </c>
      <c r="C89" s="970">
        <v>17715.591387091477</v>
      </c>
      <c r="D89" s="971">
        <v>12109.745716432017</v>
      </c>
      <c r="E89" s="964">
        <v>1820.626033321412</v>
      </c>
      <c r="F89" s="964">
        <v>387.4410230371794</v>
      </c>
      <c r="G89" s="964">
        <v>19.343901871671804</v>
      </c>
      <c r="H89" s="964">
        <v>0</v>
      </c>
      <c r="I89" s="964">
        <v>26.446775036705585</v>
      </c>
      <c r="J89" s="964">
        <v>93.27531309169771</v>
      </c>
      <c r="K89" s="964">
        <v>0</v>
      </c>
      <c r="L89" s="964">
        <v>14456.878762790682</v>
      </c>
      <c r="M89" s="964">
        <v>1431.4306045727533</v>
      </c>
      <c r="N89" s="964">
        <v>1827.2820197280503</v>
      </c>
      <c r="O89" s="972">
        <v>3258.7126243008033</v>
      </c>
      <c r="P89" s="93"/>
    </row>
    <row r="90" spans="1:16" s="94" customFormat="1" ht="20.25">
      <c r="A90" s="287" t="s">
        <v>180</v>
      </c>
      <c r="B90" s="956">
        <v>402.599</v>
      </c>
      <c r="C90" s="955">
        <v>17196.8186706872</v>
      </c>
      <c r="D90" s="961">
        <v>12196.000652427521</v>
      </c>
      <c r="E90" s="962">
        <v>1696.5971930713524</v>
      </c>
      <c r="F90" s="962">
        <v>399.4284635580317</v>
      </c>
      <c r="G90" s="962">
        <v>18.439563933343106</v>
      </c>
      <c r="H90" s="962">
        <v>0</v>
      </c>
      <c r="I90" s="962">
        <v>47.48604277043245</v>
      </c>
      <c r="J90" s="962">
        <v>100.70794181472547</v>
      </c>
      <c r="K90" s="962">
        <v>31.546899023594193</v>
      </c>
      <c r="L90" s="962">
        <v>14490.206756599006</v>
      </c>
      <c r="M90" s="962">
        <v>1467.2347671007628</v>
      </c>
      <c r="N90" s="962">
        <v>1239.3771469874494</v>
      </c>
      <c r="O90" s="962">
        <v>2706.6119140882124</v>
      </c>
      <c r="P90" s="224"/>
    </row>
    <row r="91" spans="1:16" s="98" customFormat="1" ht="21" thickBot="1">
      <c r="A91" s="288" t="s">
        <v>181</v>
      </c>
      <c r="B91" s="859">
        <f>B89-B90</f>
        <v>-2.796000000000163</v>
      </c>
      <c r="C91" s="859">
        <f aca="true" t="shared" si="31" ref="C91:O91">C89-C90</f>
        <v>518.7727164042772</v>
      </c>
      <c r="D91" s="859">
        <f t="shared" si="31"/>
        <v>-86.25493599550464</v>
      </c>
      <c r="E91" s="859">
        <f t="shared" si="31"/>
        <v>124.0288402500596</v>
      </c>
      <c r="F91" s="859">
        <f t="shared" si="31"/>
        <v>-11.987440520852317</v>
      </c>
      <c r="G91" s="859">
        <f t="shared" si="31"/>
        <v>0.9043379383286982</v>
      </c>
      <c r="H91" s="859">
        <f t="shared" si="31"/>
        <v>0</v>
      </c>
      <c r="I91" s="859">
        <f t="shared" si="31"/>
        <v>-21.039267733726863</v>
      </c>
      <c r="J91" s="859">
        <f t="shared" si="31"/>
        <v>-7.4326287230277615</v>
      </c>
      <c r="K91" s="859">
        <f t="shared" si="31"/>
        <v>-31.546899023594193</v>
      </c>
      <c r="L91" s="859">
        <f t="shared" si="31"/>
        <v>-33.3279938083233</v>
      </c>
      <c r="M91" s="859">
        <f t="shared" si="31"/>
        <v>-35.804162528009556</v>
      </c>
      <c r="N91" s="859">
        <f t="shared" si="31"/>
        <v>587.9048727406009</v>
      </c>
      <c r="O91" s="859">
        <f t="shared" si="31"/>
        <v>552.1007102125909</v>
      </c>
      <c r="P91" s="105"/>
    </row>
    <row r="92" spans="1:16" s="98" customFormat="1" ht="21" thickBot="1">
      <c r="A92" s="288" t="s">
        <v>182</v>
      </c>
      <c r="B92" s="797">
        <f>+B89/B90*100</f>
        <v>99.30551243296676</v>
      </c>
      <c r="C92" s="797">
        <f aca="true" t="shared" si="32" ref="C92:O92">+C89/C90*100</f>
        <v>103.01667841208648</v>
      </c>
      <c r="D92" s="797">
        <f t="shared" si="32"/>
        <v>99.29276048391867</v>
      </c>
      <c r="E92" s="797">
        <f t="shared" si="32"/>
        <v>107.31044709708202</v>
      </c>
      <c r="F92" s="797">
        <f t="shared" si="32"/>
        <v>96.99885170574211</v>
      </c>
      <c r="G92" s="797">
        <f t="shared" si="32"/>
        <v>104.90433473154665</v>
      </c>
      <c r="H92" s="797">
        <v>0</v>
      </c>
      <c r="I92" s="797">
        <f t="shared" si="32"/>
        <v>55.69378599215026</v>
      </c>
      <c r="J92" s="797">
        <f t="shared" si="32"/>
        <v>92.61962007256416</v>
      </c>
      <c r="K92" s="797">
        <f t="shared" si="32"/>
        <v>0</v>
      </c>
      <c r="L92" s="797">
        <f t="shared" si="32"/>
        <v>99.76999642332125</v>
      </c>
      <c r="M92" s="797">
        <f t="shared" si="32"/>
        <v>97.55975230884434</v>
      </c>
      <c r="N92" s="797">
        <f t="shared" si="32"/>
        <v>147.43551018103082</v>
      </c>
      <c r="O92" s="797">
        <f t="shared" si="32"/>
        <v>120.39822212186557</v>
      </c>
      <c r="P92" s="106"/>
    </row>
    <row r="93" spans="1:16" s="213" customFormat="1" ht="34.5" thickBot="1">
      <c r="A93" s="408" t="s">
        <v>111</v>
      </c>
      <c r="B93" s="870"/>
      <c r="C93" s="871"/>
      <c r="D93" s="870"/>
      <c r="E93" s="870"/>
      <c r="F93" s="870"/>
      <c r="G93" s="870"/>
      <c r="H93" s="870"/>
      <c r="I93" s="870"/>
      <c r="J93" s="870"/>
      <c r="K93" s="870"/>
      <c r="L93" s="870"/>
      <c r="M93" s="870"/>
      <c r="N93" s="870"/>
      <c r="O93" s="978"/>
      <c r="P93" s="219"/>
    </row>
    <row r="94" spans="1:16" s="215" customFormat="1" ht="20.25">
      <c r="A94" s="286" t="s">
        <v>179</v>
      </c>
      <c r="B94" s="969">
        <v>268.044</v>
      </c>
      <c r="C94" s="970">
        <v>15083.272087169775</v>
      </c>
      <c r="D94" s="971">
        <v>11062.894524779516</v>
      </c>
      <c r="E94" s="964">
        <v>1574.3833102028025</v>
      </c>
      <c r="F94" s="964">
        <v>250.9951724343765</v>
      </c>
      <c r="G94" s="964">
        <v>86.4848681559744</v>
      </c>
      <c r="H94" s="964">
        <v>0</v>
      </c>
      <c r="I94" s="964">
        <v>28.082143230215937</v>
      </c>
      <c r="J94" s="964">
        <v>379.6556411136481</v>
      </c>
      <c r="K94" s="964">
        <v>0</v>
      </c>
      <c r="L94" s="964">
        <v>13382.49565991653</v>
      </c>
      <c r="M94" s="964">
        <v>775.3944626006678</v>
      </c>
      <c r="N94" s="964">
        <v>925.3819646525696</v>
      </c>
      <c r="O94" s="972">
        <v>1700.7764272532374</v>
      </c>
      <c r="P94" s="214"/>
    </row>
    <row r="95" spans="1:16" s="215" customFormat="1" ht="20.25">
      <c r="A95" s="287" t="s">
        <v>180</v>
      </c>
      <c r="B95" s="956">
        <v>280.50100000000003</v>
      </c>
      <c r="C95" s="955">
        <v>15214.83524122908</v>
      </c>
      <c r="D95" s="961">
        <v>11214.808503356495</v>
      </c>
      <c r="E95" s="962">
        <v>1537.255957495101</v>
      </c>
      <c r="F95" s="962">
        <v>256.7067497085572</v>
      </c>
      <c r="G95" s="962">
        <v>94.81606126181367</v>
      </c>
      <c r="H95" s="962">
        <v>0</v>
      </c>
      <c r="I95" s="962">
        <v>35.6469317399938</v>
      </c>
      <c r="J95" s="962">
        <v>420.0837667839566</v>
      </c>
      <c r="K95" s="962">
        <v>0</v>
      </c>
      <c r="L95" s="962">
        <v>13559.317970345915</v>
      </c>
      <c r="M95" s="962">
        <v>854.5587478594845</v>
      </c>
      <c r="N95" s="962">
        <v>800.9585230236847</v>
      </c>
      <c r="O95" s="962">
        <v>1655.517270883169</v>
      </c>
      <c r="P95" s="220"/>
    </row>
    <row r="96" spans="1:19" s="217" customFormat="1" ht="20.25">
      <c r="A96" s="288" t="s">
        <v>181</v>
      </c>
      <c r="B96" s="859">
        <f>B94-B95</f>
        <v>-12.45700000000005</v>
      </c>
      <c r="C96" s="859">
        <f aca="true" t="shared" si="33" ref="C96:O96">C94-C95</f>
        <v>-131.56315405930582</v>
      </c>
      <c r="D96" s="859">
        <f t="shared" si="33"/>
        <v>-151.91397857697848</v>
      </c>
      <c r="E96" s="859">
        <f t="shared" si="33"/>
        <v>37.12735270770145</v>
      </c>
      <c r="F96" s="859">
        <f t="shared" si="33"/>
        <v>-5.711577274180684</v>
      </c>
      <c r="G96" s="859">
        <f t="shared" si="33"/>
        <v>-8.331193105839276</v>
      </c>
      <c r="H96" s="859">
        <f t="shared" si="33"/>
        <v>0</v>
      </c>
      <c r="I96" s="859">
        <f t="shared" si="33"/>
        <v>-7.564788509777866</v>
      </c>
      <c r="J96" s="859">
        <f t="shared" si="33"/>
        <v>-40.42812567030853</v>
      </c>
      <c r="K96" s="859">
        <f t="shared" si="33"/>
        <v>0</v>
      </c>
      <c r="L96" s="859">
        <f t="shared" si="33"/>
        <v>-176.82231042938474</v>
      </c>
      <c r="M96" s="859">
        <f t="shared" si="33"/>
        <v>-79.16428525881668</v>
      </c>
      <c r="N96" s="859">
        <f t="shared" si="33"/>
        <v>124.42344162888492</v>
      </c>
      <c r="O96" s="859">
        <f t="shared" si="33"/>
        <v>45.25915637006847</v>
      </c>
      <c r="P96" s="280">
        <f>+P95-P94</f>
        <v>0</v>
      </c>
      <c r="Q96" s="280">
        <f>+Q95-Q94</f>
        <v>0</v>
      </c>
      <c r="R96" s="280">
        <f>+R95-R94</f>
        <v>0</v>
      </c>
      <c r="S96" s="280">
        <f>+S95-S94</f>
        <v>0</v>
      </c>
    </row>
    <row r="97" spans="1:19" s="217" customFormat="1" ht="21" thickBot="1">
      <c r="A97" s="288" t="s">
        <v>182</v>
      </c>
      <c r="B97" s="797">
        <f>+B94/B95*100</f>
        <v>95.55901761491045</v>
      </c>
      <c r="C97" s="797">
        <f aca="true" t="shared" si="34" ref="C97:O97">+C94/C95*100</f>
        <v>99.13529688640467</v>
      </c>
      <c r="D97" s="797">
        <f t="shared" si="34"/>
        <v>98.6454162054438</v>
      </c>
      <c r="E97" s="797">
        <f t="shared" si="34"/>
        <v>102.41517052034712</v>
      </c>
      <c r="F97" s="797">
        <f t="shared" si="34"/>
        <v>97.77505761704158</v>
      </c>
      <c r="G97" s="797">
        <f t="shared" si="34"/>
        <v>91.21331028206865</v>
      </c>
      <c r="H97" s="797">
        <v>0</v>
      </c>
      <c r="I97" s="797">
        <f t="shared" si="34"/>
        <v>78.77857043923191</v>
      </c>
      <c r="J97" s="797">
        <f t="shared" si="34"/>
        <v>90.37617521385916</v>
      </c>
      <c r="K97" s="797">
        <v>0</v>
      </c>
      <c r="L97" s="797">
        <f t="shared" si="34"/>
        <v>98.695935069772</v>
      </c>
      <c r="M97" s="797">
        <f t="shared" si="34"/>
        <v>90.73623838535279</v>
      </c>
      <c r="N97" s="797">
        <f t="shared" si="34"/>
        <v>115.5343177021422</v>
      </c>
      <c r="O97" s="797">
        <f t="shared" si="34"/>
        <v>102.7338377657591</v>
      </c>
      <c r="P97" s="281" t="e">
        <f>+P95/P94*100</f>
        <v>#DIV/0!</v>
      </c>
      <c r="Q97" s="281" t="e">
        <f>+Q95/Q94*100</f>
        <v>#DIV/0!</v>
      </c>
      <c r="R97" s="281" t="e">
        <f>+R95/R94*100</f>
        <v>#DIV/0!</v>
      </c>
      <c r="S97" s="281" t="e">
        <f>+S95/S94*100</f>
        <v>#DIV/0!</v>
      </c>
    </row>
    <row r="98" spans="1:16" s="213" customFormat="1" ht="34.5" hidden="1" thickBot="1">
      <c r="A98" s="325" t="s">
        <v>62</v>
      </c>
      <c r="B98" s="808"/>
      <c r="C98" s="810"/>
      <c r="D98" s="808"/>
      <c r="E98" s="808"/>
      <c r="F98" s="808"/>
      <c r="G98" s="808"/>
      <c r="H98" s="808"/>
      <c r="I98" s="808"/>
      <c r="J98" s="808"/>
      <c r="K98" s="808"/>
      <c r="L98" s="808"/>
      <c r="M98" s="808"/>
      <c r="N98" s="808"/>
      <c r="O98" s="979"/>
      <c r="P98" s="198"/>
    </row>
    <row r="99" spans="1:16" s="215" customFormat="1" ht="21" hidden="1" thickBot="1">
      <c r="A99" s="326" t="s">
        <v>96</v>
      </c>
      <c r="B99" s="872"/>
      <c r="C99" s="873"/>
      <c r="D99" s="874"/>
      <c r="E99" s="874"/>
      <c r="F99" s="874"/>
      <c r="G99" s="874"/>
      <c r="H99" s="874"/>
      <c r="I99" s="874"/>
      <c r="J99" s="874"/>
      <c r="K99" s="874"/>
      <c r="L99" s="874"/>
      <c r="M99" s="874"/>
      <c r="N99" s="874"/>
      <c r="O99" s="980"/>
      <c r="P99" s="193">
        <v>16.5</v>
      </c>
    </row>
    <row r="100" spans="1:16" s="215" customFormat="1" ht="21" hidden="1" thickBot="1">
      <c r="A100" s="359" t="s">
        <v>96</v>
      </c>
      <c r="B100" s="876"/>
      <c r="C100" s="817"/>
      <c r="D100" s="818"/>
      <c r="E100" s="818"/>
      <c r="F100" s="818"/>
      <c r="G100" s="818"/>
      <c r="H100" s="818"/>
      <c r="I100" s="818"/>
      <c r="J100" s="818"/>
      <c r="K100" s="818"/>
      <c r="L100" s="818"/>
      <c r="M100" s="818"/>
      <c r="N100" s="818"/>
      <c r="O100" s="981"/>
      <c r="P100" s="199">
        <v>16.5</v>
      </c>
    </row>
    <row r="101" spans="1:16" s="217" customFormat="1" ht="21" hidden="1" thickBot="1">
      <c r="A101" s="328" t="s">
        <v>94</v>
      </c>
      <c r="B101" s="877">
        <f aca="true" t="shared" si="35" ref="B101:O101">+B99-B100</f>
        <v>0</v>
      </c>
      <c r="C101" s="821">
        <f t="shared" si="35"/>
        <v>0</v>
      </c>
      <c r="D101" s="822">
        <f t="shared" si="35"/>
        <v>0</v>
      </c>
      <c r="E101" s="822">
        <f t="shared" si="35"/>
        <v>0</v>
      </c>
      <c r="F101" s="822">
        <f t="shared" si="35"/>
        <v>0</v>
      </c>
      <c r="G101" s="822">
        <f t="shared" si="35"/>
        <v>0</v>
      </c>
      <c r="H101" s="822">
        <f t="shared" si="35"/>
        <v>0</v>
      </c>
      <c r="I101" s="822">
        <f t="shared" si="35"/>
        <v>0</v>
      </c>
      <c r="J101" s="822">
        <f t="shared" si="35"/>
        <v>0</v>
      </c>
      <c r="K101" s="822"/>
      <c r="L101" s="822">
        <f t="shared" si="35"/>
        <v>0</v>
      </c>
      <c r="M101" s="822">
        <f t="shared" si="35"/>
        <v>0</v>
      </c>
      <c r="N101" s="822">
        <f t="shared" si="35"/>
        <v>0</v>
      </c>
      <c r="O101" s="982">
        <f t="shared" si="35"/>
        <v>0</v>
      </c>
      <c r="P101" s="200"/>
    </row>
    <row r="102" spans="1:16" s="217" customFormat="1" ht="21" hidden="1" thickBot="1">
      <c r="A102" s="329" t="s">
        <v>95</v>
      </c>
      <c r="B102" s="826" t="e">
        <f aca="true" t="shared" si="36" ref="B102:O102">+B99/B100*100</f>
        <v>#DIV/0!</v>
      </c>
      <c r="C102" s="825" t="e">
        <f t="shared" si="36"/>
        <v>#DIV/0!</v>
      </c>
      <c r="D102" s="826" t="e">
        <f t="shared" si="36"/>
        <v>#DIV/0!</v>
      </c>
      <c r="E102" s="826" t="e">
        <f t="shared" si="36"/>
        <v>#DIV/0!</v>
      </c>
      <c r="F102" s="826" t="e">
        <f t="shared" si="36"/>
        <v>#DIV/0!</v>
      </c>
      <c r="G102" s="826" t="e">
        <f t="shared" si="36"/>
        <v>#DIV/0!</v>
      </c>
      <c r="H102" s="826" t="e">
        <f t="shared" si="36"/>
        <v>#DIV/0!</v>
      </c>
      <c r="I102" s="826" t="e">
        <f t="shared" si="36"/>
        <v>#DIV/0!</v>
      </c>
      <c r="J102" s="826" t="e">
        <f t="shared" si="36"/>
        <v>#DIV/0!</v>
      </c>
      <c r="K102" s="826"/>
      <c r="L102" s="826" t="e">
        <f t="shared" si="36"/>
        <v>#DIV/0!</v>
      </c>
      <c r="M102" s="826" t="e">
        <f t="shared" si="36"/>
        <v>#DIV/0!</v>
      </c>
      <c r="N102" s="826" t="e">
        <f t="shared" si="36"/>
        <v>#DIV/0!</v>
      </c>
      <c r="O102" s="983" t="e">
        <f t="shared" si="36"/>
        <v>#DIV/0!</v>
      </c>
      <c r="P102" s="201"/>
    </row>
    <row r="103" spans="1:16" s="213" customFormat="1" ht="34.5" hidden="1" thickBot="1">
      <c r="A103" s="325" t="s">
        <v>63</v>
      </c>
      <c r="B103" s="808"/>
      <c r="C103" s="810"/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8"/>
      <c r="O103" s="979"/>
      <c r="P103" s="198"/>
    </row>
    <row r="104" spans="1:16" s="215" customFormat="1" ht="21" hidden="1" thickBot="1">
      <c r="A104" s="326" t="s">
        <v>96</v>
      </c>
      <c r="B104" s="872"/>
      <c r="C104" s="873"/>
      <c r="D104" s="874"/>
      <c r="E104" s="874"/>
      <c r="F104" s="874"/>
      <c r="G104" s="874"/>
      <c r="H104" s="874"/>
      <c r="I104" s="874"/>
      <c r="J104" s="874"/>
      <c r="K104" s="874"/>
      <c r="L104" s="874"/>
      <c r="M104" s="874"/>
      <c r="N104" s="874"/>
      <c r="O104" s="980"/>
      <c r="P104" s="193">
        <v>16.6</v>
      </c>
    </row>
    <row r="105" spans="1:16" s="215" customFormat="1" ht="21" hidden="1" thickBot="1">
      <c r="A105" s="359" t="s">
        <v>96</v>
      </c>
      <c r="B105" s="876"/>
      <c r="C105" s="817"/>
      <c r="D105" s="818"/>
      <c r="E105" s="818"/>
      <c r="F105" s="818"/>
      <c r="G105" s="818"/>
      <c r="H105" s="818"/>
      <c r="I105" s="818"/>
      <c r="J105" s="818"/>
      <c r="K105" s="818"/>
      <c r="L105" s="818"/>
      <c r="M105" s="818"/>
      <c r="N105" s="818"/>
      <c r="O105" s="981"/>
      <c r="P105" s="199">
        <v>16.6</v>
      </c>
    </row>
    <row r="106" spans="1:16" s="217" customFormat="1" ht="21" hidden="1" thickBot="1">
      <c r="A106" s="328" t="s">
        <v>94</v>
      </c>
      <c r="B106" s="877">
        <f aca="true" t="shared" si="37" ref="B106:O106">+B104-B105</f>
        <v>0</v>
      </c>
      <c r="C106" s="821">
        <f t="shared" si="37"/>
        <v>0</v>
      </c>
      <c r="D106" s="822">
        <f t="shared" si="37"/>
        <v>0</v>
      </c>
      <c r="E106" s="822">
        <f t="shared" si="37"/>
        <v>0</v>
      </c>
      <c r="F106" s="822">
        <f t="shared" si="37"/>
        <v>0</v>
      </c>
      <c r="G106" s="822">
        <f t="shared" si="37"/>
        <v>0</v>
      </c>
      <c r="H106" s="822">
        <f t="shared" si="37"/>
        <v>0</v>
      </c>
      <c r="I106" s="822">
        <f t="shared" si="37"/>
        <v>0</v>
      </c>
      <c r="J106" s="822">
        <f t="shared" si="37"/>
        <v>0</v>
      </c>
      <c r="K106" s="822"/>
      <c r="L106" s="822">
        <f t="shared" si="37"/>
        <v>0</v>
      </c>
      <c r="M106" s="822">
        <f t="shared" si="37"/>
        <v>0</v>
      </c>
      <c r="N106" s="822">
        <f t="shared" si="37"/>
        <v>0</v>
      </c>
      <c r="O106" s="982">
        <f t="shared" si="37"/>
        <v>0</v>
      </c>
      <c r="P106" s="200"/>
    </row>
    <row r="107" spans="1:16" s="217" customFormat="1" ht="21" hidden="1" thickBot="1">
      <c r="A107" s="329" t="s">
        <v>95</v>
      </c>
      <c r="B107" s="826" t="e">
        <f aca="true" t="shared" si="38" ref="B107:O107">+B104/B105*100</f>
        <v>#DIV/0!</v>
      </c>
      <c r="C107" s="825" t="e">
        <f t="shared" si="38"/>
        <v>#DIV/0!</v>
      </c>
      <c r="D107" s="826" t="e">
        <f t="shared" si="38"/>
        <v>#DIV/0!</v>
      </c>
      <c r="E107" s="826" t="e">
        <f t="shared" si="38"/>
        <v>#DIV/0!</v>
      </c>
      <c r="F107" s="826" t="e">
        <f t="shared" si="38"/>
        <v>#DIV/0!</v>
      </c>
      <c r="G107" s="826" t="e">
        <f t="shared" si="38"/>
        <v>#DIV/0!</v>
      </c>
      <c r="H107" s="826" t="e">
        <f t="shared" si="38"/>
        <v>#DIV/0!</v>
      </c>
      <c r="I107" s="826" t="e">
        <f t="shared" si="38"/>
        <v>#DIV/0!</v>
      </c>
      <c r="J107" s="826" t="e">
        <f t="shared" si="38"/>
        <v>#DIV/0!</v>
      </c>
      <c r="K107" s="826"/>
      <c r="L107" s="826" t="e">
        <f t="shared" si="38"/>
        <v>#DIV/0!</v>
      </c>
      <c r="M107" s="826" t="e">
        <f t="shared" si="38"/>
        <v>#DIV/0!</v>
      </c>
      <c r="N107" s="826" t="e">
        <f t="shared" si="38"/>
        <v>#DIV/0!</v>
      </c>
      <c r="O107" s="983" t="e">
        <f t="shared" si="38"/>
        <v>#DIV/0!</v>
      </c>
      <c r="P107" s="201"/>
    </row>
    <row r="108" spans="1:16" s="213" customFormat="1" ht="34.5" hidden="1" thickBot="1">
      <c r="A108" s="325" t="s">
        <v>64</v>
      </c>
      <c r="B108" s="808"/>
      <c r="C108" s="810"/>
      <c r="D108" s="808"/>
      <c r="E108" s="808"/>
      <c r="F108" s="808"/>
      <c r="G108" s="808"/>
      <c r="H108" s="808"/>
      <c r="I108" s="808"/>
      <c r="J108" s="808"/>
      <c r="K108" s="808"/>
      <c r="L108" s="808"/>
      <c r="M108" s="808"/>
      <c r="N108" s="808"/>
      <c r="O108" s="979"/>
      <c r="P108" s="198"/>
    </row>
    <row r="109" spans="1:16" s="215" customFormat="1" ht="21" hidden="1" thickBot="1">
      <c r="A109" s="326" t="s">
        <v>96</v>
      </c>
      <c r="B109" s="872"/>
      <c r="C109" s="873"/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  <c r="N109" s="874"/>
      <c r="O109" s="980"/>
      <c r="P109" s="193">
        <v>24.2</v>
      </c>
    </row>
    <row r="110" spans="1:16" s="215" customFormat="1" ht="21" hidden="1" thickBot="1">
      <c r="A110" s="359" t="s">
        <v>96</v>
      </c>
      <c r="B110" s="876"/>
      <c r="C110" s="817"/>
      <c r="D110" s="818"/>
      <c r="E110" s="818"/>
      <c r="F110" s="818"/>
      <c r="G110" s="818"/>
      <c r="H110" s="818"/>
      <c r="I110" s="818"/>
      <c r="J110" s="818"/>
      <c r="K110" s="818"/>
      <c r="L110" s="818"/>
      <c r="M110" s="818"/>
      <c r="N110" s="818"/>
      <c r="O110" s="981"/>
      <c r="P110" s="199">
        <v>24.2</v>
      </c>
    </row>
    <row r="111" spans="1:16" s="217" customFormat="1" ht="21" hidden="1" thickBot="1">
      <c r="A111" s="328" t="s">
        <v>94</v>
      </c>
      <c r="B111" s="877">
        <f aca="true" t="shared" si="39" ref="B111:O111">+B109-B110</f>
        <v>0</v>
      </c>
      <c r="C111" s="821">
        <f t="shared" si="39"/>
        <v>0</v>
      </c>
      <c r="D111" s="822">
        <f t="shared" si="39"/>
        <v>0</v>
      </c>
      <c r="E111" s="822">
        <f t="shared" si="39"/>
        <v>0</v>
      </c>
      <c r="F111" s="822">
        <f t="shared" si="39"/>
        <v>0</v>
      </c>
      <c r="G111" s="822">
        <f t="shared" si="39"/>
        <v>0</v>
      </c>
      <c r="H111" s="822">
        <f t="shared" si="39"/>
        <v>0</v>
      </c>
      <c r="I111" s="822">
        <f t="shared" si="39"/>
        <v>0</v>
      </c>
      <c r="J111" s="822">
        <f t="shared" si="39"/>
        <v>0</v>
      </c>
      <c r="K111" s="822"/>
      <c r="L111" s="822">
        <f t="shared" si="39"/>
        <v>0</v>
      </c>
      <c r="M111" s="822">
        <f t="shared" si="39"/>
        <v>0</v>
      </c>
      <c r="N111" s="822">
        <f t="shared" si="39"/>
        <v>0</v>
      </c>
      <c r="O111" s="982">
        <f t="shared" si="39"/>
        <v>0</v>
      </c>
      <c r="P111" s="200"/>
    </row>
    <row r="112" spans="1:16" s="217" customFormat="1" ht="21" hidden="1" thickBot="1">
      <c r="A112" s="329" t="s">
        <v>95</v>
      </c>
      <c r="B112" s="826" t="e">
        <f aca="true" t="shared" si="40" ref="B112:O112">+B109/B110*100</f>
        <v>#DIV/0!</v>
      </c>
      <c r="C112" s="825" t="e">
        <f t="shared" si="40"/>
        <v>#DIV/0!</v>
      </c>
      <c r="D112" s="826" t="e">
        <f t="shared" si="40"/>
        <v>#DIV/0!</v>
      </c>
      <c r="E112" s="826" t="e">
        <f t="shared" si="40"/>
        <v>#DIV/0!</v>
      </c>
      <c r="F112" s="826" t="e">
        <f t="shared" si="40"/>
        <v>#DIV/0!</v>
      </c>
      <c r="G112" s="826" t="e">
        <f t="shared" si="40"/>
        <v>#DIV/0!</v>
      </c>
      <c r="H112" s="826" t="e">
        <f t="shared" si="40"/>
        <v>#DIV/0!</v>
      </c>
      <c r="I112" s="826" t="e">
        <f t="shared" si="40"/>
        <v>#DIV/0!</v>
      </c>
      <c r="J112" s="826" t="e">
        <f t="shared" si="40"/>
        <v>#DIV/0!</v>
      </c>
      <c r="K112" s="826"/>
      <c r="L112" s="826" t="e">
        <f t="shared" si="40"/>
        <v>#DIV/0!</v>
      </c>
      <c r="M112" s="826" t="e">
        <f t="shared" si="40"/>
        <v>#DIV/0!</v>
      </c>
      <c r="N112" s="826" t="e">
        <f t="shared" si="40"/>
        <v>#DIV/0!</v>
      </c>
      <c r="O112" s="983" t="e">
        <f t="shared" si="40"/>
        <v>#DIV/0!</v>
      </c>
      <c r="P112" s="201"/>
    </row>
    <row r="113" spans="1:16" s="247" customFormat="1" ht="34.5" hidden="1" thickBot="1">
      <c r="A113" s="320" t="s">
        <v>103</v>
      </c>
      <c r="B113" s="783"/>
      <c r="C113" s="783"/>
      <c r="D113" s="778"/>
      <c r="E113" s="778"/>
      <c r="F113" s="778"/>
      <c r="G113" s="778"/>
      <c r="H113" s="778"/>
      <c r="I113" s="778"/>
      <c r="J113" s="778"/>
      <c r="K113" s="778"/>
      <c r="L113" s="778"/>
      <c r="M113" s="778"/>
      <c r="N113" s="778"/>
      <c r="O113" s="806"/>
      <c r="P113" s="257"/>
    </row>
    <row r="114" spans="1:16" s="250" customFormat="1" ht="21" hidden="1" thickBot="1">
      <c r="A114" s="321" t="s">
        <v>123</v>
      </c>
      <c r="B114" s="862">
        <v>0</v>
      </c>
      <c r="C114" s="863">
        <v>0</v>
      </c>
      <c r="D114" s="864">
        <v>0</v>
      </c>
      <c r="E114" s="864">
        <v>0</v>
      </c>
      <c r="F114" s="864">
        <v>0</v>
      </c>
      <c r="G114" s="864">
        <v>0</v>
      </c>
      <c r="H114" s="864">
        <v>0</v>
      </c>
      <c r="I114" s="864">
        <v>0</v>
      </c>
      <c r="J114" s="864">
        <v>0</v>
      </c>
      <c r="K114" s="864"/>
      <c r="L114" s="864">
        <v>0</v>
      </c>
      <c r="M114" s="864">
        <v>0</v>
      </c>
      <c r="N114" s="864">
        <v>0</v>
      </c>
      <c r="O114" s="974">
        <v>0</v>
      </c>
      <c r="P114" s="249"/>
    </row>
    <row r="115" spans="1:16" s="250" customFormat="1" ht="21" hidden="1" thickBot="1">
      <c r="A115" s="322" t="s">
        <v>119</v>
      </c>
      <c r="B115" s="828">
        <v>0</v>
      </c>
      <c r="C115" s="829">
        <v>0</v>
      </c>
      <c r="D115" s="830">
        <v>0</v>
      </c>
      <c r="E115" s="830">
        <v>0</v>
      </c>
      <c r="F115" s="830">
        <v>0</v>
      </c>
      <c r="G115" s="830">
        <v>0</v>
      </c>
      <c r="H115" s="830">
        <v>0</v>
      </c>
      <c r="I115" s="830">
        <v>0</v>
      </c>
      <c r="J115" s="830">
        <v>0</v>
      </c>
      <c r="K115" s="830"/>
      <c r="L115" s="830">
        <v>0</v>
      </c>
      <c r="M115" s="830">
        <v>0</v>
      </c>
      <c r="N115" s="830">
        <v>0</v>
      </c>
      <c r="O115" s="984">
        <v>0</v>
      </c>
      <c r="P115" s="261"/>
    </row>
    <row r="116" spans="1:16" s="255" customFormat="1" ht="21" hidden="1" thickBot="1">
      <c r="A116" s="323" t="s">
        <v>121</v>
      </c>
      <c r="B116" s="792">
        <f aca="true" t="shared" si="41" ref="B116:O116">+B114-B115</f>
        <v>0</v>
      </c>
      <c r="C116" s="793">
        <f t="shared" si="41"/>
        <v>0</v>
      </c>
      <c r="D116" s="794">
        <f t="shared" si="41"/>
        <v>0</v>
      </c>
      <c r="E116" s="794">
        <f t="shared" si="41"/>
        <v>0</v>
      </c>
      <c r="F116" s="794">
        <f t="shared" si="41"/>
        <v>0</v>
      </c>
      <c r="G116" s="794">
        <f t="shared" si="41"/>
        <v>0</v>
      </c>
      <c r="H116" s="794">
        <f t="shared" si="41"/>
        <v>0</v>
      </c>
      <c r="I116" s="794">
        <f t="shared" si="41"/>
        <v>0</v>
      </c>
      <c r="J116" s="794">
        <f t="shared" si="41"/>
        <v>0</v>
      </c>
      <c r="K116" s="794"/>
      <c r="L116" s="794">
        <f t="shared" si="41"/>
        <v>0</v>
      </c>
      <c r="M116" s="794">
        <f t="shared" si="41"/>
        <v>0</v>
      </c>
      <c r="N116" s="794">
        <f t="shared" si="41"/>
        <v>0</v>
      </c>
      <c r="O116" s="976">
        <f t="shared" si="41"/>
        <v>0</v>
      </c>
      <c r="P116" s="258"/>
    </row>
    <row r="117" spans="1:16" s="255" customFormat="1" ht="21" hidden="1" thickBot="1">
      <c r="A117" s="324" t="s">
        <v>122</v>
      </c>
      <c r="B117" s="796" t="e">
        <f aca="true" t="shared" si="42" ref="B117:O117">+B114/B115*100</f>
        <v>#DIV/0!</v>
      </c>
      <c r="C117" s="796" t="e">
        <f t="shared" si="42"/>
        <v>#DIV/0!</v>
      </c>
      <c r="D117" s="797" t="e">
        <f t="shared" si="42"/>
        <v>#DIV/0!</v>
      </c>
      <c r="E117" s="797" t="e">
        <f t="shared" si="42"/>
        <v>#DIV/0!</v>
      </c>
      <c r="F117" s="797" t="e">
        <f t="shared" si="42"/>
        <v>#DIV/0!</v>
      </c>
      <c r="G117" s="797" t="e">
        <f t="shared" si="42"/>
        <v>#DIV/0!</v>
      </c>
      <c r="H117" s="797" t="e">
        <f t="shared" si="42"/>
        <v>#DIV/0!</v>
      </c>
      <c r="I117" s="797" t="e">
        <f t="shared" si="42"/>
        <v>#DIV/0!</v>
      </c>
      <c r="J117" s="797" t="e">
        <f t="shared" si="42"/>
        <v>#DIV/0!</v>
      </c>
      <c r="K117" s="797"/>
      <c r="L117" s="797" t="e">
        <f t="shared" si="42"/>
        <v>#DIV/0!</v>
      </c>
      <c r="M117" s="797" t="e">
        <f t="shared" si="42"/>
        <v>#DIV/0!</v>
      </c>
      <c r="N117" s="797" t="e">
        <f t="shared" si="42"/>
        <v>#DIV/0!</v>
      </c>
      <c r="O117" s="977" t="e">
        <f t="shared" si="42"/>
        <v>#DIV/0!</v>
      </c>
      <c r="P117" s="259"/>
    </row>
    <row r="118" spans="1:16" s="247" customFormat="1" ht="34.5" hidden="1" thickBot="1">
      <c r="A118" s="320" t="s">
        <v>104</v>
      </c>
      <c r="B118" s="783"/>
      <c r="C118" s="783"/>
      <c r="D118" s="778"/>
      <c r="E118" s="778"/>
      <c r="F118" s="778"/>
      <c r="G118" s="778"/>
      <c r="H118" s="778"/>
      <c r="I118" s="778"/>
      <c r="J118" s="778"/>
      <c r="K118" s="778"/>
      <c r="L118" s="778"/>
      <c r="M118" s="778"/>
      <c r="N118" s="778"/>
      <c r="O118" s="806"/>
      <c r="P118" s="257"/>
    </row>
    <row r="119" spans="1:16" s="250" customFormat="1" ht="21" hidden="1" thickBot="1">
      <c r="A119" s="321" t="s">
        <v>123</v>
      </c>
      <c r="B119" s="862">
        <v>13.639</v>
      </c>
      <c r="C119" s="863">
        <v>29133</v>
      </c>
      <c r="D119" s="864">
        <v>27016</v>
      </c>
      <c r="E119" s="864">
        <v>2117</v>
      </c>
      <c r="F119" s="864">
        <v>0</v>
      </c>
      <c r="G119" s="864">
        <v>0</v>
      </c>
      <c r="H119" s="864">
        <v>0</v>
      </c>
      <c r="I119" s="864">
        <v>0</v>
      </c>
      <c r="J119" s="864">
        <v>0</v>
      </c>
      <c r="K119" s="864"/>
      <c r="L119" s="864">
        <v>29133</v>
      </c>
      <c r="M119" s="864">
        <v>0</v>
      </c>
      <c r="N119" s="864">
        <v>0</v>
      </c>
      <c r="O119" s="974">
        <v>0</v>
      </c>
      <c r="P119" s="249"/>
    </row>
    <row r="120" spans="1:16" s="250" customFormat="1" ht="21" hidden="1" thickBot="1">
      <c r="A120" s="322" t="s">
        <v>119</v>
      </c>
      <c r="B120" s="828">
        <v>6.183</v>
      </c>
      <c r="C120" s="829">
        <v>27726</v>
      </c>
      <c r="D120" s="830">
        <v>25999</v>
      </c>
      <c r="E120" s="830">
        <v>1538</v>
      </c>
      <c r="F120" s="830">
        <v>0</v>
      </c>
      <c r="G120" s="830">
        <v>0</v>
      </c>
      <c r="H120" s="830">
        <v>0</v>
      </c>
      <c r="I120" s="830">
        <v>0</v>
      </c>
      <c r="J120" s="830">
        <v>0</v>
      </c>
      <c r="K120" s="830"/>
      <c r="L120" s="830">
        <v>27538</v>
      </c>
      <c r="M120" s="830">
        <v>0</v>
      </c>
      <c r="N120" s="830">
        <v>189</v>
      </c>
      <c r="O120" s="984">
        <v>189</v>
      </c>
      <c r="P120" s="261"/>
    </row>
    <row r="121" spans="1:16" s="255" customFormat="1" ht="21" hidden="1" thickBot="1">
      <c r="A121" s="323" t="s">
        <v>121</v>
      </c>
      <c r="B121" s="792">
        <f aca="true" t="shared" si="43" ref="B121:O121">+B119-B120</f>
        <v>7.4559999999999995</v>
      </c>
      <c r="C121" s="793">
        <f t="shared" si="43"/>
        <v>1407</v>
      </c>
      <c r="D121" s="794">
        <f t="shared" si="43"/>
        <v>1017</v>
      </c>
      <c r="E121" s="794">
        <f t="shared" si="43"/>
        <v>579</v>
      </c>
      <c r="F121" s="794">
        <f t="shared" si="43"/>
        <v>0</v>
      </c>
      <c r="G121" s="794">
        <f t="shared" si="43"/>
        <v>0</v>
      </c>
      <c r="H121" s="794">
        <f t="shared" si="43"/>
        <v>0</v>
      </c>
      <c r="I121" s="794">
        <f t="shared" si="43"/>
        <v>0</v>
      </c>
      <c r="J121" s="794">
        <f t="shared" si="43"/>
        <v>0</v>
      </c>
      <c r="K121" s="794"/>
      <c r="L121" s="794">
        <f t="shared" si="43"/>
        <v>1595</v>
      </c>
      <c r="M121" s="794">
        <f t="shared" si="43"/>
        <v>0</v>
      </c>
      <c r="N121" s="794">
        <f t="shared" si="43"/>
        <v>-189</v>
      </c>
      <c r="O121" s="976">
        <f t="shared" si="43"/>
        <v>-189</v>
      </c>
      <c r="P121" s="258"/>
    </row>
    <row r="122" spans="1:16" s="255" customFormat="1" ht="21" hidden="1" thickBot="1">
      <c r="A122" s="324" t="s">
        <v>122</v>
      </c>
      <c r="B122" s="796">
        <f aca="true" t="shared" si="44" ref="B122:O122">+B119/B120*100</f>
        <v>220.5887109817241</v>
      </c>
      <c r="C122" s="796">
        <f t="shared" si="44"/>
        <v>105.07465916468297</v>
      </c>
      <c r="D122" s="797">
        <f t="shared" si="44"/>
        <v>103.91168891111198</v>
      </c>
      <c r="E122" s="797">
        <f t="shared" si="44"/>
        <v>137.64629388816644</v>
      </c>
      <c r="F122" s="797" t="e">
        <f t="shared" si="44"/>
        <v>#DIV/0!</v>
      </c>
      <c r="G122" s="797" t="e">
        <f t="shared" si="44"/>
        <v>#DIV/0!</v>
      </c>
      <c r="H122" s="797" t="e">
        <f t="shared" si="44"/>
        <v>#DIV/0!</v>
      </c>
      <c r="I122" s="797" t="e">
        <f t="shared" si="44"/>
        <v>#DIV/0!</v>
      </c>
      <c r="J122" s="797" t="e">
        <f t="shared" si="44"/>
        <v>#DIV/0!</v>
      </c>
      <c r="K122" s="797"/>
      <c r="L122" s="797">
        <f t="shared" si="44"/>
        <v>105.79199651390805</v>
      </c>
      <c r="M122" s="797" t="e">
        <f t="shared" si="44"/>
        <v>#DIV/0!</v>
      </c>
      <c r="N122" s="797">
        <f t="shared" si="44"/>
        <v>0</v>
      </c>
      <c r="O122" s="977">
        <f t="shared" si="44"/>
        <v>0</v>
      </c>
      <c r="P122" s="259"/>
    </row>
    <row r="123" spans="1:16" s="102" customFormat="1" ht="34.5" thickBot="1">
      <c r="A123" s="407" t="s">
        <v>197</v>
      </c>
      <c r="B123" s="860"/>
      <c r="C123" s="861"/>
      <c r="D123" s="860"/>
      <c r="E123" s="860"/>
      <c r="F123" s="860"/>
      <c r="G123" s="860"/>
      <c r="H123" s="860"/>
      <c r="I123" s="860"/>
      <c r="J123" s="860"/>
      <c r="K123" s="860"/>
      <c r="L123" s="860"/>
      <c r="M123" s="860"/>
      <c r="N123" s="860"/>
      <c r="O123" s="869"/>
      <c r="P123" s="108"/>
    </row>
    <row r="124" spans="1:16" s="94" customFormat="1" ht="20.25">
      <c r="A124" s="286" t="s">
        <v>179</v>
      </c>
      <c r="B124" s="969">
        <v>2.795</v>
      </c>
      <c r="C124" s="970">
        <v>35435.450208706025</v>
      </c>
      <c r="D124" s="971">
        <v>3047.7340488968402</v>
      </c>
      <c r="E124" s="964">
        <v>1464.0429338103759</v>
      </c>
      <c r="F124" s="964">
        <v>0</v>
      </c>
      <c r="G124" s="964">
        <v>0</v>
      </c>
      <c r="H124" s="964">
        <v>0</v>
      </c>
      <c r="I124" s="964">
        <v>0</v>
      </c>
      <c r="J124" s="964">
        <v>0</v>
      </c>
      <c r="K124" s="964">
        <v>30778.11568276685</v>
      </c>
      <c r="L124" s="964">
        <v>35289.892665474064</v>
      </c>
      <c r="M124" s="964">
        <v>56.11210494931426</v>
      </c>
      <c r="N124" s="964">
        <v>89.44543828264757</v>
      </c>
      <c r="O124" s="972">
        <v>145.55754323196183</v>
      </c>
      <c r="P124" s="93"/>
    </row>
    <row r="125" spans="1:16" s="94" customFormat="1" ht="20.25">
      <c r="A125" s="287" t="s">
        <v>180</v>
      </c>
      <c r="B125" s="956">
        <v>7.430999999999999</v>
      </c>
      <c r="C125" s="955">
        <v>31507.165926524027</v>
      </c>
      <c r="D125" s="961">
        <v>7291.077916834881</v>
      </c>
      <c r="E125" s="962">
        <v>752.6353563898983</v>
      </c>
      <c r="F125" s="962">
        <v>0</v>
      </c>
      <c r="G125" s="962">
        <v>0</v>
      </c>
      <c r="H125" s="962">
        <v>0</v>
      </c>
      <c r="I125" s="962">
        <v>0</v>
      </c>
      <c r="J125" s="962">
        <v>0</v>
      </c>
      <c r="K125" s="962">
        <v>23313.876553178132</v>
      </c>
      <c r="L125" s="962">
        <v>31357.589826402913</v>
      </c>
      <c r="M125" s="962">
        <v>73.99183600233258</v>
      </c>
      <c r="N125" s="962">
        <v>75.58426411878169</v>
      </c>
      <c r="O125" s="962">
        <v>149.57610012111428</v>
      </c>
      <c r="P125" s="103"/>
    </row>
    <row r="126" spans="1:19" s="98" customFormat="1" ht="20.25">
      <c r="A126" s="288" t="s">
        <v>181</v>
      </c>
      <c r="B126" s="859">
        <f aca="true" t="shared" si="45" ref="B126:S126">B124-B125</f>
        <v>-4.635999999999999</v>
      </c>
      <c r="C126" s="859">
        <f t="shared" si="45"/>
        <v>3928.2842821819977</v>
      </c>
      <c r="D126" s="859">
        <f t="shared" si="45"/>
        <v>-4243.343867938041</v>
      </c>
      <c r="E126" s="859">
        <f t="shared" si="45"/>
        <v>711.4075774204775</v>
      </c>
      <c r="F126" s="859">
        <f t="shared" si="45"/>
        <v>0</v>
      </c>
      <c r="G126" s="859">
        <f t="shared" si="45"/>
        <v>0</v>
      </c>
      <c r="H126" s="859">
        <f t="shared" si="45"/>
        <v>0</v>
      </c>
      <c r="I126" s="859">
        <f t="shared" si="45"/>
        <v>0</v>
      </c>
      <c r="J126" s="859">
        <f t="shared" si="45"/>
        <v>0</v>
      </c>
      <c r="K126" s="859">
        <f t="shared" si="45"/>
        <v>7464.239129588717</v>
      </c>
      <c r="L126" s="859">
        <f t="shared" si="45"/>
        <v>3932.3028390711515</v>
      </c>
      <c r="M126" s="859">
        <f t="shared" si="45"/>
        <v>-17.879731053018318</v>
      </c>
      <c r="N126" s="859">
        <f t="shared" si="45"/>
        <v>13.861174163865883</v>
      </c>
      <c r="O126" s="859">
        <f t="shared" si="45"/>
        <v>-4.01855688915245</v>
      </c>
      <c r="P126" s="279">
        <f t="shared" si="45"/>
        <v>0</v>
      </c>
      <c r="Q126" s="279">
        <f t="shared" si="45"/>
        <v>0</v>
      </c>
      <c r="R126" s="279">
        <f t="shared" si="45"/>
        <v>0</v>
      </c>
      <c r="S126" s="279">
        <f t="shared" si="45"/>
        <v>0</v>
      </c>
    </row>
    <row r="127" spans="1:19" s="98" customFormat="1" ht="21" thickBot="1">
      <c r="A127" s="288" t="s">
        <v>182</v>
      </c>
      <c r="B127" s="797">
        <f>+B124/B125*100</f>
        <v>37.61270353922757</v>
      </c>
      <c r="C127" s="797">
        <f aca="true" t="shared" si="46" ref="C127:S127">+C124/C125*100</f>
        <v>112.46790743205186</v>
      </c>
      <c r="D127" s="797">
        <f t="shared" si="46"/>
        <v>41.80087064849099</v>
      </c>
      <c r="E127" s="797">
        <f t="shared" si="46"/>
        <v>194.5222107067658</v>
      </c>
      <c r="F127" s="797">
        <v>0</v>
      </c>
      <c r="G127" s="797">
        <v>0</v>
      </c>
      <c r="H127" s="797">
        <v>0</v>
      </c>
      <c r="I127" s="797">
        <v>0</v>
      </c>
      <c r="J127" s="797">
        <v>0</v>
      </c>
      <c r="K127" s="797">
        <f t="shared" si="46"/>
        <v>132.01629344035965</v>
      </c>
      <c r="L127" s="797">
        <f t="shared" si="46"/>
        <v>112.54019476892378</v>
      </c>
      <c r="M127" s="797">
        <f t="shared" si="46"/>
        <v>75.83553535223174</v>
      </c>
      <c r="N127" s="797">
        <f t="shared" si="46"/>
        <v>118.33870359852001</v>
      </c>
      <c r="O127" s="797">
        <f t="shared" si="46"/>
        <v>97.31336965872318</v>
      </c>
      <c r="P127" s="236" t="e">
        <f t="shared" si="46"/>
        <v>#DIV/0!</v>
      </c>
      <c r="Q127" s="236" t="e">
        <f t="shared" si="46"/>
        <v>#DIV/0!</v>
      </c>
      <c r="R127" s="236" t="e">
        <f t="shared" si="46"/>
        <v>#DIV/0!</v>
      </c>
      <c r="S127" s="236" t="e">
        <f t="shared" si="46"/>
        <v>#DIV/0!</v>
      </c>
    </row>
    <row r="128" spans="1:16" s="102" customFormat="1" ht="34.5" thickBot="1">
      <c r="A128" s="407" t="s">
        <v>105</v>
      </c>
      <c r="B128" s="860"/>
      <c r="C128" s="861"/>
      <c r="D128" s="860"/>
      <c r="E128" s="860"/>
      <c r="F128" s="860"/>
      <c r="G128" s="860"/>
      <c r="H128" s="860"/>
      <c r="I128" s="860"/>
      <c r="J128" s="860"/>
      <c r="K128" s="860"/>
      <c r="L128" s="860"/>
      <c r="M128" s="860"/>
      <c r="N128" s="860"/>
      <c r="O128" s="869"/>
      <c r="P128" s="108"/>
    </row>
    <row r="129" spans="1:16" s="94" customFormat="1" ht="20.25">
      <c r="A129" s="286" t="s">
        <v>179</v>
      </c>
      <c r="B129" s="969">
        <v>7.828</v>
      </c>
      <c r="C129" s="970">
        <v>13253.278828138305</v>
      </c>
      <c r="D129" s="971">
        <v>10861.693067620507</v>
      </c>
      <c r="E129" s="964">
        <v>1822.8261795264862</v>
      </c>
      <c r="F129" s="964">
        <v>0</v>
      </c>
      <c r="G129" s="964">
        <v>70.14350195878046</v>
      </c>
      <c r="H129" s="964">
        <v>0</v>
      </c>
      <c r="I129" s="964">
        <v>23.75021291091807</v>
      </c>
      <c r="J129" s="964">
        <v>25.77286663260092</v>
      </c>
      <c r="K129" s="964">
        <v>0</v>
      </c>
      <c r="L129" s="964">
        <v>12804.185828649293</v>
      </c>
      <c r="M129" s="964">
        <v>127.15040027252597</v>
      </c>
      <c r="N129" s="964">
        <v>321.9425992164878</v>
      </c>
      <c r="O129" s="972">
        <v>449.0929994890138</v>
      </c>
      <c r="P129" s="93"/>
    </row>
    <row r="130" spans="1:16" s="94" customFormat="1" ht="20.25">
      <c r="A130" s="287" t="s">
        <v>180</v>
      </c>
      <c r="B130" s="956">
        <v>9.126999999999997</v>
      </c>
      <c r="C130" s="955">
        <v>12784.248201307479</v>
      </c>
      <c r="D130" s="961">
        <v>10345.96070267704</v>
      </c>
      <c r="E130" s="962">
        <v>1299.1125232825686</v>
      </c>
      <c r="F130" s="962">
        <v>0</v>
      </c>
      <c r="G130" s="962">
        <v>65.74814652496258</v>
      </c>
      <c r="H130" s="962">
        <v>0</v>
      </c>
      <c r="I130" s="962">
        <v>0</v>
      </c>
      <c r="J130" s="962">
        <v>28.258646506701737</v>
      </c>
      <c r="K130" s="962">
        <v>0</v>
      </c>
      <c r="L130" s="962">
        <v>11739.080018991275</v>
      </c>
      <c r="M130" s="962">
        <v>437.01837040283414</v>
      </c>
      <c r="N130" s="962">
        <v>608.1498119133709</v>
      </c>
      <c r="O130" s="962">
        <v>1045.1681823162048</v>
      </c>
      <c r="P130" s="103"/>
    </row>
    <row r="131" spans="1:19" s="98" customFormat="1" ht="20.25">
      <c r="A131" s="288" t="s">
        <v>181</v>
      </c>
      <c r="B131" s="859">
        <f>B129-B130</f>
        <v>-1.2989999999999968</v>
      </c>
      <c r="C131" s="859">
        <f aca="true" t="shared" si="47" ref="C131:S131">C129-C130</f>
        <v>469.0306268308268</v>
      </c>
      <c r="D131" s="859">
        <f t="shared" si="47"/>
        <v>515.7323649434657</v>
      </c>
      <c r="E131" s="859">
        <f t="shared" si="47"/>
        <v>523.7136562439175</v>
      </c>
      <c r="F131" s="859">
        <f t="shared" si="47"/>
        <v>0</v>
      </c>
      <c r="G131" s="859">
        <f t="shared" si="47"/>
        <v>4.395355433817883</v>
      </c>
      <c r="H131" s="859">
        <f t="shared" si="47"/>
        <v>0</v>
      </c>
      <c r="I131" s="859">
        <f t="shared" si="47"/>
        <v>23.75021291091807</v>
      </c>
      <c r="J131" s="859">
        <f t="shared" si="47"/>
        <v>-2.4857798741008175</v>
      </c>
      <c r="K131" s="859">
        <f t="shared" si="47"/>
        <v>0</v>
      </c>
      <c r="L131" s="859">
        <f t="shared" si="47"/>
        <v>1065.1058096580182</v>
      </c>
      <c r="M131" s="859">
        <f t="shared" si="47"/>
        <v>-309.86797013030815</v>
      </c>
      <c r="N131" s="859">
        <f t="shared" si="47"/>
        <v>-286.20721269688306</v>
      </c>
      <c r="O131" s="859">
        <f t="shared" si="47"/>
        <v>-596.075182827191</v>
      </c>
      <c r="P131" s="279">
        <f t="shared" si="47"/>
        <v>0</v>
      </c>
      <c r="Q131" s="279">
        <f t="shared" si="47"/>
        <v>0</v>
      </c>
      <c r="R131" s="279">
        <f t="shared" si="47"/>
        <v>0</v>
      </c>
      <c r="S131" s="279">
        <f t="shared" si="47"/>
        <v>0</v>
      </c>
    </row>
    <row r="132" spans="1:19" s="98" customFormat="1" ht="21" thickBot="1">
      <c r="A132" s="288" t="s">
        <v>182</v>
      </c>
      <c r="B132" s="797">
        <f>+B129/B130*100</f>
        <v>85.76750301303827</v>
      </c>
      <c r="C132" s="797">
        <f aca="true" t="shared" si="48" ref="C132:S132">+C129/C130*100</f>
        <v>103.66881665190807</v>
      </c>
      <c r="D132" s="797">
        <f t="shared" si="48"/>
        <v>104.98486684576346</v>
      </c>
      <c r="E132" s="797">
        <f t="shared" si="48"/>
        <v>140.31318664534226</v>
      </c>
      <c r="F132" s="797">
        <v>0</v>
      </c>
      <c r="G132" s="797">
        <f t="shared" si="48"/>
        <v>106.68513968245341</v>
      </c>
      <c r="H132" s="797">
        <v>0</v>
      </c>
      <c r="I132" s="797">
        <v>0</v>
      </c>
      <c r="J132" s="797">
        <f t="shared" si="48"/>
        <v>91.20347156927244</v>
      </c>
      <c r="K132" s="797">
        <v>0</v>
      </c>
      <c r="L132" s="797">
        <f t="shared" si="48"/>
        <v>109.07316253006974</v>
      </c>
      <c r="M132" s="797">
        <f t="shared" si="48"/>
        <v>29.09497835418714</v>
      </c>
      <c r="N132" s="797">
        <f t="shared" si="48"/>
        <v>52.93804140193462</v>
      </c>
      <c r="O132" s="797">
        <f t="shared" si="48"/>
        <v>42.96849130001025</v>
      </c>
      <c r="P132" s="236" t="e">
        <f t="shared" si="48"/>
        <v>#DIV/0!</v>
      </c>
      <c r="Q132" s="236" t="e">
        <f t="shared" si="48"/>
        <v>#DIV/0!</v>
      </c>
      <c r="R132" s="236" t="e">
        <f t="shared" si="48"/>
        <v>#DIV/0!</v>
      </c>
      <c r="S132" s="236" t="e">
        <f t="shared" si="48"/>
        <v>#DIV/0!</v>
      </c>
    </row>
    <row r="133" spans="1:16" s="102" customFormat="1" ht="34.5" thickBot="1">
      <c r="A133" s="450" t="s">
        <v>107</v>
      </c>
      <c r="B133" s="878"/>
      <c r="C133" s="861"/>
      <c r="D133" s="860"/>
      <c r="E133" s="860"/>
      <c r="F133" s="860"/>
      <c r="G133" s="860"/>
      <c r="H133" s="860"/>
      <c r="I133" s="860"/>
      <c r="J133" s="860"/>
      <c r="K133" s="860"/>
      <c r="L133" s="860"/>
      <c r="M133" s="860"/>
      <c r="N133" s="860"/>
      <c r="O133" s="869"/>
      <c r="P133" s="108"/>
    </row>
    <row r="134" spans="1:16" s="94" customFormat="1" ht="20.25">
      <c r="A134" s="286" t="s">
        <v>179</v>
      </c>
      <c r="B134" s="969">
        <v>755.5860000000001</v>
      </c>
      <c r="C134" s="970">
        <v>16314.9406553324</v>
      </c>
      <c r="D134" s="971">
        <v>12367.812201390712</v>
      </c>
      <c r="E134" s="964">
        <v>1663.9951199025206</v>
      </c>
      <c r="F134" s="964">
        <v>352.2683056594483</v>
      </c>
      <c r="G134" s="964">
        <v>0.5508969197417632</v>
      </c>
      <c r="H134" s="964">
        <v>0</v>
      </c>
      <c r="I134" s="964">
        <v>34.33990306861163</v>
      </c>
      <c r="J134" s="964">
        <v>77.76899871975745</v>
      </c>
      <c r="K134" s="964">
        <v>24.558091335731472</v>
      </c>
      <c r="L134" s="964">
        <v>14521.293516996524</v>
      </c>
      <c r="M134" s="964">
        <v>823.0976795934982</v>
      </c>
      <c r="N134" s="964">
        <v>970.5494587423979</v>
      </c>
      <c r="O134" s="972">
        <v>1793.6471383358962</v>
      </c>
      <c r="P134" s="93"/>
    </row>
    <row r="135" spans="1:16" s="94" customFormat="1" ht="20.25">
      <c r="A135" s="287" t="s">
        <v>180</v>
      </c>
      <c r="B135" s="956">
        <v>760.2350000000001</v>
      </c>
      <c r="C135" s="955">
        <v>15952.918505462118</v>
      </c>
      <c r="D135" s="961">
        <v>12114.57455041313</v>
      </c>
      <c r="E135" s="962">
        <v>1629.5468944909583</v>
      </c>
      <c r="F135" s="962">
        <v>340.97987245172</v>
      </c>
      <c r="G135" s="962">
        <v>0.4824166211763467</v>
      </c>
      <c r="H135" s="962">
        <v>0</v>
      </c>
      <c r="I135" s="962">
        <v>21.399742623443174</v>
      </c>
      <c r="J135" s="962">
        <v>79.38685625716612</v>
      </c>
      <c r="K135" s="962">
        <v>44.940380277151135</v>
      </c>
      <c r="L135" s="962">
        <v>14231.310713134744</v>
      </c>
      <c r="M135" s="962">
        <v>847.485645885811</v>
      </c>
      <c r="N135" s="962">
        <v>874.1221464415605</v>
      </c>
      <c r="O135" s="962">
        <v>1721.6077923273715</v>
      </c>
      <c r="P135" s="103"/>
    </row>
    <row r="136" spans="1:16" s="98" customFormat="1" ht="21" thickBot="1">
      <c r="A136" s="288" t="s">
        <v>181</v>
      </c>
      <c r="B136" s="859">
        <f>B134-B135</f>
        <v>-4.649000000000001</v>
      </c>
      <c r="C136" s="859">
        <f aca="true" t="shared" si="49" ref="C136:O136">C134-C135</f>
        <v>362.0221498702831</v>
      </c>
      <c r="D136" s="859">
        <f t="shared" si="49"/>
        <v>253.23765097758223</v>
      </c>
      <c r="E136" s="859">
        <f t="shared" si="49"/>
        <v>34.44822541156236</v>
      </c>
      <c r="F136" s="859">
        <f t="shared" si="49"/>
        <v>11.288433207728303</v>
      </c>
      <c r="G136" s="859">
        <f t="shared" si="49"/>
        <v>0.06848029856541654</v>
      </c>
      <c r="H136" s="859">
        <f t="shared" si="49"/>
        <v>0</v>
      </c>
      <c r="I136" s="859">
        <f t="shared" si="49"/>
        <v>12.940160445168459</v>
      </c>
      <c r="J136" s="859">
        <f t="shared" si="49"/>
        <v>-1.6178575374086677</v>
      </c>
      <c r="K136" s="859">
        <f t="shared" si="49"/>
        <v>-20.382288941419663</v>
      </c>
      <c r="L136" s="859">
        <f t="shared" si="49"/>
        <v>289.98280386177976</v>
      </c>
      <c r="M136" s="859">
        <f t="shared" si="49"/>
        <v>-24.38796629231274</v>
      </c>
      <c r="N136" s="859">
        <f t="shared" si="49"/>
        <v>96.42731230083734</v>
      </c>
      <c r="O136" s="859">
        <f t="shared" si="49"/>
        <v>72.03934600852472</v>
      </c>
      <c r="P136" s="105"/>
    </row>
    <row r="137" spans="1:16" s="98" customFormat="1" ht="21" thickBot="1">
      <c r="A137" s="288" t="s">
        <v>182</v>
      </c>
      <c r="B137" s="797">
        <f>+B134/B135*100</f>
        <v>99.38847856254974</v>
      </c>
      <c r="C137" s="797">
        <f aca="true" t="shared" si="50" ref="C137:O137">+C134/C135*100</f>
        <v>102.2693161113205</v>
      </c>
      <c r="D137" s="797">
        <f t="shared" si="50"/>
        <v>102.09035529827126</v>
      </c>
      <c r="E137" s="797">
        <f t="shared" si="50"/>
        <v>102.11397570257243</v>
      </c>
      <c r="F137" s="797">
        <f t="shared" si="50"/>
        <v>103.31058637759524</v>
      </c>
      <c r="G137" s="797">
        <f t="shared" si="50"/>
        <v>114.19526101700872</v>
      </c>
      <c r="H137" s="797">
        <v>0</v>
      </c>
      <c r="I137" s="797">
        <f t="shared" si="50"/>
        <v>160.46876671774857</v>
      </c>
      <c r="J137" s="797">
        <f t="shared" si="50"/>
        <v>97.96205869121738</v>
      </c>
      <c r="K137" s="797">
        <f t="shared" si="50"/>
        <v>54.645935758174815</v>
      </c>
      <c r="L137" s="797">
        <f t="shared" si="50"/>
        <v>102.0376394676995</v>
      </c>
      <c r="M137" s="797">
        <f t="shared" si="50"/>
        <v>97.1223151199426</v>
      </c>
      <c r="N137" s="797">
        <f t="shared" si="50"/>
        <v>111.03133157000775</v>
      </c>
      <c r="O137" s="797">
        <f t="shared" si="50"/>
        <v>104.18442262689447</v>
      </c>
      <c r="P137" s="106"/>
    </row>
    <row r="138" spans="1:16" s="102" customFormat="1" ht="34.5" thickBot="1">
      <c r="A138" s="407" t="s">
        <v>108</v>
      </c>
      <c r="B138" s="860"/>
      <c r="C138" s="861"/>
      <c r="D138" s="860"/>
      <c r="E138" s="860"/>
      <c r="F138" s="860"/>
      <c r="G138" s="860"/>
      <c r="H138" s="860"/>
      <c r="I138" s="860"/>
      <c r="J138" s="860"/>
      <c r="K138" s="860"/>
      <c r="L138" s="860"/>
      <c r="M138" s="860"/>
      <c r="N138" s="860"/>
      <c r="O138" s="869"/>
      <c r="P138" s="108"/>
    </row>
    <row r="139" spans="1:16" s="94" customFormat="1" ht="20.25">
      <c r="A139" s="286" t="s">
        <v>179</v>
      </c>
      <c r="B139" s="969">
        <v>2456.6500000000005</v>
      </c>
      <c r="C139" s="970">
        <v>14463.743783879132</v>
      </c>
      <c r="D139" s="971">
        <v>10937.39889687175</v>
      </c>
      <c r="E139" s="964">
        <v>1520.0504413191409</v>
      </c>
      <c r="F139" s="964">
        <v>283.23689441583736</v>
      </c>
      <c r="G139" s="964">
        <v>26.234133203074645</v>
      </c>
      <c r="H139" s="964">
        <v>0</v>
      </c>
      <c r="I139" s="964">
        <v>49.383747515247705</v>
      </c>
      <c r="J139" s="964">
        <v>210.99444365294198</v>
      </c>
      <c r="K139" s="964">
        <v>0</v>
      </c>
      <c r="L139" s="964">
        <v>13027.298556977988</v>
      </c>
      <c r="M139" s="964">
        <v>619.3491136303503</v>
      </c>
      <c r="N139" s="964">
        <v>817.0961132707819</v>
      </c>
      <c r="O139" s="972">
        <v>1436.445226901132</v>
      </c>
      <c r="P139" s="93"/>
    </row>
    <row r="140" spans="1:16" s="94" customFormat="1" ht="20.25">
      <c r="A140" s="287" t="s">
        <v>180</v>
      </c>
      <c r="B140" s="956">
        <v>2570.7110000000002</v>
      </c>
      <c r="C140" s="955">
        <v>14355.095697908737</v>
      </c>
      <c r="D140" s="961">
        <v>10946.214977101674</v>
      </c>
      <c r="E140" s="962">
        <v>1456.3471286089082</v>
      </c>
      <c r="F140" s="962">
        <v>277.42999245474635</v>
      </c>
      <c r="G140" s="962">
        <v>26.309290827842307</v>
      </c>
      <c r="H140" s="962">
        <v>0</v>
      </c>
      <c r="I140" s="962">
        <v>48.99960879824039</v>
      </c>
      <c r="J140" s="962">
        <v>213.79759659227855</v>
      </c>
      <c r="K140" s="962">
        <v>0</v>
      </c>
      <c r="L140" s="962">
        <v>12969.09859438369</v>
      </c>
      <c r="M140" s="962">
        <v>614.9331838545829</v>
      </c>
      <c r="N140" s="962">
        <v>771.0639196704731</v>
      </c>
      <c r="O140" s="962">
        <v>1385.997103525056</v>
      </c>
      <c r="P140" s="103"/>
    </row>
    <row r="141" spans="1:16" s="98" customFormat="1" ht="21" thickBot="1">
      <c r="A141" s="288" t="s">
        <v>181</v>
      </c>
      <c r="B141" s="859">
        <f>B139-B140</f>
        <v>-114.0609999999997</v>
      </c>
      <c r="C141" s="859">
        <f aca="true" t="shared" si="51" ref="C141:O141">C139-C140</f>
        <v>108.64808597039519</v>
      </c>
      <c r="D141" s="859">
        <f t="shared" si="51"/>
        <v>-8.81608022992441</v>
      </c>
      <c r="E141" s="859">
        <f t="shared" si="51"/>
        <v>63.703312710232694</v>
      </c>
      <c r="F141" s="859">
        <f t="shared" si="51"/>
        <v>5.806901961091</v>
      </c>
      <c r="G141" s="859">
        <f t="shared" si="51"/>
        <v>-0.07515762476766241</v>
      </c>
      <c r="H141" s="859">
        <f t="shared" si="51"/>
        <v>0</v>
      </c>
      <c r="I141" s="859">
        <f t="shared" si="51"/>
        <v>0.3841387170073176</v>
      </c>
      <c r="J141" s="859">
        <f t="shared" si="51"/>
        <v>-2.80315293933657</v>
      </c>
      <c r="K141" s="859">
        <f t="shared" si="51"/>
        <v>0</v>
      </c>
      <c r="L141" s="859">
        <f t="shared" si="51"/>
        <v>58.199962594298995</v>
      </c>
      <c r="M141" s="859">
        <f t="shared" si="51"/>
        <v>4.415929775767381</v>
      </c>
      <c r="N141" s="859">
        <f t="shared" si="51"/>
        <v>46.0321936003088</v>
      </c>
      <c r="O141" s="859">
        <f t="shared" si="51"/>
        <v>50.448123376075955</v>
      </c>
      <c r="P141" s="105"/>
    </row>
    <row r="142" spans="1:16" s="98" customFormat="1" ht="21" thickBot="1">
      <c r="A142" s="288" t="s">
        <v>182</v>
      </c>
      <c r="B142" s="797">
        <f>+B139/B140*100</f>
        <v>95.56305629065268</v>
      </c>
      <c r="C142" s="797">
        <f aca="true" t="shared" si="52" ref="C142:O142">+C139/C140*100</f>
        <v>100.7568607570218</v>
      </c>
      <c r="D142" s="797">
        <f t="shared" si="52"/>
        <v>99.91946001199167</v>
      </c>
      <c r="E142" s="797">
        <f t="shared" si="52"/>
        <v>104.37418466097994</v>
      </c>
      <c r="F142" s="797">
        <f t="shared" si="52"/>
        <v>102.09310533072167</v>
      </c>
      <c r="G142" s="797">
        <f t="shared" si="52"/>
        <v>99.71433048021147</v>
      </c>
      <c r="H142" s="797">
        <v>0</v>
      </c>
      <c r="I142" s="797">
        <f t="shared" si="52"/>
        <v>100.78396282425241</v>
      </c>
      <c r="J142" s="797">
        <f t="shared" si="52"/>
        <v>98.68887537371045</v>
      </c>
      <c r="K142" s="797">
        <v>0</v>
      </c>
      <c r="L142" s="797">
        <f t="shared" si="52"/>
        <v>100.44875873346743</v>
      </c>
      <c r="M142" s="797">
        <f t="shared" si="52"/>
        <v>100.71811538094057</v>
      </c>
      <c r="N142" s="797">
        <f t="shared" si="52"/>
        <v>105.96995818712169</v>
      </c>
      <c r="O142" s="797">
        <f t="shared" si="52"/>
        <v>103.63984334799613</v>
      </c>
      <c r="P142" s="106"/>
    </row>
    <row r="143" spans="1:16" s="102" customFormat="1" ht="34.5" thickBot="1">
      <c r="A143" s="407" t="s">
        <v>109</v>
      </c>
      <c r="B143" s="860"/>
      <c r="C143" s="861"/>
      <c r="D143" s="860"/>
      <c r="E143" s="860"/>
      <c r="F143" s="860"/>
      <c r="G143" s="860"/>
      <c r="H143" s="860"/>
      <c r="I143" s="860"/>
      <c r="J143" s="860"/>
      <c r="K143" s="860"/>
      <c r="L143" s="860"/>
      <c r="M143" s="860"/>
      <c r="N143" s="860"/>
      <c r="O143" s="869"/>
      <c r="P143" s="108"/>
    </row>
    <row r="144" spans="1:16" s="94" customFormat="1" ht="20.25">
      <c r="A144" s="286" t="s">
        <v>179</v>
      </c>
      <c r="B144" s="969">
        <v>1304.4760000000006</v>
      </c>
      <c r="C144" s="970">
        <v>17075.352350931193</v>
      </c>
      <c r="D144" s="971">
        <v>11670.246712089765</v>
      </c>
      <c r="E144" s="964">
        <v>1732.521206471666</v>
      </c>
      <c r="F144" s="964">
        <v>255.79057542389933</v>
      </c>
      <c r="G144" s="964">
        <v>112.2876158702804</v>
      </c>
      <c r="H144" s="964">
        <v>0</v>
      </c>
      <c r="I144" s="964">
        <v>52.551688698501636</v>
      </c>
      <c r="J144" s="964">
        <v>978.4592306284926</v>
      </c>
      <c r="K144" s="964">
        <v>0</v>
      </c>
      <c r="L144" s="964">
        <v>14801.857029182602</v>
      </c>
      <c r="M144" s="964">
        <v>888.185434866822</v>
      </c>
      <c r="N144" s="964">
        <v>1385.3098868817817</v>
      </c>
      <c r="O144" s="972">
        <v>2273.4953217486036</v>
      </c>
      <c r="P144" s="93"/>
    </row>
    <row r="145" spans="1:16" s="94" customFormat="1" ht="20.25">
      <c r="A145" s="287" t="s">
        <v>180</v>
      </c>
      <c r="B145" s="956">
        <v>1312.7199999999996</v>
      </c>
      <c r="C145" s="955">
        <v>16827.107265829734</v>
      </c>
      <c r="D145" s="961">
        <v>11705.149676498664</v>
      </c>
      <c r="E145" s="962">
        <v>1674.717952038516</v>
      </c>
      <c r="F145" s="962">
        <v>260.28132427326466</v>
      </c>
      <c r="G145" s="962">
        <v>113.67967527982613</v>
      </c>
      <c r="H145" s="962">
        <v>0</v>
      </c>
      <c r="I145" s="962">
        <v>61.16828671257645</v>
      </c>
      <c r="J145" s="962">
        <v>1004.3564126394051</v>
      </c>
      <c r="K145" s="962">
        <v>0</v>
      </c>
      <c r="L145" s="962">
        <v>14819.35332744225</v>
      </c>
      <c r="M145" s="962">
        <v>801.9771923944173</v>
      </c>
      <c r="N145" s="962">
        <v>1205.7767459930533</v>
      </c>
      <c r="O145" s="962">
        <v>2007.7539383874705</v>
      </c>
      <c r="P145" s="103"/>
    </row>
    <row r="146" spans="1:16" s="98" customFormat="1" ht="21" thickBot="1">
      <c r="A146" s="288" t="s">
        <v>181</v>
      </c>
      <c r="B146" s="859">
        <f>B144-B145</f>
        <v>-8.243999999999005</v>
      </c>
      <c r="C146" s="859">
        <f aca="true" t="shared" si="53" ref="C146:O146">C144-C145</f>
        <v>248.24508510145824</v>
      </c>
      <c r="D146" s="859">
        <f t="shared" si="53"/>
        <v>-34.9029644088987</v>
      </c>
      <c r="E146" s="859">
        <f t="shared" si="53"/>
        <v>57.80325443314996</v>
      </c>
      <c r="F146" s="859">
        <f t="shared" si="53"/>
        <v>-4.490748849365332</v>
      </c>
      <c r="G146" s="859">
        <f t="shared" si="53"/>
        <v>-1.3920594095457233</v>
      </c>
      <c r="H146" s="859">
        <f t="shared" si="53"/>
        <v>0</v>
      </c>
      <c r="I146" s="859">
        <f t="shared" si="53"/>
        <v>-8.616598014074818</v>
      </c>
      <c r="J146" s="859">
        <f t="shared" si="53"/>
        <v>-25.897182010912502</v>
      </c>
      <c r="K146" s="859">
        <f t="shared" si="53"/>
        <v>0</v>
      </c>
      <c r="L146" s="859">
        <f t="shared" si="53"/>
        <v>-17.49629825964803</v>
      </c>
      <c r="M146" s="859">
        <f t="shared" si="53"/>
        <v>86.20824247240466</v>
      </c>
      <c r="N146" s="859">
        <f t="shared" si="53"/>
        <v>179.53314088872844</v>
      </c>
      <c r="O146" s="859">
        <f t="shared" si="53"/>
        <v>265.7413833611331</v>
      </c>
      <c r="P146" s="105"/>
    </row>
    <row r="147" spans="1:16" s="98" customFormat="1" ht="21" thickBot="1">
      <c r="A147" s="288" t="s">
        <v>182</v>
      </c>
      <c r="B147" s="797">
        <f>+B144/B145*100</f>
        <v>99.37199098055952</v>
      </c>
      <c r="C147" s="797">
        <f aca="true" t="shared" si="54" ref="C147:O147">+C144/C145*100</f>
        <v>101.47526892875736</v>
      </c>
      <c r="D147" s="797">
        <f t="shared" si="54"/>
        <v>99.70181530887233</v>
      </c>
      <c r="E147" s="797">
        <f t="shared" si="54"/>
        <v>103.45152175402373</v>
      </c>
      <c r="F147" s="797">
        <f t="shared" si="54"/>
        <v>98.27465575492056</v>
      </c>
      <c r="G147" s="797">
        <f t="shared" si="54"/>
        <v>98.77545444590766</v>
      </c>
      <c r="H147" s="797">
        <v>0</v>
      </c>
      <c r="I147" s="797">
        <f t="shared" si="54"/>
        <v>85.91329187530896</v>
      </c>
      <c r="J147" s="797">
        <f t="shared" si="54"/>
        <v>97.4215147446656</v>
      </c>
      <c r="K147" s="797">
        <v>0</v>
      </c>
      <c r="L147" s="797">
        <f t="shared" si="54"/>
        <v>99.88193615555917</v>
      </c>
      <c r="M147" s="797">
        <f t="shared" si="54"/>
        <v>110.74946311316131</v>
      </c>
      <c r="N147" s="797">
        <f t="shared" si="54"/>
        <v>114.88941808550707</v>
      </c>
      <c r="O147" s="797">
        <f t="shared" si="54"/>
        <v>113.23575455538956</v>
      </c>
      <c r="P147" s="106"/>
    </row>
    <row r="148" spans="1:16" s="102" customFormat="1" ht="34.5" hidden="1" thickBot="1">
      <c r="A148" s="333" t="s">
        <v>65</v>
      </c>
      <c r="B148" s="778"/>
      <c r="C148" s="846"/>
      <c r="D148" s="778"/>
      <c r="E148" s="778"/>
      <c r="F148" s="778"/>
      <c r="G148" s="778"/>
      <c r="H148" s="778"/>
      <c r="I148" s="778"/>
      <c r="J148" s="778"/>
      <c r="K148" s="778"/>
      <c r="L148" s="778"/>
      <c r="M148" s="778"/>
      <c r="N148" s="778"/>
      <c r="O148" s="806"/>
      <c r="P148" s="187"/>
    </row>
    <row r="149" spans="1:16" s="94" customFormat="1" ht="21" hidden="1" thickBot="1">
      <c r="A149" s="334" t="s">
        <v>96</v>
      </c>
      <c r="B149" s="879"/>
      <c r="C149" s="880"/>
      <c r="D149" s="864"/>
      <c r="E149" s="864"/>
      <c r="F149" s="864"/>
      <c r="G149" s="864"/>
      <c r="H149" s="864"/>
      <c r="I149" s="864"/>
      <c r="J149" s="864"/>
      <c r="K149" s="864"/>
      <c r="L149" s="864"/>
      <c r="M149" s="864"/>
      <c r="N149" s="864"/>
      <c r="O149" s="974"/>
      <c r="P149" s="179">
        <v>8.9</v>
      </c>
    </row>
    <row r="150" spans="1:16" s="94" customFormat="1" ht="21" hidden="1" thickBot="1">
      <c r="A150" s="360" t="s">
        <v>96</v>
      </c>
      <c r="B150" s="882"/>
      <c r="C150" s="850"/>
      <c r="D150" s="830"/>
      <c r="E150" s="830"/>
      <c r="F150" s="830"/>
      <c r="G150" s="830"/>
      <c r="H150" s="830"/>
      <c r="I150" s="830"/>
      <c r="J150" s="830"/>
      <c r="K150" s="830"/>
      <c r="L150" s="830"/>
      <c r="M150" s="830"/>
      <c r="N150" s="830"/>
      <c r="O150" s="984"/>
      <c r="P150" s="189">
        <v>8.9</v>
      </c>
    </row>
    <row r="151" spans="1:16" s="98" customFormat="1" ht="21" hidden="1" thickBot="1">
      <c r="A151" s="336" t="s">
        <v>94</v>
      </c>
      <c r="B151" s="859">
        <f aca="true" t="shared" si="55" ref="B151:O151">+B149-B150</f>
        <v>0</v>
      </c>
      <c r="C151" s="852">
        <f t="shared" si="55"/>
        <v>0</v>
      </c>
      <c r="D151" s="794">
        <f t="shared" si="55"/>
        <v>0</v>
      </c>
      <c r="E151" s="794">
        <f t="shared" si="55"/>
        <v>0</v>
      </c>
      <c r="F151" s="794">
        <f t="shared" si="55"/>
        <v>0</v>
      </c>
      <c r="G151" s="794">
        <f t="shared" si="55"/>
        <v>0</v>
      </c>
      <c r="H151" s="794">
        <f t="shared" si="55"/>
        <v>0</v>
      </c>
      <c r="I151" s="794">
        <f t="shared" si="55"/>
        <v>0</v>
      </c>
      <c r="J151" s="794">
        <f t="shared" si="55"/>
        <v>0</v>
      </c>
      <c r="K151" s="794"/>
      <c r="L151" s="794">
        <f t="shared" si="55"/>
        <v>0</v>
      </c>
      <c r="M151" s="794">
        <f t="shared" si="55"/>
        <v>0</v>
      </c>
      <c r="N151" s="794">
        <f t="shared" si="55"/>
        <v>0</v>
      </c>
      <c r="O151" s="976">
        <f t="shared" si="55"/>
        <v>0</v>
      </c>
      <c r="P151" s="190"/>
    </row>
    <row r="152" spans="1:16" s="98" customFormat="1" ht="21" hidden="1" thickBot="1">
      <c r="A152" s="337" t="s">
        <v>95</v>
      </c>
      <c r="B152" s="797" t="e">
        <f aca="true" t="shared" si="56" ref="B152:O152">+B149/B150*100</f>
        <v>#DIV/0!</v>
      </c>
      <c r="C152" s="854" t="e">
        <f t="shared" si="56"/>
        <v>#DIV/0!</v>
      </c>
      <c r="D152" s="797" t="e">
        <f t="shared" si="56"/>
        <v>#DIV/0!</v>
      </c>
      <c r="E152" s="797" t="e">
        <f t="shared" si="56"/>
        <v>#DIV/0!</v>
      </c>
      <c r="F152" s="797" t="e">
        <f t="shared" si="56"/>
        <v>#DIV/0!</v>
      </c>
      <c r="G152" s="797" t="e">
        <f t="shared" si="56"/>
        <v>#DIV/0!</v>
      </c>
      <c r="H152" s="797" t="e">
        <f t="shared" si="56"/>
        <v>#DIV/0!</v>
      </c>
      <c r="I152" s="797" t="e">
        <f t="shared" si="56"/>
        <v>#DIV/0!</v>
      </c>
      <c r="J152" s="797" t="e">
        <f t="shared" si="56"/>
        <v>#DIV/0!</v>
      </c>
      <c r="K152" s="797"/>
      <c r="L152" s="797" t="e">
        <f t="shared" si="56"/>
        <v>#DIV/0!</v>
      </c>
      <c r="M152" s="797" t="e">
        <f t="shared" si="56"/>
        <v>#DIV/0!</v>
      </c>
      <c r="N152" s="797" t="e">
        <f t="shared" si="56"/>
        <v>#DIV/0!</v>
      </c>
      <c r="O152" s="977" t="e">
        <f t="shared" si="56"/>
        <v>#DIV/0!</v>
      </c>
      <c r="P152" s="191"/>
    </row>
    <row r="153" spans="1:16" s="102" customFormat="1" ht="34.5" thickBot="1">
      <c r="A153" s="407" t="s">
        <v>110</v>
      </c>
      <c r="B153" s="860"/>
      <c r="C153" s="861"/>
      <c r="D153" s="860"/>
      <c r="E153" s="860"/>
      <c r="F153" s="860"/>
      <c r="G153" s="860"/>
      <c r="H153" s="860"/>
      <c r="I153" s="860"/>
      <c r="J153" s="860"/>
      <c r="K153" s="860"/>
      <c r="L153" s="860"/>
      <c r="M153" s="860"/>
      <c r="N153" s="860"/>
      <c r="O153" s="869"/>
      <c r="P153" s="108"/>
    </row>
    <row r="154" spans="1:16" s="94" customFormat="1" ht="20.25">
      <c r="A154" s="286" t="s">
        <v>179</v>
      </c>
      <c r="B154" s="969">
        <v>205.953</v>
      </c>
      <c r="C154" s="970">
        <v>18043.33229749829</v>
      </c>
      <c r="D154" s="971">
        <v>13740.4533234929</v>
      </c>
      <c r="E154" s="964">
        <v>1866.2870493106032</v>
      </c>
      <c r="F154" s="964">
        <v>96.27762968573737</v>
      </c>
      <c r="G154" s="964">
        <v>0</v>
      </c>
      <c r="H154" s="964">
        <v>0</v>
      </c>
      <c r="I154" s="964">
        <v>0</v>
      </c>
      <c r="J154" s="964">
        <v>4.331085247605036</v>
      </c>
      <c r="K154" s="964">
        <v>0</v>
      </c>
      <c r="L154" s="964">
        <v>15707.349087736844</v>
      </c>
      <c r="M154" s="964">
        <v>1229.7538758843032</v>
      </c>
      <c r="N154" s="964">
        <v>1106.2293338771467</v>
      </c>
      <c r="O154" s="972">
        <v>2335.98320976145</v>
      </c>
      <c r="P154" s="93"/>
    </row>
    <row r="155" spans="1:16" s="94" customFormat="1" ht="20.25">
      <c r="A155" s="287" t="s">
        <v>180</v>
      </c>
      <c r="B155" s="956">
        <v>213.9759999999999</v>
      </c>
      <c r="C155" s="955">
        <v>18167.944457945447</v>
      </c>
      <c r="D155" s="961">
        <v>13836.487113819623</v>
      </c>
      <c r="E155" s="962">
        <v>1893.5040222579487</v>
      </c>
      <c r="F155" s="962">
        <v>104.967768970975</v>
      </c>
      <c r="G155" s="962">
        <v>0</v>
      </c>
      <c r="H155" s="962">
        <v>0</v>
      </c>
      <c r="I155" s="962">
        <v>0</v>
      </c>
      <c r="J155" s="962">
        <v>4.371206739696666</v>
      </c>
      <c r="K155" s="962">
        <v>0</v>
      </c>
      <c r="L155" s="962">
        <v>15839.330111788246</v>
      </c>
      <c r="M155" s="962">
        <v>1274.551429443801</v>
      </c>
      <c r="N155" s="962">
        <v>1054.062916713401</v>
      </c>
      <c r="O155" s="962">
        <v>2328.614346157202</v>
      </c>
      <c r="P155" s="103"/>
    </row>
    <row r="156" spans="1:16" s="98" customFormat="1" ht="21" thickBot="1">
      <c r="A156" s="288" t="s">
        <v>181</v>
      </c>
      <c r="B156" s="859">
        <f>B154-B155</f>
        <v>-8.02299999999991</v>
      </c>
      <c r="C156" s="859">
        <f aca="true" t="shared" si="57" ref="C156:O156">C154-C155</f>
        <v>-124.61216044715547</v>
      </c>
      <c r="D156" s="859">
        <f t="shared" si="57"/>
        <v>-96.03379032672274</v>
      </c>
      <c r="E156" s="859">
        <f t="shared" si="57"/>
        <v>-27.21697294734554</v>
      </c>
      <c r="F156" s="859">
        <f t="shared" si="57"/>
        <v>-8.690139285237635</v>
      </c>
      <c r="G156" s="859">
        <f t="shared" si="57"/>
        <v>0</v>
      </c>
      <c r="H156" s="859">
        <f>H154-H155</f>
        <v>0</v>
      </c>
      <c r="I156" s="859">
        <f>I154-I155</f>
        <v>0</v>
      </c>
      <c r="J156" s="859">
        <f t="shared" si="57"/>
        <v>-0.04012149209162974</v>
      </c>
      <c r="K156" s="859">
        <f t="shared" si="57"/>
        <v>0</v>
      </c>
      <c r="L156" s="859">
        <f t="shared" si="57"/>
        <v>-131.98102405140162</v>
      </c>
      <c r="M156" s="859">
        <f t="shared" si="57"/>
        <v>-44.79755355949783</v>
      </c>
      <c r="N156" s="859">
        <f t="shared" si="57"/>
        <v>52.16641716374579</v>
      </c>
      <c r="O156" s="859">
        <f t="shared" si="57"/>
        <v>7.368863604247963</v>
      </c>
      <c r="P156" s="105"/>
    </row>
    <row r="157" spans="1:16" s="98" customFormat="1" ht="21" thickBot="1">
      <c r="A157" s="288" t="s">
        <v>182</v>
      </c>
      <c r="B157" s="797">
        <f>+B154/B155*100</f>
        <v>96.25051407634506</v>
      </c>
      <c r="C157" s="797">
        <f aca="true" t="shared" si="58" ref="C157:O157">+C154/C155*100</f>
        <v>99.3141097456809</v>
      </c>
      <c r="D157" s="797">
        <f t="shared" si="58"/>
        <v>99.30593806407114</v>
      </c>
      <c r="E157" s="797">
        <f t="shared" si="58"/>
        <v>98.56261340734359</v>
      </c>
      <c r="F157" s="797">
        <f t="shared" si="58"/>
        <v>91.72113557291993</v>
      </c>
      <c r="G157" s="797">
        <v>0</v>
      </c>
      <c r="H157" s="797">
        <v>0</v>
      </c>
      <c r="I157" s="797">
        <v>0</v>
      </c>
      <c r="J157" s="797">
        <f t="shared" si="58"/>
        <v>99.0821415119246</v>
      </c>
      <c r="K157" s="797">
        <v>0</v>
      </c>
      <c r="L157" s="797">
        <f t="shared" si="58"/>
        <v>99.16675122546265</v>
      </c>
      <c r="M157" s="797">
        <f t="shared" si="58"/>
        <v>96.48522982089102</v>
      </c>
      <c r="N157" s="797">
        <f t="shared" si="58"/>
        <v>104.94908001567897</v>
      </c>
      <c r="O157" s="797">
        <f t="shared" si="58"/>
        <v>100.31644843279474</v>
      </c>
      <c r="P157" s="106"/>
    </row>
    <row r="158" spans="1:16" s="213" customFormat="1" ht="34.5" thickBot="1">
      <c r="A158" s="408" t="s">
        <v>125</v>
      </c>
      <c r="B158" s="870"/>
      <c r="C158" s="871"/>
      <c r="D158" s="870"/>
      <c r="E158" s="870"/>
      <c r="F158" s="870"/>
      <c r="G158" s="870"/>
      <c r="H158" s="870"/>
      <c r="I158" s="870"/>
      <c r="J158" s="870"/>
      <c r="K158" s="870"/>
      <c r="L158" s="870"/>
      <c r="M158" s="870"/>
      <c r="N158" s="870"/>
      <c r="O158" s="978"/>
      <c r="P158" s="219"/>
    </row>
    <row r="159" spans="1:16" s="215" customFormat="1" ht="20.25">
      <c r="A159" s="286" t="s">
        <v>179</v>
      </c>
      <c r="B159" s="969">
        <v>20606.50799999991</v>
      </c>
      <c r="C159" s="970">
        <v>13972.94722376064</v>
      </c>
      <c r="D159" s="971">
        <v>10946.11089613051</v>
      </c>
      <c r="E159" s="964">
        <v>1442.8074494717976</v>
      </c>
      <c r="F159" s="964">
        <v>312.8521419867303</v>
      </c>
      <c r="G159" s="964">
        <v>1.0433799199100964</v>
      </c>
      <c r="H159" s="964">
        <v>0</v>
      </c>
      <c r="I159" s="964">
        <v>5.9473201378904434</v>
      </c>
      <c r="J159" s="964">
        <v>7.018086227904351</v>
      </c>
      <c r="K159" s="964">
        <v>0</v>
      </c>
      <c r="L159" s="964">
        <v>12715.779273874743</v>
      </c>
      <c r="M159" s="964">
        <v>444.2291038992825</v>
      </c>
      <c r="N159" s="964">
        <v>812.9388459865902</v>
      </c>
      <c r="O159" s="972">
        <v>1257.1679498858725</v>
      </c>
      <c r="P159" s="214"/>
    </row>
    <row r="160" spans="1:16" s="215" customFormat="1" ht="20.25">
      <c r="A160" s="287" t="s">
        <v>180</v>
      </c>
      <c r="B160" s="956">
        <v>20429.82699999998</v>
      </c>
      <c r="C160" s="955">
        <v>13834.802553638852</v>
      </c>
      <c r="D160" s="961">
        <v>10987.158265379976</v>
      </c>
      <c r="E160" s="962">
        <v>1403.517436377057</v>
      </c>
      <c r="F160" s="962">
        <v>313.42063412153914</v>
      </c>
      <c r="G160" s="962">
        <v>0.9831744210723543</v>
      </c>
      <c r="H160" s="962">
        <v>0</v>
      </c>
      <c r="I160" s="962">
        <v>6.126936366127819</v>
      </c>
      <c r="J160" s="962">
        <v>7.282481311923672</v>
      </c>
      <c r="K160" s="962">
        <v>0</v>
      </c>
      <c r="L160" s="962">
        <v>12718.488927977696</v>
      </c>
      <c r="M160" s="962">
        <v>424.8112698164321</v>
      </c>
      <c r="N160" s="962">
        <v>691.502355844717</v>
      </c>
      <c r="O160" s="962">
        <v>1116.3136256611492</v>
      </c>
      <c r="P160" s="220"/>
    </row>
    <row r="161" spans="1:16" s="217" customFormat="1" ht="21" thickBot="1">
      <c r="A161" s="288" t="s">
        <v>181</v>
      </c>
      <c r="B161" s="859">
        <f>B159-B160</f>
        <v>176.68099999993137</v>
      </c>
      <c r="C161" s="859">
        <f aca="true" t="shared" si="59" ref="C161:O161">C159-C160</f>
        <v>138.1446701217883</v>
      </c>
      <c r="D161" s="859">
        <f t="shared" si="59"/>
        <v>-41.04736924946519</v>
      </c>
      <c r="E161" s="859">
        <f t="shared" si="59"/>
        <v>39.290013094740516</v>
      </c>
      <c r="F161" s="859">
        <f t="shared" si="59"/>
        <v>-0.568492134808821</v>
      </c>
      <c r="G161" s="859">
        <f t="shared" si="59"/>
        <v>0.060205498837742066</v>
      </c>
      <c r="H161" s="859">
        <f t="shared" si="59"/>
        <v>0</v>
      </c>
      <c r="I161" s="859">
        <f t="shared" si="59"/>
        <v>-0.17961622823737589</v>
      </c>
      <c r="J161" s="859">
        <f t="shared" si="59"/>
        <v>-0.26439508401932166</v>
      </c>
      <c r="K161" s="859">
        <f t="shared" si="59"/>
        <v>0</v>
      </c>
      <c r="L161" s="859">
        <f t="shared" si="59"/>
        <v>-2.709654102953209</v>
      </c>
      <c r="M161" s="859">
        <f t="shared" si="59"/>
        <v>19.41783408285039</v>
      </c>
      <c r="N161" s="859">
        <f t="shared" si="59"/>
        <v>121.43649014187315</v>
      </c>
      <c r="O161" s="859">
        <f t="shared" si="59"/>
        <v>140.8543242247233</v>
      </c>
      <c r="P161" s="221"/>
    </row>
    <row r="162" spans="1:16" s="217" customFormat="1" ht="21" thickBot="1">
      <c r="A162" s="288" t="s">
        <v>182</v>
      </c>
      <c r="B162" s="797">
        <f>+B159/B160*100</f>
        <v>100.86481887487315</v>
      </c>
      <c r="C162" s="797">
        <f aca="true" t="shared" si="60" ref="C162:O162">+C159/C160*100</f>
        <v>100.99853011697266</v>
      </c>
      <c r="D162" s="797">
        <f t="shared" si="60"/>
        <v>99.62640595267655</v>
      </c>
      <c r="E162" s="797">
        <f t="shared" si="60"/>
        <v>102.79939615115585</v>
      </c>
      <c r="F162" s="797">
        <f t="shared" si="60"/>
        <v>99.8186168768364</v>
      </c>
      <c r="G162" s="797">
        <f t="shared" si="60"/>
        <v>106.12358270794672</v>
      </c>
      <c r="H162" s="797">
        <v>0</v>
      </c>
      <c r="I162" s="797">
        <f t="shared" si="60"/>
        <v>97.0684169460227</v>
      </c>
      <c r="J162" s="797">
        <f t="shared" si="60"/>
        <v>96.36943683485428</v>
      </c>
      <c r="K162" s="797">
        <v>0</v>
      </c>
      <c r="L162" s="797">
        <f t="shared" si="60"/>
        <v>99.97869515696168</v>
      </c>
      <c r="M162" s="797">
        <f t="shared" si="60"/>
        <v>104.57093195555784</v>
      </c>
      <c r="N162" s="797">
        <f t="shared" si="60"/>
        <v>117.56125472537693</v>
      </c>
      <c r="O162" s="797">
        <f t="shared" si="60"/>
        <v>112.61780927750486</v>
      </c>
      <c r="P162" s="222"/>
    </row>
    <row r="163" spans="1:16" s="102" customFormat="1" ht="33.75" hidden="1">
      <c r="A163" s="451" t="s">
        <v>66</v>
      </c>
      <c r="B163" s="778"/>
      <c r="C163" s="846"/>
      <c r="D163" s="778"/>
      <c r="E163" s="778"/>
      <c r="F163" s="778"/>
      <c r="G163" s="778"/>
      <c r="H163" s="778"/>
      <c r="I163" s="778"/>
      <c r="J163" s="778"/>
      <c r="K163" s="778"/>
      <c r="L163" s="778"/>
      <c r="M163" s="778"/>
      <c r="N163" s="778"/>
      <c r="O163" s="806"/>
      <c r="P163" s="187"/>
    </row>
    <row r="164" spans="1:16" s="94" customFormat="1" ht="21" hidden="1" thickBot="1">
      <c r="A164" s="178" t="s">
        <v>96</v>
      </c>
      <c r="B164" s="879"/>
      <c r="C164" s="880"/>
      <c r="D164" s="880"/>
      <c r="E164" s="880"/>
      <c r="F164" s="880"/>
      <c r="G164" s="880"/>
      <c r="H164" s="880"/>
      <c r="I164" s="880"/>
      <c r="J164" s="880"/>
      <c r="K164" s="880"/>
      <c r="L164" s="880"/>
      <c r="M164" s="880"/>
      <c r="N164" s="880"/>
      <c r="O164" s="881"/>
      <c r="P164" s="179">
        <v>15.9</v>
      </c>
    </row>
    <row r="165" spans="1:16" s="94" customFormat="1" ht="21" hidden="1" thickBot="1">
      <c r="A165" s="188" t="s">
        <v>96</v>
      </c>
      <c r="B165" s="882"/>
      <c r="C165" s="850"/>
      <c r="D165" s="850"/>
      <c r="E165" s="850"/>
      <c r="F165" s="850"/>
      <c r="G165" s="850"/>
      <c r="H165" s="850"/>
      <c r="I165" s="850"/>
      <c r="J165" s="850"/>
      <c r="K165" s="850"/>
      <c r="L165" s="850"/>
      <c r="M165" s="850"/>
      <c r="N165" s="850"/>
      <c r="O165" s="851"/>
      <c r="P165" s="189">
        <v>15.9</v>
      </c>
    </row>
    <row r="166" spans="1:16" s="98" customFormat="1" ht="21" hidden="1" thickBot="1">
      <c r="A166" s="183" t="s">
        <v>94</v>
      </c>
      <c r="B166" s="859">
        <f aca="true" t="shared" si="61" ref="B166:O166">+B164-B165</f>
        <v>0</v>
      </c>
      <c r="C166" s="852">
        <f t="shared" si="61"/>
        <v>0</v>
      </c>
      <c r="D166" s="852">
        <f t="shared" si="61"/>
        <v>0</v>
      </c>
      <c r="E166" s="852">
        <f t="shared" si="61"/>
        <v>0</v>
      </c>
      <c r="F166" s="852">
        <f t="shared" si="61"/>
        <v>0</v>
      </c>
      <c r="G166" s="852">
        <f t="shared" si="61"/>
        <v>0</v>
      </c>
      <c r="H166" s="852">
        <f t="shared" si="61"/>
        <v>0</v>
      </c>
      <c r="I166" s="852">
        <f t="shared" si="61"/>
        <v>0</v>
      </c>
      <c r="J166" s="852">
        <f t="shared" si="61"/>
        <v>0</v>
      </c>
      <c r="K166" s="852"/>
      <c r="L166" s="852">
        <f t="shared" si="61"/>
        <v>0</v>
      </c>
      <c r="M166" s="852">
        <f t="shared" si="61"/>
        <v>0</v>
      </c>
      <c r="N166" s="852">
        <f t="shared" si="61"/>
        <v>0</v>
      </c>
      <c r="O166" s="853">
        <f t="shared" si="61"/>
        <v>0</v>
      </c>
      <c r="P166" s="190"/>
    </row>
    <row r="167" spans="1:16" s="98" customFormat="1" ht="21" hidden="1" thickBot="1">
      <c r="A167" s="186" t="s">
        <v>95</v>
      </c>
      <c r="B167" s="797" t="e">
        <f aca="true" t="shared" si="62" ref="B167:O167">+B164/B165*100</f>
        <v>#DIV/0!</v>
      </c>
      <c r="C167" s="854" t="e">
        <f t="shared" si="62"/>
        <v>#DIV/0!</v>
      </c>
      <c r="D167" s="854" t="e">
        <f t="shared" si="62"/>
        <v>#DIV/0!</v>
      </c>
      <c r="E167" s="854" t="e">
        <f t="shared" si="62"/>
        <v>#DIV/0!</v>
      </c>
      <c r="F167" s="854" t="e">
        <f t="shared" si="62"/>
        <v>#DIV/0!</v>
      </c>
      <c r="G167" s="854" t="e">
        <f t="shared" si="62"/>
        <v>#DIV/0!</v>
      </c>
      <c r="H167" s="854" t="e">
        <f t="shared" si="62"/>
        <v>#DIV/0!</v>
      </c>
      <c r="I167" s="854" t="e">
        <f t="shared" si="62"/>
        <v>#DIV/0!</v>
      </c>
      <c r="J167" s="854" t="e">
        <f t="shared" si="62"/>
        <v>#DIV/0!</v>
      </c>
      <c r="K167" s="854"/>
      <c r="L167" s="854" t="e">
        <f t="shared" si="62"/>
        <v>#DIV/0!</v>
      </c>
      <c r="M167" s="854" t="e">
        <f t="shared" si="62"/>
        <v>#DIV/0!</v>
      </c>
      <c r="N167" s="854" t="e">
        <f t="shared" si="62"/>
        <v>#DIV/0!</v>
      </c>
      <c r="O167" s="855" t="e">
        <f t="shared" si="62"/>
        <v>#DIV/0!</v>
      </c>
      <c r="P167" s="191"/>
    </row>
    <row r="168" spans="1:16" s="102" customFormat="1" ht="34.5" hidden="1" thickBot="1">
      <c r="A168" s="176" t="s">
        <v>67</v>
      </c>
      <c r="B168" s="778"/>
      <c r="C168" s="846"/>
      <c r="D168" s="846"/>
      <c r="E168" s="846"/>
      <c r="F168" s="846"/>
      <c r="G168" s="846"/>
      <c r="H168" s="846"/>
      <c r="I168" s="846"/>
      <c r="J168" s="846"/>
      <c r="K168" s="846"/>
      <c r="L168" s="846"/>
      <c r="M168" s="846"/>
      <c r="N168" s="846"/>
      <c r="O168" s="847"/>
      <c r="P168" s="187"/>
    </row>
    <row r="169" spans="1:16" s="94" customFormat="1" ht="21" hidden="1" thickBot="1">
      <c r="A169" s="178" t="s">
        <v>96</v>
      </c>
      <c r="B169" s="879"/>
      <c r="C169" s="880"/>
      <c r="D169" s="880"/>
      <c r="E169" s="880"/>
      <c r="F169" s="880"/>
      <c r="G169" s="880"/>
      <c r="H169" s="880"/>
      <c r="I169" s="880"/>
      <c r="J169" s="880"/>
      <c r="K169" s="880"/>
      <c r="L169" s="880"/>
      <c r="M169" s="880"/>
      <c r="N169" s="880"/>
      <c r="O169" s="881"/>
      <c r="P169" s="179">
        <v>22.1</v>
      </c>
    </row>
    <row r="170" spans="1:16" s="94" customFormat="1" ht="21" hidden="1" thickBot="1">
      <c r="A170" s="188" t="s">
        <v>96</v>
      </c>
      <c r="B170" s="882"/>
      <c r="C170" s="850"/>
      <c r="D170" s="850"/>
      <c r="E170" s="850"/>
      <c r="F170" s="850"/>
      <c r="G170" s="850"/>
      <c r="H170" s="850"/>
      <c r="I170" s="850"/>
      <c r="J170" s="850"/>
      <c r="K170" s="850"/>
      <c r="L170" s="850"/>
      <c r="M170" s="850"/>
      <c r="N170" s="850"/>
      <c r="O170" s="851"/>
      <c r="P170" s="189">
        <v>22.1</v>
      </c>
    </row>
    <row r="171" spans="1:16" s="98" customFormat="1" ht="21" hidden="1" thickBot="1">
      <c r="A171" s="183" t="s">
        <v>94</v>
      </c>
      <c r="B171" s="859">
        <f aca="true" t="shared" si="63" ref="B171:O171">+B169-B170</f>
        <v>0</v>
      </c>
      <c r="C171" s="852">
        <f t="shared" si="63"/>
        <v>0</v>
      </c>
      <c r="D171" s="852">
        <f t="shared" si="63"/>
        <v>0</v>
      </c>
      <c r="E171" s="852">
        <f t="shared" si="63"/>
        <v>0</v>
      </c>
      <c r="F171" s="852">
        <f t="shared" si="63"/>
        <v>0</v>
      </c>
      <c r="G171" s="852">
        <f t="shared" si="63"/>
        <v>0</v>
      </c>
      <c r="H171" s="852">
        <f t="shared" si="63"/>
        <v>0</v>
      </c>
      <c r="I171" s="852">
        <f t="shared" si="63"/>
        <v>0</v>
      </c>
      <c r="J171" s="852">
        <f t="shared" si="63"/>
        <v>0</v>
      </c>
      <c r="K171" s="852"/>
      <c r="L171" s="852">
        <f t="shared" si="63"/>
        <v>0</v>
      </c>
      <c r="M171" s="852">
        <f t="shared" si="63"/>
        <v>0</v>
      </c>
      <c r="N171" s="852">
        <f t="shared" si="63"/>
        <v>0</v>
      </c>
      <c r="O171" s="853">
        <f t="shared" si="63"/>
        <v>0</v>
      </c>
      <c r="P171" s="190"/>
    </row>
    <row r="172" spans="1:16" s="98" customFormat="1" ht="21" hidden="1" thickBot="1">
      <c r="A172" s="186" t="s">
        <v>95</v>
      </c>
      <c r="B172" s="797" t="e">
        <f aca="true" t="shared" si="64" ref="B172:O172">+B169/B170*100</f>
        <v>#DIV/0!</v>
      </c>
      <c r="C172" s="854" t="e">
        <f t="shared" si="64"/>
        <v>#DIV/0!</v>
      </c>
      <c r="D172" s="854" t="e">
        <f t="shared" si="64"/>
        <v>#DIV/0!</v>
      </c>
      <c r="E172" s="854" t="e">
        <f t="shared" si="64"/>
        <v>#DIV/0!</v>
      </c>
      <c r="F172" s="854" t="e">
        <f t="shared" si="64"/>
        <v>#DIV/0!</v>
      </c>
      <c r="G172" s="854" t="e">
        <f t="shared" si="64"/>
        <v>#DIV/0!</v>
      </c>
      <c r="H172" s="854" t="e">
        <f t="shared" si="64"/>
        <v>#DIV/0!</v>
      </c>
      <c r="I172" s="854" t="e">
        <f t="shared" si="64"/>
        <v>#DIV/0!</v>
      </c>
      <c r="J172" s="854" t="e">
        <f t="shared" si="64"/>
        <v>#DIV/0!</v>
      </c>
      <c r="K172" s="854"/>
      <c r="L172" s="854" t="e">
        <f t="shared" si="64"/>
        <v>#DIV/0!</v>
      </c>
      <c r="M172" s="854" t="e">
        <f t="shared" si="64"/>
        <v>#DIV/0!</v>
      </c>
      <c r="N172" s="854" t="e">
        <f t="shared" si="64"/>
        <v>#DIV/0!</v>
      </c>
      <c r="O172" s="855" t="e">
        <f t="shared" si="64"/>
        <v>#DIV/0!</v>
      </c>
      <c r="P172" s="191"/>
    </row>
    <row r="173" spans="1:16" s="247" customFormat="1" ht="34.5" hidden="1" thickBot="1">
      <c r="A173" s="246" t="s">
        <v>68</v>
      </c>
      <c r="B173" s="783"/>
      <c r="C173" s="783"/>
      <c r="D173" s="783"/>
      <c r="E173" s="783"/>
      <c r="F173" s="783"/>
      <c r="G173" s="783"/>
      <c r="H173" s="783"/>
      <c r="I173" s="783"/>
      <c r="J173" s="783"/>
      <c r="K173" s="783"/>
      <c r="L173" s="783"/>
      <c r="M173" s="783"/>
      <c r="N173" s="783"/>
      <c r="O173" s="784"/>
      <c r="P173" s="257"/>
    </row>
    <row r="174" spans="1:16" s="250" customFormat="1" ht="20.25" hidden="1">
      <c r="A174" s="248" t="s">
        <v>123</v>
      </c>
      <c r="B174" s="862">
        <v>0</v>
      </c>
      <c r="C174" s="863">
        <v>0</v>
      </c>
      <c r="D174" s="863">
        <v>0</v>
      </c>
      <c r="E174" s="863">
        <v>0</v>
      </c>
      <c r="F174" s="863">
        <v>0</v>
      </c>
      <c r="G174" s="863">
        <v>0</v>
      </c>
      <c r="H174" s="863">
        <v>0</v>
      </c>
      <c r="I174" s="863">
        <v>0</v>
      </c>
      <c r="J174" s="863">
        <v>0</v>
      </c>
      <c r="K174" s="863"/>
      <c r="L174" s="863">
        <v>0</v>
      </c>
      <c r="M174" s="863">
        <v>0</v>
      </c>
      <c r="N174" s="863">
        <v>0</v>
      </c>
      <c r="O174" s="865">
        <v>0</v>
      </c>
      <c r="P174" s="249"/>
    </row>
    <row r="175" spans="1:16" s="250" customFormat="1" ht="20.25" hidden="1">
      <c r="A175" s="251" t="s">
        <v>119</v>
      </c>
      <c r="B175" s="828">
        <v>0.04</v>
      </c>
      <c r="C175" s="829">
        <v>804167</v>
      </c>
      <c r="D175" s="829">
        <v>520650</v>
      </c>
      <c r="E175" s="829">
        <v>0</v>
      </c>
      <c r="F175" s="829">
        <v>0</v>
      </c>
      <c r="G175" s="829">
        <v>0</v>
      </c>
      <c r="H175" s="829">
        <v>0</v>
      </c>
      <c r="I175" s="829">
        <v>0</v>
      </c>
      <c r="J175" s="829">
        <v>0</v>
      </c>
      <c r="K175" s="829"/>
      <c r="L175" s="829">
        <v>520650</v>
      </c>
      <c r="M175" s="829">
        <v>0</v>
      </c>
      <c r="N175" s="829">
        <v>283517</v>
      </c>
      <c r="O175" s="831">
        <v>283517</v>
      </c>
      <c r="P175" s="261"/>
    </row>
    <row r="176" spans="1:16" s="255" customFormat="1" ht="21" hidden="1" thickBot="1">
      <c r="A176" s="253" t="s">
        <v>121</v>
      </c>
      <c r="B176" s="792">
        <f aca="true" t="shared" si="65" ref="B176:O176">+B174-B175</f>
        <v>-0.04</v>
      </c>
      <c r="C176" s="793">
        <f t="shared" si="65"/>
        <v>-804167</v>
      </c>
      <c r="D176" s="793">
        <f t="shared" si="65"/>
        <v>-520650</v>
      </c>
      <c r="E176" s="793">
        <f t="shared" si="65"/>
        <v>0</v>
      </c>
      <c r="F176" s="793">
        <f t="shared" si="65"/>
        <v>0</v>
      </c>
      <c r="G176" s="793">
        <f t="shared" si="65"/>
        <v>0</v>
      </c>
      <c r="H176" s="793">
        <f t="shared" si="65"/>
        <v>0</v>
      </c>
      <c r="I176" s="793">
        <f t="shared" si="65"/>
        <v>0</v>
      </c>
      <c r="J176" s="793">
        <f t="shared" si="65"/>
        <v>0</v>
      </c>
      <c r="K176" s="793"/>
      <c r="L176" s="793">
        <f t="shared" si="65"/>
        <v>-520650</v>
      </c>
      <c r="M176" s="793">
        <f t="shared" si="65"/>
        <v>0</v>
      </c>
      <c r="N176" s="793">
        <f t="shared" si="65"/>
        <v>-283517</v>
      </c>
      <c r="O176" s="795">
        <f t="shared" si="65"/>
        <v>-283517</v>
      </c>
      <c r="P176" s="258"/>
    </row>
    <row r="177" spans="1:16" s="255" customFormat="1" ht="21" hidden="1" thickBot="1">
      <c r="A177" s="256" t="s">
        <v>122</v>
      </c>
      <c r="B177" s="796">
        <f aca="true" t="shared" si="66" ref="B177:O177">+B174/B175*100</f>
        <v>0</v>
      </c>
      <c r="C177" s="796">
        <f t="shared" si="66"/>
        <v>0</v>
      </c>
      <c r="D177" s="796">
        <f t="shared" si="66"/>
        <v>0</v>
      </c>
      <c r="E177" s="796" t="e">
        <f t="shared" si="66"/>
        <v>#DIV/0!</v>
      </c>
      <c r="F177" s="796" t="e">
        <f t="shared" si="66"/>
        <v>#DIV/0!</v>
      </c>
      <c r="G177" s="796" t="e">
        <f t="shared" si="66"/>
        <v>#DIV/0!</v>
      </c>
      <c r="H177" s="796" t="e">
        <f t="shared" si="66"/>
        <v>#DIV/0!</v>
      </c>
      <c r="I177" s="796" t="e">
        <f t="shared" si="66"/>
        <v>#DIV/0!</v>
      </c>
      <c r="J177" s="796" t="e">
        <f t="shared" si="66"/>
        <v>#DIV/0!</v>
      </c>
      <c r="K177" s="796"/>
      <c r="L177" s="796">
        <f t="shared" si="66"/>
        <v>0</v>
      </c>
      <c r="M177" s="796" t="e">
        <f t="shared" si="66"/>
        <v>#DIV/0!</v>
      </c>
      <c r="N177" s="796">
        <f t="shared" si="66"/>
        <v>0</v>
      </c>
      <c r="O177" s="798">
        <f t="shared" si="66"/>
        <v>0</v>
      </c>
      <c r="P177" s="259"/>
    </row>
    <row r="178" spans="1:16" s="247" customFormat="1" ht="34.5" hidden="1" thickBot="1">
      <c r="A178" s="246" t="s">
        <v>69</v>
      </c>
      <c r="B178" s="783"/>
      <c r="C178" s="783"/>
      <c r="D178" s="783"/>
      <c r="E178" s="783"/>
      <c r="F178" s="783"/>
      <c r="G178" s="783"/>
      <c r="H178" s="783"/>
      <c r="I178" s="783"/>
      <c r="J178" s="783"/>
      <c r="K178" s="783"/>
      <c r="L178" s="783"/>
      <c r="M178" s="783"/>
      <c r="N178" s="783"/>
      <c r="O178" s="784"/>
      <c r="P178" s="257"/>
    </row>
    <row r="179" spans="1:16" s="250" customFormat="1" ht="21" hidden="1" thickBot="1">
      <c r="A179" s="248" t="s">
        <v>96</v>
      </c>
      <c r="B179" s="862"/>
      <c r="C179" s="863"/>
      <c r="D179" s="863"/>
      <c r="E179" s="863"/>
      <c r="F179" s="863"/>
      <c r="G179" s="863"/>
      <c r="H179" s="863"/>
      <c r="I179" s="863"/>
      <c r="J179" s="863"/>
      <c r="K179" s="863"/>
      <c r="L179" s="863"/>
      <c r="M179" s="863"/>
      <c r="N179" s="863"/>
      <c r="O179" s="865"/>
      <c r="P179" s="249">
        <v>20.3</v>
      </c>
    </row>
    <row r="180" spans="1:16" s="250" customFormat="1" ht="21" hidden="1" thickBot="1">
      <c r="A180" s="264" t="s">
        <v>96</v>
      </c>
      <c r="B180" s="828"/>
      <c r="C180" s="829"/>
      <c r="D180" s="829"/>
      <c r="E180" s="829"/>
      <c r="F180" s="829"/>
      <c r="G180" s="829"/>
      <c r="H180" s="829"/>
      <c r="I180" s="829"/>
      <c r="J180" s="829"/>
      <c r="K180" s="829"/>
      <c r="L180" s="829"/>
      <c r="M180" s="829"/>
      <c r="N180" s="829"/>
      <c r="O180" s="831"/>
      <c r="P180" s="261">
        <v>20.3</v>
      </c>
    </row>
    <row r="181" spans="1:16" s="255" customFormat="1" ht="21" hidden="1" thickBot="1">
      <c r="A181" s="253" t="s">
        <v>94</v>
      </c>
      <c r="B181" s="792">
        <f aca="true" t="shared" si="67" ref="B181:O181">+B179-B180</f>
        <v>0</v>
      </c>
      <c r="C181" s="793">
        <f t="shared" si="67"/>
        <v>0</v>
      </c>
      <c r="D181" s="793">
        <f t="shared" si="67"/>
        <v>0</v>
      </c>
      <c r="E181" s="793">
        <f t="shared" si="67"/>
        <v>0</v>
      </c>
      <c r="F181" s="793">
        <f t="shared" si="67"/>
        <v>0</v>
      </c>
      <c r="G181" s="793">
        <f t="shared" si="67"/>
        <v>0</v>
      </c>
      <c r="H181" s="793">
        <f t="shared" si="67"/>
        <v>0</v>
      </c>
      <c r="I181" s="793">
        <f t="shared" si="67"/>
        <v>0</v>
      </c>
      <c r="J181" s="793">
        <f t="shared" si="67"/>
        <v>0</v>
      </c>
      <c r="K181" s="793"/>
      <c r="L181" s="793">
        <f t="shared" si="67"/>
        <v>0</v>
      </c>
      <c r="M181" s="793">
        <f t="shared" si="67"/>
        <v>0</v>
      </c>
      <c r="N181" s="793">
        <f t="shared" si="67"/>
        <v>0</v>
      </c>
      <c r="O181" s="795">
        <f t="shared" si="67"/>
        <v>0</v>
      </c>
      <c r="P181" s="258"/>
    </row>
    <row r="182" spans="1:16" s="255" customFormat="1" ht="21" hidden="1" thickBot="1">
      <c r="A182" s="256" t="s">
        <v>95</v>
      </c>
      <c r="B182" s="796" t="e">
        <f aca="true" t="shared" si="68" ref="B182:O182">+B179/B180*100</f>
        <v>#DIV/0!</v>
      </c>
      <c r="C182" s="796" t="e">
        <f t="shared" si="68"/>
        <v>#DIV/0!</v>
      </c>
      <c r="D182" s="796" t="e">
        <f t="shared" si="68"/>
        <v>#DIV/0!</v>
      </c>
      <c r="E182" s="796" t="e">
        <f t="shared" si="68"/>
        <v>#DIV/0!</v>
      </c>
      <c r="F182" s="796" t="e">
        <f t="shared" si="68"/>
        <v>#DIV/0!</v>
      </c>
      <c r="G182" s="796" t="e">
        <f t="shared" si="68"/>
        <v>#DIV/0!</v>
      </c>
      <c r="H182" s="796" t="e">
        <f t="shared" si="68"/>
        <v>#DIV/0!</v>
      </c>
      <c r="I182" s="796" t="e">
        <f t="shared" si="68"/>
        <v>#DIV/0!</v>
      </c>
      <c r="J182" s="796" t="e">
        <f t="shared" si="68"/>
        <v>#DIV/0!</v>
      </c>
      <c r="K182" s="796"/>
      <c r="L182" s="796" t="e">
        <f t="shared" si="68"/>
        <v>#DIV/0!</v>
      </c>
      <c r="M182" s="796" t="e">
        <f t="shared" si="68"/>
        <v>#DIV/0!</v>
      </c>
      <c r="N182" s="796" t="e">
        <f t="shared" si="68"/>
        <v>#DIV/0!</v>
      </c>
      <c r="O182" s="798" t="e">
        <f t="shared" si="68"/>
        <v>#DIV/0!</v>
      </c>
      <c r="P182" s="259"/>
    </row>
    <row r="183" spans="1:16" s="247" customFormat="1" ht="34.5" hidden="1" thickBot="1">
      <c r="A183" s="246" t="s">
        <v>70</v>
      </c>
      <c r="B183" s="783"/>
      <c r="C183" s="783"/>
      <c r="D183" s="783"/>
      <c r="E183" s="783"/>
      <c r="F183" s="783"/>
      <c r="G183" s="783"/>
      <c r="H183" s="783"/>
      <c r="I183" s="783"/>
      <c r="J183" s="783"/>
      <c r="K183" s="783"/>
      <c r="L183" s="783"/>
      <c r="M183" s="783"/>
      <c r="N183" s="783"/>
      <c r="O183" s="784"/>
      <c r="P183" s="257"/>
    </row>
    <row r="184" spans="1:16" s="250" customFormat="1" ht="20.25" hidden="1">
      <c r="A184" s="248" t="s">
        <v>123</v>
      </c>
      <c r="B184" s="862">
        <v>0</v>
      </c>
      <c r="C184" s="863">
        <v>0</v>
      </c>
      <c r="D184" s="863">
        <v>0</v>
      </c>
      <c r="E184" s="863">
        <v>0</v>
      </c>
      <c r="F184" s="863">
        <v>0</v>
      </c>
      <c r="G184" s="863">
        <v>0</v>
      </c>
      <c r="H184" s="863">
        <v>0</v>
      </c>
      <c r="I184" s="863">
        <v>0</v>
      </c>
      <c r="J184" s="863">
        <v>0</v>
      </c>
      <c r="K184" s="863"/>
      <c r="L184" s="863">
        <v>0</v>
      </c>
      <c r="M184" s="863">
        <v>0</v>
      </c>
      <c r="N184" s="863">
        <v>0</v>
      </c>
      <c r="O184" s="865">
        <v>0</v>
      </c>
      <c r="P184" s="249"/>
    </row>
    <row r="185" spans="1:16" s="250" customFormat="1" ht="20.25" hidden="1">
      <c r="A185" s="251" t="s">
        <v>119</v>
      </c>
      <c r="B185" s="828">
        <v>0</v>
      </c>
      <c r="C185" s="829">
        <v>0</v>
      </c>
      <c r="D185" s="829">
        <v>0</v>
      </c>
      <c r="E185" s="829">
        <v>0</v>
      </c>
      <c r="F185" s="829">
        <v>0</v>
      </c>
      <c r="G185" s="829">
        <v>0</v>
      </c>
      <c r="H185" s="829">
        <v>0</v>
      </c>
      <c r="I185" s="829">
        <v>0</v>
      </c>
      <c r="J185" s="829">
        <v>0</v>
      </c>
      <c r="K185" s="829"/>
      <c r="L185" s="829">
        <v>0</v>
      </c>
      <c r="M185" s="829">
        <v>0</v>
      </c>
      <c r="N185" s="829">
        <v>0</v>
      </c>
      <c r="O185" s="831">
        <v>0</v>
      </c>
      <c r="P185" s="261"/>
    </row>
    <row r="186" spans="1:16" s="255" customFormat="1" ht="21" hidden="1" thickBot="1">
      <c r="A186" s="253" t="s">
        <v>121</v>
      </c>
      <c r="B186" s="792">
        <f aca="true" t="shared" si="69" ref="B186:O186">+B184-B185</f>
        <v>0</v>
      </c>
      <c r="C186" s="793">
        <f t="shared" si="69"/>
        <v>0</v>
      </c>
      <c r="D186" s="793">
        <f t="shared" si="69"/>
        <v>0</v>
      </c>
      <c r="E186" s="793">
        <f t="shared" si="69"/>
        <v>0</v>
      </c>
      <c r="F186" s="793">
        <f t="shared" si="69"/>
        <v>0</v>
      </c>
      <c r="G186" s="793">
        <f t="shared" si="69"/>
        <v>0</v>
      </c>
      <c r="H186" s="793">
        <f t="shared" si="69"/>
        <v>0</v>
      </c>
      <c r="I186" s="793">
        <f t="shared" si="69"/>
        <v>0</v>
      </c>
      <c r="J186" s="793">
        <f t="shared" si="69"/>
        <v>0</v>
      </c>
      <c r="K186" s="793"/>
      <c r="L186" s="793">
        <f t="shared" si="69"/>
        <v>0</v>
      </c>
      <c r="M186" s="793">
        <f t="shared" si="69"/>
        <v>0</v>
      </c>
      <c r="N186" s="793">
        <f t="shared" si="69"/>
        <v>0</v>
      </c>
      <c r="O186" s="795">
        <f t="shared" si="69"/>
        <v>0</v>
      </c>
      <c r="P186" s="258"/>
    </row>
    <row r="187" spans="1:16" s="255" customFormat="1" ht="21" hidden="1" thickBot="1">
      <c r="A187" s="256" t="s">
        <v>122</v>
      </c>
      <c r="B187" s="796" t="e">
        <f aca="true" t="shared" si="70" ref="B187:O187">+B184/B185*100</f>
        <v>#DIV/0!</v>
      </c>
      <c r="C187" s="796" t="e">
        <f t="shared" si="70"/>
        <v>#DIV/0!</v>
      </c>
      <c r="D187" s="796" t="e">
        <f t="shared" si="70"/>
        <v>#DIV/0!</v>
      </c>
      <c r="E187" s="796" t="e">
        <f t="shared" si="70"/>
        <v>#DIV/0!</v>
      </c>
      <c r="F187" s="796" t="e">
        <f t="shared" si="70"/>
        <v>#DIV/0!</v>
      </c>
      <c r="G187" s="796" t="e">
        <f t="shared" si="70"/>
        <v>#DIV/0!</v>
      </c>
      <c r="H187" s="796" t="e">
        <f t="shared" si="70"/>
        <v>#DIV/0!</v>
      </c>
      <c r="I187" s="796" t="e">
        <f t="shared" si="70"/>
        <v>#DIV/0!</v>
      </c>
      <c r="J187" s="796" t="e">
        <f t="shared" si="70"/>
        <v>#DIV/0!</v>
      </c>
      <c r="K187" s="796"/>
      <c r="L187" s="796" t="e">
        <f t="shared" si="70"/>
        <v>#DIV/0!</v>
      </c>
      <c r="M187" s="796" t="e">
        <f t="shared" si="70"/>
        <v>#DIV/0!</v>
      </c>
      <c r="N187" s="796" t="e">
        <f t="shared" si="70"/>
        <v>#DIV/0!</v>
      </c>
      <c r="O187" s="798" t="e">
        <f t="shared" si="70"/>
        <v>#DIV/0!</v>
      </c>
      <c r="P187" s="259"/>
    </row>
    <row r="188" spans="1:16" s="247" customFormat="1" ht="34.5" hidden="1" thickBot="1">
      <c r="A188" s="246" t="s">
        <v>71</v>
      </c>
      <c r="B188" s="783"/>
      <c r="C188" s="783"/>
      <c r="D188" s="783"/>
      <c r="E188" s="783"/>
      <c r="F188" s="783"/>
      <c r="G188" s="783"/>
      <c r="H188" s="783"/>
      <c r="I188" s="783"/>
      <c r="J188" s="783"/>
      <c r="K188" s="783"/>
      <c r="L188" s="783"/>
      <c r="M188" s="783"/>
      <c r="N188" s="783"/>
      <c r="O188" s="784"/>
      <c r="P188" s="257"/>
    </row>
    <row r="189" spans="1:16" s="250" customFormat="1" ht="20.25" hidden="1">
      <c r="A189" s="248" t="s">
        <v>123</v>
      </c>
      <c r="B189" s="862">
        <v>6.709</v>
      </c>
      <c r="C189" s="863">
        <v>14946</v>
      </c>
      <c r="D189" s="863">
        <v>11425</v>
      </c>
      <c r="E189" s="863">
        <v>1802</v>
      </c>
      <c r="F189" s="863">
        <v>121</v>
      </c>
      <c r="G189" s="863">
        <v>0</v>
      </c>
      <c r="H189" s="863">
        <v>0</v>
      </c>
      <c r="I189" s="863">
        <v>16</v>
      </c>
      <c r="J189" s="863">
        <v>0</v>
      </c>
      <c r="K189" s="863"/>
      <c r="L189" s="863">
        <v>13364</v>
      </c>
      <c r="M189" s="863">
        <v>356</v>
      </c>
      <c r="N189" s="863">
        <v>1225</v>
      </c>
      <c r="O189" s="865">
        <v>1582</v>
      </c>
      <c r="P189" s="249"/>
    </row>
    <row r="190" spans="1:16" s="250" customFormat="1" ht="20.25" hidden="1">
      <c r="A190" s="251" t="s">
        <v>119</v>
      </c>
      <c r="B190" s="828">
        <v>4.385</v>
      </c>
      <c r="C190" s="829">
        <v>14357</v>
      </c>
      <c r="D190" s="829">
        <v>9895</v>
      </c>
      <c r="E190" s="829">
        <v>2317</v>
      </c>
      <c r="F190" s="829">
        <v>0</v>
      </c>
      <c r="G190" s="829">
        <v>0</v>
      </c>
      <c r="H190" s="829">
        <v>0</v>
      </c>
      <c r="I190" s="829">
        <v>95</v>
      </c>
      <c r="J190" s="829">
        <v>0</v>
      </c>
      <c r="K190" s="829"/>
      <c r="L190" s="829">
        <v>12307</v>
      </c>
      <c r="M190" s="829">
        <v>590</v>
      </c>
      <c r="N190" s="829">
        <v>1460</v>
      </c>
      <c r="O190" s="831">
        <v>2050</v>
      </c>
      <c r="P190" s="261"/>
    </row>
    <row r="191" spans="1:16" s="255" customFormat="1" ht="21" hidden="1" thickBot="1">
      <c r="A191" s="253" t="s">
        <v>121</v>
      </c>
      <c r="B191" s="792">
        <f aca="true" t="shared" si="71" ref="B191:O191">+B189-B190</f>
        <v>2.324</v>
      </c>
      <c r="C191" s="793">
        <f t="shared" si="71"/>
        <v>589</v>
      </c>
      <c r="D191" s="793">
        <f t="shared" si="71"/>
        <v>1530</v>
      </c>
      <c r="E191" s="793">
        <f t="shared" si="71"/>
        <v>-515</v>
      </c>
      <c r="F191" s="793">
        <f t="shared" si="71"/>
        <v>121</v>
      </c>
      <c r="G191" s="793">
        <f t="shared" si="71"/>
        <v>0</v>
      </c>
      <c r="H191" s="793">
        <f t="shared" si="71"/>
        <v>0</v>
      </c>
      <c r="I191" s="793">
        <f t="shared" si="71"/>
        <v>-79</v>
      </c>
      <c r="J191" s="793">
        <f t="shared" si="71"/>
        <v>0</v>
      </c>
      <c r="K191" s="793"/>
      <c r="L191" s="793">
        <f t="shared" si="71"/>
        <v>1057</v>
      </c>
      <c r="M191" s="793">
        <f t="shared" si="71"/>
        <v>-234</v>
      </c>
      <c r="N191" s="793">
        <f t="shared" si="71"/>
        <v>-235</v>
      </c>
      <c r="O191" s="795">
        <f t="shared" si="71"/>
        <v>-468</v>
      </c>
      <c r="P191" s="258"/>
    </row>
    <row r="192" spans="1:16" s="255" customFormat="1" ht="21" hidden="1" thickBot="1">
      <c r="A192" s="256" t="s">
        <v>122</v>
      </c>
      <c r="B192" s="796">
        <f aca="true" t="shared" si="72" ref="B192:O192">+B189/B190*100</f>
        <v>152.9988597491448</v>
      </c>
      <c r="C192" s="796">
        <f t="shared" si="72"/>
        <v>104.102528383367</v>
      </c>
      <c r="D192" s="796">
        <f t="shared" si="72"/>
        <v>115.46235472460839</v>
      </c>
      <c r="E192" s="796">
        <f t="shared" si="72"/>
        <v>77.77298230470436</v>
      </c>
      <c r="F192" s="796" t="e">
        <f t="shared" si="72"/>
        <v>#DIV/0!</v>
      </c>
      <c r="G192" s="796" t="e">
        <f t="shared" si="72"/>
        <v>#DIV/0!</v>
      </c>
      <c r="H192" s="796" t="e">
        <f t="shared" si="72"/>
        <v>#DIV/0!</v>
      </c>
      <c r="I192" s="796">
        <f t="shared" si="72"/>
        <v>16.842105263157894</v>
      </c>
      <c r="J192" s="796" t="e">
        <f t="shared" si="72"/>
        <v>#DIV/0!</v>
      </c>
      <c r="K192" s="796"/>
      <c r="L192" s="796">
        <f t="shared" si="72"/>
        <v>108.58860810920615</v>
      </c>
      <c r="M192" s="796">
        <f t="shared" si="72"/>
        <v>60.33898305084746</v>
      </c>
      <c r="N192" s="796">
        <f t="shared" si="72"/>
        <v>83.9041095890411</v>
      </c>
      <c r="O192" s="798">
        <f t="shared" si="72"/>
        <v>77.17073170731707</v>
      </c>
      <c r="P192" s="259"/>
    </row>
    <row r="193" spans="1:16" s="247" customFormat="1" ht="34.5" hidden="1" thickBot="1">
      <c r="A193" s="246" t="s">
        <v>72</v>
      </c>
      <c r="B193" s="783"/>
      <c r="C193" s="783"/>
      <c r="D193" s="783"/>
      <c r="E193" s="783"/>
      <c r="F193" s="783"/>
      <c r="G193" s="783"/>
      <c r="H193" s="783"/>
      <c r="I193" s="783"/>
      <c r="J193" s="783"/>
      <c r="K193" s="783"/>
      <c r="L193" s="783"/>
      <c r="M193" s="783"/>
      <c r="N193" s="783"/>
      <c r="O193" s="784"/>
      <c r="P193" s="257"/>
    </row>
    <row r="194" spans="1:16" s="250" customFormat="1" ht="20.25" hidden="1">
      <c r="A194" s="248" t="s">
        <v>123</v>
      </c>
      <c r="B194" s="862">
        <v>3.998</v>
      </c>
      <c r="C194" s="863">
        <v>14327</v>
      </c>
      <c r="D194" s="863">
        <v>11762</v>
      </c>
      <c r="E194" s="863">
        <v>1409</v>
      </c>
      <c r="F194" s="863">
        <v>0</v>
      </c>
      <c r="G194" s="863">
        <v>0</v>
      </c>
      <c r="H194" s="863">
        <v>0</v>
      </c>
      <c r="I194" s="863">
        <v>0</v>
      </c>
      <c r="J194" s="863">
        <v>0</v>
      </c>
      <c r="K194" s="863"/>
      <c r="L194" s="863">
        <v>13171</v>
      </c>
      <c r="M194" s="863">
        <v>489</v>
      </c>
      <c r="N194" s="863">
        <v>667</v>
      </c>
      <c r="O194" s="865">
        <v>1156</v>
      </c>
      <c r="P194" s="249"/>
    </row>
    <row r="195" spans="1:16" s="250" customFormat="1" ht="20.25" hidden="1">
      <c r="A195" s="251" t="s">
        <v>119</v>
      </c>
      <c r="B195" s="828">
        <v>6.262</v>
      </c>
      <c r="C195" s="829">
        <v>15473</v>
      </c>
      <c r="D195" s="829">
        <v>11458</v>
      </c>
      <c r="E195" s="829">
        <v>1520</v>
      </c>
      <c r="F195" s="829">
        <v>213</v>
      </c>
      <c r="G195" s="829">
        <v>0</v>
      </c>
      <c r="H195" s="829">
        <v>0</v>
      </c>
      <c r="I195" s="829">
        <v>0</v>
      </c>
      <c r="J195" s="829">
        <v>713</v>
      </c>
      <c r="K195" s="829"/>
      <c r="L195" s="829">
        <v>13904</v>
      </c>
      <c r="M195" s="829">
        <v>1120</v>
      </c>
      <c r="N195" s="829">
        <v>449</v>
      </c>
      <c r="O195" s="831">
        <v>1569</v>
      </c>
      <c r="P195" s="261"/>
    </row>
    <row r="196" spans="1:16" s="255" customFormat="1" ht="21" hidden="1" thickBot="1">
      <c r="A196" s="253" t="s">
        <v>121</v>
      </c>
      <c r="B196" s="792">
        <f aca="true" t="shared" si="73" ref="B196:O196">+B194-B195</f>
        <v>-2.2639999999999993</v>
      </c>
      <c r="C196" s="793">
        <f t="shared" si="73"/>
        <v>-1146</v>
      </c>
      <c r="D196" s="793">
        <f t="shared" si="73"/>
        <v>304</v>
      </c>
      <c r="E196" s="793">
        <f t="shared" si="73"/>
        <v>-111</v>
      </c>
      <c r="F196" s="793">
        <f t="shared" si="73"/>
        <v>-213</v>
      </c>
      <c r="G196" s="793">
        <f t="shared" si="73"/>
        <v>0</v>
      </c>
      <c r="H196" s="793">
        <f t="shared" si="73"/>
        <v>0</v>
      </c>
      <c r="I196" s="793">
        <f t="shared" si="73"/>
        <v>0</v>
      </c>
      <c r="J196" s="793">
        <f t="shared" si="73"/>
        <v>-713</v>
      </c>
      <c r="K196" s="793"/>
      <c r="L196" s="793">
        <f t="shared" si="73"/>
        <v>-733</v>
      </c>
      <c r="M196" s="793">
        <f t="shared" si="73"/>
        <v>-631</v>
      </c>
      <c r="N196" s="793">
        <f t="shared" si="73"/>
        <v>218</v>
      </c>
      <c r="O196" s="795">
        <f t="shared" si="73"/>
        <v>-413</v>
      </c>
      <c r="P196" s="258"/>
    </row>
    <row r="197" spans="1:16" s="255" customFormat="1" ht="21" hidden="1" thickBot="1">
      <c r="A197" s="256" t="s">
        <v>122</v>
      </c>
      <c r="B197" s="796">
        <f aca="true" t="shared" si="74" ref="B197:O197">+B194/B195*100</f>
        <v>63.845416799744505</v>
      </c>
      <c r="C197" s="796">
        <f t="shared" si="74"/>
        <v>92.5935500549344</v>
      </c>
      <c r="D197" s="796">
        <f t="shared" si="74"/>
        <v>102.65316809216267</v>
      </c>
      <c r="E197" s="796">
        <f t="shared" si="74"/>
        <v>92.69736842105263</v>
      </c>
      <c r="F197" s="796">
        <f t="shared" si="74"/>
        <v>0</v>
      </c>
      <c r="G197" s="796" t="e">
        <f t="shared" si="74"/>
        <v>#DIV/0!</v>
      </c>
      <c r="H197" s="796" t="e">
        <f t="shared" si="74"/>
        <v>#DIV/0!</v>
      </c>
      <c r="I197" s="796" t="e">
        <f t="shared" si="74"/>
        <v>#DIV/0!</v>
      </c>
      <c r="J197" s="796">
        <f t="shared" si="74"/>
        <v>0</v>
      </c>
      <c r="K197" s="796"/>
      <c r="L197" s="796">
        <f t="shared" si="74"/>
        <v>94.72813578826236</v>
      </c>
      <c r="M197" s="796">
        <f t="shared" si="74"/>
        <v>43.660714285714285</v>
      </c>
      <c r="N197" s="796">
        <f t="shared" si="74"/>
        <v>148.5523385300668</v>
      </c>
      <c r="O197" s="798">
        <f t="shared" si="74"/>
        <v>73.67750159337157</v>
      </c>
      <c r="P197" s="259"/>
    </row>
    <row r="198" spans="1:16" s="213" customFormat="1" ht="34.5" thickBot="1">
      <c r="A198" s="408" t="s">
        <v>199</v>
      </c>
      <c r="B198" s="870"/>
      <c r="C198" s="871"/>
      <c r="D198" s="870"/>
      <c r="E198" s="870"/>
      <c r="F198" s="870"/>
      <c r="G198" s="870"/>
      <c r="H198" s="870"/>
      <c r="I198" s="870"/>
      <c r="J198" s="870"/>
      <c r="K198" s="870"/>
      <c r="L198" s="870"/>
      <c r="M198" s="870"/>
      <c r="N198" s="870"/>
      <c r="O198" s="978"/>
      <c r="P198" s="219"/>
    </row>
    <row r="199" spans="1:16" s="215" customFormat="1" ht="20.25">
      <c r="A199" s="286" t="s">
        <v>179</v>
      </c>
      <c r="B199" s="969">
        <v>7.123</v>
      </c>
      <c r="C199" s="970">
        <v>12413.9173569189</v>
      </c>
      <c r="D199" s="971">
        <v>10741.974355374608</v>
      </c>
      <c r="E199" s="964">
        <v>1155.3184519631243</v>
      </c>
      <c r="F199" s="964">
        <v>190.94248677991484</v>
      </c>
      <c r="G199" s="964">
        <v>0</v>
      </c>
      <c r="H199" s="964">
        <v>0</v>
      </c>
      <c r="I199" s="964">
        <v>0</v>
      </c>
      <c r="J199" s="964">
        <v>0</v>
      </c>
      <c r="K199" s="964">
        <v>0</v>
      </c>
      <c r="L199" s="964">
        <v>12088.235294117645</v>
      </c>
      <c r="M199" s="964">
        <v>147.85436847770134</v>
      </c>
      <c r="N199" s="964">
        <v>177.8276943235528</v>
      </c>
      <c r="O199" s="972">
        <v>325.6820628012542</v>
      </c>
      <c r="P199" s="214"/>
    </row>
    <row r="200" spans="1:16" s="215" customFormat="1" ht="20.25">
      <c r="A200" s="287" t="s">
        <v>180</v>
      </c>
      <c r="B200" s="956">
        <v>6.069</v>
      </c>
      <c r="C200" s="955">
        <v>14893.35145823035</v>
      </c>
      <c r="D200" s="961">
        <v>12027.805239742955</v>
      </c>
      <c r="E200" s="962">
        <v>1704.0698632394135</v>
      </c>
      <c r="F200" s="962">
        <v>136.32119514472458</v>
      </c>
      <c r="G200" s="962">
        <v>0</v>
      </c>
      <c r="H200" s="962">
        <v>0</v>
      </c>
      <c r="I200" s="962">
        <v>0</v>
      </c>
      <c r="J200" s="962">
        <v>0</v>
      </c>
      <c r="K200" s="962">
        <v>0</v>
      </c>
      <c r="L200" s="962">
        <v>13868.196298127095</v>
      </c>
      <c r="M200" s="962">
        <v>393.52996100400946</v>
      </c>
      <c r="N200" s="962">
        <v>631.6251990992475</v>
      </c>
      <c r="O200" s="962">
        <v>1025.155160103257</v>
      </c>
      <c r="P200" s="220"/>
    </row>
    <row r="201" spans="1:16" s="217" customFormat="1" ht="21" thickBot="1">
      <c r="A201" s="288" t="s">
        <v>181</v>
      </c>
      <c r="B201" s="859">
        <f aca="true" t="shared" si="75" ref="B201:O201">B199-B200</f>
        <v>1.0540000000000003</v>
      </c>
      <c r="C201" s="859">
        <f t="shared" si="75"/>
        <v>-2479.43410131145</v>
      </c>
      <c r="D201" s="859">
        <f t="shared" si="75"/>
        <v>-1285.8308843683462</v>
      </c>
      <c r="E201" s="859">
        <f t="shared" si="75"/>
        <v>-548.7514112762892</v>
      </c>
      <c r="F201" s="859">
        <f t="shared" si="75"/>
        <v>54.62129163519026</v>
      </c>
      <c r="G201" s="859">
        <f t="shared" si="75"/>
        <v>0</v>
      </c>
      <c r="H201" s="859">
        <f t="shared" si="75"/>
        <v>0</v>
      </c>
      <c r="I201" s="859">
        <f t="shared" si="75"/>
        <v>0</v>
      </c>
      <c r="J201" s="859">
        <f t="shared" si="75"/>
        <v>0</v>
      </c>
      <c r="K201" s="859">
        <f t="shared" si="75"/>
        <v>0</v>
      </c>
      <c r="L201" s="859">
        <f t="shared" si="75"/>
        <v>-1779.9610040094503</v>
      </c>
      <c r="M201" s="859">
        <f t="shared" si="75"/>
        <v>-245.67559252630812</v>
      </c>
      <c r="N201" s="859">
        <f t="shared" si="75"/>
        <v>-453.79750477569473</v>
      </c>
      <c r="O201" s="859">
        <f t="shared" si="75"/>
        <v>-699.4730973020028</v>
      </c>
      <c r="P201" s="221"/>
    </row>
    <row r="202" spans="1:16" s="217" customFormat="1" ht="21" thickBot="1">
      <c r="A202" s="288" t="s">
        <v>182</v>
      </c>
      <c r="B202" s="797">
        <f>+B199/B200*100</f>
        <v>117.3669467787115</v>
      </c>
      <c r="C202" s="797">
        <f aca="true" t="shared" si="76" ref="C202:O202">+C199/C200*100</f>
        <v>83.35207419051896</v>
      </c>
      <c r="D202" s="797">
        <f t="shared" si="76"/>
        <v>89.30951359172636</v>
      </c>
      <c r="E202" s="797">
        <f t="shared" si="76"/>
        <v>67.79759896503772</v>
      </c>
      <c r="F202" s="797">
        <f t="shared" si="76"/>
        <v>140.06808448033476</v>
      </c>
      <c r="G202" s="797">
        <v>0</v>
      </c>
      <c r="H202" s="797">
        <v>0</v>
      </c>
      <c r="I202" s="797">
        <v>0</v>
      </c>
      <c r="J202" s="797">
        <v>0</v>
      </c>
      <c r="K202" s="797">
        <v>0</v>
      </c>
      <c r="L202" s="797">
        <f t="shared" si="76"/>
        <v>87.16515857040591</v>
      </c>
      <c r="M202" s="797">
        <f t="shared" si="76"/>
        <v>37.57131174980472</v>
      </c>
      <c r="N202" s="797">
        <f t="shared" si="76"/>
        <v>28.153989830860226</v>
      </c>
      <c r="O202" s="797">
        <f t="shared" si="76"/>
        <v>31.7690507228633</v>
      </c>
      <c r="P202" s="222"/>
    </row>
    <row r="203" spans="1:16" s="213" customFormat="1" ht="34.5" thickBot="1">
      <c r="A203" s="408" t="s">
        <v>200</v>
      </c>
      <c r="B203" s="857"/>
      <c r="C203" s="856"/>
      <c r="D203" s="857"/>
      <c r="E203" s="857"/>
      <c r="F203" s="857"/>
      <c r="G203" s="857"/>
      <c r="H203" s="857"/>
      <c r="I203" s="857"/>
      <c r="J203" s="857"/>
      <c r="K203" s="857"/>
      <c r="L203" s="857"/>
      <c r="M203" s="857"/>
      <c r="N203" s="857"/>
      <c r="O203" s="998"/>
      <c r="P203" s="219"/>
    </row>
    <row r="204" spans="1:16" s="215" customFormat="1" ht="20.25">
      <c r="A204" s="286" t="s">
        <v>179</v>
      </c>
      <c r="B204" s="999">
        <v>2.858</v>
      </c>
      <c r="C204" s="1000">
        <v>14927.250991369256</v>
      </c>
      <c r="D204" s="1000">
        <v>12358.321670165617</v>
      </c>
      <c r="E204" s="1000">
        <v>1501.5745276417072</v>
      </c>
      <c r="F204" s="1000">
        <v>0</v>
      </c>
      <c r="G204" s="1000">
        <v>0</v>
      </c>
      <c r="H204" s="1000">
        <v>0</v>
      </c>
      <c r="I204" s="1000">
        <v>0</v>
      </c>
      <c r="J204" s="1000">
        <v>0</v>
      </c>
      <c r="K204" s="1000">
        <v>0</v>
      </c>
      <c r="L204" s="1000">
        <v>13859.896197807324</v>
      </c>
      <c r="M204" s="1000">
        <v>484.1964077443434</v>
      </c>
      <c r="N204" s="1000">
        <v>583.158385817588</v>
      </c>
      <c r="O204" s="1001">
        <v>1067.3547935619315</v>
      </c>
      <c r="P204" s="214"/>
    </row>
    <row r="205" spans="1:16" s="215" customFormat="1" ht="20.25">
      <c r="A205" s="287" t="s">
        <v>180</v>
      </c>
      <c r="B205" s="955">
        <v>2.208</v>
      </c>
      <c r="C205" s="962">
        <v>14512.945350241545</v>
      </c>
      <c r="D205" s="962">
        <v>12238.073671497586</v>
      </c>
      <c r="E205" s="962">
        <v>1284.4202898550723</v>
      </c>
      <c r="F205" s="962">
        <v>0</v>
      </c>
      <c r="G205" s="962">
        <v>0</v>
      </c>
      <c r="H205" s="962">
        <v>0</v>
      </c>
      <c r="I205" s="962">
        <v>0</v>
      </c>
      <c r="J205" s="962">
        <v>0</v>
      </c>
      <c r="K205" s="962">
        <v>0</v>
      </c>
      <c r="L205" s="962">
        <v>13522.493961352657</v>
      </c>
      <c r="M205" s="962">
        <v>299.7810990338164</v>
      </c>
      <c r="N205" s="962">
        <v>690.6702898550724</v>
      </c>
      <c r="O205" s="1002">
        <v>990.4513888888888</v>
      </c>
      <c r="P205" s="220"/>
    </row>
    <row r="206" spans="1:16" s="217" customFormat="1" ht="21" thickBot="1">
      <c r="A206" s="288" t="s">
        <v>181</v>
      </c>
      <c r="B206" s="995">
        <f aca="true" t="shared" si="77" ref="B206:O206">B204-B205</f>
        <v>0.6499999999999999</v>
      </c>
      <c r="C206" s="859">
        <f t="shared" si="77"/>
        <v>414.30564112771026</v>
      </c>
      <c r="D206" s="859">
        <f t="shared" si="77"/>
        <v>120.24799866803005</v>
      </c>
      <c r="E206" s="859">
        <f t="shared" si="77"/>
        <v>217.1542377866349</v>
      </c>
      <c r="F206" s="859">
        <f t="shared" si="77"/>
        <v>0</v>
      </c>
      <c r="G206" s="859">
        <f t="shared" si="77"/>
        <v>0</v>
      </c>
      <c r="H206" s="859">
        <f t="shared" si="77"/>
        <v>0</v>
      </c>
      <c r="I206" s="859">
        <f t="shared" si="77"/>
        <v>0</v>
      </c>
      <c r="J206" s="859">
        <f t="shared" si="77"/>
        <v>0</v>
      </c>
      <c r="K206" s="859">
        <f t="shared" si="77"/>
        <v>0</v>
      </c>
      <c r="L206" s="859">
        <f t="shared" si="77"/>
        <v>337.4022364546672</v>
      </c>
      <c r="M206" s="859">
        <f t="shared" si="77"/>
        <v>184.41530871052697</v>
      </c>
      <c r="N206" s="859">
        <f t="shared" si="77"/>
        <v>-107.51190403748433</v>
      </c>
      <c r="O206" s="996">
        <f t="shared" si="77"/>
        <v>76.9034046730427</v>
      </c>
      <c r="P206" s="221"/>
    </row>
    <row r="207" spans="1:16" s="217" customFormat="1" ht="21" thickBot="1">
      <c r="A207" s="288" t="s">
        <v>182</v>
      </c>
      <c r="B207" s="997">
        <f>+B204/B205*100</f>
        <v>129.43840579710144</v>
      </c>
      <c r="C207" s="797">
        <f aca="true" t="shared" si="78" ref="C207:O207">+C204/C205*100</f>
        <v>102.8547316284135</v>
      </c>
      <c r="D207" s="797">
        <f t="shared" si="78"/>
        <v>100.98257292688217</v>
      </c>
      <c r="E207" s="797">
        <f t="shared" si="78"/>
        <v>116.90678974022883</v>
      </c>
      <c r="F207" s="797">
        <v>0</v>
      </c>
      <c r="G207" s="797">
        <v>0</v>
      </c>
      <c r="H207" s="797">
        <v>0</v>
      </c>
      <c r="I207" s="797">
        <v>0</v>
      </c>
      <c r="J207" s="797">
        <v>0</v>
      </c>
      <c r="K207" s="797">
        <v>0</v>
      </c>
      <c r="L207" s="797">
        <f t="shared" si="78"/>
        <v>102.49511841098959</v>
      </c>
      <c r="M207" s="797">
        <f t="shared" si="78"/>
        <v>161.5166564219328</v>
      </c>
      <c r="N207" s="797">
        <f t="shared" si="78"/>
        <v>84.43368628755637</v>
      </c>
      <c r="O207" s="977">
        <f t="shared" si="78"/>
        <v>107.76448047180939</v>
      </c>
      <c r="P207" s="222"/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600" verticalDpi="600" orientation="portrait" paperSize="8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B11" sqref="B11:Q25"/>
    </sheetView>
  </sheetViews>
  <sheetFormatPr defaultColWidth="9.00390625" defaultRowHeight="12.75"/>
  <cols>
    <col min="1" max="1" width="18.00390625" style="0" customWidth="1"/>
    <col min="2" max="2" width="15.75390625" style="24" customWidth="1"/>
    <col min="3" max="3" width="9.75390625" style="25" customWidth="1"/>
    <col min="4" max="4" width="8.75390625" style="25" customWidth="1"/>
    <col min="5" max="5" width="8.375" style="25" customWidth="1"/>
    <col min="6" max="6" width="8.75390625" style="25" customWidth="1"/>
    <col min="7" max="7" width="8.625" style="25" customWidth="1"/>
    <col min="8" max="8" width="11.875" style="25" bestFit="1" customWidth="1"/>
    <col min="9" max="9" width="8.875" style="25" customWidth="1"/>
    <col min="10" max="10" width="11.625" style="25" customWidth="1"/>
    <col min="11" max="11" width="7.375" style="25" bestFit="1" customWidth="1"/>
    <col min="12" max="12" width="9.25390625" style="25" customWidth="1"/>
    <col min="13" max="13" width="8.875" style="25" customWidth="1"/>
    <col min="14" max="14" width="8.25390625" style="25" customWidth="1"/>
    <col min="15" max="15" width="12.125" style="25" customWidth="1"/>
    <col min="16" max="16" width="13.375" style="24" customWidth="1"/>
    <col min="17" max="17" width="13.625" style="24" customWidth="1"/>
    <col min="18" max="18" width="16.625" style="0" bestFit="1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1" customFormat="1" ht="15.75">
      <c r="A1" s="26" t="s">
        <v>134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15" t="s">
        <v>140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14" customFormat="1" ht="26.25" customHeight="1" thickBot="1">
      <c r="A6" s="109" t="s">
        <v>77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2"/>
      <c r="M6" s="111"/>
      <c r="N6" s="111"/>
      <c r="O6" s="111"/>
      <c r="P6" s="111"/>
      <c r="Q6" s="111"/>
      <c r="R6" s="113"/>
    </row>
    <row r="7" spans="1:17" s="1" customFormat="1" ht="15" customHeight="1">
      <c r="A7" s="1025" t="s">
        <v>6</v>
      </c>
      <c r="B7" s="466" t="s">
        <v>2</v>
      </c>
      <c r="C7" s="472" t="s">
        <v>23</v>
      </c>
      <c r="D7" s="1023" t="s">
        <v>24</v>
      </c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4"/>
      <c r="P7" s="500" t="s">
        <v>25</v>
      </c>
      <c r="Q7" s="501" t="s">
        <v>25</v>
      </c>
    </row>
    <row r="8" spans="1:17" s="1" customFormat="1" ht="14.25" customHeight="1">
      <c r="A8" s="1026"/>
      <c r="B8" s="467" t="s">
        <v>26</v>
      </c>
      <c r="C8" s="473" t="s">
        <v>27</v>
      </c>
      <c r="D8" s="468" t="s">
        <v>28</v>
      </c>
      <c r="E8" s="469" t="s">
        <v>29</v>
      </c>
      <c r="F8" s="469" t="s">
        <v>30</v>
      </c>
      <c r="G8" s="469" t="s">
        <v>31</v>
      </c>
      <c r="H8" s="469" t="s">
        <v>118</v>
      </c>
      <c r="I8" s="469" t="s">
        <v>32</v>
      </c>
      <c r="J8" s="469" t="s">
        <v>117</v>
      </c>
      <c r="K8" s="469" t="s">
        <v>131</v>
      </c>
      <c r="L8" s="469" t="s">
        <v>34</v>
      </c>
      <c r="M8" s="469" t="s">
        <v>35</v>
      </c>
      <c r="N8" s="469" t="s">
        <v>36</v>
      </c>
      <c r="O8" s="470" t="s">
        <v>53</v>
      </c>
      <c r="P8" s="502" t="s">
        <v>37</v>
      </c>
      <c r="Q8" s="503" t="s">
        <v>37</v>
      </c>
    </row>
    <row r="9" spans="1:17" s="1" customFormat="1" ht="14.25" customHeight="1">
      <c r="A9" s="1026"/>
      <c r="B9" s="467" t="s">
        <v>4</v>
      </c>
      <c r="C9" s="473" t="s">
        <v>38</v>
      </c>
      <c r="D9" s="468" t="s">
        <v>39</v>
      </c>
      <c r="E9" s="469" t="s">
        <v>40</v>
      </c>
      <c r="F9" s="469" t="s">
        <v>41</v>
      </c>
      <c r="G9" s="469" t="s">
        <v>42</v>
      </c>
      <c r="H9" s="469" t="s">
        <v>99</v>
      </c>
      <c r="I9" s="469" t="s">
        <v>43</v>
      </c>
      <c r="J9" s="469" t="s">
        <v>44</v>
      </c>
      <c r="K9" s="469" t="s">
        <v>3</v>
      </c>
      <c r="L9" s="469" t="s">
        <v>45</v>
      </c>
      <c r="M9" s="469" t="s">
        <v>42</v>
      </c>
      <c r="N9" s="469"/>
      <c r="O9" s="470" t="s">
        <v>45</v>
      </c>
      <c r="P9" s="502" t="s">
        <v>46</v>
      </c>
      <c r="Q9" s="503" t="s">
        <v>120</v>
      </c>
    </row>
    <row r="10" spans="1:17" s="1" customFormat="1" ht="15" customHeight="1" thickBot="1">
      <c r="A10" s="1027"/>
      <c r="B10" s="467" t="s">
        <v>47</v>
      </c>
      <c r="C10" s="473" t="s">
        <v>22</v>
      </c>
      <c r="D10" s="468"/>
      <c r="E10" s="471"/>
      <c r="F10" s="471"/>
      <c r="G10" s="471"/>
      <c r="H10" s="471"/>
      <c r="I10" s="471"/>
      <c r="J10" s="471" t="s">
        <v>48</v>
      </c>
      <c r="K10" s="471"/>
      <c r="L10" s="471" t="s">
        <v>40</v>
      </c>
      <c r="M10" s="471"/>
      <c r="N10" s="471"/>
      <c r="O10" s="470" t="s">
        <v>40</v>
      </c>
      <c r="P10" s="502" t="s">
        <v>49</v>
      </c>
      <c r="Q10" s="503" t="s">
        <v>49</v>
      </c>
    </row>
    <row r="11" spans="1:21" s="117" customFormat="1" ht="18.75" customHeight="1" thickBot="1">
      <c r="A11" s="504" t="s">
        <v>7</v>
      </c>
      <c r="B11" s="630">
        <v>205955.1219999988</v>
      </c>
      <c r="C11" s="631">
        <v>22648.58840218628</v>
      </c>
      <c r="D11" s="632">
        <v>15914.30572392688</v>
      </c>
      <c r="E11" s="626">
        <v>3655.272603514065</v>
      </c>
      <c r="F11" s="626">
        <v>459.1431197812124</v>
      </c>
      <c r="G11" s="626">
        <v>202.88141017116243</v>
      </c>
      <c r="H11" s="626">
        <v>222.12118537811253</v>
      </c>
      <c r="I11" s="626">
        <v>19.724448351746716</v>
      </c>
      <c r="J11" s="626">
        <v>70.45768567969918</v>
      </c>
      <c r="K11" s="626">
        <v>1.7691645464394037</v>
      </c>
      <c r="L11" s="626">
        <v>20545.67534134932</v>
      </c>
      <c r="M11" s="626">
        <v>841.0741014086946</v>
      </c>
      <c r="N11" s="626">
        <v>1261.8389594279413</v>
      </c>
      <c r="O11" s="633">
        <v>2102.913060836636</v>
      </c>
      <c r="P11" s="634">
        <v>0.13213979279504118</v>
      </c>
      <c r="Q11" s="635">
        <v>0.09284963033871199</v>
      </c>
      <c r="R11" s="116"/>
      <c r="S11" s="116"/>
      <c r="T11" s="116"/>
      <c r="U11" s="116"/>
    </row>
    <row r="12" spans="1:21" s="52" customFormat="1" ht="18.75" customHeight="1">
      <c r="A12" s="505" t="s">
        <v>8</v>
      </c>
      <c r="B12" s="636">
        <v>21439.955999999984</v>
      </c>
      <c r="C12" s="637">
        <v>22714.65899541339</v>
      </c>
      <c r="D12" s="638">
        <v>16117.221614167536</v>
      </c>
      <c r="E12" s="627">
        <v>3610.5021546375096</v>
      </c>
      <c r="F12" s="627">
        <v>426.9916606483089</v>
      </c>
      <c r="G12" s="627">
        <v>205.37466743557397</v>
      </c>
      <c r="H12" s="627">
        <v>221.96036689627553</v>
      </c>
      <c r="I12" s="627">
        <v>34.781445757942194</v>
      </c>
      <c r="J12" s="627">
        <v>43.53330995641968</v>
      </c>
      <c r="K12" s="627">
        <v>0</v>
      </c>
      <c r="L12" s="627">
        <v>20660.365219499563</v>
      </c>
      <c r="M12" s="627">
        <v>1151.5919233540712</v>
      </c>
      <c r="N12" s="627">
        <v>902.7018525597725</v>
      </c>
      <c r="O12" s="639">
        <v>2054.2937759138435</v>
      </c>
      <c r="P12" s="640">
        <v>0.127459547625011</v>
      </c>
      <c r="Q12" s="641">
        <v>0.09043912023194593</v>
      </c>
      <c r="R12" s="116"/>
      <c r="S12" s="116"/>
      <c r="T12" s="118"/>
      <c r="U12" s="118"/>
    </row>
    <row r="13" spans="1:21" s="52" customFormat="1" ht="18.75" customHeight="1">
      <c r="A13" s="506" t="s">
        <v>9</v>
      </c>
      <c r="B13" s="642">
        <v>23350.72899999999</v>
      </c>
      <c r="C13" s="643">
        <v>23018.57636507476</v>
      </c>
      <c r="D13" s="644">
        <v>16018.692332189477</v>
      </c>
      <c r="E13" s="628">
        <v>3659.962375621491</v>
      </c>
      <c r="F13" s="628">
        <v>491.79731533577944</v>
      </c>
      <c r="G13" s="628">
        <v>199.67397663116523</v>
      </c>
      <c r="H13" s="628">
        <v>296.1021688016677</v>
      </c>
      <c r="I13" s="628">
        <v>33.89386686813932</v>
      </c>
      <c r="J13" s="628">
        <v>71.10283723190521</v>
      </c>
      <c r="K13" s="628">
        <v>0.6002917510626758</v>
      </c>
      <c r="L13" s="628">
        <v>20771.82516443069</v>
      </c>
      <c r="M13" s="628">
        <v>853.6128215383201</v>
      </c>
      <c r="N13" s="628">
        <v>1393.138379105852</v>
      </c>
      <c r="O13" s="645">
        <v>2246.7512006441716</v>
      </c>
      <c r="P13" s="646">
        <v>0.1402580906138847</v>
      </c>
      <c r="Q13" s="647">
        <v>0.09760600156198558</v>
      </c>
      <c r="R13" s="116"/>
      <c r="S13" s="116"/>
      <c r="T13" s="118"/>
      <c r="U13" s="118"/>
    </row>
    <row r="14" spans="1:21" s="52" customFormat="1" ht="18.75" customHeight="1">
      <c r="A14" s="507" t="s">
        <v>10</v>
      </c>
      <c r="B14" s="642">
        <v>13369.455</v>
      </c>
      <c r="C14" s="643">
        <v>22542.851890123184</v>
      </c>
      <c r="D14" s="644">
        <v>15905.680978269742</v>
      </c>
      <c r="E14" s="628">
        <v>3760.15033272984</v>
      </c>
      <c r="F14" s="628">
        <v>443.9120617357502</v>
      </c>
      <c r="G14" s="628">
        <v>181.93737765176917</v>
      </c>
      <c r="H14" s="628">
        <v>214.97513049958576</v>
      </c>
      <c r="I14" s="628">
        <v>16.151206861710758</v>
      </c>
      <c r="J14" s="628">
        <v>69.98893497653162</v>
      </c>
      <c r="K14" s="628">
        <v>3.0843815249013518</v>
      </c>
      <c r="L14" s="628">
        <v>20595.88040424983</v>
      </c>
      <c r="M14" s="628">
        <v>702.346879510047</v>
      </c>
      <c r="N14" s="628">
        <v>1244.6246063632861</v>
      </c>
      <c r="O14" s="645">
        <v>1946.9714858733332</v>
      </c>
      <c r="P14" s="646">
        <v>0.12240730142477241</v>
      </c>
      <c r="Q14" s="647">
        <v>0.08636757653215874</v>
      </c>
      <c r="R14" s="116"/>
      <c r="S14" s="116"/>
      <c r="T14" s="118"/>
      <c r="U14" s="118"/>
    </row>
    <row r="15" spans="1:21" s="52" customFormat="1" ht="18.75" customHeight="1">
      <c r="A15" s="507" t="s">
        <v>11</v>
      </c>
      <c r="B15" s="642">
        <v>11215.031999999983</v>
      </c>
      <c r="C15" s="643">
        <v>22627.134991679046</v>
      </c>
      <c r="D15" s="644">
        <v>16034.50713887106</v>
      </c>
      <c r="E15" s="628">
        <v>3587.30118499291</v>
      </c>
      <c r="F15" s="628">
        <v>391.21877524142104</v>
      </c>
      <c r="G15" s="628">
        <v>198.41436921446166</v>
      </c>
      <c r="H15" s="628">
        <v>198.69236663791975</v>
      </c>
      <c r="I15" s="628">
        <v>20.291850259544542</v>
      </c>
      <c r="J15" s="628">
        <v>76.94943863438532</v>
      </c>
      <c r="K15" s="628">
        <v>0</v>
      </c>
      <c r="L15" s="628">
        <v>20507.375123851703</v>
      </c>
      <c r="M15" s="628">
        <v>919.0620008930872</v>
      </c>
      <c r="N15" s="628">
        <v>1200.6978669343096</v>
      </c>
      <c r="O15" s="645">
        <v>2119.759867827396</v>
      </c>
      <c r="P15" s="646">
        <v>0.13219987677005968</v>
      </c>
      <c r="Q15" s="647">
        <v>0.09368220362882537</v>
      </c>
      <c r="R15" s="116"/>
      <c r="S15" s="116"/>
      <c r="T15" s="118"/>
      <c r="U15" s="118"/>
    </row>
    <row r="16" spans="1:21" s="52" customFormat="1" ht="18.75" customHeight="1">
      <c r="A16" s="507" t="s">
        <v>12</v>
      </c>
      <c r="B16" s="642">
        <v>5923.563</v>
      </c>
      <c r="C16" s="643">
        <v>22718.710259348994</v>
      </c>
      <c r="D16" s="644">
        <v>15819.409492226214</v>
      </c>
      <c r="E16" s="628">
        <v>3818.962478044605</v>
      </c>
      <c r="F16" s="628">
        <v>461.5867173186135</v>
      </c>
      <c r="G16" s="628">
        <v>204.33056928743719</v>
      </c>
      <c r="H16" s="628">
        <v>269.78647254476175</v>
      </c>
      <c r="I16" s="628">
        <v>13.225978463750046</v>
      </c>
      <c r="J16" s="628">
        <v>97.41039022178603</v>
      </c>
      <c r="K16" s="628">
        <v>10.672208601478536</v>
      </c>
      <c r="L16" s="628">
        <v>20695.38430670864</v>
      </c>
      <c r="M16" s="628">
        <v>755.0482707789215</v>
      </c>
      <c r="N16" s="628">
        <v>1268.2776818614075</v>
      </c>
      <c r="O16" s="645">
        <v>2023.3259526403292</v>
      </c>
      <c r="P16" s="646">
        <v>0.1279014841631483</v>
      </c>
      <c r="Q16" s="647">
        <v>0.08905989510596046</v>
      </c>
      <c r="R16" s="116"/>
      <c r="S16" s="116"/>
      <c r="T16" s="118"/>
      <c r="U16" s="118"/>
    </row>
    <row r="17" spans="1:21" s="52" customFormat="1" ht="18.75" customHeight="1">
      <c r="A17" s="507" t="s">
        <v>13</v>
      </c>
      <c r="B17" s="642">
        <v>16849.700999999986</v>
      </c>
      <c r="C17" s="643">
        <v>23218.85196459378</v>
      </c>
      <c r="D17" s="644">
        <v>15791.227467478526</v>
      </c>
      <c r="E17" s="628">
        <v>3754.3878028854483</v>
      </c>
      <c r="F17" s="628">
        <v>473.5236844855588</v>
      </c>
      <c r="G17" s="628">
        <v>224.81040365839925</v>
      </c>
      <c r="H17" s="628">
        <v>228.49671041640482</v>
      </c>
      <c r="I17" s="628">
        <v>19.220346006931123</v>
      </c>
      <c r="J17" s="628">
        <v>94.31019972797552</v>
      </c>
      <c r="K17" s="628">
        <v>1.999659618094511</v>
      </c>
      <c r="L17" s="628">
        <v>20587.97627427734</v>
      </c>
      <c r="M17" s="628">
        <v>972.4100247634448</v>
      </c>
      <c r="N17" s="628">
        <v>1658.4656655529618</v>
      </c>
      <c r="O17" s="645">
        <v>2630.8756903164067</v>
      </c>
      <c r="P17" s="646">
        <v>0.16660362189922234</v>
      </c>
      <c r="Q17" s="647">
        <v>0.11330774210233156</v>
      </c>
      <c r="R17" s="116"/>
      <c r="S17" s="116"/>
      <c r="T17" s="118"/>
      <c r="U17" s="118"/>
    </row>
    <row r="18" spans="1:21" s="52" customFormat="1" ht="18.75" customHeight="1">
      <c r="A18" s="507" t="s">
        <v>14</v>
      </c>
      <c r="B18" s="642">
        <v>8624.698000000006</v>
      </c>
      <c r="C18" s="643">
        <v>23194.6305926692</v>
      </c>
      <c r="D18" s="644">
        <v>16138.297779624672</v>
      </c>
      <c r="E18" s="628">
        <v>3600.577637616994</v>
      </c>
      <c r="F18" s="628">
        <v>431.9969522411102</v>
      </c>
      <c r="G18" s="628">
        <v>199.9644605913541</v>
      </c>
      <c r="H18" s="628">
        <v>214.71939268675445</v>
      </c>
      <c r="I18" s="628">
        <v>15.047560699130173</v>
      </c>
      <c r="J18" s="628">
        <v>76.13011493271986</v>
      </c>
      <c r="K18" s="628">
        <v>0</v>
      </c>
      <c r="L18" s="628">
        <v>20676.733898392733</v>
      </c>
      <c r="M18" s="628">
        <v>981.7012433362859</v>
      </c>
      <c r="N18" s="628">
        <v>1536.1954509402335</v>
      </c>
      <c r="O18" s="645">
        <v>2517.896694276519</v>
      </c>
      <c r="P18" s="646">
        <v>0.15601996745006633</v>
      </c>
      <c r="Q18" s="647">
        <v>0.10855515392740574</v>
      </c>
      <c r="R18" s="116"/>
      <c r="S18" s="116"/>
      <c r="T18" s="118"/>
      <c r="U18" s="118"/>
    </row>
    <row r="19" spans="1:21" s="52" customFormat="1" ht="18.75" customHeight="1">
      <c r="A19" s="507" t="s">
        <v>15</v>
      </c>
      <c r="B19" s="642">
        <v>11646.14099999997</v>
      </c>
      <c r="C19" s="643">
        <v>22174.26978601755</v>
      </c>
      <c r="D19" s="644">
        <v>15716.669281266692</v>
      </c>
      <c r="E19" s="628">
        <v>3755.7873319010555</v>
      </c>
      <c r="F19" s="628">
        <v>473.33840740321966</v>
      </c>
      <c r="G19" s="628">
        <v>205.71248307343535</v>
      </c>
      <c r="H19" s="628">
        <v>213.38298525952416</v>
      </c>
      <c r="I19" s="628">
        <v>15.511332609373959</v>
      </c>
      <c r="J19" s="628">
        <v>61.439600465081284</v>
      </c>
      <c r="K19" s="628">
        <v>1.1707025242667681</v>
      </c>
      <c r="L19" s="628">
        <v>20443.01212450265</v>
      </c>
      <c r="M19" s="628">
        <v>549.420633552924</v>
      </c>
      <c r="N19" s="628">
        <v>1181.8370279620283</v>
      </c>
      <c r="O19" s="645">
        <v>1731.2576615149521</v>
      </c>
      <c r="P19" s="646">
        <v>0.1101542337331298</v>
      </c>
      <c r="Q19" s="647">
        <v>0.07807506980936224</v>
      </c>
      <c r="R19" s="116"/>
      <c r="S19" s="116"/>
      <c r="T19" s="118"/>
      <c r="U19" s="118"/>
    </row>
    <row r="20" spans="1:21" s="52" customFormat="1" ht="18.75" customHeight="1">
      <c r="A20" s="507" t="s">
        <v>16</v>
      </c>
      <c r="B20" s="642">
        <v>10691.274999999996</v>
      </c>
      <c r="C20" s="643">
        <v>22513.107845727787</v>
      </c>
      <c r="D20" s="644">
        <v>15852.092983920691</v>
      </c>
      <c r="E20" s="628">
        <v>3671.0932045055424</v>
      </c>
      <c r="F20" s="628">
        <v>479.0817122684939</v>
      </c>
      <c r="G20" s="628">
        <v>190.45987655042694</v>
      </c>
      <c r="H20" s="628">
        <v>220.0866672434609</v>
      </c>
      <c r="I20" s="628">
        <v>11.083048248844667</v>
      </c>
      <c r="J20" s="628">
        <v>60.239128011704246</v>
      </c>
      <c r="K20" s="628">
        <v>0</v>
      </c>
      <c r="L20" s="628">
        <v>20484.136620749163</v>
      </c>
      <c r="M20" s="628">
        <v>723.7173614310113</v>
      </c>
      <c r="N20" s="628">
        <v>1305.253863547612</v>
      </c>
      <c r="O20" s="645">
        <v>2028.9712249786232</v>
      </c>
      <c r="P20" s="646">
        <v>0.12799390131238045</v>
      </c>
      <c r="Q20" s="647">
        <v>0.09012399526898958</v>
      </c>
      <c r="R20" s="116"/>
      <c r="S20" s="116"/>
      <c r="T20" s="118"/>
      <c r="U20" s="118"/>
    </row>
    <row r="21" spans="1:21" s="52" customFormat="1" ht="18.75" customHeight="1">
      <c r="A21" s="507" t="s">
        <v>17</v>
      </c>
      <c r="B21" s="642">
        <v>10593.255000000003</v>
      </c>
      <c r="C21" s="643">
        <v>22282.733147963772</v>
      </c>
      <c r="D21" s="644">
        <v>15960.98250726523</v>
      </c>
      <c r="E21" s="628">
        <v>3557.52968909619</v>
      </c>
      <c r="F21" s="628">
        <v>475.429451728167</v>
      </c>
      <c r="G21" s="628">
        <v>193.14267270384153</v>
      </c>
      <c r="H21" s="628">
        <v>244.11517045516194</v>
      </c>
      <c r="I21" s="628">
        <v>21.17636804425706</v>
      </c>
      <c r="J21" s="628">
        <v>72.13272344839545</v>
      </c>
      <c r="K21" s="628">
        <v>1.4525673805328638</v>
      </c>
      <c r="L21" s="628">
        <v>20525.961150121777</v>
      </c>
      <c r="M21" s="628">
        <v>519.2432669026963</v>
      </c>
      <c r="N21" s="628">
        <v>1237.5287309393245</v>
      </c>
      <c r="O21" s="645">
        <v>1756.771997842021</v>
      </c>
      <c r="P21" s="646">
        <v>0.11006665767864612</v>
      </c>
      <c r="Q21" s="647">
        <v>0.07884005907967162</v>
      </c>
      <c r="R21" s="116"/>
      <c r="S21" s="116"/>
      <c r="T21" s="118"/>
      <c r="U21" s="118"/>
    </row>
    <row r="22" spans="1:21" s="52" customFormat="1" ht="18.75" customHeight="1">
      <c r="A22" s="507" t="s">
        <v>18</v>
      </c>
      <c r="B22" s="642">
        <v>22743.01199999995</v>
      </c>
      <c r="C22" s="643">
        <v>22610.383305137202</v>
      </c>
      <c r="D22" s="644">
        <v>15949.540493287968</v>
      </c>
      <c r="E22" s="628">
        <v>3632.863492311413</v>
      </c>
      <c r="F22" s="628">
        <v>471.89281334709364</v>
      </c>
      <c r="G22" s="628">
        <v>200.94152436801292</v>
      </c>
      <c r="H22" s="628">
        <v>215.7663087897067</v>
      </c>
      <c r="I22" s="628">
        <v>19.719104634572336</v>
      </c>
      <c r="J22" s="628">
        <v>64.8382933330615</v>
      </c>
      <c r="K22" s="628">
        <v>1.2920635431519243</v>
      </c>
      <c r="L22" s="628">
        <v>20556.85409361498</v>
      </c>
      <c r="M22" s="628">
        <v>790.6863105907007</v>
      </c>
      <c r="N22" s="628">
        <v>1262.8429009315078</v>
      </c>
      <c r="O22" s="645">
        <v>2053.5292115222082</v>
      </c>
      <c r="P22" s="646">
        <v>0.12875162217910874</v>
      </c>
      <c r="Q22" s="647">
        <v>0.09082239711768332</v>
      </c>
      <c r="R22" s="116"/>
      <c r="S22" s="116"/>
      <c r="T22" s="118"/>
      <c r="U22" s="118"/>
    </row>
    <row r="23" spans="1:21" s="52" customFormat="1" ht="18.75" customHeight="1">
      <c r="A23" s="507" t="s">
        <v>19</v>
      </c>
      <c r="B23" s="642">
        <v>12992.758999999978</v>
      </c>
      <c r="C23" s="643">
        <v>22693.73139556684</v>
      </c>
      <c r="D23" s="644">
        <v>15852.42396040239</v>
      </c>
      <c r="E23" s="628">
        <v>3635.5554851744873</v>
      </c>
      <c r="F23" s="628">
        <v>461.549955119874</v>
      </c>
      <c r="G23" s="628">
        <v>217.93882141070551</v>
      </c>
      <c r="H23" s="628">
        <v>183.39574117142251</v>
      </c>
      <c r="I23" s="628">
        <v>11.856135918988949</v>
      </c>
      <c r="J23" s="628">
        <v>74.89213158395896</v>
      </c>
      <c r="K23" s="628">
        <v>8.39559301197435</v>
      </c>
      <c r="L23" s="628">
        <v>20446.007823793803</v>
      </c>
      <c r="M23" s="628">
        <v>810.3075977422004</v>
      </c>
      <c r="N23" s="628">
        <v>1437.4159740308673</v>
      </c>
      <c r="O23" s="645">
        <v>2247.723571773068</v>
      </c>
      <c r="P23" s="646">
        <v>0.14179052852659216</v>
      </c>
      <c r="Q23" s="647">
        <v>0.09904601110296718</v>
      </c>
      <c r="R23" s="116"/>
      <c r="S23" s="116"/>
      <c r="T23" s="118"/>
      <c r="U23" s="118"/>
    </row>
    <row r="24" spans="1:21" s="52" customFormat="1" ht="18.75" customHeight="1">
      <c r="A24" s="507" t="s">
        <v>20</v>
      </c>
      <c r="B24" s="642">
        <v>12110.644999999991</v>
      </c>
      <c r="C24" s="643">
        <v>21943.938170372734</v>
      </c>
      <c r="D24" s="644">
        <v>15774.653400651507</v>
      </c>
      <c r="E24" s="628">
        <v>3506.8414330257956</v>
      </c>
      <c r="F24" s="628">
        <v>462.3222861650502</v>
      </c>
      <c r="G24" s="628">
        <v>197.3774174152852</v>
      </c>
      <c r="H24" s="628">
        <v>198.23070942959689</v>
      </c>
      <c r="I24" s="628">
        <v>10.749654539456822</v>
      </c>
      <c r="J24" s="628">
        <v>66.10924383741194</v>
      </c>
      <c r="K24" s="628">
        <v>3.6921787953215297</v>
      </c>
      <c r="L24" s="628">
        <v>20219.976323859428</v>
      </c>
      <c r="M24" s="628">
        <v>646.5427385026429</v>
      </c>
      <c r="N24" s="628">
        <v>1077.4191080106264</v>
      </c>
      <c r="O24" s="645">
        <v>1723.9618465132692</v>
      </c>
      <c r="P24" s="646">
        <v>0.10928682885939466</v>
      </c>
      <c r="Q24" s="647">
        <v>0.07856209916052577</v>
      </c>
      <c r="R24" s="116"/>
      <c r="S24" s="116"/>
      <c r="T24" s="118"/>
      <c r="U24" s="118"/>
    </row>
    <row r="25" spans="1:21" s="52" customFormat="1" ht="18.75" customHeight="1" thickBot="1">
      <c r="A25" s="508" t="s">
        <v>21</v>
      </c>
      <c r="B25" s="648">
        <v>24404.901000000013</v>
      </c>
      <c r="C25" s="649">
        <v>22506.354075492196</v>
      </c>
      <c r="D25" s="650">
        <v>15785.219035854007</v>
      </c>
      <c r="E25" s="629">
        <v>3667.6324733571614</v>
      </c>
      <c r="F25" s="629">
        <v>457.4558166274334</v>
      </c>
      <c r="G25" s="629">
        <v>207.66568908979912</v>
      </c>
      <c r="H25" s="629">
        <v>186.71168071254752</v>
      </c>
      <c r="I25" s="629">
        <v>12.027748033069248</v>
      </c>
      <c r="J25" s="629">
        <v>78.83909602146448</v>
      </c>
      <c r="K25" s="629">
        <v>0</v>
      </c>
      <c r="L25" s="629">
        <v>20395.55153969548</v>
      </c>
      <c r="M25" s="629">
        <v>967.1026596939136</v>
      </c>
      <c r="N25" s="629">
        <v>1143.6998761027558</v>
      </c>
      <c r="O25" s="651">
        <v>2110.8025357966694</v>
      </c>
      <c r="P25" s="652">
        <v>0.13372019298574603</v>
      </c>
      <c r="Q25" s="653">
        <v>0.09378696028314874</v>
      </c>
      <c r="R25" s="116"/>
      <c r="S25" s="116"/>
      <c r="T25" s="118"/>
      <c r="U25" s="118"/>
    </row>
    <row r="26" ht="6.75" customHeight="1"/>
    <row r="27" spans="1:4" ht="18">
      <c r="A27" s="8"/>
      <c r="B27" s="245"/>
      <c r="C27" s="22"/>
      <c r="D27" s="133"/>
    </row>
    <row r="28" spans="2:4" ht="18">
      <c r="B28" s="134"/>
      <c r="C28" s="22"/>
      <c r="D28" s="133"/>
    </row>
    <row r="29" spans="2:4" ht="18">
      <c r="B29" s="135"/>
      <c r="C29" s="22"/>
      <c r="D29" s="133"/>
    </row>
    <row r="30" spans="2:4" ht="18">
      <c r="B30" s="135"/>
      <c r="C30" s="22"/>
      <c r="D30" s="133"/>
    </row>
    <row r="31" spans="2:4" ht="18">
      <c r="B31" s="135"/>
      <c r="C31" s="22"/>
      <c r="D31" s="133"/>
    </row>
    <row r="32" spans="2:4" ht="18">
      <c r="B32" s="135"/>
      <c r="C32" s="22"/>
      <c r="D32" s="133"/>
    </row>
    <row r="33" spans="2:4" ht="18">
      <c r="B33" s="135"/>
      <c r="C33" s="22"/>
      <c r="D33" s="133"/>
    </row>
    <row r="34" spans="2:4" ht="18">
      <c r="B34" s="135"/>
      <c r="C34" s="22"/>
      <c r="D34" s="133"/>
    </row>
    <row r="35" spans="2:4" ht="18">
      <c r="B35" s="135"/>
      <c r="C35" s="22"/>
      <c r="D35" s="133"/>
    </row>
    <row r="36" spans="2:4" ht="18">
      <c r="B36" s="135"/>
      <c r="C36" s="22"/>
      <c r="D36" s="133"/>
    </row>
    <row r="37" spans="2:4" ht="18">
      <c r="B37" s="135"/>
      <c r="C37" s="22"/>
      <c r="D37" s="133"/>
    </row>
    <row r="38" spans="2:4" ht="18">
      <c r="B38" s="135"/>
      <c r="C38" s="22"/>
      <c r="D38" s="133"/>
    </row>
    <row r="39" spans="2:4" ht="18">
      <c r="B39" s="135"/>
      <c r="C39" s="22"/>
      <c r="D39" s="133"/>
    </row>
    <row r="40" spans="2:4" ht="18">
      <c r="B40" s="135"/>
      <c r="C40" s="22"/>
      <c r="D40" s="133"/>
    </row>
    <row r="41" spans="2:4" ht="18">
      <c r="B41" s="135"/>
      <c r="C41" s="22"/>
      <c r="D41" s="133"/>
    </row>
    <row r="42" spans="2:4" ht="12.75">
      <c r="B42" s="56"/>
      <c r="C42" s="22"/>
      <c r="D42" s="133"/>
    </row>
    <row r="43" spans="2:4" ht="12.75">
      <c r="B43" s="56"/>
      <c r="C43" s="22"/>
      <c r="D43" s="133"/>
    </row>
    <row r="44" ht="12.75">
      <c r="D44" s="132"/>
    </row>
    <row r="45" ht="12.75">
      <c r="D45" s="132"/>
    </row>
    <row r="46" ht="12.75">
      <c r="D46" s="132"/>
    </row>
    <row r="47" ht="12.75">
      <c r="D47" s="132"/>
    </row>
    <row r="48" ht="12.75">
      <c r="D48" s="132"/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0" zoomScaleNormal="80" zoomScalePageLayoutView="0" workbookViewId="0" topLeftCell="A1">
      <selection activeCell="B11" sqref="B11:Q25"/>
    </sheetView>
  </sheetViews>
  <sheetFormatPr defaultColWidth="9.00390625" defaultRowHeight="12.75"/>
  <cols>
    <col min="1" max="1" width="24.625" style="0" customWidth="1"/>
    <col min="2" max="2" width="15.75390625" style="24" customWidth="1"/>
    <col min="3" max="3" width="9.75390625" style="25" customWidth="1"/>
    <col min="4" max="4" width="8.75390625" style="25" customWidth="1"/>
    <col min="5" max="5" width="9.875" style="25" bestFit="1" customWidth="1"/>
    <col min="6" max="6" width="8.75390625" style="25" customWidth="1"/>
    <col min="7" max="7" width="8.625" style="25" customWidth="1"/>
    <col min="8" max="8" width="13.25390625" style="25" bestFit="1" customWidth="1"/>
    <col min="9" max="9" width="8.875" style="25" customWidth="1"/>
    <col min="10" max="11" width="11.625" style="25" customWidth="1"/>
    <col min="12" max="12" width="9.25390625" style="25" customWidth="1"/>
    <col min="13" max="13" width="8.875" style="25" customWidth="1"/>
    <col min="14" max="14" width="8.25390625" style="25" customWidth="1"/>
    <col min="15" max="15" width="12.125" style="25" customWidth="1"/>
    <col min="16" max="16" width="14.125" style="24" customWidth="1"/>
    <col min="17" max="17" width="13.75390625" style="24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</cols>
  <sheetData>
    <row r="1" spans="1:17" s="1" customFormat="1" ht="15.75">
      <c r="A1" s="26" t="s">
        <v>134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15" t="s">
        <v>57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14" customFormat="1" ht="26.25" customHeight="1" thickBot="1">
      <c r="A6" s="109" t="s">
        <v>77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2"/>
      <c r="M6" s="111"/>
      <c r="N6" s="111"/>
      <c r="O6" s="111"/>
      <c r="P6" s="111"/>
      <c r="Q6" s="111"/>
      <c r="R6" s="113"/>
    </row>
    <row r="7" spans="1:17" s="1" customFormat="1" ht="15" customHeight="1">
      <c r="A7" s="1030" t="s">
        <v>6</v>
      </c>
      <c r="B7" s="481" t="s">
        <v>2</v>
      </c>
      <c r="C7" s="482" t="s">
        <v>23</v>
      </c>
      <c r="D7" s="1028" t="s">
        <v>24</v>
      </c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9"/>
      <c r="P7" s="483" t="s">
        <v>25</v>
      </c>
      <c r="Q7" s="484" t="s">
        <v>25</v>
      </c>
    </row>
    <row r="8" spans="1:17" s="1" customFormat="1" ht="12.75">
      <c r="A8" s="1031"/>
      <c r="B8" s="485" t="s">
        <v>26</v>
      </c>
      <c r="C8" s="486" t="s">
        <v>27</v>
      </c>
      <c r="D8" s="487" t="s">
        <v>28</v>
      </c>
      <c r="E8" s="488" t="s">
        <v>29</v>
      </c>
      <c r="F8" s="488" t="s">
        <v>30</v>
      </c>
      <c r="G8" s="488" t="s">
        <v>31</v>
      </c>
      <c r="H8" s="488" t="s">
        <v>118</v>
      </c>
      <c r="I8" s="489" t="s">
        <v>32</v>
      </c>
      <c r="J8" s="489" t="s">
        <v>117</v>
      </c>
      <c r="K8" s="489" t="s">
        <v>131</v>
      </c>
      <c r="L8" s="488" t="s">
        <v>34</v>
      </c>
      <c r="M8" s="488" t="s">
        <v>35</v>
      </c>
      <c r="N8" s="488" t="s">
        <v>36</v>
      </c>
      <c r="O8" s="490" t="s">
        <v>53</v>
      </c>
      <c r="P8" s="491" t="s">
        <v>37</v>
      </c>
      <c r="Q8" s="492" t="s">
        <v>37</v>
      </c>
    </row>
    <row r="9" spans="1:17" s="1" customFormat="1" ht="12.75">
      <c r="A9" s="1031"/>
      <c r="B9" s="485" t="s">
        <v>4</v>
      </c>
      <c r="C9" s="486" t="s">
        <v>38</v>
      </c>
      <c r="D9" s="487" t="s">
        <v>39</v>
      </c>
      <c r="E9" s="488" t="s">
        <v>40</v>
      </c>
      <c r="F9" s="488" t="s">
        <v>41</v>
      </c>
      <c r="G9" s="488" t="s">
        <v>42</v>
      </c>
      <c r="H9" s="488" t="s">
        <v>99</v>
      </c>
      <c r="I9" s="489" t="s">
        <v>43</v>
      </c>
      <c r="J9" s="489" t="s">
        <v>44</v>
      </c>
      <c r="K9" s="489" t="s">
        <v>3</v>
      </c>
      <c r="L9" s="488" t="s">
        <v>45</v>
      </c>
      <c r="M9" s="488" t="s">
        <v>42</v>
      </c>
      <c r="N9" s="488"/>
      <c r="O9" s="490" t="s">
        <v>45</v>
      </c>
      <c r="P9" s="491" t="s">
        <v>46</v>
      </c>
      <c r="Q9" s="492" t="s">
        <v>120</v>
      </c>
    </row>
    <row r="10" spans="1:17" s="1" customFormat="1" ht="13.5" thickBot="1">
      <c r="A10" s="1032"/>
      <c r="B10" s="485" t="s">
        <v>47</v>
      </c>
      <c r="C10" s="486" t="s">
        <v>22</v>
      </c>
      <c r="D10" s="487"/>
      <c r="E10" s="493"/>
      <c r="F10" s="493"/>
      <c r="G10" s="493"/>
      <c r="H10" s="493"/>
      <c r="I10" s="494"/>
      <c r="J10" s="494" t="s">
        <v>48</v>
      </c>
      <c r="K10" s="494"/>
      <c r="L10" s="493" t="s">
        <v>40</v>
      </c>
      <c r="M10" s="493"/>
      <c r="N10" s="493"/>
      <c r="O10" s="490" t="s">
        <v>40</v>
      </c>
      <c r="P10" s="491" t="s">
        <v>49</v>
      </c>
      <c r="Q10" s="492" t="s">
        <v>49</v>
      </c>
    </row>
    <row r="11" spans="1:22" s="117" customFormat="1" ht="18.75" customHeight="1" thickBot="1">
      <c r="A11" s="495" t="s">
        <v>7</v>
      </c>
      <c r="B11" s="658">
        <v>145964.1940000002</v>
      </c>
      <c r="C11" s="659">
        <v>25996.096716819775</v>
      </c>
      <c r="D11" s="660">
        <v>17914.460259685326</v>
      </c>
      <c r="E11" s="654">
        <v>4550.097360977888</v>
      </c>
      <c r="F11" s="654">
        <v>546.5093291989097</v>
      </c>
      <c r="G11" s="654">
        <v>283.5718081426659</v>
      </c>
      <c r="H11" s="654">
        <v>313.4124512298781</v>
      </c>
      <c r="I11" s="654">
        <v>19.791602681225545</v>
      </c>
      <c r="J11" s="654">
        <v>68.887176878461</v>
      </c>
      <c r="K11" s="654">
        <v>0.35709385458372483</v>
      </c>
      <c r="L11" s="654">
        <v>23697.087082648944</v>
      </c>
      <c r="M11" s="654">
        <v>922.7340171065007</v>
      </c>
      <c r="N11" s="654">
        <v>1376.2756170644668</v>
      </c>
      <c r="O11" s="661">
        <v>2299.0096341709677</v>
      </c>
      <c r="P11" s="662">
        <v>0.12833262073458365</v>
      </c>
      <c r="Q11" s="663">
        <v>0.08843672414418592</v>
      </c>
      <c r="R11" s="116" t="e">
        <f>+#REF!</f>
        <v>#REF!</v>
      </c>
      <c r="S11" s="116">
        <f aca="true" t="shared" si="0" ref="S11:S25">+B11*F11*12/1000</f>
        <v>957249.5249999954</v>
      </c>
      <c r="T11" s="116" t="e">
        <f aca="true" t="shared" si="1" ref="T11:T25">+S11/R11/12*1000</f>
        <v>#REF!</v>
      </c>
      <c r="U11" s="116"/>
      <c r="V11" s="117">
        <f>+N11*B11*12/1000</f>
        <v>2410643.534000014</v>
      </c>
    </row>
    <row r="12" spans="1:22" s="52" customFormat="1" ht="18.75" customHeight="1">
      <c r="A12" s="496" t="s">
        <v>8</v>
      </c>
      <c r="B12" s="664">
        <v>15300.532999999998</v>
      </c>
      <c r="C12" s="665">
        <v>25900.610368715064</v>
      </c>
      <c r="D12" s="666">
        <v>18037.78263258326</v>
      </c>
      <c r="E12" s="655">
        <v>4460.0779648221005</v>
      </c>
      <c r="F12" s="655">
        <v>476.81252890558306</v>
      </c>
      <c r="G12" s="655">
        <v>285.62799631446404</v>
      </c>
      <c r="H12" s="655">
        <v>311.02318461716345</v>
      </c>
      <c r="I12" s="655">
        <v>40.159053064796296</v>
      </c>
      <c r="J12" s="655">
        <v>46.426465448404116</v>
      </c>
      <c r="K12" s="655">
        <v>0</v>
      </c>
      <c r="L12" s="655">
        <v>23657.909825755778</v>
      </c>
      <c r="M12" s="655">
        <v>1277.3137598104147</v>
      </c>
      <c r="N12" s="655">
        <v>965.3867831488838</v>
      </c>
      <c r="O12" s="667">
        <v>2242.7005429592987</v>
      </c>
      <c r="P12" s="668">
        <v>0.12433349423493484</v>
      </c>
      <c r="Q12" s="669">
        <v>0.08658871397363752</v>
      </c>
      <c r="R12" s="116" t="e">
        <f>+#REF!</f>
        <v>#REF!</v>
      </c>
      <c r="S12" s="116">
        <f t="shared" si="0"/>
        <v>87545.82999999991</v>
      </c>
      <c r="T12" s="116" t="e">
        <f t="shared" si="1"/>
        <v>#REF!</v>
      </c>
      <c r="U12" s="116"/>
      <c r="V12" s="52">
        <f aca="true" t="shared" si="2" ref="V12:V25">+N12*B12*12/1000</f>
        <v>177251.18800000005</v>
      </c>
    </row>
    <row r="13" spans="1:22" s="52" customFormat="1" ht="18.75" customHeight="1">
      <c r="A13" s="497" t="s">
        <v>9</v>
      </c>
      <c r="B13" s="670">
        <v>16446.115999999973</v>
      </c>
      <c r="C13" s="671">
        <v>26594.908057116158</v>
      </c>
      <c r="D13" s="672">
        <v>18103.56795894342</v>
      </c>
      <c r="E13" s="656">
        <v>4575.470620743132</v>
      </c>
      <c r="F13" s="656">
        <v>595.6549609241088</v>
      </c>
      <c r="G13" s="656">
        <v>280.8455504022962</v>
      </c>
      <c r="H13" s="656">
        <v>420.4154646604709</v>
      </c>
      <c r="I13" s="656">
        <v>38.73474847597259</v>
      </c>
      <c r="J13" s="656">
        <v>73.71314904990352</v>
      </c>
      <c r="K13" s="656">
        <v>0.5783077698507466</v>
      </c>
      <c r="L13" s="656">
        <v>24088.98076096915</v>
      </c>
      <c r="M13" s="656">
        <v>962.9336495011981</v>
      </c>
      <c r="N13" s="656">
        <v>1542.9936466458128</v>
      </c>
      <c r="O13" s="673">
        <v>2505.927296147011</v>
      </c>
      <c r="P13" s="674">
        <v>0.13842173552915835</v>
      </c>
      <c r="Q13" s="675">
        <v>0.09422583040201507</v>
      </c>
      <c r="R13" s="116" t="e">
        <f>+#REF!</f>
        <v>#REF!</v>
      </c>
      <c r="S13" s="116">
        <f t="shared" si="0"/>
        <v>117554.52700000012</v>
      </c>
      <c r="T13" s="116" t="e">
        <f t="shared" si="1"/>
        <v>#REF!</v>
      </c>
      <c r="U13" s="116"/>
      <c r="V13" s="52">
        <f t="shared" si="2"/>
        <v>304515.0300000001</v>
      </c>
    </row>
    <row r="14" spans="1:22" s="52" customFormat="1" ht="18.75" customHeight="1">
      <c r="A14" s="498" t="s">
        <v>10</v>
      </c>
      <c r="B14" s="670">
        <v>9384.631999999996</v>
      </c>
      <c r="C14" s="671">
        <v>25965.461689565112</v>
      </c>
      <c r="D14" s="672">
        <v>17920.35501942613</v>
      </c>
      <c r="E14" s="656">
        <v>4730.67348298794</v>
      </c>
      <c r="F14" s="656">
        <v>520.3958450368649</v>
      </c>
      <c r="G14" s="656">
        <v>257.98024543388254</v>
      </c>
      <c r="H14" s="656">
        <v>306.25605067234824</v>
      </c>
      <c r="I14" s="656">
        <v>15.833519098031765</v>
      </c>
      <c r="J14" s="656">
        <v>75.23926706271848</v>
      </c>
      <c r="K14" s="656">
        <v>0</v>
      </c>
      <c r="L14" s="656">
        <v>23826.733429717915</v>
      </c>
      <c r="M14" s="656">
        <v>798.8798513001531</v>
      </c>
      <c r="N14" s="656">
        <v>1339.8484085470811</v>
      </c>
      <c r="O14" s="673">
        <v>2138.7282598472343</v>
      </c>
      <c r="P14" s="674">
        <v>0.11934631080292758</v>
      </c>
      <c r="Q14" s="675">
        <v>0.08236819685385133</v>
      </c>
      <c r="R14" s="116" t="e">
        <f>+#REF!</f>
        <v>#REF!</v>
      </c>
      <c r="S14" s="116">
        <f t="shared" si="0"/>
        <v>58604.68200000002</v>
      </c>
      <c r="T14" s="116" t="e">
        <f t="shared" si="1"/>
        <v>#REF!</v>
      </c>
      <c r="U14" s="116"/>
      <c r="V14" s="52">
        <f t="shared" si="2"/>
        <v>150887.81100000005</v>
      </c>
    </row>
    <row r="15" spans="1:22" s="52" customFormat="1" ht="18.75" customHeight="1">
      <c r="A15" s="498" t="s">
        <v>11</v>
      </c>
      <c r="B15" s="670">
        <v>8083.090999999997</v>
      </c>
      <c r="C15" s="671">
        <v>25812.736581834855</v>
      </c>
      <c r="D15" s="672">
        <v>18006.432605216665</v>
      </c>
      <c r="E15" s="656">
        <v>4407.357356651478</v>
      </c>
      <c r="F15" s="656">
        <v>466.3734764337061</v>
      </c>
      <c r="G15" s="656">
        <v>271.88082092193025</v>
      </c>
      <c r="H15" s="656">
        <v>275.6793471705316</v>
      </c>
      <c r="I15" s="656">
        <v>17.561093481029314</v>
      </c>
      <c r="J15" s="656">
        <v>79.01116252021248</v>
      </c>
      <c r="K15" s="656">
        <v>0</v>
      </c>
      <c r="L15" s="656">
        <v>23524.295862395556</v>
      </c>
      <c r="M15" s="656">
        <v>993.2434881656035</v>
      </c>
      <c r="N15" s="656">
        <v>1295.1972312736975</v>
      </c>
      <c r="O15" s="673">
        <v>2288.440719439301</v>
      </c>
      <c r="P15" s="674">
        <v>0.12709017769440428</v>
      </c>
      <c r="Q15" s="675">
        <v>0.08865548649536605</v>
      </c>
      <c r="R15" s="116" t="e">
        <f>+#REF!</f>
        <v>#REF!</v>
      </c>
      <c r="S15" s="116">
        <f t="shared" si="0"/>
        <v>45236.87100000001</v>
      </c>
      <c r="T15" s="116" t="e">
        <f t="shared" si="1"/>
        <v>#REF!</v>
      </c>
      <c r="U15" s="116"/>
      <c r="V15" s="52">
        <f t="shared" si="2"/>
        <v>125630.36500000008</v>
      </c>
    </row>
    <row r="16" spans="1:22" s="52" customFormat="1" ht="18.75" customHeight="1">
      <c r="A16" s="498" t="s">
        <v>12</v>
      </c>
      <c r="B16" s="670">
        <v>4256.979000000001</v>
      </c>
      <c r="C16" s="671">
        <v>25944.3657892917</v>
      </c>
      <c r="D16" s="672">
        <v>17665.929465473047</v>
      </c>
      <c r="E16" s="656">
        <v>4739.826235929277</v>
      </c>
      <c r="F16" s="656">
        <v>550.5603660874684</v>
      </c>
      <c r="G16" s="656">
        <v>279.5765494732295</v>
      </c>
      <c r="H16" s="656">
        <v>375.40640126875564</v>
      </c>
      <c r="I16" s="656">
        <v>8.512785710241932</v>
      </c>
      <c r="J16" s="656">
        <v>76.92730376792241</v>
      </c>
      <c r="K16" s="656">
        <v>0</v>
      </c>
      <c r="L16" s="656">
        <v>23696.739107709946</v>
      </c>
      <c r="M16" s="656">
        <v>834.268053315117</v>
      </c>
      <c r="N16" s="656">
        <v>1413.3586282666652</v>
      </c>
      <c r="O16" s="673">
        <v>2247.626681581782</v>
      </c>
      <c r="P16" s="674">
        <v>0.127229460865596</v>
      </c>
      <c r="Q16" s="675">
        <v>0.08663255443729018</v>
      </c>
      <c r="R16" s="116" t="e">
        <f>+#REF!</f>
        <v>#REF!</v>
      </c>
      <c r="S16" s="116">
        <f t="shared" si="0"/>
        <v>28124.68699999999</v>
      </c>
      <c r="T16" s="116" t="e">
        <f t="shared" si="1"/>
        <v>#REF!</v>
      </c>
      <c r="U16" s="116"/>
      <c r="V16" s="52">
        <f t="shared" si="2"/>
        <v>72199.65600000003</v>
      </c>
    </row>
    <row r="17" spans="1:22" s="52" customFormat="1" ht="18.75" customHeight="1">
      <c r="A17" s="498" t="s">
        <v>13</v>
      </c>
      <c r="B17" s="670">
        <v>11877.576999999996</v>
      </c>
      <c r="C17" s="671">
        <v>26646.17535911013</v>
      </c>
      <c r="D17" s="672">
        <v>17749.796275789256</v>
      </c>
      <c r="E17" s="656">
        <v>4693.7807545540045</v>
      </c>
      <c r="F17" s="656">
        <v>564.0097162353334</v>
      </c>
      <c r="G17" s="656">
        <v>314.2834252586475</v>
      </c>
      <c r="H17" s="656">
        <v>324.1487089496456</v>
      </c>
      <c r="I17" s="656">
        <v>18.989086185956396</v>
      </c>
      <c r="J17" s="656">
        <v>87.98819686315939</v>
      </c>
      <c r="K17" s="656">
        <v>2.8367457998097323</v>
      </c>
      <c r="L17" s="656">
        <v>23755.832909635814</v>
      </c>
      <c r="M17" s="656">
        <v>1052.1479745686643</v>
      </c>
      <c r="N17" s="656">
        <v>1838.194474905672</v>
      </c>
      <c r="O17" s="673">
        <v>2890.3424494743367</v>
      </c>
      <c r="P17" s="674">
        <v>0.1628380632974795</v>
      </c>
      <c r="Q17" s="675">
        <v>0.10847119372747617</v>
      </c>
      <c r="R17" s="116" t="e">
        <f>+#REF!</f>
        <v>#REF!</v>
      </c>
      <c r="S17" s="116">
        <f t="shared" si="0"/>
        <v>80388.82599999984</v>
      </c>
      <c r="T17" s="116" t="e">
        <f t="shared" si="1"/>
        <v>#REF!</v>
      </c>
      <c r="U17" s="116"/>
      <c r="V17" s="52">
        <f t="shared" si="2"/>
        <v>261999.55700000015</v>
      </c>
    </row>
    <row r="18" spans="1:22" s="52" customFormat="1" ht="18.75" customHeight="1">
      <c r="A18" s="498" t="s">
        <v>14</v>
      </c>
      <c r="B18" s="670">
        <v>6122.755999999999</v>
      </c>
      <c r="C18" s="671">
        <v>26581.489514961333</v>
      </c>
      <c r="D18" s="672">
        <v>18200.198148785756</v>
      </c>
      <c r="E18" s="656">
        <v>4462.173706306988</v>
      </c>
      <c r="F18" s="656">
        <v>523.8141532995918</v>
      </c>
      <c r="G18" s="656">
        <v>278.6262564331051</v>
      </c>
      <c r="H18" s="656">
        <v>302.4601856854441</v>
      </c>
      <c r="I18" s="656">
        <v>13.522614108200075</v>
      </c>
      <c r="J18" s="656">
        <v>78.58338902720713</v>
      </c>
      <c r="K18" s="656">
        <v>0</v>
      </c>
      <c r="L18" s="656">
        <v>23859.378453646288</v>
      </c>
      <c r="M18" s="656">
        <v>1059.303441130105</v>
      </c>
      <c r="N18" s="656">
        <v>1662.807620184985</v>
      </c>
      <c r="O18" s="673">
        <v>2722.1110613150895</v>
      </c>
      <c r="P18" s="674">
        <v>0.1495649134730271</v>
      </c>
      <c r="Q18" s="675">
        <v>0.10240626507340589</v>
      </c>
      <c r="R18" s="116" t="e">
        <f>+#REF!</f>
        <v>#REF!</v>
      </c>
      <c r="S18" s="116">
        <f t="shared" si="0"/>
        <v>38486.23499999994</v>
      </c>
      <c r="T18" s="116" t="e">
        <f t="shared" si="1"/>
        <v>#REF!</v>
      </c>
      <c r="U18" s="116"/>
      <c r="V18" s="52">
        <f t="shared" si="2"/>
        <v>122171.58400000003</v>
      </c>
    </row>
    <row r="19" spans="1:22" s="52" customFormat="1" ht="18.75" customHeight="1">
      <c r="A19" s="498" t="s">
        <v>15</v>
      </c>
      <c r="B19" s="670">
        <v>8347.286999999988</v>
      </c>
      <c r="C19" s="671">
        <v>25288.30507045781</v>
      </c>
      <c r="D19" s="672">
        <v>17554.549090820426</v>
      </c>
      <c r="E19" s="656">
        <v>4654.22257355396</v>
      </c>
      <c r="F19" s="656">
        <v>558.9929198952115</v>
      </c>
      <c r="G19" s="656">
        <v>285.3054531370498</v>
      </c>
      <c r="H19" s="656">
        <v>297.71209895302957</v>
      </c>
      <c r="I19" s="656">
        <v>14.657077602978491</v>
      </c>
      <c r="J19" s="656">
        <v>63.37012053537086</v>
      </c>
      <c r="K19" s="656">
        <v>0</v>
      </c>
      <c r="L19" s="656">
        <v>23428.809334498026</v>
      </c>
      <c r="M19" s="656">
        <v>582.5615955619282</v>
      </c>
      <c r="N19" s="656">
        <v>1276.9341403979547</v>
      </c>
      <c r="O19" s="673">
        <v>1859.4957359598825</v>
      </c>
      <c r="P19" s="674">
        <v>0.10592671599478705</v>
      </c>
      <c r="Q19" s="675">
        <v>0.07353184528496433</v>
      </c>
      <c r="R19" s="116" t="e">
        <f>+#REF!</f>
        <v>#REF!</v>
      </c>
      <c r="S19" s="116">
        <f t="shared" si="0"/>
        <v>55992.892</v>
      </c>
      <c r="T19" s="116" t="e">
        <f t="shared" si="1"/>
        <v>#REF!</v>
      </c>
      <c r="U19" s="116"/>
      <c r="V19" s="52">
        <f t="shared" si="2"/>
        <v>127907.22900000006</v>
      </c>
    </row>
    <row r="20" spans="1:22" s="52" customFormat="1" ht="18.75" customHeight="1">
      <c r="A20" s="498" t="s">
        <v>16</v>
      </c>
      <c r="B20" s="670">
        <v>7579.157000000003</v>
      </c>
      <c r="C20" s="671">
        <v>25841.074365746255</v>
      </c>
      <c r="D20" s="672">
        <v>17850.86684662512</v>
      </c>
      <c r="E20" s="656">
        <v>4564.78960434958</v>
      </c>
      <c r="F20" s="656">
        <v>579.2086331852831</v>
      </c>
      <c r="G20" s="656">
        <v>266.0688165363682</v>
      </c>
      <c r="H20" s="656">
        <v>310.45762521258376</v>
      </c>
      <c r="I20" s="656">
        <v>9.466598110229583</v>
      </c>
      <c r="J20" s="656">
        <v>60.052775878196805</v>
      </c>
      <c r="K20" s="656">
        <v>0</v>
      </c>
      <c r="L20" s="656">
        <v>23640.910899897364</v>
      </c>
      <c r="M20" s="656">
        <v>779.6822478630108</v>
      </c>
      <c r="N20" s="656">
        <v>1420.48121798594</v>
      </c>
      <c r="O20" s="673">
        <v>2200.1634658489506</v>
      </c>
      <c r="P20" s="674">
        <v>0.12325247198092866</v>
      </c>
      <c r="Q20" s="675">
        <v>0.08514210495695901</v>
      </c>
      <c r="R20" s="116" t="e">
        <f>+#REF!</f>
        <v>#REF!</v>
      </c>
      <c r="S20" s="116">
        <f t="shared" si="0"/>
        <v>52678.95800000007</v>
      </c>
      <c r="T20" s="116" t="e">
        <f t="shared" si="1"/>
        <v>#REF!</v>
      </c>
      <c r="U20" s="116"/>
      <c r="V20" s="52">
        <f t="shared" si="2"/>
        <v>129192.60200000001</v>
      </c>
    </row>
    <row r="21" spans="1:22" s="52" customFormat="1" ht="18.75" customHeight="1">
      <c r="A21" s="498" t="s">
        <v>17</v>
      </c>
      <c r="B21" s="670">
        <v>7456.470999999994</v>
      </c>
      <c r="C21" s="671">
        <v>25670.709888542948</v>
      </c>
      <c r="D21" s="672">
        <v>18007.1885770986</v>
      </c>
      <c r="E21" s="656">
        <v>4432.919473568668</v>
      </c>
      <c r="F21" s="656">
        <v>577.0444110446709</v>
      </c>
      <c r="G21" s="656">
        <v>271.980583486925</v>
      </c>
      <c r="H21" s="656">
        <v>346.8094021957571</v>
      </c>
      <c r="I21" s="656">
        <v>19.560169057632425</v>
      </c>
      <c r="J21" s="656">
        <v>72.53290464081473</v>
      </c>
      <c r="K21" s="656">
        <v>0</v>
      </c>
      <c r="L21" s="656">
        <v>23728.03552109306</v>
      </c>
      <c r="M21" s="656">
        <v>569.0689894276613</v>
      </c>
      <c r="N21" s="656">
        <v>1373.6053780222128</v>
      </c>
      <c r="O21" s="673">
        <v>1942.6743674498741</v>
      </c>
      <c r="P21" s="674">
        <v>0.10788326890298422</v>
      </c>
      <c r="Q21" s="675">
        <v>0.07567669051165998</v>
      </c>
      <c r="R21" s="116" t="e">
        <f>+#REF!</f>
        <v>#REF!</v>
      </c>
      <c r="S21" s="116">
        <f t="shared" si="0"/>
        <v>51632.57899999998</v>
      </c>
      <c r="T21" s="116" t="e">
        <f t="shared" si="1"/>
        <v>#REF!</v>
      </c>
      <c r="U21" s="116"/>
      <c r="V21" s="52">
        <f t="shared" si="2"/>
        <v>122906.98399999991</v>
      </c>
    </row>
    <row r="22" spans="1:22" s="52" customFormat="1" ht="18.75" customHeight="1">
      <c r="A22" s="498" t="s">
        <v>18</v>
      </c>
      <c r="B22" s="670">
        <v>16107.60500000002</v>
      </c>
      <c r="C22" s="671">
        <v>25899.83293088363</v>
      </c>
      <c r="D22" s="672">
        <v>17939.98994574304</v>
      </c>
      <c r="E22" s="656">
        <v>4507.890123950769</v>
      </c>
      <c r="F22" s="656">
        <v>561.2773024501984</v>
      </c>
      <c r="G22" s="656">
        <v>281.52210813877434</v>
      </c>
      <c r="H22" s="656">
        <v>304.6496204743032</v>
      </c>
      <c r="I22" s="656">
        <v>19.060411733049886</v>
      </c>
      <c r="J22" s="656">
        <v>54.75470541192593</v>
      </c>
      <c r="K22" s="656">
        <v>0.4103651660194046</v>
      </c>
      <c r="L22" s="656">
        <v>23669.55458306809</v>
      </c>
      <c r="M22" s="656">
        <v>862.3653444030524</v>
      </c>
      <c r="N22" s="656">
        <v>1367.91300341257</v>
      </c>
      <c r="O22" s="673">
        <v>2230.2783478156225</v>
      </c>
      <c r="P22" s="674">
        <v>0.12431881815769037</v>
      </c>
      <c r="Q22" s="675">
        <v>0.08611168858761946</v>
      </c>
      <c r="R22" s="116" t="e">
        <f>+#REF!</f>
        <v>#REF!</v>
      </c>
      <c r="S22" s="116">
        <f t="shared" si="0"/>
        <v>108489.99700000006</v>
      </c>
      <c r="T22" s="116" t="e">
        <f t="shared" si="1"/>
        <v>#REF!</v>
      </c>
      <c r="U22" s="116"/>
      <c r="V22" s="52">
        <f t="shared" si="2"/>
        <v>264405.6280000003</v>
      </c>
    </row>
    <row r="23" spans="1:22" s="52" customFormat="1" ht="18.75" customHeight="1">
      <c r="A23" s="498" t="s">
        <v>19</v>
      </c>
      <c r="B23" s="670">
        <v>9349.102999999994</v>
      </c>
      <c r="C23" s="671">
        <v>25926.887807668125</v>
      </c>
      <c r="D23" s="672">
        <v>17813.316921063633</v>
      </c>
      <c r="E23" s="656">
        <v>4486.728370268971</v>
      </c>
      <c r="F23" s="656">
        <v>557.2993384142486</v>
      </c>
      <c r="G23" s="656">
        <v>300.8010322844164</v>
      </c>
      <c r="H23" s="656">
        <v>254.87115359266744</v>
      </c>
      <c r="I23" s="656">
        <v>11.45059050050042</v>
      </c>
      <c r="J23" s="656">
        <v>74.54264150617807</v>
      </c>
      <c r="K23" s="656">
        <v>0.24690425737456687</v>
      </c>
      <c r="L23" s="656">
        <v>23499.256951887986</v>
      </c>
      <c r="M23" s="656">
        <v>870.1263015999152</v>
      </c>
      <c r="N23" s="656">
        <v>1557.504554180223</v>
      </c>
      <c r="O23" s="673">
        <v>2427.630855780138</v>
      </c>
      <c r="P23" s="674">
        <v>0.1362817978559371</v>
      </c>
      <c r="Q23" s="675">
        <v>0.09363371623269581</v>
      </c>
      <c r="R23" s="116" t="e">
        <f>+#REF!</f>
        <v>#REF!</v>
      </c>
      <c r="S23" s="116">
        <f t="shared" si="0"/>
        <v>62522.98699999996</v>
      </c>
      <c r="T23" s="116" t="e">
        <f t="shared" si="1"/>
        <v>#REF!</v>
      </c>
      <c r="U23" s="116"/>
      <c r="V23" s="52">
        <f t="shared" si="2"/>
        <v>174735.2459999997</v>
      </c>
    </row>
    <row r="24" spans="1:22" s="52" customFormat="1" ht="18.75" customHeight="1">
      <c r="A24" s="498" t="s">
        <v>20</v>
      </c>
      <c r="B24" s="670">
        <v>8483.498999999994</v>
      </c>
      <c r="C24" s="671">
        <v>25295.637330775942</v>
      </c>
      <c r="D24" s="672">
        <v>17853.58768239379</v>
      </c>
      <c r="E24" s="656">
        <v>4387.796307081943</v>
      </c>
      <c r="F24" s="656">
        <v>560.3903923762275</v>
      </c>
      <c r="G24" s="656">
        <v>278.5567114858311</v>
      </c>
      <c r="H24" s="656">
        <v>282.98485683796275</v>
      </c>
      <c r="I24" s="656">
        <v>6.29291247239691</v>
      </c>
      <c r="J24" s="656">
        <v>60.688412096628284</v>
      </c>
      <c r="K24" s="656">
        <v>0</v>
      </c>
      <c r="L24" s="656">
        <v>23430.29727474478</v>
      </c>
      <c r="M24" s="656">
        <v>696.7663440914334</v>
      </c>
      <c r="N24" s="656">
        <v>1168.5737119396952</v>
      </c>
      <c r="O24" s="673">
        <v>1865.3400560311286</v>
      </c>
      <c r="P24" s="674">
        <v>0.10447984400752251</v>
      </c>
      <c r="Q24" s="675">
        <v>0.07374157178327594</v>
      </c>
      <c r="R24" s="116" t="e">
        <f>+#REF!</f>
        <v>#REF!</v>
      </c>
      <c r="S24" s="116">
        <f t="shared" si="0"/>
        <v>57048.85599999996</v>
      </c>
      <c r="T24" s="116" t="e">
        <f t="shared" si="1"/>
        <v>#REF!</v>
      </c>
      <c r="U24" s="116"/>
      <c r="V24" s="52">
        <f t="shared" si="2"/>
        <v>118963.12700000021</v>
      </c>
    </row>
    <row r="25" spans="1:22" s="52" customFormat="1" ht="18.75" customHeight="1" thickBot="1">
      <c r="A25" s="499" t="s">
        <v>21</v>
      </c>
      <c r="B25" s="676">
        <v>17169.38799999998</v>
      </c>
      <c r="C25" s="677">
        <v>25992.975487342177</v>
      </c>
      <c r="D25" s="678">
        <v>17874.517081408692</v>
      </c>
      <c r="E25" s="657">
        <v>4607.504360862103</v>
      </c>
      <c r="F25" s="657">
        <v>548.173285695061</v>
      </c>
      <c r="G25" s="657">
        <v>292.2879419658602</v>
      </c>
      <c r="H25" s="657">
        <v>265.3956031125477</v>
      </c>
      <c r="I25" s="657">
        <v>11.348924221022525</v>
      </c>
      <c r="J25" s="657">
        <v>76.605894941237</v>
      </c>
      <c r="K25" s="657">
        <v>0</v>
      </c>
      <c r="L25" s="657">
        <v>23675.83309220652</v>
      </c>
      <c r="M25" s="657">
        <v>1065.508154202507</v>
      </c>
      <c r="N25" s="657">
        <v>1251.6342409331462</v>
      </c>
      <c r="O25" s="679">
        <v>2317.1423951356537</v>
      </c>
      <c r="P25" s="680">
        <v>0.12963384602685107</v>
      </c>
      <c r="Q25" s="681">
        <v>0.08914494595911247</v>
      </c>
      <c r="R25" s="116" t="e">
        <f>+#REF!</f>
        <v>#REF!</v>
      </c>
      <c r="S25" s="116">
        <f t="shared" si="0"/>
        <v>112941.59800000011</v>
      </c>
      <c r="T25" s="116" t="e">
        <f t="shared" si="1"/>
        <v>#REF!</v>
      </c>
      <c r="U25" s="116"/>
      <c r="V25" s="52">
        <f t="shared" si="2"/>
        <v>257877.52699999977</v>
      </c>
    </row>
    <row r="26" spans="20:22" ht="19.5" customHeight="1">
      <c r="T26" s="116"/>
      <c r="V26" s="52">
        <f>SUM(V12:V25)</f>
        <v>2410643.5340000005</v>
      </c>
    </row>
    <row r="27" spans="1:22" ht="15.75">
      <c r="A27" s="8"/>
      <c r="V27" s="52">
        <f>+V26/B11/12*1000</f>
        <v>1376.2756170644595</v>
      </c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9" zoomScaleNormal="89" zoomScalePageLayoutView="0" workbookViewId="0" topLeftCell="A1">
      <selection activeCell="F32" sqref="F32"/>
    </sheetView>
  </sheetViews>
  <sheetFormatPr defaultColWidth="9.00390625" defaultRowHeight="12.75"/>
  <cols>
    <col min="1" max="1" width="24.625" style="0" customWidth="1"/>
    <col min="2" max="2" width="15.75390625" style="24" customWidth="1"/>
    <col min="3" max="3" width="9.75390625" style="25" customWidth="1"/>
    <col min="4" max="4" width="8.75390625" style="25" customWidth="1"/>
    <col min="5" max="5" width="9.875" style="25" bestFit="1" customWidth="1"/>
    <col min="6" max="6" width="8.75390625" style="25" customWidth="1"/>
    <col min="7" max="7" width="8.625" style="25" customWidth="1"/>
    <col min="8" max="8" width="13.25390625" style="25" bestFit="1" customWidth="1"/>
    <col min="9" max="9" width="8.875" style="25" customWidth="1"/>
    <col min="10" max="11" width="11.625" style="25" customWidth="1"/>
    <col min="12" max="12" width="9.25390625" style="25" customWidth="1"/>
    <col min="13" max="13" width="8.875" style="25" customWidth="1"/>
    <col min="14" max="14" width="8.25390625" style="25" customWidth="1"/>
    <col min="15" max="15" width="12.125" style="25" customWidth="1"/>
    <col min="16" max="16" width="12.625" style="24" customWidth="1"/>
    <col min="17" max="17" width="13.25390625" style="24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</cols>
  <sheetData>
    <row r="1" spans="1:17" s="1" customFormat="1" ht="15.75">
      <c r="A1" s="26" t="s">
        <v>134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15" t="s">
        <v>73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75</v>
      </c>
      <c r="B3" s="4"/>
      <c r="C3" s="5"/>
      <c r="D3" s="5"/>
      <c r="E3" s="5"/>
      <c r="F3" s="5"/>
      <c r="G3" s="119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14" customFormat="1" ht="26.25" customHeight="1" thickBot="1">
      <c r="A6" s="109" t="s">
        <v>77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2"/>
      <c r="M6" s="111"/>
      <c r="N6" s="111"/>
      <c r="O6" s="111"/>
      <c r="P6" s="111"/>
      <c r="Q6" s="111"/>
      <c r="R6" s="113"/>
    </row>
    <row r="7" spans="1:17" s="1" customFormat="1" ht="15" customHeight="1">
      <c r="A7" s="1025" t="s">
        <v>6</v>
      </c>
      <c r="B7" s="37" t="s">
        <v>2</v>
      </c>
      <c r="C7" s="129" t="s">
        <v>23</v>
      </c>
      <c r="D7" s="1033" t="s">
        <v>24</v>
      </c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4"/>
      <c r="P7" s="124" t="s">
        <v>25</v>
      </c>
      <c r="Q7" s="125" t="s">
        <v>25</v>
      </c>
    </row>
    <row r="8" spans="1:17" s="1" customFormat="1" ht="12.75">
      <c r="A8" s="1026"/>
      <c r="B8" s="40" t="s">
        <v>26</v>
      </c>
      <c r="C8" s="130" t="s">
        <v>27</v>
      </c>
      <c r="D8" s="46" t="s">
        <v>28</v>
      </c>
      <c r="E8" s="47" t="s">
        <v>29</v>
      </c>
      <c r="F8" s="47" t="s">
        <v>30</v>
      </c>
      <c r="G8" s="47" t="s">
        <v>31</v>
      </c>
      <c r="H8" s="47" t="s">
        <v>118</v>
      </c>
      <c r="I8" s="479" t="s">
        <v>32</v>
      </c>
      <c r="J8" s="479" t="s">
        <v>117</v>
      </c>
      <c r="K8" s="479" t="s">
        <v>131</v>
      </c>
      <c r="L8" s="47" t="s">
        <v>34</v>
      </c>
      <c r="M8" s="47" t="s">
        <v>35</v>
      </c>
      <c r="N8" s="47" t="s">
        <v>36</v>
      </c>
      <c r="O8" s="128" t="s">
        <v>53</v>
      </c>
      <c r="P8" s="126" t="s">
        <v>37</v>
      </c>
      <c r="Q8" s="127" t="s">
        <v>37</v>
      </c>
    </row>
    <row r="9" spans="1:17" s="1" customFormat="1" ht="12.75">
      <c r="A9" s="1026"/>
      <c r="B9" s="40" t="s">
        <v>4</v>
      </c>
      <c r="C9" s="130" t="s">
        <v>38</v>
      </c>
      <c r="D9" s="46" t="s">
        <v>39</v>
      </c>
      <c r="E9" s="47" t="s">
        <v>40</v>
      </c>
      <c r="F9" s="47" t="s">
        <v>41</v>
      </c>
      <c r="G9" s="47" t="s">
        <v>42</v>
      </c>
      <c r="H9" s="47" t="s">
        <v>99</v>
      </c>
      <c r="I9" s="479" t="s">
        <v>43</v>
      </c>
      <c r="J9" s="479" t="s">
        <v>44</v>
      </c>
      <c r="K9" s="479" t="s">
        <v>3</v>
      </c>
      <c r="L9" s="47" t="s">
        <v>45</v>
      </c>
      <c r="M9" s="47" t="s">
        <v>42</v>
      </c>
      <c r="N9" s="47"/>
      <c r="O9" s="128" t="s">
        <v>45</v>
      </c>
      <c r="P9" s="126" t="s">
        <v>46</v>
      </c>
      <c r="Q9" s="127" t="s">
        <v>120</v>
      </c>
    </row>
    <row r="10" spans="1:17" s="1" customFormat="1" ht="13.5" thickBot="1">
      <c r="A10" s="1027"/>
      <c r="B10" s="40" t="s">
        <v>47</v>
      </c>
      <c r="C10" s="130" t="s">
        <v>22</v>
      </c>
      <c r="D10" s="46"/>
      <c r="E10" s="49"/>
      <c r="F10" s="49"/>
      <c r="G10" s="49"/>
      <c r="H10" s="49"/>
      <c r="I10" s="480"/>
      <c r="J10" s="480" t="s">
        <v>48</v>
      </c>
      <c r="K10" s="480"/>
      <c r="L10" s="49" t="s">
        <v>40</v>
      </c>
      <c r="M10" s="49"/>
      <c r="N10" s="49"/>
      <c r="O10" s="128" t="s">
        <v>40</v>
      </c>
      <c r="P10" s="126" t="s">
        <v>49</v>
      </c>
      <c r="Q10" s="127" t="s">
        <v>49</v>
      </c>
    </row>
    <row r="11" spans="1:22" s="117" customFormat="1" ht="18.75" customHeight="1" thickBot="1">
      <c r="A11" s="474" t="s">
        <v>7</v>
      </c>
      <c r="B11" s="686">
        <v>59990.92800000025</v>
      </c>
      <c r="C11" s="687">
        <v>14503.751018542862</v>
      </c>
      <c r="D11" s="688">
        <v>11047.720818165431</v>
      </c>
      <c r="E11" s="682">
        <v>1478.0705023155037</v>
      </c>
      <c r="F11" s="682">
        <v>246.57200668740975</v>
      </c>
      <c r="G11" s="682">
        <v>6.553243628214338</v>
      </c>
      <c r="H11" s="682" t="s">
        <v>132</v>
      </c>
      <c r="I11" s="682">
        <v>19.561054853716023</v>
      </c>
      <c r="J11" s="682">
        <v>74.27889763598904</v>
      </c>
      <c r="K11" s="682">
        <v>5.204880033416588</v>
      </c>
      <c r="L11" s="682">
        <v>12877.961403319683</v>
      </c>
      <c r="M11" s="682">
        <v>642.3869969694974</v>
      </c>
      <c r="N11" s="682">
        <v>983.4026182536525</v>
      </c>
      <c r="O11" s="689">
        <v>1625.7896152231501</v>
      </c>
      <c r="P11" s="690">
        <v>0.14716063539095897</v>
      </c>
      <c r="Q11" s="691">
        <v>0.11209442392830646</v>
      </c>
      <c r="R11" s="116" t="e">
        <f>+#REF!</f>
        <v>#REF!</v>
      </c>
      <c r="S11" s="116">
        <f aca="true" t="shared" si="0" ref="S11:S25">+B11*F11*12/1000</f>
        <v>177505.00199999975</v>
      </c>
      <c r="T11" s="117" t="e">
        <f aca="true" t="shared" si="1" ref="T11:T25">+S11/R11/12*1000</f>
        <v>#REF!</v>
      </c>
      <c r="V11" s="117">
        <f>+N11*B11*12/1000</f>
        <v>707942.8279999992</v>
      </c>
    </row>
    <row r="12" spans="1:22" s="52" customFormat="1" ht="18.75" customHeight="1">
      <c r="A12" s="475" t="s">
        <v>8</v>
      </c>
      <c r="B12" s="692">
        <v>6139.423000000003</v>
      </c>
      <c r="C12" s="693">
        <v>14774.702077051868</v>
      </c>
      <c r="D12" s="694">
        <v>11330.842301195602</v>
      </c>
      <c r="E12" s="683">
        <v>1493.208278693291</v>
      </c>
      <c r="F12" s="683">
        <v>302.82920452513724</v>
      </c>
      <c r="G12" s="683">
        <v>5.3691120484775166</v>
      </c>
      <c r="H12" s="683" t="s">
        <v>132</v>
      </c>
      <c r="I12" s="683">
        <v>21.379492828560586</v>
      </c>
      <c r="J12" s="683">
        <v>36.32305239976674</v>
      </c>
      <c r="K12" s="683">
        <v>0</v>
      </c>
      <c r="L12" s="683">
        <v>13189.951441690835</v>
      </c>
      <c r="M12" s="683">
        <v>838.2707680075678</v>
      </c>
      <c r="N12" s="683">
        <v>746.4798673534409</v>
      </c>
      <c r="O12" s="695">
        <v>1584.7506353610086</v>
      </c>
      <c r="P12" s="696">
        <v>0.139861679585267</v>
      </c>
      <c r="Q12" s="697">
        <v>0.10726108906266545</v>
      </c>
      <c r="R12" s="116" t="e">
        <f>+#REF!</f>
        <v>#REF!</v>
      </c>
      <c r="S12" s="116">
        <f t="shared" si="0"/>
        <v>22310.358999999993</v>
      </c>
      <c r="T12" s="120" t="e">
        <f t="shared" si="1"/>
        <v>#REF!</v>
      </c>
      <c r="V12" s="52">
        <f aca="true" t="shared" si="2" ref="V12:V25">+N12*B12*12/1000</f>
        <v>54995.468</v>
      </c>
    </row>
    <row r="13" spans="1:22" s="52" customFormat="1" ht="18.75" customHeight="1">
      <c r="A13" s="476" t="s">
        <v>9</v>
      </c>
      <c r="B13" s="698">
        <v>6904.6130000000185</v>
      </c>
      <c r="C13" s="699">
        <v>14500.102431519297</v>
      </c>
      <c r="D13" s="700">
        <v>11052.721552484774</v>
      </c>
      <c r="E13" s="684">
        <v>1479.3108607245579</v>
      </c>
      <c r="F13" s="684">
        <v>244.41851411512835</v>
      </c>
      <c r="G13" s="684">
        <v>6.331189983662596</v>
      </c>
      <c r="H13" s="684" t="s">
        <v>132</v>
      </c>
      <c r="I13" s="684">
        <v>22.363358139454437</v>
      </c>
      <c r="J13" s="684">
        <v>64.8853285960172</v>
      </c>
      <c r="K13" s="684">
        <v>0.6526554541627926</v>
      </c>
      <c r="L13" s="684">
        <v>12870.683459497757</v>
      </c>
      <c r="M13" s="684">
        <v>593.2212517438212</v>
      </c>
      <c r="N13" s="684">
        <v>1036.1977202777284</v>
      </c>
      <c r="O13" s="701">
        <v>1629.4189720215495</v>
      </c>
      <c r="P13" s="702">
        <v>0.14742242119138865</v>
      </c>
      <c r="Q13" s="703">
        <v>0.1123729283787426</v>
      </c>
      <c r="R13" s="116" t="e">
        <f>+#REF!</f>
        <v>#REF!</v>
      </c>
      <c r="S13" s="116">
        <f t="shared" si="0"/>
        <v>20251.383000000038</v>
      </c>
      <c r="T13" s="120" t="e">
        <f t="shared" si="1"/>
        <v>#REF!</v>
      </c>
      <c r="V13" s="52">
        <f t="shared" si="2"/>
        <v>85854.53099999984</v>
      </c>
    </row>
    <row r="14" spans="1:22" s="52" customFormat="1" ht="18.75" customHeight="1">
      <c r="A14" s="477" t="s">
        <v>10</v>
      </c>
      <c r="B14" s="698">
        <v>3984.823000000003</v>
      </c>
      <c r="C14" s="699">
        <v>14482.284721303797</v>
      </c>
      <c r="D14" s="700">
        <v>11160.934605292814</v>
      </c>
      <c r="E14" s="684">
        <v>1474.4772645275984</v>
      </c>
      <c r="F14" s="684">
        <v>263.7855767579468</v>
      </c>
      <c r="G14" s="684">
        <v>2.849290085573853</v>
      </c>
      <c r="H14" s="684" t="s">
        <v>132</v>
      </c>
      <c r="I14" s="684">
        <v>16.899391348959114</v>
      </c>
      <c r="J14" s="684">
        <v>57.62391035519843</v>
      </c>
      <c r="K14" s="684">
        <v>10.348389376391365</v>
      </c>
      <c r="L14" s="684">
        <v>12986.918427744478</v>
      </c>
      <c r="M14" s="684">
        <v>475.0026747319342</v>
      </c>
      <c r="N14" s="684">
        <v>1020.363618827401</v>
      </c>
      <c r="O14" s="701">
        <v>1495.3662935593354</v>
      </c>
      <c r="P14" s="702">
        <v>0.13398217500980542</v>
      </c>
      <c r="Q14" s="703">
        <v>0.1032548608410947</v>
      </c>
      <c r="R14" s="116" t="e">
        <f>+#REF!</f>
        <v>#REF!</v>
      </c>
      <c r="S14" s="116">
        <f t="shared" si="0"/>
        <v>12613.66599999999</v>
      </c>
      <c r="T14" s="120" t="e">
        <f t="shared" si="1"/>
        <v>#REF!</v>
      </c>
      <c r="V14" s="52">
        <f t="shared" si="2"/>
        <v>48791.620999999956</v>
      </c>
    </row>
    <row r="15" spans="1:22" s="52" customFormat="1" ht="18.75" customHeight="1">
      <c r="A15" s="477" t="s">
        <v>11</v>
      </c>
      <c r="B15" s="698">
        <v>3131.9409999999984</v>
      </c>
      <c r="C15" s="699">
        <v>14405.553696573483</v>
      </c>
      <c r="D15" s="700">
        <v>10945.250032913571</v>
      </c>
      <c r="E15" s="684">
        <v>1470.853697435551</v>
      </c>
      <c r="F15" s="684">
        <v>197.25525906565082</v>
      </c>
      <c r="G15" s="684">
        <v>8.807983079289599</v>
      </c>
      <c r="H15" s="684" t="s">
        <v>132</v>
      </c>
      <c r="I15" s="684">
        <v>27.339542262556474</v>
      </c>
      <c r="J15" s="684">
        <v>71.62842467338955</v>
      </c>
      <c r="K15" s="684">
        <v>0</v>
      </c>
      <c r="L15" s="684">
        <v>12721.134939430007</v>
      </c>
      <c r="M15" s="684">
        <v>727.6102104094551</v>
      </c>
      <c r="N15" s="684">
        <v>956.8085467340129</v>
      </c>
      <c r="O15" s="701">
        <v>1684.4187571434682</v>
      </c>
      <c r="P15" s="702">
        <v>0.15389495462216354</v>
      </c>
      <c r="Q15" s="703">
        <v>0.11692842862014567</v>
      </c>
      <c r="R15" s="116" t="e">
        <f>+#REF!</f>
        <v>#REF!</v>
      </c>
      <c r="S15" s="116">
        <f t="shared" si="0"/>
        <v>7413.501999999999</v>
      </c>
      <c r="T15" s="120" t="e">
        <f t="shared" si="1"/>
        <v>#REF!</v>
      </c>
      <c r="V15" s="52">
        <f t="shared" si="2"/>
        <v>35960.015000000036</v>
      </c>
    </row>
    <row r="16" spans="1:22" s="52" customFormat="1" ht="18.75" customHeight="1">
      <c r="A16" s="477" t="s">
        <v>12</v>
      </c>
      <c r="B16" s="698">
        <v>1666.5840000000003</v>
      </c>
      <c r="C16" s="699">
        <v>14479.372876894706</v>
      </c>
      <c r="D16" s="700">
        <v>11102.817499748</v>
      </c>
      <c r="E16" s="684">
        <v>1466.7872026452517</v>
      </c>
      <c r="F16" s="684">
        <v>234.32007227558458</v>
      </c>
      <c r="G16" s="684">
        <v>12.128701583598545</v>
      </c>
      <c r="H16" s="684" t="s">
        <v>132</v>
      </c>
      <c r="I16" s="684">
        <v>25.26495314167582</v>
      </c>
      <c r="J16" s="684">
        <v>149.73062663908124</v>
      </c>
      <c r="K16" s="684">
        <v>37.93238144611972</v>
      </c>
      <c r="L16" s="684">
        <v>13028.981437479311</v>
      </c>
      <c r="M16" s="684">
        <v>552.6960637247604</v>
      </c>
      <c r="N16" s="684">
        <v>897.6953756906341</v>
      </c>
      <c r="O16" s="701">
        <v>1450.3914394153944</v>
      </c>
      <c r="P16" s="702">
        <v>0.1306327370911315</v>
      </c>
      <c r="Q16" s="703">
        <v>0.10016949295710452</v>
      </c>
      <c r="R16" s="116" t="e">
        <f>+#REF!</f>
        <v>#REF!</v>
      </c>
      <c r="S16" s="116">
        <f t="shared" si="0"/>
        <v>4686.168999999994</v>
      </c>
      <c r="T16" s="120" t="e">
        <f t="shared" si="1"/>
        <v>#REF!</v>
      </c>
      <c r="V16" s="52">
        <f t="shared" si="2"/>
        <v>17953.017</v>
      </c>
    </row>
    <row r="17" spans="1:22" s="52" customFormat="1" ht="18.75" customHeight="1">
      <c r="A17" s="477" t="s">
        <v>13</v>
      </c>
      <c r="B17" s="698">
        <v>4972.124000000001</v>
      </c>
      <c r="C17" s="699">
        <v>15031.546595244487</v>
      </c>
      <c r="D17" s="700">
        <v>11112.532440864301</v>
      </c>
      <c r="E17" s="684">
        <v>1510.3343326379897</v>
      </c>
      <c r="F17" s="684">
        <v>257.3676092283031</v>
      </c>
      <c r="G17" s="684">
        <v>11.074241109031066</v>
      </c>
      <c r="H17" s="684" t="s">
        <v>132</v>
      </c>
      <c r="I17" s="684">
        <v>19.772787243439627</v>
      </c>
      <c r="J17" s="684">
        <v>109.41241275023171</v>
      </c>
      <c r="K17" s="684">
        <v>0</v>
      </c>
      <c r="L17" s="684">
        <v>13020.493823833298</v>
      </c>
      <c r="M17" s="684">
        <v>781.9293290620534</v>
      </c>
      <c r="N17" s="684">
        <v>1229.1234423491176</v>
      </c>
      <c r="O17" s="701">
        <v>2011.0527714111709</v>
      </c>
      <c r="P17" s="702">
        <v>0.18097159959829615</v>
      </c>
      <c r="Q17" s="703">
        <v>0.1337888126593311</v>
      </c>
      <c r="R17" s="116" t="e">
        <f>+#REF!</f>
        <v>#REF!</v>
      </c>
      <c r="S17" s="116">
        <f t="shared" si="0"/>
        <v>15355.964000000009</v>
      </c>
      <c r="T17" s="120" t="e">
        <f t="shared" si="1"/>
        <v>#REF!</v>
      </c>
      <c r="V17" s="52">
        <f t="shared" si="2"/>
        <v>73336.24999999999</v>
      </c>
    </row>
    <row r="18" spans="1:22" s="52" customFormat="1" ht="18.75" customHeight="1">
      <c r="A18" s="477" t="s">
        <v>14</v>
      </c>
      <c r="B18" s="698">
        <v>2501.942000000001</v>
      </c>
      <c r="C18" s="699">
        <v>14906.304649215175</v>
      </c>
      <c r="D18" s="700">
        <v>11092.412280806948</v>
      </c>
      <c r="E18" s="684">
        <v>1492.0785200722723</v>
      </c>
      <c r="F18" s="684">
        <v>207.3017679866277</v>
      </c>
      <c r="G18" s="684">
        <v>7.463202584232566</v>
      </c>
      <c r="H18" s="684" t="s">
        <v>132</v>
      </c>
      <c r="I18" s="684">
        <v>18.77941215263982</v>
      </c>
      <c r="J18" s="684">
        <v>70.12645909990452</v>
      </c>
      <c r="K18" s="684">
        <v>0</v>
      </c>
      <c r="L18" s="684">
        <v>12888.161642702626</v>
      </c>
      <c r="M18" s="684">
        <v>791.7930351702796</v>
      </c>
      <c r="N18" s="684">
        <v>1226.3499713422605</v>
      </c>
      <c r="O18" s="701">
        <v>2018.14300651254</v>
      </c>
      <c r="P18" s="702">
        <v>0.18193905486225984</v>
      </c>
      <c r="Q18" s="703">
        <v>0.13538855229413255</v>
      </c>
      <c r="R18" s="116" t="e">
        <f>+#REF!</f>
        <v>#REF!</v>
      </c>
      <c r="S18" s="116">
        <f t="shared" si="0"/>
        <v>6223.883999999994</v>
      </c>
      <c r="T18" s="120" t="e">
        <f t="shared" si="1"/>
        <v>#REF!</v>
      </c>
      <c r="V18" s="52">
        <f t="shared" si="2"/>
        <v>36819.07799999999</v>
      </c>
    </row>
    <row r="19" spans="1:22" s="52" customFormat="1" ht="18.75" customHeight="1">
      <c r="A19" s="477" t="s">
        <v>15</v>
      </c>
      <c r="B19" s="698">
        <v>3298.854000000007</v>
      </c>
      <c r="C19" s="699">
        <v>14294.6406034742</v>
      </c>
      <c r="D19" s="700">
        <v>11066.172399061386</v>
      </c>
      <c r="E19" s="684">
        <v>1482.4230626757012</v>
      </c>
      <c r="F19" s="684">
        <v>256.6016865250773</v>
      </c>
      <c r="G19" s="684">
        <v>4.313644475728026</v>
      </c>
      <c r="H19" s="684" t="s">
        <v>132</v>
      </c>
      <c r="I19" s="684">
        <v>17.672904994683964</v>
      </c>
      <c r="J19" s="684">
        <v>56.55469040662794</v>
      </c>
      <c r="K19" s="684">
        <v>4.133000935072191</v>
      </c>
      <c r="L19" s="684">
        <v>12887.871389074275</v>
      </c>
      <c r="M19" s="684">
        <v>465.56208105400515</v>
      </c>
      <c r="N19" s="684">
        <v>941.2071333459002</v>
      </c>
      <c r="O19" s="701">
        <v>1406.7692143999054</v>
      </c>
      <c r="P19" s="702">
        <v>0.12712337777416383</v>
      </c>
      <c r="Q19" s="703">
        <v>0.0984123528127039</v>
      </c>
      <c r="R19" s="116" t="e">
        <f>+#REF!</f>
        <v>#REF!</v>
      </c>
      <c r="S19" s="116">
        <f t="shared" si="0"/>
        <v>10157.89799999999</v>
      </c>
      <c r="T19" s="120" t="e">
        <f t="shared" si="1"/>
        <v>#REF!</v>
      </c>
      <c r="V19" s="52">
        <f t="shared" si="2"/>
        <v>37258.85899999995</v>
      </c>
    </row>
    <row r="20" spans="1:22" s="52" customFormat="1" ht="18.75" customHeight="1">
      <c r="A20" s="477" t="s">
        <v>16</v>
      </c>
      <c r="B20" s="698">
        <v>3112.1180000000054</v>
      </c>
      <c r="C20" s="699">
        <v>14408.279961321072</v>
      </c>
      <c r="D20" s="700">
        <v>10984.340246738673</v>
      </c>
      <c r="E20" s="684">
        <v>1494.6123240399809</v>
      </c>
      <c r="F20" s="684">
        <v>235.2356712266903</v>
      </c>
      <c r="G20" s="684">
        <v>6.324176439753665</v>
      </c>
      <c r="H20" s="684" t="s">
        <v>132</v>
      </c>
      <c r="I20" s="684">
        <v>15.019701480899261</v>
      </c>
      <c r="J20" s="684">
        <v>60.692964298483005</v>
      </c>
      <c r="K20" s="684">
        <v>0</v>
      </c>
      <c r="L20" s="684">
        <v>12796.225084224481</v>
      </c>
      <c r="M20" s="684">
        <v>587.4221885759666</v>
      </c>
      <c r="N20" s="684">
        <v>1024.632688520592</v>
      </c>
      <c r="O20" s="701">
        <v>1612.0548770965586</v>
      </c>
      <c r="P20" s="702">
        <v>0.146759372059254</v>
      </c>
      <c r="Q20" s="703">
        <v>0.11188392239907254</v>
      </c>
      <c r="R20" s="116" t="e">
        <f>+#REF!</f>
        <v>#REF!</v>
      </c>
      <c r="S20" s="116">
        <f t="shared" si="0"/>
        <v>8784.973999999997</v>
      </c>
      <c r="T20" s="120" t="e">
        <f t="shared" si="1"/>
        <v>#REF!</v>
      </c>
      <c r="V20" s="52">
        <f t="shared" si="2"/>
        <v>38265.334</v>
      </c>
    </row>
    <row r="21" spans="1:22" s="52" customFormat="1" ht="18.75" customHeight="1">
      <c r="A21" s="477" t="s">
        <v>17</v>
      </c>
      <c r="B21" s="698">
        <v>3136.784000000003</v>
      </c>
      <c r="C21" s="699">
        <v>14229.150142311333</v>
      </c>
      <c r="D21" s="700">
        <v>11096.931868223406</v>
      </c>
      <c r="E21" s="684">
        <v>1476.6345615976932</v>
      </c>
      <c r="F21" s="684">
        <v>233.8798272370679</v>
      </c>
      <c r="G21" s="684">
        <v>5.7365282403888775</v>
      </c>
      <c r="H21" s="684" t="s">
        <v>132</v>
      </c>
      <c r="I21" s="684">
        <v>25.018245863704127</v>
      </c>
      <c r="J21" s="684">
        <v>71.18144996063899</v>
      </c>
      <c r="K21" s="684">
        <v>4.905475374353687</v>
      </c>
      <c r="L21" s="684">
        <v>12914.28795649725</v>
      </c>
      <c r="M21" s="684">
        <v>400.8021963471712</v>
      </c>
      <c r="N21" s="684">
        <v>914.0599894669178</v>
      </c>
      <c r="O21" s="701">
        <v>1314.8621858140891</v>
      </c>
      <c r="P21" s="702">
        <v>0.11848880406117115</v>
      </c>
      <c r="Q21" s="703">
        <v>0.09240623457224323</v>
      </c>
      <c r="R21" s="116" t="e">
        <f>+#REF!</f>
        <v>#REF!</v>
      </c>
      <c r="S21" s="116">
        <f t="shared" si="0"/>
        <v>8803.565999999993</v>
      </c>
      <c r="T21" s="120" t="e">
        <f t="shared" si="1"/>
        <v>#REF!</v>
      </c>
      <c r="V21" s="52">
        <f t="shared" si="2"/>
        <v>34406.50499999998</v>
      </c>
    </row>
    <row r="22" spans="1:22" s="52" customFormat="1" ht="18.75" customHeight="1">
      <c r="A22" s="477" t="s">
        <v>18</v>
      </c>
      <c r="B22" s="698">
        <v>6635.407000000008</v>
      </c>
      <c r="C22" s="699">
        <v>14625.167742787506</v>
      </c>
      <c r="D22" s="700">
        <v>11117.678099223342</v>
      </c>
      <c r="E22" s="684">
        <v>1508.715968741627</v>
      </c>
      <c r="F22" s="684">
        <v>254.90988470388197</v>
      </c>
      <c r="G22" s="684">
        <v>5.3302809207232205</v>
      </c>
      <c r="H22" s="684" t="s">
        <v>132</v>
      </c>
      <c r="I22" s="684">
        <v>21.31809699088538</v>
      </c>
      <c r="J22" s="684">
        <v>89.31643781107407</v>
      </c>
      <c r="K22" s="684">
        <v>3.432406884259947</v>
      </c>
      <c r="L22" s="684">
        <v>13000.701175275794</v>
      </c>
      <c r="M22" s="684">
        <v>616.6837869427842</v>
      </c>
      <c r="N22" s="684">
        <v>1007.7827805689485</v>
      </c>
      <c r="O22" s="701">
        <v>1624.4665675117326</v>
      </c>
      <c r="P22" s="702">
        <v>0.14611563251010248</v>
      </c>
      <c r="Q22" s="703">
        <v>0.11107336312862795</v>
      </c>
      <c r="R22" s="116" t="e">
        <f>+#REF!</f>
        <v>#REF!</v>
      </c>
      <c r="S22" s="116">
        <f t="shared" si="0"/>
        <v>20297.17</v>
      </c>
      <c r="T22" s="120" t="e">
        <f t="shared" si="1"/>
        <v>#REF!</v>
      </c>
      <c r="V22" s="52">
        <f t="shared" si="2"/>
        <v>80244.58700000009</v>
      </c>
    </row>
    <row r="23" spans="1:22" s="52" customFormat="1" ht="18.75" customHeight="1">
      <c r="A23" s="477" t="s">
        <v>19</v>
      </c>
      <c r="B23" s="698">
        <v>3643.656000000005</v>
      </c>
      <c r="C23" s="699">
        <v>14397.911946133205</v>
      </c>
      <c r="D23" s="700">
        <v>10821.051552799334</v>
      </c>
      <c r="E23" s="684">
        <v>1451.566938079041</v>
      </c>
      <c r="F23" s="684">
        <v>215.8706575666489</v>
      </c>
      <c r="G23" s="684">
        <v>5.326175138377489</v>
      </c>
      <c r="H23" s="684" t="s">
        <v>132</v>
      </c>
      <c r="I23" s="684">
        <v>12.896707775560209</v>
      </c>
      <c r="J23" s="684">
        <v>75.78887340993023</v>
      </c>
      <c r="K23" s="684">
        <v>29.303969236759226</v>
      </c>
      <c r="L23" s="684">
        <v>12611.804874005657</v>
      </c>
      <c r="M23" s="684">
        <v>656.821312622999</v>
      </c>
      <c r="N23" s="684">
        <v>1129.2857595045548</v>
      </c>
      <c r="O23" s="701">
        <v>1786.1070721275541</v>
      </c>
      <c r="P23" s="702">
        <v>0.16505854938520279</v>
      </c>
      <c r="Q23" s="703">
        <v>0.1240532015204637</v>
      </c>
      <c r="R23" s="116" t="e">
        <f>+#REF!</f>
        <v>#REF!</v>
      </c>
      <c r="S23" s="116">
        <f t="shared" si="0"/>
        <v>9438.701</v>
      </c>
      <c r="T23" s="120" t="e">
        <f t="shared" si="1"/>
        <v>#REF!</v>
      </c>
      <c r="V23" s="52">
        <f t="shared" si="2"/>
        <v>49376.746</v>
      </c>
    </row>
    <row r="24" spans="1:22" s="52" customFormat="1" ht="18.75" customHeight="1">
      <c r="A24" s="477" t="s">
        <v>20</v>
      </c>
      <c r="B24" s="698">
        <v>3627.1460000000034</v>
      </c>
      <c r="C24" s="699">
        <v>14104.679294225632</v>
      </c>
      <c r="D24" s="700">
        <v>10912.252796918923</v>
      </c>
      <c r="E24" s="684">
        <v>1446.38403949919</v>
      </c>
      <c r="F24" s="684">
        <v>232.95167881303888</v>
      </c>
      <c r="G24" s="684">
        <v>7.507900150696987</v>
      </c>
      <c r="H24" s="684" t="s">
        <v>132</v>
      </c>
      <c r="I24" s="684">
        <v>21.173488283441923</v>
      </c>
      <c r="J24" s="684">
        <v>78.78797820655682</v>
      </c>
      <c r="K24" s="684">
        <v>12.327782412581854</v>
      </c>
      <c r="L24" s="684">
        <v>12711.385664284428</v>
      </c>
      <c r="M24" s="684">
        <v>529.0752012739488</v>
      </c>
      <c r="N24" s="684">
        <v>864.2184286672388</v>
      </c>
      <c r="O24" s="701">
        <v>1393.2936299411879</v>
      </c>
      <c r="P24" s="702">
        <v>0.12768157555281204</v>
      </c>
      <c r="Q24" s="703">
        <v>0.09878236866481563</v>
      </c>
      <c r="R24" s="116" t="e">
        <f>+#REF!</f>
        <v>#REF!</v>
      </c>
      <c r="S24" s="116">
        <f t="shared" si="0"/>
        <v>10139.396999999994</v>
      </c>
      <c r="T24" s="120" t="e">
        <f t="shared" si="1"/>
        <v>#REF!</v>
      </c>
      <c r="V24" s="52">
        <f t="shared" si="2"/>
        <v>37615.756999999954</v>
      </c>
    </row>
    <row r="25" spans="1:22" s="52" customFormat="1" ht="18.75" customHeight="1" thickBot="1">
      <c r="A25" s="478" t="s">
        <v>21</v>
      </c>
      <c r="B25" s="704">
        <v>7235.512999999994</v>
      </c>
      <c r="C25" s="705">
        <v>14232.834861421237</v>
      </c>
      <c r="D25" s="706">
        <v>10827.454632449713</v>
      </c>
      <c r="E25" s="685">
        <v>1437.3793998204897</v>
      </c>
      <c r="F25" s="685">
        <v>242.18933520447493</v>
      </c>
      <c r="G25" s="685">
        <v>6.862747672487085</v>
      </c>
      <c r="H25" s="685" t="s">
        <v>132</v>
      </c>
      <c r="I25" s="685">
        <v>13.638551498237478</v>
      </c>
      <c r="J25" s="685">
        <v>84.13833269320368</v>
      </c>
      <c r="K25" s="685">
        <v>0</v>
      </c>
      <c r="L25" s="685">
        <v>12611.662999338603</v>
      </c>
      <c r="M25" s="685">
        <v>733.5930085399622</v>
      </c>
      <c r="N25" s="685">
        <v>887.5788535427063</v>
      </c>
      <c r="O25" s="707">
        <v>1621.1718620826684</v>
      </c>
      <c r="P25" s="708">
        <v>0.1497278831558473</v>
      </c>
      <c r="Q25" s="709">
        <v>0.1139036515119648</v>
      </c>
      <c r="R25" s="116" t="e">
        <f>+#REF!</f>
        <v>#REF!</v>
      </c>
      <c r="S25" s="116">
        <f t="shared" si="0"/>
        <v>21028.369000000013</v>
      </c>
      <c r="T25" s="120" t="e">
        <f t="shared" si="1"/>
        <v>#REF!</v>
      </c>
      <c r="V25" s="52">
        <f t="shared" si="2"/>
        <v>77065.06000000008</v>
      </c>
    </row>
    <row r="26" spans="20:22" ht="18" customHeight="1">
      <c r="T26" s="121"/>
      <c r="V26">
        <f>SUM(V12:V25)</f>
        <v>707942.8279999999</v>
      </c>
    </row>
    <row r="27" spans="1:22" ht="15">
      <c r="A27" s="8"/>
      <c r="V27">
        <f>+V26/B11/12*1000</f>
        <v>983.4026182536535</v>
      </c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0" zoomScaleNormal="70" zoomScalePageLayoutView="0" workbookViewId="0" topLeftCell="A1">
      <selection activeCell="L14" activeCellId="2" sqref="D14:E28 H14:I28 L14:M28"/>
    </sheetView>
  </sheetViews>
  <sheetFormatPr defaultColWidth="9.00390625" defaultRowHeight="12.75"/>
  <cols>
    <col min="1" max="1" width="34.00390625" style="139" customWidth="1"/>
    <col min="2" max="2" width="20.625" style="137" customWidth="1"/>
    <col min="3" max="3" width="20.875" style="137" customWidth="1"/>
    <col min="4" max="4" width="15.375" style="137" customWidth="1"/>
    <col min="5" max="5" width="14.00390625" style="138" customWidth="1"/>
    <col min="6" max="6" width="20.25390625" style="139" customWidth="1"/>
    <col min="7" max="7" width="19.625" style="139" customWidth="1"/>
    <col min="8" max="8" width="12.875" style="139" customWidth="1"/>
    <col min="9" max="9" width="11.875" style="138" customWidth="1"/>
    <col min="10" max="10" width="21.25390625" style="139" customWidth="1"/>
    <col min="11" max="11" width="21.625" style="139" customWidth="1"/>
    <col min="12" max="12" width="14.375" style="139" customWidth="1"/>
    <col min="13" max="13" width="12.375" style="138" customWidth="1"/>
    <col min="14" max="16384" width="9.125" style="139" customWidth="1"/>
  </cols>
  <sheetData>
    <row r="1" spans="1:13" ht="15.75">
      <c r="A1" s="136" t="s">
        <v>134</v>
      </c>
      <c r="M1" s="140" t="s">
        <v>76</v>
      </c>
    </row>
    <row r="2" ht="14.25">
      <c r="A2" s="136"/>
    </row>
    <row r="3" spans="1:13" ht="25.5" customHeight="1">
      <c r="A3" s="141" t="s">
        <v>0</v>
      </c>
      <c r="M3" s="139"/>
    </row>
    <row r="4" spans="1:15" s="147" customFormat="1" ht="26.25" customHeight="1">
      <c r="A4" s="142" t="s">
        <v>77</v>
      </c>
      <c r="B4" s="143"/>
      <c r="C4" s="143"/>
      <c r="D4" s="143"/>
      <c r="E4" s="143"/>
      <c r="F4" s="144"/>
      <c r="G4" s="144"/>
      <c r="H4" s="143"/>
      <c r="I4" s="144"/>
      <c r="J4" s="144"/>
      <c r="K4" s="145"/>
      <c r="L4" s="144"/>
      <c r="M4" s="144"/>
      <c r="N4" s="144"/>
      <c r="O4" s="146"/>
    </row>
    <row r="5" ht="5.25" customHeight="1"/>
    <row r="6" ht="18">
      <c r="A6" s="148" t="s">
        <v>188</v>
      </c>
    </row>
    <row r="7" spans="2:13" s="149" customFormat="1" ht="6.75" customHeight="1" thickBot="1">
      <c r="B7" s="150"/>
      <c r="C7" s="150"/>
      <c r="D7" s="150"/>
      <c r="E7" s="151"/>
      <c r="I7" s="151"/>
      <c r="M7" s="151"/>
    </row>
    <row r="8" spans="1:13" s="160" customFormat="1" ht="18.75" thickBot="1">
      <c r="A8" s="152"/>
      <c r="B8" s="371" t="s">
        <v>80</v>
      </c>
      <c r="C8" s="372"/>
      <c r="D8" s="153"/>
      <c r="E8" s="154"/>
      <c r="F8" s="155" t="s">
        <v>81</v>
      </c>
      <c r="G8" s="156"/>
      <c r="H8" s="157"/>
      <c r="I8" s="154"/>
      <c r="J8" s="158" t="s">
        <v>82</v>
      </c>
      <c r="K8" s="159"/>
      <c r="L8" s="157"/>
      <c r="M8" s="154"/>
    </row>
    <row r="9" spans="1:13" ht="15" customHeight="1">
      <c r="A9" s="369"/>
      <c r="B9" s="377" t="s">
        <v>2</v>
      </c>
      <c r="C9" s="377" t="s">
        <v>2</v>
      </c>
      <c r="D9" s="541" t="s">
        <v>167</v>
      </c>
      <c r="E9" s="523"/>
      <c r="F9" s="202" t="s">
        <v>23</v>
      </c>
      <c r="G9" s="202" t="s">
        <v>23</v>
      </c>
      <c r="H9" s="512" t="s">
        <v>97</v>
      </c>
      <c r="I9" s="513"/>
      <c r="J9" s="206" t="s">
        <v>83</v>
      </c>
      <c r="K9" s="202" t="s">
        <v>83</v>
      </c>
      <c r="L9" s="519" t="s">
        <v>84</v>
      </c>
      <c r="M9" s="509"/>
    </row>
    <row r="10" spans="1:13" ht="15" customHeight="1">
      <c r="A10" s="1035" t="s">
        <v>6</v>
      </c>
      <c r="B10" s="378" t="s">
        <v>26</v>
      </c>
      <c r="C10" s="378" t="s">
        <v>26</v>
      </c>
      <c r="D10" s="524" t="s">
        <v>4</v>
      </c>
      <c r="E10" s="525"/>
      <c r="F10" s="203" t="s">
        <v>27</v>
      </c>
      <c r="G10" s="203" t="s">
        <v>27</v>
      </c>
      <c r="H10" s="514" t="s">
        <v>85</v>
      </c>
      <c r="I10" s="515"/>
      <c r="J10" s="207" t="s">
        <v>53</v>
      </c>
      <c r="K10" s="203" t="s">
        <v>53</v>
      </c>
      <c r="L10" s="520" t="s">
        <v>86</v>
      </c>
      <c r="M10" s="510"/>
    </row>
    <row r="11" spans="1:13" ht="15" customHeight="1">
      <c r="A11" s="1035"/>
      <c r="B11" s="378" t="s">
        <v>4</v>
      </c>
      <c r="C11" s="378" t="s">
        <v>4</v>
      </c>
      <c r="D11" s="524"/>
      <c r="E11" s="525"/>
      <c r="F11" s="203" t="s">
        <v>38</v>
      </c>
      <c r="G11" s="203" t="s">
        <v>38</v>
      </c>
      <c r="H11" s="516"/>
      <c r="I11" s="515"/>
      <c r="J11" s="207" t="s">
        <v>45</v>
      </c>
      <c r="K11" s="203" t="s">
        <v>45</v>
      </c>
      <c r="L11" s="521"/>
      <c r="M11" s="510"/>
    </row>
    <row r="12" spans="1:13" ht="15" customHeight="1" thickBot="1">
      <c r="A12" s="1035"/>
      <c r="B12" s="378" t="s">
        <v>47</v>
      </c>
      <c r="C12" s="378" t="s">
        <v>47</v>
      </c>
      <c r="D12" s="526"/>
      <c r="E12" s="527"/>
      <c r="F12" s="203" t="s">
        <v>22</v>
      </c>
      <c r="G12" s="203" t="s">
        <v>22</v>
      </c>
      <c r="H12" s="517"/>
      <c r="I12" s="518"/>
      <c r="J12" s="207" t="s">
        <v>87</v>
      </c>
      <c r="K12" s="203" t="s">
        <v>87</v>
      </c>
      <c r="L12" s="522"/>
      <c r="M12" s="511"/>
    </row>
    <row r="13" spans="1:13" ht="15" customHeight="1" thickBot="1">
      <c r="A13" s="1036"/>
      <c r="B13" s="378" t="s">
        <v>185</v>
      </c>
      <c r="C13" s="378" t="s">
        <v>186</v>
      </c>
      <c r="D13" s="373" t="s">
        <v>88</v>
      </c>
      <c r="E13" s="381" t="s">
        <v>89</v>
      </c>
      <c r="F13" s="378" t="s">
        <v>187</v>
      </c>
      <c r="G13" s="209" t="s">
        <v>186</v>
      </c>
      <c r="H13" s="374" t="s">
        <v>88</v>
      </c>
      <c r="I13" s="382" t="s">
        <v>89</v>
      </c>
      <c r="J13" s="378" t="s">
        <v>185</v>
      </c>
      <c r="K13" s="209" t="s">
        <v>186</v>
      </c>
      <c r="L13" s="374" t="s">
        <v>88</v>
      </c>
      <c r="M13" s="381" t="s">
        <v>89</v>
      </c>
    </row>
    <row r="14" spans="1:13" s="163" customFormat="1" ht="22.5" customHeight="1" thickBot="1">
      <c r="A14" s="162" t="s">
        <v>7</v>
      </c>
      <c r="B14" s="533">
        <v>205955.1219999988</v>
      </c>
      <c r="C14" s="530">
        <v>206286.61399999855</v>
      </c>
      <c r="D14" s="1042">
        <f>B14-C14</f>
        <v>-331.49199999973644</v>
      </c>
      <c r="E14" s="1043">
        <f>+B14/C14*100</f>
        <v>99.83930513300308</v>
      </c>
      <c r="F14" s="533">
        <v>22648.58840218628</v>
      </c>
      <c r="G14" s="532">
        <v>22474.041916020808</v>
      </c>
      <c r="H14" s="1042">
        <f>F14-G14</f>
        <v>174.54648616547274</v>
      </c>
      <c r="I14" s="1047">
        <f>F14/G14*100</f>
        <v>100.77665818555337</v>
      </c>
      <c r="J14" s="534">
        <v>2102.913060836636</v>
      </c>
      <c r="K14" s="532">
        <v>1883.94291101863</v>
      </c>
      <c r="L14" s="1048">
        <f>J14-K14</f>
        <v>218.9701498180059</v>
      </c>
      <c r="M14" s="1049">
        <f>J14/K14*100</f>
        <v>111.62297161646002</v>
      </c>
    </row>
    <row r="15" spans="1:13" s="164" customFormat="1" ht="16.5" customHeight="1">
      <c r="A15" s="367" t="s">
        <v>8</v>
      </c>
      <c r="B15" s="528">
        <v>21439.955999999984</v>
      </c>
      <c r="C15" s="535">
        <v>21180.210999999978</v>
      </c>
      <c r="D15" s="1044">
        <f aca="true" t="shared" si="0" ref="D15:D28">B15-C15</f>
        <v>259.74500000000626</v>
      </c>
      <c r="E15" s="1044">
        <f>+B15/C15*100</f>
        <v>101.2263569989931</v>
      </c>
      <c r="F15" s="383">
        <v>22714.65899541339</v>
      </c>
      <c r="G15" s="383">
        <v>22374.912101520975</v>
      </c>
      <c r="H15" s="1044">
        <f aca="true" t="shared" si="1" ref="H15:H28">F15-G15</f>
        <v>339.74689389241394</v>
      </c>
      <c r="I15" s="1044">
        <f aca="true" t="shared" si="2" ref="I15:I28">F15/G15*100</f>
        <v>101.51842783717268</v>
      </c>
      <c r="J15" s="384">
        <v>2054.2937759138435</v>
      </c>
      <c r="K15" s="383">
        <v>1669.5062354824238</v>
      </c>
      <c r="L15" s="1050">
        <f aca="true" t="shared" si="3" ref="L15:L28">J15-K15</f>
        <v>384.78754043141976</v>
      </c>
      <c r="M15" s="1051">
        <f aca="true" t="shared" si="4" ref="M15:M28">J15/K15*100</f>
        <v>123.04798462284454</v>
      </c>
    </row>
    <row r="16" spans="1:13" s="164" customFormat="1" ht="16.5" customHeight="1">
      <c r="A16" s="165" t="s">
        <v>9</v>
      </c>
      <c r="B16" s="529">
        <v>23350.72899999999</v>
      </c>
      <c r="C16" s="531">
        <v>23014.86999999995</v>
      </c>
      <c r="D16" s="1045">
        <f t="shared" si="0"/>
        <v>335.85900000003676</v>
      </c>
      <c r="E16" s="1045">
        <f aca="true" t="shared" si="5" ref="E16:E28">+B16/C16*100</f>
        <v>101.45931304413207</v>
      </c>
      <c r="F16" s="368">
        <v>23018.57636507476</v>
      </c>
      <c r="G16" s="368">
        <v>22747.49187155956</v>
      </c>
      <c r="H16" s="1045">
        <f t="shared" si="1"/>
        <v>271.08449351520176</v>
      </c>
      <c r="I16" s="1045">
        <f t="shared" si="2"/>
        <v>101.19171157438298</v>
      </c>
      <c r="J16" s="366">
        <v>2246.7512006441716</v>
      </c>
      <c r="K16" s="368">
        <v>1983.6339867804375</v>
      </c>
      <c r="L16" s="1052">
        <f t="shared" si="3"/>
        <v>263.11721386373415</v>
      </c>
      <c r="M16" s="1053">
        <f t="shared" si="4"/>
        <v>113.26440339383326</v>
      </c>
    </row>
    <row r="17" spans="1:13" s="164" customFormat="1" ht="16.5" customHeight="1">
      <c r="A17" s="166" t="s">
        <v>10</v>
      </c>
      <c r="B17" s="529">
        <v>13369.455</v>
      </c>
      <c r="C17" s="531">
        <v>13455.129000000014</v>
      </c>
      <c r="D17" s="1045">
        <f t="shared" si="0"/>
        <v>-85.67400000001362</v>
      </c>
      <c r="E17" s="1045">
        <f t="shared" si="5"/>
        <v>99.3632614001693</v>
      </c>
      <c r="F17" s="368">
        <v>22542.851890123184</v>
      </c>
      <c r="G17" s="368">
        <v>22241.14634401994</v>
      </c>
      <c r="H17" s="1045">
        <f t="shared" si="1"/>
        <v>301.70554610324325</v>
      </c>
      <c r="I17" s="1045">
        <f t="shared" si="2"/>
        <v>101.35651976492824</v>
      </c>
      <c r="J17" s="366">
        <v>1946.9714858733332</v>
      </c>
      <c r="K17" s="368">
        <v>1627.6837256632755</v>
      </c>
      <c r="L17" s="1052">
        <f t="shared" si="3"/>
        <v>319.28776021005774</v>
      </c>
      <c r="M17" s="1053">
        <f t="shared" si="4"/>
        <v>119.616081132712</v>
      </c>
    </row>
    <row r="18" spans="1:13" s="164" customFormat="1" ht="16.5" customHeight="1">
      <c r="A18" s="166" t="s">
        <v>11</v>
      </c>
      <c r="B18" s="529">
        <v>11215.031999999983</v>
      </c>
      <c r="C18" s="531">
        <v>11245.988000000008</v>
      </c>
      <c r="D18" s="1045">
        <f t="shared" si="0"/>
        <v>-30.956000000025597</v>
      </c>
      <c r="E18" s="1045">
        <f t="shared" si="5"/>
        <v>99.72473739079194</v>
      </c>
      <c r="F18" s="368">
        <v>22627.134991679046</v>
      </c>
      <c r="G18" s="368">
        <v>22390.396394400075</v>
      </c>
      <c r="H18" s="1045">
        <f t="shared" si="1"/>
        <v>236.7385972789707</v>
      </c>
      <c r="I18" s="1045">
        <f t="shared" si="2"/>
        <v>101.05732204606338</v>
      </c>
      <c r="J18" s="366">
        <v>2119.759867827396</v>
      </c>
      <c r="K18" s="368">
        <v>1909.2657236222065</v>
      </c>
      <c r="L18" s="1052">
        <f t="shared" si="3"/>
        <v>210.49414420518974</v>
      </c>
      <c r="M18" s="1053">
        <f t="shared" si="4"/>
        <v>111.02487420168241</v>
      </c>
    </row>
    <row r="19" spans="1:13" s="164" customFormat="1" ht="16.5" customHeight="1">
      <c r="A19" s="166" t="s">
        <v>12</v>
      </c>
      <c r="B19" s="529">
        <v>5923.563</v>
      </c>
      <c r="C19" s="531">
        <v>5943.3</v>
      </c>
      <c r="D19" s="1045">
        <f t="shared" si="0"/>
        <v>-19.73700000000008</v>
      </c>
      <c r="E19" s="1045">
        <f t="shared" si="5"/>
        <v>99.6679117661905</v>
      </c>
      <c r="F19" s="368">
        <v>22718.710259348994</v>
      </c>
      <c r="G19" s="368">
        <v>22807.623991160926</v>
      </c>
      <c r="H19" s="1045">
        <f t="shared" si="1"/>
        <v>-88.91373181193194</v>
      </c>
      <c r="I19" s="1045">
        <f t="shared" si="2"/>
        <v>99.6101578496454</v>
      </c>
      <c r="J19" s="366">
        <v>2023.3259526403292</v>
      </c>
      <c r="K19" s="368">
        <v>1953.5550676111454</v>
      </c>
      <c r="L19" s="1052">
        <f t="shared" si="3"/>
        <v>69.77088502918377</v>
      </c>
      <c r="M19" s="1053">
        <f t="shared" si="4"/>
        <v>103.57148289218698</v>
      </c>
    </row>
    <row r="20" spans="1:13" s="164" customFormat="1" ht="16.5" customHeight="1">
      <c r="A20" s="166" t="s">
        <v>13</v>
      </c>
      <c r="B20" s="529">
        <v>16849.700999999986</v>
      </c>
      <c r="C20" s="531">
        <v>16988.212000000025</v>
      </c>
      <c r="D20" s="1045">
        <f t="shared" si="0"/>
        <v>-138.51100000003862</v>
      </c>
      <c r="E20" s="1045">
        <f t="shared" si="5"/>
        <v>99.18466404822333</v>
      </c>
      <c r="F20" s="368">
        <v>23218.85196459378</v>
      </c>
      <c r="G20" s="368">
        <v>23030.46647875596</v>
      </c>
      <c r="H20" s="1045">
        <f t="shared" si="1"/>
        <v>188.38548583782176</v>
      </c>
      <c r="I20" s="1045">
        <f t="shared" si="2"/>
        <v>100.81798380424294</v>
      </c>
      <c r="J20" s="366">
        <v>2630.8756903164067</v>
      </c>
      <c r="K20" s="368">
        <v>2474.3415757938433</v>
      </c>
      <c r="L20" s="1052">
        <f t="shared" si="3"/>
        <v>156.5341145225634</v>
      </c>
      <c r="M20" s="1053">
        <f t="shared" si="4"/>
        <v>106.32629367157371</v>
      </c>
    </row>
    <row r="21" spans="1:13" s="164" customFormat="1" ht="16.5" customHeight="1">
      <c r="A21" s="166" t="s">
        <v>14</v>
      </c>
      <c r="B21" s="529">
        <v>8624.698000000006</v>
      </c>
      <c r="C21" s="531">
        <v>8642.617999999986</v>
      </c>
      <c r="D21" s="1045">
        <f t="shared" si="0"/>
        <v>-17.919999999980064</v>
      </c>
      <c r="E21" s="1045">
        <f t="shared" si="5"/>
        <v>99.79265541992044</v>
      </c>
      <c r="F21" s="368">
        <v>23194.6305926692</v>
      </c>
      <c r="G21" s="368">
        <v>23113.593521854906</v>
      </c>
      <c r="H21" s="1045">
        <f t="shared" si="1"/>
        <v>81.03707081429457</v>
      </c>
      <c r="I21" s="1045">
        <f t="shared" si="2"/>
        <v>100.35060351276695</v>
      </c>
      <c r="J21" s="366">
        <v>2517.896694276519</v>
      </c>
      <c r="K21" s="368">
        <v>2344.5115241701114</v>
      </c>
      <c r="L21" s="1052">
        <f t="shared" si="3"/>
        <v>173.3851701064077</v>
      </c>
      <c r="M21" s="1053">
        <f t="shared" si="4"/>
        <v>107.39536437841912</v>
      </c>
    </row>
    <row r="22" spans="1:13" s="164" customFormat="1" ht="16.5" customHeight="1">
      <c r="A22" s="166" t="s">
        <v>15</v>
      </c>
      <c r="B22" s="529">
        <v>11646.14099999997</v>
      </c>
      <c r="C22" s="531">
        <v>11664.955999999984</v>
      </c>
      <c r="D22" s="1045">
        <f t="shared" si="0"/>
        <v>-18.815000000013242</v>
      </c>
      <c r="E22" s="1045">
        <f t="shared" si="5"/>
        <v>99.83870492096145</v>
      </c>
      <c r="F22" s="368">
        <v>22174.26978601755</v>
      </c>
      <c r="G22" s="368">
        <v>22133.820571919343</v>
      </c>
      <c r="H22" s="1045">
        <f t="shared" si="1"/>
        <v>40.44921409820745</v>
      </c>
      <c r="I22" s="1045">
        <f t="shared" si="2"/>
        <v>100.18274845034898</v>
      </c>
      <c r="J22" s="366">
        <v>1731.2576615149521</v>
      </c>
      <c r="K22" s="368">
        <v>1594.235953397512</v>
      </c>
      <c r="L22" s="1052">
        <f t="shared" si="3"/>
        <v>137.02170811744008</v>
      </c>
      <c r="M22" s="1053">
        <f t="shared" si="4"/>
        <v>108.59481984617334</v>
      </c>
    </row>
    <row r="23" spans="1:13" s="164" customFormat="1" ht="16.5" customHeight="1">
      <c r="A23" s="166" t="s">
        <v>16</v>
      </c>
      <c r="B23" s="529">
        <v>10691.274999999996</v>
      </c>
      <c r="C23" s="531">
        <v>10745.163999999982</v>
      </c>
      <c r="D23" s="1045">
        <f t="shared" si="0"/>
        <v>-53.88899999998648</v>
      </c>
      <c r="E23" s="1045">
        <f t="shared" si="5"/>
        <v>99.49848136333715</v>
      </c>
      <c r="F23" s="368">
        <v>22513.107845727787</v>
      </c>
      <c r="G23" s="368">
        <v>22445.22013965236</v>
      </c>
      <c r="H23" s="1045">
        <f t="shared" si="1"/>
        <v>67.88770607542756</v>
      </c>
      <c r="I23" s="1045">
        <f t="shared" si="2"/>
        <v>100.30245952435767</v>
      </c>
      <c r="J23" s="366">
        <v>2028.9712249786232</v>
      </c>
      <c r="K23" s="368">
        <v>1874.071310901666</v>
      </c>
      <c r="L23" s="1052">
        <f t="shared" si="3"/>
        <v>154.8999140769572</v>
      </c>
      <c r="M23" s="1053">
        <f t="shared" si="4"/>
        <v>108.26542262164136</v>
      </c>
    </row>
    <row r="24" spans="1:13" s="164" customFormat="1" ht="16.5" customHeight="1">
      <c r="A24" s="166" t="s">
        <v>17</v>
      </c>
      <c r="B24" s="536">
        <v>10593.255000000003</v>
      </c>
      <c r="C24" s="531">
        <v>10707.441999999994</v>
      </c>
      <c r="D24" s="1045">
        <f t="shared" si="0"/>
        <v>-114.1869999999908</v>
      </c>
      <c r="E24" s="1045">
        <f t="shared" si="5"/>
        <v>98.93357349028842</v>
      </c>
      <c r="F24" s="368">
        <v>22282.733147963772</v>
      </c>
      <c r="G24" s="368">
        <v>22072.962501221118</v>
      </c>
      <c r="H24" s="1045">
        <f t="shared" si="1"/>
        <v>209.7706467426542</v>
      </c>
      <c r="I24" s="1045">
        <f t="shared" si="2"/>
        <v>100.95035112179005</v>
      </c>
      <c r="J24" s="366">
        <v>1756.771997842021</v>
      </c>
      <c r="K24" s="368">
        <v>1577.7001017921311</v>
      </c>
      <c r="L24" s="1052">
        <f t="shared" si="3"/>
        <v>179.0718960498898</v>
      </c>
      <c r="M24" s="1054">
        <f t="shared" si="4"/>
        <v>111.35018599837063</v>
      </c>
    </row>
    <row r="25" spans="1:13" s="164" customFormat="1" ht="16.5" customHeight="1">
      <c r="A25" s="166" t="s">
        <v>18</v>
      </c>
      <c r="B25" s="536">
        <v>22743.01199999995</v>
      </c>
      <c r="C25" s="531">
        <v>22784.407999999978</v>
      </c>
      <c r="D25" s="1045">
        <f t="shared" si="0"/>
        <v>-41.396000000026106</v>
      </c>
      <c r="E25" s="1045">
        <f t="shared" si="5"/>
        <v>99.81831434900558</v>
      </c>
      <c r="F25" s="368">
        <v>22610.383305137202</v>
      </c>
      <c r="G25" s="368">
        <v>22422.964760228453</v>
      </c>
      <c r="H25" s="1045">
        <f t="shared" si="1"/>
        <v>187.41854490874903</v>
      </c>
      <c r="I25" s="1045">
        <f t="shared" si="2"/>
        <v>100.8358330261535</v>
      </c>
      <c r="J25" s="366">
        <v>2053.5292115222082</v>
      </c>
      <c r="K25" s="368">
        <v>1825.049876213595</v>
      </c>
      <c r="L25" s="1052">
        <f t="shared" si="3"/>
        <v>228.47933530861314</v>
      </c>
      <c r="M25" s="1054">
        <f t="shared" si="4"/>
        <v>112.51907349417955</v>
      </c>
    </row>
    <row r="26" spans="1:13" s="164" customFormat="1" ht="16.5" customHeight="1">
      <c r="A26" s="166" t="s">
        <v>19</v>
      </c>
      <c r="B26" s="536">
        <v>12992.758999999978</v>
      </c>
      <c r="C26" s="531">
        <v>12984.00899999999</v>
      </c>
      <c r="D26" s="1045">
        <f t="shared" si="0"/>
        <v>8.749999999989086</v>
      </c>
      <c r="E26" s="1045">
        <f t="shared" si="5"/>
        <v>100.06739058791463</v>
      </c>
      <c r="F26" s="368">
        <v>22693.73139556684</v>
      </c>
      <c r="G26" s="368">
        <v>22576.037063488388</v>
      </c>
      <c r="H26" s="1045">
        <f t="shared" si="1"/>
        <v>117.69433207845213</v>
      </c>
      <c r="I26" s="1045">
        <f t="shared" si="2"/>
        <v>100.52132414447883</v>
      </c>
      <c r="J26" s="366">
        <v>2247.723571773068</v>
      </c>
      <c r="K26" s="368">
        <v>2080.3393235479134</v>
      </c>
      <c r="L26" s="1052">
        <f t="shared" si="3"/>
        <v>167.3842482251548</v>
      </c>
      <c r="M26" s="1054">
        <f t="shared" si="4"/>
        <v>108.0460070302228</v>
      </c>
    </row>
    <row r="27" spans="1:13" s="164" customFormat="1" ht="16.5" customHeight="1">
      <c r="A27" s="166" t="s">
        <v>20</v>
      </c>
      <c r="B27" s="536">
        <v>12110.644999999991</v>
      </c>
      <c r="C27" s="531">
        <v>12178.200999999995</v>
      </c>
      <c r="D27" s="1045">
        <f t="shared" si="0"/>
        <v>-67.55600000000413</v>
      </c>
      <c r="E27" s="1045">
        <f t="shared" si="5"/>
        <v>99.44527110367119</v>
      </c>
      <c r="F27" s="368">
        <v>21943.938170372734</v>
      </c>
      <c r="G27" s="368">
        <v>22034.43911789597</v>
      </c>
      <c r="H27" s="1045">
        <f t="shared" si="1"/>
        <v>-90.50094752323639</v>
      </c>
      <c r="I27" s="1045">
        <f t="shared" si="2"/>
        <v>99.58927501154439</v>
      </c>
      <c r="J27" s="366">
        <v>1723.9618465132692</v>
      </c>
      <c r="K27" s="368">
        <v>1660.3384468143815</v>
      </c>
      <c r="L27" s="1052">
        <f t="shared" si="3"/>
        <v>63.623399698887624</v>
      </c>
      <c r="M27" s="1054">
        <f t="shared" si="4"/>
        <v>103.83195364902613</v>
      </c>
    </row>
    <row r="28" spans="1:13" s="164" customFormat="1" ht="16.5" customHeight="1" thickBot="1">
      <c r="A28" s="167" t="s">
        <v>21</v>
      </c>
      <c r="B28" s="537">
        <v>24404.901000000013</v>
      </c>
      <c r="C28" s="538">
        <v>24752.10600000009</v>
      </c>
      <c r="D28" s="1046">
        <f t="shared" si="0"/>
        <v>-347.20500000007814</v>
      </c>
      <c r="E28" s="1046">
        <f t="shared" si="5"/>
        <v>98.59727087464769</v>
      </c>
      <c r="F28" s="539">
        <v>22506.354075492196</v>
      </c>
      <c r="G28" s="539">
        <v>22340.064592214196</v>
      </c>
      <c r="H28" s="1046">
        <f t="shared" si="1"/>
        <v>166.28948327800026</v>
      </c>
      <c r="I28" s="1046">
        <f t="shared" si="2"/>
        <v>100.74435542740532</v>
      </c>
      <c r="J28" s="540">
        <v>2110.8025357966694</v>
      </c>
      <c r="K28" s="539">
        <v>1854.2926374291744</v>
      </c>
      <c r="L28" s="1055">
        <f t="shared" si="3"/>
        <v>256.509898367495</v>
      </c>
      <c r="M28" s="1056">
        <f t="shared" si="4"/>
        <v>113.83330188503176</v>
      </c>
    </row>
    <row r="29" ht="9.75" customHeight="1">
      <c r="A29" s="149"/>
    </row>
    <row r="30" ht="15">
      <c r="A30" s="168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Zavadilová Markéta</cp:lastModifiedBy>
  <cp:lastPrinted>2013-11-12T11:34:30Z</cp:lastPrinted>
  <dcterms:created xsi:type="dcterms:W3CDTF">2005-02-01T09:25:47Z</dcterms:created>
  <dcterms:modified xsi:type="dcterms:W3CDTF">2014-02-21T11:36:49Z</dcterms:modified>
  <cp:category/>
  <cp:version/>
  <cp:contentType/>
  <cp:contentStatus/>
</cp:coreProperties>
</file>