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20" windowHeight="11895" tabRatio="727" firstSheet="15" activeTab="29"/>
  </bookViews>
  <sheets>
    <sheet name="3.1" sheetId="1" r:id="rId1"/>
    <sheet name="3.3" sheetId="3" r:id="rId2"/>
    <sheet name="3.2" sheetId="2" r:id="rId3"/>
    <sheet name="3.4" sheetId="4" r:id="rId4"/>
    <sheet name="3.5" sheetId="5" r:id="rId5"/>
    <sheet name="3.6" sheetId="6" r:id="rId6"/>
    <sheet name="4.1" sheetId="7" r:id="rId7"/>
    <sheet name="4.4" sheetId="8" r:id="rId8"/>
    <sheet name="4.5" sheetId="9" r:id="rId9"/>
    <sheet name="4.6" sheetId="10" r:id="rId10"/>
    <sheet name="5.1" sheetId="11" r:id="rId11"/>
    <sheet name="6.1" sheetId="12" r:id="rId12"/>
    <sheet name="6.2" sheetId="14" r:id="rId13"/>
    <sheet name="7.1" sheetId="15" r:id="rId14"/>
    <sheet name="7.2" sheetId="16" r:id="rId15"/>
    <sheet name="7.3" sheetId="17" r:id="rId16"/>
    <sheet name="7.4" sheetId="18" r:id="rId17"/>
    <sheet name="7.5" sheetId="19" r:id="rId18"/>
    <sheet name="7.6" sheetId="20" r:id="rId19"/>
    <sheet name="8.1" sheetId="21" r:id="rId20"/>
    <sheet name="8.2" sheetId="22" r:id="rId21"/>
    <sheet name="8.3" sheetId="23" r:id="rId22"/>
    <sheet name="10.1 a 10.2" sheetId="33" r:id="rId23"/>
    <sheet name="9.1" sheetId="24" r:id="rId24"/>
    <sheet name="11.1" sheetId="25" r:id="rId25"/>
    <sheet name="11.2" sheetId="26" r:id="rId26"/>
    <sheet name="11.3" sheetId="27" r:id="rId27"/>
    <sheet name="11.4" sheetId="28" r:id="rId28"/>
    <sheet name="11 mnop" sheetId="37" r:id="rId29"/>
    <sheet name="12.1" sheetId="29" r:id="rId30"/>
    <sheet name="12.2" sheetId="31" r:id="rId31"/>
    <sheet name="12.3" sheetId="32" r:id="rId32"/>
    <sheet name="15.1" sheetId="34" r:id="rId33"/>
    <sheet name="15.2" sheetId="35" r:id="rId34"/>
    <sheet name="15.3" sheetId="36" r:id="rId35"/>
  </sheets>
  <calcPr calcId="145621"/>
</workbook>
</file>

<file path=xl/calcChain.xml><?xml version="1.0" encoding="utf-8"?>
<calcChain xmlns="http://schemas.openxmlformats.org/spreadsheetml/2006/main">
  <c r="J18" i="21" l="1"/>
  <c r="P44" i="9" l="1"/>
  <c r="Q44" i="9"/>
  <c r="R44" i="9"/>
  <c r="S44" i="9"/>
  <c r="T44" i="9"/>
  <c r="U44" i="9"/>
  <c r="V44" i="9"/>
  <c r="W44" i="9"/>
  <c r="P45" i="9"/>
  <c r="Q45" i="9"/>
  <c r="R45" i="9"/>
  <c r="S45" i="9"/>
  <c r="T45" i="9"/>
  <c r="U45" i="9"/>
  <c r="V45" i="9"/>
  <c r="W45" i="9"/>
  <c r="P46" i="9"/>
  <c r="Q46" i="9"/>
  <c r="R46" i="9"/>
  <c r="S46" i="9"/>
  <c r="T46" i="9"/>
  <c r="U46" i="9"/>
  <c r="V46" i="9"/>
  <c r="W46" i="9"/>
  <c r="P47" i="9"/>
  <c r="Q47" i="9"/>
  <c r="R47" i="9"/>
  <c r="S47" i="9"/>
  <c r="T47" i="9"/>
  <c r="U47" i="9"/>
  <c r="V47" i="9"/>
  <c r="W47" i="9"/>
  <c r="P48" i="9"/>
  <c r="Q48" i="9"/>
  <c r="R48" i="9"/>
  <c r="S48" i="9"/>
  <c r="T48" i="9"/>
  <c r="U48" i="9"/>
  <c r="V48" i="9"/>
  <c r="W48" i="9"/>
  <c r="P49" i="9"/>
  <c r="Q49" i="9"/>
  <c r="R49" i="9"/>
  <c r="S49" i="9"/>
  <c r="T49" i="9"/>
  <c r="U49" i="9"/>
  <c r="V49" i="9"/>
  <c r="W49" i="9"/>
  <c r="P50" i="9"/>
  <c r="Q50" i="9"/>
  <c r="R50" i="9"/>
  <c r="S50" i="9"/>
  <c r="T50" i="9"/>
  <c r="U50" i="9"/>
  <c r="V50" i="9"/>
  <c r="W50" i="9"/>
  <c r="P51" i="9"/>
  <c r="Q51" i="9"/>
  <c r="R51" i="9"/>
  <c r="S51" i="9"/>
  <c r="T51" i="9"/>
  <c r="U51" i="9"/>
  <c r="V51" i="9"/>
  <c r="W51" i="9"/>
  <c r="P52" i="9"/>
  <c r="Q52" i="9"/>
  <c r="R52" i="9"/>
  <c r="S52" i="9"/>
  <c r="T52" i="9"/>
  <c r="U52" i="9"/>
  <c r="V52" i="9"/>
  <c r="W52" i="9"/>
  <c r="P53" i="9"/>
  <c r="Q53" i="9"/>
  <c r="R53" i="9"/>
  <c r="S53" i="9"/>
  <c r="T53" i="9"/>
  <c r="U53" i="9"/>
  <c r="V53" i="9"/>
  <c r="W53" i="9"/>
  <c r="W43" i="9"/>
  <c r="V43" i="9"/>
  <c r="U43" i="9"/>
  <c r="T43" i="9"/>
  <c r="S43" i="9"/>
  <c r="R43" i="9"/>
  <c r="Q43" i="9"/>
  <c r="P43" i="9"/>
  <c r="P6" i="11" l="1"/>
  <c r="Q6" i="11"/>
  <c r="R6" i="11"/>
  <c r="S6" i="11"/>
  <c r="T6" i="11"/>
  <c r="U6" i="11"/>
  <c r="V6" i="11"/>
  <c r="W6" i="11"/>
  <c r="P7" i="11"/>
  <c r="Q7" i="11"/>
  <c r="R7" i="11"/>
  <c r="S7" i="11"/>
  <c r="T7" i="11"/>
  <c r="U7" i="11"/>
  <c r="V7" i="11"/>
  <c r="W7" i="11"/>
  <c r="P8" i="11"/>
  <c r="Q8" i="11"/>
  <c r="R8" i="11"/>
  <c r="S8" i="11"/>
  <c r="T8" i="11"/>
  <c r="U8" i="11"/>
  <c r="V8" i="11"/>
  <c r="W8" i="11"/>
  <c r="P9" i="11"/>
  <c r="Q9" i="11"/>
  <c r="R9" i="11"/>
  <c r="S9" i="11"/>
  <c r="T9" i="11"/>
  <c r="U9" i="11"/>
  <c r="V9" i="11"/>
  <c r="W9" i="11"/>
  <c r="P10" i="11"/>
  <c r="Q10" i="11"/>
  <c r="R10" i="11"/>
  <c r="S10" i="11"/>
  <c r="T10" i="11"/>
  <c r="U10" i="11"/>
  <c r="V10" i="11"/>
  <c r="W10" i="11"/>
  <c r="P11" i="11"/>
  <c r="Q11" i="11"/>
  <c r="R11" i="11"/>
  <c r="S11" i="11"/>
  <c r="T11" i="11"/>
  <c r="U11" i="11"/>
  <c r="V11" i="11"/>
  <c r="W11" i="11"/>
  <c r="P12" i="11"/>
  <c r="Q12" i="11"/>
  <c r="R12" i="11"/>
  <c r="S12" i="11"/>
  <c r="T12" i="11"/>
  <c r="U12" i="11"/>
  <c r="V12" i="11"/>
  <c r="W12" i="11"/>
  <c r="P13" i="11"/>
  <c r="Q13" i="11"/>
  <c r="R13" i="11"/>
  <c r="S13" i="11"/>
  <c r="T13" i="11"/>
  <c r="U13" i="11"/>
  <c r="V13" i="11"/>
  <c r="W13" i="11"/>
  <c r="P14" i="11"/>
  <c r="Q14" i="11"/>
  <c r="R14" i="11"/>
  <c r="S14" i="11"/>
  <c r="T14" i="11"/>
  <c r="U14" i="11"/>
  <c r="V14" i="11"/>
  <c r="W14" i="11"/>
  <c r="P15" i="11"/>
  <c r="Q15" i="11"/>
  <c r="R15" i="11"/>
  <c r="S15" i="11"/>
  <c r="T15" i="11"/>
  <c r="U15" i="11"/>
  <c r="V15" i="11"/>
  <c r="W15" i="11"/>
  <c r="P16" i="11"/>
  <c r="Q16" i="11"/>
  <c r="R16" i="11"/>
  <c r="S16" i="11"/>
  <c r="T16" i="11"/>
  <c r="U16" i="11"/>
  <c r="V16" i="11"/>
  <c r="W16" i="11"/>
  <c r="P17" i="11"/>
  <c r="Q17" i="11"/>
  <c r="R17" i="11"/>
  <c r="S17" i="11"/>
  <c r="T17" i="11"/>
  <c r="U17" i="11"/>
  <c r="V17" i="11"/>
  <c r="W17" i="11"/>
  <c r="P18" i="11"/>
  <c r="Q18" i="11"/>
  <c r="R18" i="11"/>
  <c r="S18" i="11"/>
  <c r="T18" i="11"/>
  <c r="U18" i="11"/>
  <c r="V18" i="11"/>
  <c r="W18" i="11"/>
  <c r="P19" i="11"/>
  <c r="Q19" i="11"/>
  <c r="R19" i="11"/>
  <c r="S19" i="11"/>
  <c r="T19" i="11"/>
  <c r="U19" i="11"/>
  <c r="V19" i="11"/>
  <c r="W19" i="11"/>
  <c r="P20" i="11"/>
  <c r="Q20" i="11"/>
  <c r="R20" i="11"/>
  <c r="S20" i="11"/>
  <c r="T20" i="11"/>
  <c r="U20" i="11"/>
  <c r="V20" i="11"/>
  <c r="W20" i="11"/>
  <c r="P21" i="11"/>
  <c r="Q21" i="11"/>
  <c r="R21" i="11"/>
  <c r="S21" i="11"/>
  <c r="T21" i="11"/>
  <c r="U21" i="11"/>
  <c r="V21" i="11"/>
  <c r="W21" i="11"/>
  <c r="P22" i="11"/>
  <c r="Q22" i="11"/>
  <c r="R22" i="11"/>
  <c r="S22" i="11"/>
  <c r="T22" i="11"/>
  <c r="U22" i="11"/>
  <c r="V22" i="11"/>
  <c r="W22" i="11"/>
  <c r="P23" i="11"/>
  <c r="Q23" i="11"/>
  <c r="R23" i="11"/>
  <c r="S23" i="11"/>
  <c r="T23" i="11"/>
  <c r="U23" i="11"/>
  <c r="V23" i="11"/>
  <c r="W23" i="11"/>
  <c r="P24" i="11"/>
  <c r="Q24" i="11"/>
  <c r="R24" i="11"/>
  <c r="S24" i="11"/>
  <c r="T24" i="11"/>
  <c r="U24" i="11"/>
  <c r="V24" i="11"/>
  <c r="W24" i="11"/>
  <c r="P25" i="11"/>
  <c r="Q25" i="11"/>
  <c r="R25" i="11"/>
  <c r="S25" i="11"/>
  <c r="T25" i="11"/>
  <c r="U25" i="11"/>
  <c r="V25" i="11"/>
  <c r="W25" i="11"/>
  <c r="P26" i="11"/>
  <c r="Q26" i="11"/>
  <c r="R26" i="11"/>
  <c r="S26" i="11"/>
  <c r="T26" i="11"/>
  <c r="U26" i="11"/>
  <c r="V26" i="11"/>
  <c r="W26" i="11"/>
  <c r="P27" i="11"/>
  <c r="Q27" i="11"/>
  <c r="R27" i="11"/>
  <c r="S27" i="11"/>
  <c r="T27" i="11"/>
  <c r="U27" i="11"/>
  <c r="V27" i="11"/>
  <c r="W27" i="11"/>
  <c r="P28" i="11"/>
  <c r="Q28" i="11"/>
  <c r="R28" i="11"/>
  <c r="S28" i="11"/>
  <c r="T28" i="11"/>
  <c r="U28" i="11"/>
  <c r="V28" i="11"/>
  <c r="W28" i="11"/>
  <c r="P29" i="11"/>
  <c r="Q29" i="11"/>
  <c r="R29" i="11"/>
  <c r="S29" i="11"/>
  <c r="T29" i="11"/>
  <c r="U29" i="11"/>
  <c r="V29" i="11"/>
  <c r="W29" i="11"/>
  <c r="P30" i="11"/>
  <c r="Q30" i="11"/>
  <c r="R30" i="11"/>
  <c r="S30" i="11"/>
  <c r="T30" i="11"/>
  <c r="U30" i="11"/>
  <c r="V30" i="11"/>
  <c r="W30" i="11"/>
  <c r="P31" i="11"/>
  <c r="Q31" i="11"/>
  <c r="R31" i="11"/>
  <c r="S31" i="11"/>
  <c r="T31" i="11"/>
  <c r="U31" i="11"/>
  <c r="V31" i="11"/>
  <c r="W31" i="11"/>
  <c r="W5" i="11"/>
  <c r="V5" i="11"/>
  <c r="U5" i="11"/>
  <c r="T5" i="11"/>
  <c r="S5" i="11"/>
  <c r="R5" i="11"/>
  <c r="Q5" i="11"/>
  <c r="P5" i="11"/>
  <c r="P6" i="10" l="1"/>
  <c r="Q6" i="10"/>
  <c r="R6" i="10"/>
  <c r="S6" i="10"/>
  <c r="T6" i="10"/>
  <c r="U6" i="10"/>
  <c r="V6" i="10"/>
  <c r="W6" i="10"/>
  <c r="P7" i="10"/>
  <c r="Q7" i="10"/>
  <c r="R7" i="10"/>
  <c r="S7" i="10"/>
  <c r="T7" i="10"/>
  <c r="U7" i="10"/>
  <c r="V7" i="10"/>
  <c r="W7" i="10"/>
  <c r="P8" i="10"/>
  <c r="Q8" i="10"/>
  <c r="R8" i="10"/>
  <c r="S8" i="10"/>
  <c r="T8" i="10"/>
  <c r="U8" i="10"/>
  <c r="V8" i="10"/>
  <c r="W8" i="10"/>
  <c r="P9" i="10"/>
  <c r="Q9" i="10"/>
  <c r="R9" i="10"/>
  <c r="S9" i="10"/>
  <c r="T9" i="10"/>
  <c r="U9" i="10"/>
  <c r="V9" i="10"/>
  <c r="W9" i="10"/>
  <c r="P10" i="10"/>
  <c r="Q10" i="10"/>
  <c r="R10" i="10"/>
  <c r="S10" i="10"/>
  <c r="T10" i="10"/>
  <c r="U10" i="10"/>
  <c r="V10" i="10"/>
  <c r="W10" i="10"/>
  <c r="P11" i="10"/>
  <c r="Q11" i="10"/>
  <c r="R11" i="10"/>
  <c r="S11" i="10"/>
  <c r="T11" i="10"/>
  <c r="U11" i="10"/>
  <c r="V11" i="10"/>
  <c r="W11" i="10"/>
  <c r="P12" i="10"/>
  <c r="Q12" i="10"/>
  <c r="R12" i="10"/>
  <c r="S12" i="10"/>
  <c r="T12" i="10"/>
  <c r="U12" i="10"/>
  <c r="V12" i="10"/>
  <c r="W12" i="10"/>
  <c r="P13" i="10"/>
  <c r="Q13" i="10"/>
  <c r="R13" i="10"/>
  <c r="S13" i="10"/>
  <c r="T13" i="10"/>
  <c r="U13" i="10"/>
  <c r="V13" i="10"/>
  <c r="W13" i="10"/>
  <c r="P14" i="10"/>
  <c r="Q14" i="10"/>
  <c r="R14" i="10"/>
  <c r="S14" i="10"/>
  <c r="T14" i="10"/>
  <c r="U14" i="10"/>
  <c r="V14" i="10"/>
  <c r="W14" i="10"/>
  <c r="P15" i="10"/>
  <c r="Q15" i="10"/>
  <c r="R15" i="10"/>
  <c r="S15" i="10"/>
  <c r="T15" i="10"/>
  <c r="U15" i="10"/>
  <c r="V15" i="10"/>
  <c r="W15" i="10"/>
  <c r="P16" i="10"/>
  <c r="Q16" i="10"/>
  <c r="R16" i="10"/>
  <c r="S16" i="10"/>
  <c r="T16" i="10"/>
  <c r="U16" i="10"/>
  <c r="V16" i="10"/>
  <c r="W16" i="10"/>
  <c r="P17" i="10"/>
  <c r="Q17" i="10"/>
  <c r="R17" i="10"/>
  <c r="S17" i="10"/>
  <c r="T17" i="10"/>
  <c r="U17" i="10"/>
  <c r="V17" i="10"/>
  <c r="W17" i="10"/>
  <c r="P18" i="10"/>
  <c r="Q18" i="10"/>
  <c r="R18" i="10"/>
  <c r="S18" i="10"/>
  <c r="T18" i="10"/>
  <c r="U18" i="10"/>
  <c r="V18" i="10"/>
  <c r="W18" i="10"/>
  <c r="P19" i="10"/>
  <c r="Q19" i="10"/>
  <c r="R19" i="10"/>
  <c r="S19" i="10"/>
  <c r="T19" i="10"/>
  <c r="U19" i="10"/>
  <c r="V19" i="10"/>
  <c r="W19" i="10"/>
  <c r="P20" i="10"/>
  <c r="Q20" i="10"/>
  <c r="R20" i="10"/>
  <c r="S20" i="10"/>
  <c r="T20" i="10"/>
  <c r="U20" i="10"/>
  <c r="V20" i="10"/>
  <c r="W20" i="10"/>
  <c r="P21" i="10"/>
  <c r="Q21" i="10"/>
  <c r="R21" i="10"/>
  <c r="S21" i="10"/>
  <c r="T21" i="10"/>
  <c r="U21" i="10"/>
  <c r="V21" i="10"/>
  <c r="W21" i="10"/>
  <c r="P22" i="10"/>
  <c r="Q22" i="10"/>
  <c r="R22" i="10"/>
  <c r="S22" i="10"/>
  <c r="T22" i="10"/>
  <c r="U22" i="10"/>
  <c r="V22" i="10"/>
  <c r="W22" i="10"/>
  <c r="P23" i="10"/>
  <c r="Q23" i="10"/>
  <c r="R23" i="10"/>
  <c r="S23" i="10"/>
  <c r="T23" i="10"/>
  <c r="U23" i="10"/>
  <c r="V23" i="10"/>
  <c r="W23" i="10"/>
  <c r="P24" i="10"/>
  <c r="Q24" i="10"/>
  <c r="R24" i="10"/>
  <c r="S24" i="10"/>
  <c r="T24" i="10"/>
  <c r="U24" i="10"/>
  <c r="V24" i="10"/>
  <c r="W24" i="10"/>
  <c r="P25" i="10"/>
  <c r="Q25" i="10"/>
  <c r="R25" i="10"/>
  <c r="S25" i="10"/>
  <c r="T25" i="10"/>
  <c r="U25" i="10"/>
  <c r="V25" i="10"/>
  <c r="W25" i="10"/>
  <c r="P26" i="10"/>
  <c r="Q26" i="10"/>
  <c r="R26" i="10"/>
  <c r="S26" i="10"/>
  <c r="T26" i="10"/>
  <c r="U26" i="10"/>
  <c r="V26" i="10"/>
  <c r="W26" i="10"/>
  <c r="P27" i="10"/>
  <c r="Q27" i="10"/>
  <c r="R27" i="10"/>
  <c r="S27" i="10"/>
  <c r="T27" i="10"/>
  <c r="U27" i="10"/>
  <c r="V27" i="10"/>
  <c r="W27" i="10"/>
  <c r="P28" i="10"/>
  <c r="Q28" i="10"/>
  <c r="R28" i="10"/>
  <c r="S28" i="10"/>
  <c r="T28" i="10"/>
  <c r="U28" i="10"/>
  <c r="V28" i="10"/>
  <c r="W28" i="10"/>
  <c r="P29" i="10"/>
  <c r="Q29" i="10"/>
  <c r="R29" i="10"/>
  <c r="S29" i="10"/>
  <c r="T29" i="10"/>
  <c r="U29" i="10"/>
  <c r="V29" i="10"/>
  <c r="W29" i="10"/>
  <c r="P30" i="10"/>
  <c r="Q30" i="10"/>
  <c r="R30" i="10"/>
  <c r="S30" i="10"/>
  <c r="T30" i="10"/>
  <c r="U30" i="10"/>
  <c r="V30" i="10"/>
  <c r="W30" i="10"/>
  <c r="P31" i="10"/>
  <c r="Q31" i="10"/>
  <c r="R31" i="10"/>
  <c r="S31" i="10"/>
  <c r="T31" i="10"/>
  <c r="U31" i="10"/>
  <c r="V31" i="10"/>
  <c r="W31" i="10"/>
  <c r="W5" i="10"/>
  <c r="V5" i="10"/>
  <c r="U5" i="10"/>
  <c r="T5" i="10"/>
  <c r="S5" i="10"/>
  <c r="R5" i="10"/>
  <c r="Q5" i="10"/>
  <c r="P5" i="10"/>
  <c r="P6" i="9"/>
  <c r="Q6" i="9"/>
  <c r="R6" i="9"/>
  <c r="S6" i="9"/>
  <c r="T6" i="9"/>
  <c r="U6" i="9"/>
  <c r="V6" i="9"/>
  <c r="W6" i="9"/>
  <c r="P7" i="9"/>
  <c r="Q7" i="9"/>
  <c r="R7" i="9"/>
  <c r="S7" i="9"/>
  <c r="T7" i="9"/>
  <c r="U7" i="9"/>
  <c r="V7" i="9"/>
  <c r="W7" i="9"/>
  <c r="P8" i="9"/>
  <c r="Q8" i="9"/>
  <c r="R8" i="9"/>
  <c r="S8" i="9"/>
  <c r="T8" i="9"/>
  <c r="U8" i="9"/>
  <c r="V8" i="9"/>
  <c r="W8" i="9"/>
  <c r="P9" i="9"/>
  <c r="Q9" i="9"/>
  <c r="R9" i="9"/>
  <c r="S9" i="9"/>
  <c r="T9" i="9"/>
  <c r="U9" i="9"/>
  <c r="V9" i="9"/>
  <c r="W9" i="9"/>
  <c r="P10" i="9"/>
  <c r="Q10" i="9"/>
  <c r="R10" i="9"/>
  <c r="S10" i="9"/>
  <c r="T10" i="9"/>
  <c r="U10" i="9"/>
  <c r="V10" i="9"/>
  <c r="W10" i="9"/>
  <c r="P11" i="9"/>
  <c r="Q11" i="9"/>
  <c r="R11" i="9"/>
  <c r="S11" i="9"/>
  <c r="T11" i="9"/>
  <c r="U11" i="9"/>
  <c r="V11" i="9"/>
  <c r="W11" i="9"/>
  <c r="P12" i="9"/>
  <c r="Q12" i="9"/>
  <c r="R12" i="9"/>
  <c r="S12" i="9"/>
  <c r="T12" i="9"/>
  <c r="U12" i="9"/>
  <c r="V12" i="9"/>
  <c r="W12" i="9"/>
  <c r="P13" i="9"/>
  <c r="Q13" i="9"/>
  <c r="R13" i="9"/>
  <c r="S13" i="9"/>
  <c r="T13" i="9"/>
  <c r="U13" i="9"/>
  <c r="V13" i="9"/>
  <c r="W13" i="9"/>
  <c r="P14" i="9"/>
  <c r="Q14" i="9"/>
  <c r="R14" i="9"/>
  <c r="S14" i="9"/>
  <c r="T14" i="9"/>
  <c r="U14" i="9"/>
  <c r="V14" i="9"/>
  <c r="W14" i="9"/>
  <c r="P15" i="9"/>
  <c r="Q15" i="9"/>
  <c r="R15" i="9"/>
  <c r="S15" i="9"/>
  <c r="T15" i="9"/>
  <c r="U15" i="9"/>
  <c r="V15" i="9"/>
  <c r="W15" i="9"/>
  <c r="P16" i="9"/>
  <c r="Q16" i="9"/>
  <c r="R16" i="9"/>
  <c r="S16" i="9"/>
  <c r="T16" i="9"/>
  <c r="U16" i="9"/>
  <c r="V16" i="9"/>
  <c r="W16" i="9"/>
  <c r="P17" i="9"/>
  <c r="Q17" i="9"/>
  <c r="R17" i="9"/>
  <c r="S17" i="9"/>
  <c r="T17" i="9"/>
  <c r="U17" i="9"/>
  <c r="V17" i="9"/>
  <c r="W17" i="9"/>
  <c r="P18" i="9"/>
  <c r="Q18" i="9"/>
  <c r="R18" i="9"/>
  <c r="S18" i="9"/>
  <c r="T18" i="9"/>
  <c r="U18" i="9"/>
  <c r="V18" i="9"/>
  <c r="W18" i="9"/>
  <c r="P19" i="9"/>
  <c r="Q19" i="9"/>
  <c r="R19" i="9"/>
  <c r="S19" i="9"/>
  <c r="T19" i="9"/>
  <c r="U19" i="9"/>
  <c r="V19" i="9"/>
  <c r="W19" i="9"/>
  <c r="P20" i="9"/>
  <c r="Q20" i="9"/>
  <c r="R20" i="9"/>
  <c r="S20" i="9"/>
  <c r="T20" i="9"/>
  <c r="U20" i="9"/>
  <c r="V20" i="9"/>
  <c r="W20" i="9"/>
  <c r="P21" i="9"/>
  <c r="Q21" i="9"/>
  <c r="R21" i="9"/>
  <c r="S21" i="9"/>
  <c r="T21" i="9"/>
  <c r="U21" i="9"/>
  <c r="V21" i="9"/>
  <c r="W21" i="9"/>
  <c r="P22" i="9"/>
  <c r="Q22" i="9"/>
  <c r="R22" i="9"/>
  <c r="S22" i="9"/>
  <c r="T22" i="9"/>
  <c r="U22" i="9"/>
  <c r="V22" i="9"/>
  <c r="W22" i="9"/>
  <c r="P23" i="9"/>
  <c r="Q23" i="9"/>
  <c r="R23" i="9"/>
  <c r="S23" i="9"/>
  <c r="T23" i="9"/>
  <c r="U23" i="9"/>
  <c r="V23" i="9"/>
  <c r="W23" i="9"/>
  <c r="P24" i="9"/>
  <c r="Q24" i="9"/>
  <c r="R24" i="9"/>
  <c r="S24" i="9"/>
  <c r="T24" i="9"/>
  <c r="U24" i="9"/>
  <c r="V24" i="9"/>
  <c r="W24" i="9"/>
  <c r="P25" i="9"/>
  <c r="Q25" i="9"/>
  <c r="R25" i="9"/>
  <c r="S25" i="9"/>
  <c r="T25" i="9"/>
  <c r="U25" i="9"/>
  <c r="V25" i="9"/>
  <c r="W25" i="9"/>
  <c r="P26" i="9"/>
  <c r="Q26" i="9"/>
  <c r="R26" i="9"/>
  <c r="S26" i="9"/>
  <c r="T26" i="9"/>
  <c r="U26" i="9"/>
  <c r="V26" i="9"/>
  <c r="W26" i="9"/>
  <c r="P27" i="9"/>
  <c r="Q27" i="9"/>
  <c r="R27" i="9"/>
  <c r="S27" i="9"/>
  <c r="T27" i="9"/>
  <c r="U27" i="9"/>
  <c r="V27" i="9"/>
  <c r="W27" i="9"/>
  <c r="P28" i="9"/>
  <c r="Q28" i="9"/>
  <c r="R28" i="9"/>
  <c r="S28" i="9"/>
  <c r="T28" i="9"/>
  <c r="U28" i="9"/>
  <c r="V28" i="9"/>
  <c r="W28" i="9"/>
  <c r="P29" i="9"/>
  <c r="Q29" i="9"/>
  <c r="R29" i="9"/>
  <c r="S29" i="9"/>
  <c r="T29" i="9"/>
  <c r="U29" i="9"/>
  <c r="V29" i="9"/>
  <c r="W29" i="9"/>
  <c r="P30" i="9"/>
  <c r="Q30" i="9"/>
  <c r="R30" i="9"/>
  <c r="S30" i="9"/>
  <c r="T30" i="9"/>
  <c r="U30" i="9"/>
  <c r="V30" i="9"/>
  <c r="W30" i="9"/>
  <c r="P31" i="9"/>
  <c r="Q31" i="9"/>
  <c r="R31" i="9"/>
  <c r="S31" i="9"/>
  <c r="T31" i="9"/>
  <c r="U31" i="9"/>
  <c r="V31" i="9"/>
  <c r="W31" i="9"/>
  <c r="W5" i="9"/>
  <c r="V5" i="9"/>
  <c r="U5" i="9"/>
  <c r="T5" i="9"/>
  <c r="S5" i="9"/>
  <c r="R5" i="9"/>
  <c r="Q5" i="9"/>
  <c r="P5" i="9"/>
  <c r="P6" i="7" l="1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5" i="7"/>
  <c r="I16" i="1" l="1"/>
  <c r="H16" i="1"/>
  <c r="D23" i="37" l="1"/>
  <c r="D31" i="37" s="1"/>
  <c r="E22" i="37"/>
  <c r="E31" i="37" s="1"/>
  <c r="C31" i="37"/>
  <c r="B31" i="37"/>
  <c r="D67" i="35" l="1"/>
  <c r="C67" i="35"/>
  <c r="B67" i="35"/>
  <c r="E67" i="35"/>
  <c r="E9" i="36" l="1"/>
  <c r="E19" i="36"/>
  <c r="D32" i="36"/>
  <c r="C32" i="36"/>
  <c r="B32" i="36"/>
  <c r="E31" i="36"/>
  <c r="E30" i="36"/>
  <c r="E29" i="36"/>
  <c r="E28" i="36"/>
  <c r="E27" i="36"/>
  <c r="E26" i="36"/>
  <c r="E25" i="36"/>
  <c r="E24" i="36"/>
  <c r="E23" i="36"/>
  <c r="E22" i="36"/>
  <c r="E20" i="36"/>
  <c r="E21" i="36"/>
  <c r="E17" i="36"/>
  <c r="E16" i="36"/>
  <c r="E15" i="36"/>
  <c r="E14" i="36"/>
  <c r="E12" i="36"/>
  <c r="E13" i="36"/>
  <c r="E11" i="36"/>
  <c r="E10" i="36"/>
  <c r="E8" i="36"/>
  <c r="E7" i="36"/>
  <c r="E6" i="36"/>
  <c r="E32" i="36" l="1"/>
  <c r="D32" i="35" l="1"/>
  <c r="C32" i="35"/>
  <c r="B32" i="35"/>
  <c r="E31" i="35" l="1"/>
  <c r="E30" i="35"/>
  <c r="E29" i="35"/>
  <c r="E28" i="35"/>
  <c r="E27" i="35"/>
  <c r="E26" i="35"/>
  <c r="E25" i="35"/>
  <c r="E24" i="35"/>
  <c r="E23" i="35"/>
  <c r="E22" i="35"/>
  <c r="E20" i="35"/>
  <c r="E21" i="35"/>
  <c r="E7" i="35"/>
  <c r="E9" i="35"/>
  <c r="E8" i="35"/>
  <c r="E10" i="35"/>
  <c r="E11" i="35"/>
  <c r="E13" i="35"/>
  <c r="E12" i="35"/>
  <c r="E14" i="35"/>
  <c r="E15" i="35"/>
  <c r="E16" i="35"/>
  <c r="E17" i="35"/>
  <c r="E18" i="35"/>
  <c r="E6" i="35"/>
  <c r="E32" i="35" l="1"/>
  <c r="C8" i="34" l="1"/>
  <c r="C31" i="34" s="1"/>
  <c r="B8" i="34"/>
  <c r="B31" i="34" s="1"/>
  <c r="B31" i="28" l="1"/>
  <c r="B13" i="27" l="1"/>
  <c r="B31" i="27" s="1"/>
  <c r="B31" i="26" l="1"/>
  <c r="D19" i="25" l="1"/>
  <c r="D32" i="25" s="1"/>
  <c r="C19" i="25"/>
  <c r="C32" i="25" s="1"/>
  <c r="B19" i="25"/>
  <c r="B32" i="25" s="1"/>
  <c r="F32" i="24" l="1"/>
  <c r="E32" i="24"/>
  <c r="D32" i="24"/>
  <c r="C32" i="24"/>
  <c r="B32" i="24"/>
  <c r="F11" i="21" l="1"/>
  <c r="F11" i="22"/>
  <c r="F30" i="22" l="1"/>
  <c r="J32" i="22"/>
  <c r="I32" i="22"/>
  <c r="H32" i="22"/>
  <c r="E32" i="22"/>
  <c r="D32" i="22"/>
  <c r="C32" i="22"/>
  <c r="B32" i="22"/>
  <c r="G23" i="22" l="1"/>
  <c r="G32" i="22" s="1"/>
  <c r="F23" i="22"/>
  <c r="H19" i="21"/>
  <c r="F19" i="21"/>
  <c r="E19" i="21"/>
  <c r="B19" i="21"/>
  <c r="F18" i="22" l="1"/>
  <c r="F32" i="22" s="1"/>
  <c r="J7" i="21" l="1"/>
  <c r="E16" i="19" l="1"/>
  <c r="E30" i="19"/>
  <c r="C30" i="19"/>
  <c r="D32" i="19" l="1"/>
  <c r="B32" i="19"/>
  <c r="B31" i="18" l="1"/>
  <c r="B29" i="15" l="1"/>
  <c r="B23" i="15" l="1"/>
  <c r="B19" i="14"/>
  <c r="B19" i="15"/>
  <c r="B18" i="15"/>
  <c r="H32" i="15" l="1"/>
  <c r="I32" i="15"/>
  <c r="G32" i="15"/>
  <c r="F32" i="15"/>
  <c r="E32" i="15"/>
  <c r="D32" i="15"/>
  <c r="C32" i="15"/>
  <c r="B6" i="15" l="1"/>
  <c r="B32" i="15" s="1"/>
  <c r="J19" i="15"/>
  <c r="J6" i="15"/>
  <c r="J32" i="15" l="1"/>
  <c r="C32" i="14"/>
  <c r="B32" i="14"/>
  <c r="J32" i="12" l="1"/>
  <c r="K32" i="12"/>
  <c r="L32" i="12"/>
  <c r="M32" i="12"/>
  <c r="I32" i="12"/>
  <c r="H32" i="12"/>
  <c r="G32" i="12"/>
  <c r="F32" i="12"/>
  <c r="E32" i="12"/>
  <c r="D32" i="12"/>
  <c r="C32" i="12"/>
  <c r="B32" i="12"/>
  <c r="B31" i="6" l="1"/>
  <c r="B31" i="5"/>
  <c r="B31" i="4" l="1"/>
  <c r="B31" i="3"/>
</calcChain>
</file>

<file path=xl/sharedStrings.xml><?xml version="1.0" encoding="utf-8"?>
<sst xmlns="http://schemas.openxmlformats.org/spreadsheetml/2006/main" count="1534" uniqueCount="302">
  <si>
    <t>Bakalářské studium</t>
  </si>
  <si>
    <t>Magisterské studium</t>
  </si>
  <si>
    <t>Navazující magisterské studium</t>
  </si>
  <si>
    <t>Doktorské studium</t>
  </si>
  <si>
    <t>CELKEM</t>
  </si>
  <si>
    <t>P</t>
  </si>
  <si>
    <t>K/D</t>
  </si>
  <si>
    <t>AMU</t>
  </si>
  <si>
    <t>Tabulka 3.1 Akreditované studijní programy</t>
  </si>
  <si>
    <t>AVU</t>
  </si>
  <si>
    <t>ČVUT</t>
  </si>
  <si>
    <t>ČZU</t>
  </si>
  <si>
    <t>JAMU</t>
  </si>
  <si>
    <t>JU ČB</t>
  </si>
  <si>
    <t>MendelU</t>
  </si>
  <si>
    <t>MU</t>
  </si>
  <si>
    <t>OU</t>
  </si>
  <si>
    <t>SU</t>
  </si>
  <si>
    <t>TUL</t>
  </si>
  <si>
    <t>UHK</t>
  </si>
  <si>
    <t>UJEP</t>
  </si>
  <si>
    <t>UK</t>
  </si>
  <si>
    <t>UPa</t>
  </si>
  <si>
    <t>UP OL</t>
  </si>
  <si>
    <t>UTB</t>
  </si>
  <si>
    <t>VFU</t>
  </si>
  <si>
    <t>VŠB-TUO</t>
  </si>
  <si>
    <t>VŠE</t>
  </si>
  <si>
    <t>VŠCHT</t>
  </si>
  <si>
    <t>VŠP</t>
  </si>
  <si>
    <t>VŠTE</t>
  </si>
  <si>
    <t>VŠUP</t>
  </si>
  <si>
    <t>VUT</t>
  </si>
  <si>
    <t>ZČU</t>
  </si>
  <si>
    <t>Tabulka 3.1 Studijní programy v cizím jazyce</t>
  </si>
  <si>
    <t>VŠ</t>
  </si>
  <si>
    <t>Tabulka 3.3 Joint/Double/Multiple Degree studijní programy</t>
  </si>
  <si>
    <t>Tabulka 3.4 Akreditované studijní programy uskutečňované společně s jinou vysokou školou</t>
  </si>
  <si>
    <t>Počet programů</t>
  </si>
  <si>
    <t xml:space="preserve">Tabulka 3.5 Akreditované studijní programy uskutečňované společně s vyšší odbornou školou </t>
  </si>
  <si>
    <t xml:space="preserve">Tabulka 3.6 Akreditované studijní programy nebo jejich části, které vysoká škola uskutečňuje mimo obec, ve které má sídlo (mimo odbornou praxi) </t>
  </si>
  <si>
    <t>Vysoká škola</t>
  </si>
  <si>
    <t>Typ studia / Forma studia</t>
  </si>
  <si>
    <t>Celkem</t>
  </si>
  <si>
    <t>D</t>
  </si>
  <si>
    <t>K</t>
  </si>
  <si>
    <t>4.1 Statistika aktivních studií k 31.12.2011</t>
  </si>
  <si>
    <t>4.6 Neúspěšná studia - roční výstupy</t>
  </si>
  <si>
    <t>4.5 Statistika aktivních studií - studenti nad 30 let věku -  k 31.12.2011</t>
  </si>
  <si>
    <t>4.4 Statistika aktivních studií - samoplátci - k 31.12.2011</t>
  </si>
  <si>
    <t>Skupina studijních programů</t>
  </si>
  <si>
    <t>přírodní vědy a nauky</t>
  </si>
  <si>
    <t>technické vědy a nauky</t>
  </si>
  <si>
    <t>zdravot., lékař. a farm vědy a nauky</t>
  </si>
  <si>
    <t>společenské vědy, nauky a služby</t>
  </si>
  <si>
    <t>ekonomie</t>
  </si>
  <si>
    <t>právo, právní a veřejnoprávní činnost</t>
  </si>
  <si>
    <t>pedagogika, učitelství a social. péče</t>
  </si>
  <si>
    <t>obory z oblasti psychologie</t>
  </si>
  <si>
    <t>vědy a nauky o kultuře a umění</t>
  </si>
  <si>
    <t>zeměděl.-les. a veter. vědy a nauky</t>
  </si>
  <si>
    <t>5.1 Absolventi - roční výstupy - k 31. 12. 2011</t>
  </si>
  <si>
    <t>Tabulka 6.1 Zájem o studium na vysoké škole (počet přihlášek do bakalářských, magisterských, navazujících magisterských a doktorských studijních programů podle fakult, případně jiných součástí uskutečňujících akreditovaný studijní program nebo jeho část a podle skupin KKOV, počet přijatých, počet zapsaných ke studiu) s uvedením meziroční změny v počtu podaných přihlášek a počtu přijatých</t>
  </si>
  <si>
    <t>Skupiny akreditovaných studijních programů</t>
  </si>
  <si>
    <t>Počet přihlášek</t>
  </si>
  <si>
    <t>Počet přijatých</t>
  </si>
  <si>
    <t>Počet zapsaných ke studiu</t>
  </si>
  <si>
    <t>Tabulka 6.2 Studenti navazujícího magisterského a doktorského studia, kteří absolvovali předchozí stupeň studia na jiné vysoké škole</t>
  </si>
  <si>
    <t>% z celkového počtu zapsaných do prvního ročníku v roce 2011</t>
  </si>
  <si>
    <t>bakalářské studium</t>
  </si>
  <si>
    <t>magisterské studium</t>
  </si>
  <si>
    <t>navazující magisterské studium</t>
  </si>
  <si>
    <t>doktorské studium</t>
  </si>
  <si>
    <t>Poznámka 2: Průměrná hodnota za celý vysokoškolský systém má nižší vypovídací schopnost, neboť nebyla vypočtena pomocí metody váženého průměru z důvodu absence potřebných údajů.</t>
  </si>
  <si>
    <t>Poznámka 1: Žlutě označené hodnoty mají nižší vypovídací schopnost, neboť nebyly VŠ vypočítány pomocí metody váženého průměru.</t>
  </si>
  <si>
    <t>PRŮMĚR</t>
  </si>
  <si>
    <t>.</t>
  </si>
  <si>
    <t>-</t>
  </si>
  <si>
    <t>Tabulka 7.1 Přepočtené počty akademických a vědeckých pracovníků ve struktuře dle vnitřního kvalifikačního řádu vysoké školy</t>
  </si>
  <si>
    <t>Profesoři</t>
  </si>
  <si>
    <t>Docenti</t>
  </si>
  <si>
    <t>Odborní asistenti</t>
  </si>
  <si>
    <t>Asistenti</t>
  </si>
  <si>
    <t>Lektoři</t>
  </si>
  <si>
    <t>Akademičtí pracovníci</t>
  </si>
  <si>
    <t>celkem</t>
  </si>
  <si>
    <t>Ped. věd. pracovníci</t>
  </si>
  <si>
    <t>Vědečtí pracovníci</t>
  </si>
  <si>
    <t>Tabulka 7.2 Věková struktura akademických a vědeckých pracovníků (počty fyzických osob)</t>
  </si>
  <si>
    <t>do 29 let</t>
  </si>
  <si>
    <t>30-39 let</t>
  </si>
  <si>
    <t>40-49 let</t>
  </si>
  <si>
    <t>50-59 let</t>
  </si>
  <si>
    <t>60-69 let</t>
  </si>
  <si>
    <t>nad 70 let</t>
  </si>
  <si>
    <t>Tabulka 7.3 Počty akademických pracovníků podle rozsahu pracovních úvazků a nejvyšší dosažené kvalifikace (počty fyzických osob)</t>
  </si>
  <si>
    <t>do 0,3</t>
  </si>
  <si>
    <t>do 0,5</t>
  </si>
  <si>
    <t>do 0,7</t>
  </si>
  <si>
    <t>do 1,0</t>
  </si>
  <si>
    <t>Rozsah úvazku</t>
  </si>
  <si>
    <t>Věk</t>
  </si>
  <si>
    <t>ostatní</t>
  </si>
  <si>
    <t>DrSc., CSc., Dr., Ph.D., Th.D.</t>
  </si>
  <si>
    <t>Akad. prac. s ciz. stát. obč.</t>
  </si>
  <si>
    <t>Pozn.: * = osoby, které mají s vysokou školou uzavřený pracovněprávní vztah</t>
  </si>
  <si>
    <t>Tabulka 7.4 Akademičtí pracovníci* s cizím státním občanstvím (počty fyzických osob)</t>
  </si>
  <si>
    <t>Tabulka 7.5 Nově jmenovaní profesoři a docenti</t>
  </si>
  <si>
    <t>Profesoři jmenovaní v roce 2011</t>
  </si>
  <si>
    <t>počet</t>
  </si>
  <si>
    <t>průměrný věk</t>
  </si>
  <si>
    <t>Docenti jmenovaní v roce 2011</t>
  </si>
  <si>
    <t>Tabulka 7.6 Přehled kurzů dalšího vzdělávání akademických pracovníků</t>
  </si>
  <si>
    <t>Kurzy orientované na pedagogické dovednosti</t>
  </si>
  <si>
    <t xml:space="preserve">Kurzy orientované na obecné dovednosti </t>
  </si>
  <si>
    <t>Kurzy odborné</t>
  </si>
  <si>
    <t>počet kurzů</t>
  </si>
  <si>
    <t>počet účastníků</t>
  </si>
  <si>
    <t>Tabulka 8.1 Stipendia studentům podle účelu stipendia (počty studentů)</t>
  </si>
  <si>
    <t>Účel stipendia</t>
  </si>
  <si>
    <t>prospěchové</t>
  </si>
  <si>
    <t>sociální</t>
  </si>
  <si>
    <t>za vynikající VaVaI, umělecké nebo další tvůrčí výsledky přispívající k prohloubení znalostí</t>
  </si>
  <si>
    <t>na VaVaI činnost podle zvláštního právního předpisu</t>
  </si>
  <si>
    <t>Tabulka 8.2 Stipendia studentům podle účelu stipendia (finanční prostředky v tis. Kč)</t>
  </si>
  <si>
    <t>ubytovací</t>
  </si>
  <si>
    <t>doktorandské</t>
  </si>
  <si>
    <t>mimořádná stipendia jiná</t>
  </si>
  <si>
    <t>na podporu studia v zahraničí</t>
  </si>
  <si>
    <t>Tabulka 8.3 Ubytovací a stravovací služby</t>
  </si>
  <si>
    <t>Lůžková kapacita kolejí VŠ celková</t>
  </si>
  <si>
    <t>Počet lůžek v pronajatých zařízeních</t>
  </si>
  <si>
    <t>Počet podaných žádostí o ubytování k 31/12/2011</t>
  </si>
  <si>
    <t>Počet kladně vyřízených žádostí o ubytování k 31/12/2011</t>
  </si>
  <si>
    <t>Počet lůžkodnů v roce 2011</t>
  </si>
  <si>
    <t>Počet hlavních jídel vydaných v roce 2011 studentům</t>
  </si>
  <si>
    <t>Počet hlavních jídel vydaných v roce 2011 zaměstnancům vysoké školy</t>
  </si>
  <si>
    <t>Počet hlavních jídel vydaných v roce 2011 ostatním strávníkům</t>
  </si>
  <si>
    <t>Poznámka: Odhad uveden kurzívou</t>
  </si>
  <si>
    <t>Tabulka 9.1 Vysokoškolské knihovny</t>
  </si>
  <si>
    <t>Přírůstek knihovního fondu za rok</t>
  </si>
  <si>
    <t>Knihovní fond celkem</t>
  </si>
  <si>
    <t>Počet odebíraných titulů periodik</t>
  </si>
  <si>
    <t>fyzicky</t>
  </si>
  <si>
    <t>elektronicky</t>
  </si>
  <si>
    <t>v obou formách</t>
  </si>
  <si>
    <t xml:space="preserve">Tabulka 11.1 Vědecké konference (spolu)pořádané vysokou školou (počet v roce 2011, kolik bylo s mezinárodní účastí) </t>
  </si>
  <si>
    <t>v tom s počtem účastníků vyšším než 60</t>
  </si>
  <si>
    <t>v tom s mezinárodní účastí</t>
  </si>
  <si>
    <t>Počet vědeckých konferencí</t>
  </si>
  <si>
    <t xml:space="preserve">Tabulka 11.2 Počty odborníků z aplikační sféry podílející se na výuce v akreditovaných studijních programech (osoby, které se v roce 2011 podílely na výuce alespoň v jednom předmětu) </t>
  </si>
  <si>
    <t>Počet osob</t>
  </si>
  <si>
    <t>Pozn.: Osoby, které se podílely na výuce alespoň v jednom předmětu, přičemž jejich zapojení odpovídá alespoň 50 % celkové hodinové dotace tohoto předmětu</t>
  </si>
  <si>
    <t>Tabulka 11.3 Počty studijních oborů, které mají ve své obsahové náplni povinné absolvování odborné praxe po dobu alespoň 1 měsíce</t>
  </si>
  <si>
    <t>Počet studijních oborů</t>
  </si>
  <si>
    <t>Tabulka 11.4 Počet spin-off/start-up podniků podpořených vysokou školou v roce 2011</t>
  </si>
  <si>
    <t>Počet podniků</t>
  </si>
  <si>
    <t xml:space="preserve">Tabulka 12.1 Zapojení vysoké školy do mezinárodních vzdělávacích programů vč. mobilit </t>
  </si>
  <si>
    <t>Programy EU pro vzdělávání a přípravu na povolání</t>
  </si>
  <si>
    <t>Erasmus</t>
  </si>
  <si>
    <t>Comenius</t>
  </si>
  <si>
    <t>Grundtwig</t>
  </si>
  <si>
    <t>Leonardo</t>
  </si>
  <si>
    <t>Jean Monnet</t>
  </si>
  <si>
    <t>Erasmus Mundus</t>
  </si>
  <si>
    <t>Tempus</t>
  </si>
  <si>
    <t>Další</t>
  </si>
  <si>
    <t>Ceepus</t>
  </si>
  <si>
    <t>Aktion</t>
  </si>
  <si>
    <t>Rozvojové programy MŠMT</t>
  </si>
  <si>
    <t>Ostatní</t>
  </si>
  <si>
    <t>Počet projektů</t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</si>
  <si>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</si>
  <si>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</si>
  <si>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</si>
  <si>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</si>
  <si>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Počet vyslaných ostatních pracovníků</t>
  </si>
  <si>
    <t>Počet přijatých ostatních pracovníků</t>
  </si>
  <si>
    <t>Dotace v tis. Kč</t>
  </si>
  <si>
    <t xml:space="preserve">Tabulka 12.2 Zapojení vysoké školy do mezinárodních programů výzkumu a vývoje vč. mobilit </t>
  </si>
  <si>
    <t>7. rámcový program EK</t>
  </si>
  <si>
    <t>Počet vyslaných akademických a vědeckých pracovníků***</t>
  </si>
  <si>
    <t>Počet přijatých akademických a vědeckých pracovníků****</t>
  </si>
  <si>
    <t>Pozn.: Bez UK v Praze a SU v Opavě.</t>
  </si>
  <si>
    <t>z toho Marie-Curie Actions</t>
  </si>
  <si>
    <t xml:space="preserve">Tabulka 12.3 Mobilita studentů a akademických pracovníků podle zemí </t>
  </si>
  <si>
    <t>Země</t>
  </si>
  <si>
    <t>Počet vyslaných studentů</t>
  </si>
  <si>
    <t>Počet přijatých studentů</t>
  </si>
  <si>
    <t>Počet vyslaných akademických pracovníků</t>
  </si>
  <si>
    <t>Počet přijatých akademických pracovníků</t>
  </si>
  <si>
    <t>Belgie</t>
  </si>
  <si>
    <t>Francie</t>
  </si>
  <si>
    <t>Itálie</t>
  </si>
  <si>
    <t>Dánsko</t>
  </si>
  <si>
    <t>Japonsko</t>
  </si>
  <si>
    <t>Kanada</t>
  </si>
  <si>
    <t>Maďarsko</t>
  </si>
  <si>
    <t>Německo</t>
  </si>
  <si>
    <t>Nizozemsko</t>
  </si>
  <si>
    <t>Polsko</t>
  </si>
  <si>
    <t>Portugalsko</t>
  </si>
  <si>
    <t>Rakousko</t>
  </si>
  <si>
    <t>Řecko</t>
  </si>
  <si>
    <t>Rusko</t>
  </si>
  <si>
    <t>Švédsko</t>
  </si>
  <si>
    <t>Španělsko</t>
  </si>
  <si>
    <t>Švýcarsko</t>
  </si>
  <si>
    <t>USA</t>
  </si>
  <si>
    <t>Velká Británie</t>
  </si>
  <si>
    <t>ostatní země</t>
  </si>
  <si>
    <t>Tabulka 12.3 Mobilita studentů a akademických pracovníků podle VŠ</t>
  </si>
  <si>
    <t>SOUCET:</t>
  </si>
  <si>
    <t>Kurzy celoživotního vzdělávání (CŽV) na vysoké škole (počty kurzů)</t>
  </si>
  <si>
    <t>Kurzy orientované na výkon povolání</t>
  </si>
  <si>
    <t>Kurzy zájmové</t>
  </si>
  <si>
    <t>U3V</t>
  </si>
  <si>
    <t>do 15 hod</t>
  </si>
  <si>
    <t>do 100 hod</t>
  </si>
  <si>
    <t>více</t>
  </si>
  <si>
    <t>CELKEM kurzů</t>
  </si>
  <si>
    <t>Celkem K. vykon povolání</t>
  </si>
  <si>
    <t>Celkem K. zájmové</t>
  </si>
  <si>
    <t xml:space="preserve">nejvíc kurzu na VŠ: </t>
  </si>
  <si>
    <t>Povol do 100 hod</t>
  </si>
  <si>
    <t>Zajmové do 100 hod</t>
  </si>
  <si>
    <t>VŠB - TU Ostrava</t>
  </si>
  <si>
    <t>UPOL</t>
  </si>
  <si>
    <t>Ostravká Uni</t>
  </si>
  <si>
    <t xml:space="preserve">SOUCET: </t>
  </si>
  <si>
    <t>Kurzy celoživotního vzdělávání (CŽV) na vysoké škole (počty účastníků)</t>
  </si>
  <si>
    <t>Z toho počet účastníků, jež byli přijímaní do akreditovaných studijních programů podle § 60 zákona o vysokých školách</t>
  </si>
  <si>
    <t>CELKEM účastníků</t>
  </si>
  <si>
    <t>Celkem účastníků k. vykon povolání</t>
  </si>
  <si>
    <t>Celkem účastníků K. zájmové</t>
  </si>
  <si>
    <t xml:space="preserve">nejvíc účastníku na VŠ: </t>
  </si>
  <si>
    <t>CZV</t>
  </si>
  <si>
    <t>Pozn.: * = Vyjíždějící studenti – studenti, kteří v roce 2011 absolvovali zahraniční pobyt, započítávají se i ti studenti, jejichž pobyt začal v roce 2010. Započítávají se pouze studenti, jejichž pobyt trval více než 4 týdny (28 dní). Pokud VŠ uvádí i jinak dlouhé výjezdy, uvede to v poznámce k tabulce.</t>
  </si>
  <si>
    <t>Pozn.: ** = Přijíždějící studenti – studenti, kteří přijeli v roce 2011, započítávají se i ti studenti, jejichž pobyt začal v roce 2010.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</si>
  <si>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2011 absolvovali zahraniční pobyt, započítávají se i ti pracovníci, jejichž pobyt začal v roce 2010.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</si>
  <si>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2011, započítávají se i ti pracovníci, jejichž pobyt začal v roce 2010. Započítávají se pouze pracovníci, jejichž pobyt trval více než 5 pracovních dní. Pokud VŠ uvádí i jinak dlouhé výjezdy, uvede to v poznámce k tabulce.</t>
  </si>
  <si>
    <t>Slovensko</t>
  </si>
  <si>
    <t>Tabulka 15.1 Zapojení vysoké školy do operačních programů financovaných ze strukturálních fondů EU</t>
  </si>
  <si>
    <t>Celková poskytnutá finanční částka v Kč</t>
  </si>
  <si>
    <t>Finanční částka poskytnutá v roce 2011 v Kč</t>
  </si>
  <si>
    <t>* Jedná se o finanční prostředky, které obdržela VŠ na bankovní účet od zahájení realizace projektu do konce roku 2011.</t>
  </si>
  <si>
    <t>** Jedná se o finanční přestředky, které obdržela VŠ na bankovní účet v roce 2011.</t>
  </si>
  <si>
    <t>Poskytnuté finanční prostředky v tis. Kč</t>
  </si>
  <si>
    <t>kapitálové</t>
  </si>
  <si>
    <t>běžné</t>
  </si>
  <si>
    <t xml:space="preserve">Tabulka 15.3 Zapojení vysoké školy do Fondu rozvoje vysokých škol v roce 2011 </t>
  </si>
  <si>
    <t>Počet přijatých projektů</t>
  </si>
  <si>
    <t>decentralizované rozvojové projekty</t>
  </si>
  <si>
    <t>centralizované rozvojové projekty</t>
  </si>
  <si>
    <t>Tabulka 15.2 Zapojení vysoké školy do Rozvojových projektů MŠMT v roce 2011</t>
  </si>
  <si>
    <t>Prodej licencí</t>
  </si>
  <si>
    <t>Smluvní výzkum</t>
  </si>
  <si>
    <t>Placené kurzy pro pracovníky aplikační sféry</t>
  </si>
  <si>
    <t>Konzultace pro subjekty aplikační sféry</t>
  </si>
  <si>
    <t>(v tis. Kč)</t>
  </si>
  <si>
    <t>Tabulka 11 m), n), o), p) Výše příjmů získaných z licencí, ze smluvních zakázek za
uskutečnění smluvního výzkumu a vývoje, za uskutečňování
placených kurzů a jako úhrada činností provedených v rámci
odborných konzultací a poradenství</t>
  </si>
  <si>
    <t>Akademie múzických umění v Praze</t>
  </si>
  <si>
    <t>České vysoké učení technické v Praze</t>
  </si>
  <si>
    <t>Česká zemědělská univerzita v Praze</t>
  </si>
  <si>
    <t>Jihočeská univerzita v Českých Budějovicích</t>
  </si>
  <si>
    <t>Mendelova univerzita v Brně</t>
  </si>
  <si>
    <t>Masarykova univerzita</t>
  </si>
  <si>
    <t>Ostravská univerzita v Ostravě</t>
  </si>
  <si>
    <t>Slezská univerzita v Opavě</t>
  </si>
  <si>
    <t>Technická univerzita v Liberci</t>
  </si>
  <si>
    <t>Univerzita Hradec Králové</t>
  </si>
  <si>
    <t>Univerzita J. E. Purkyně v Ústí nad Labem</t>
  </si>
  <si>
    <t>Univerzita Karlova v Praze</t>
  </si>
  <si>
    <t>Univerzita Pardubice</t>
  </si>
  <si>
    <t>Univerzita Palackého v Olomouci</t>
  </si>
  <si>
    <t>Univerzita Tomáše Bati ve Zlíně</t>
  </si>
  <si>
    <t>Veterinární a farmaceutická univerzita Brno</t>
  </si>
  <si>
    <t>Vysoká škola báňská-Technická univerzita Ostrava</t>
  </si>
  <si>
    <t>Vysoká škola chemicko-technologická v Praze</t>
  </si>
  <si>
    <t>Vysoká škola ekonomická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</si>
  <si>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</si>
  <si>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</si>
  <si>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</si>
  <si>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</si>
  <si>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</si>
  <si>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Veřejná vysoká škola</t>
  </si>
  <si>
    <t>prezenční</t>
  </si>
  <si>
    <t>kombinované/distanční</t>
  </si>
  <si>
    <t>Janáčkova akademie múzických umění v Brně</t>
  </si>
  <si>
    <t>Akademie výtvarných umění v Praze</t>
  </si>
  <si>
    <t>Univerzita Jana Evangelisty Purkyně v Ústí nad Labem</t>
  </si>
  <si>
    <t>Vysoká škola báňská - Technická univerzita Ostrava</t>
  </si>
  <si>
    <t>Vysoká škola uměleckoprůmyslová v Praze</t>
  </si>
  <si>
    <t>Vysoká škola technická a ekonomická v Českých Budějovicích</t>
  </si>
  <si>
    <t>Veřejné vysoké školy</t>
  </si>
  <si>
    <t>Počet kurzů</t>
  </si>
  <si>
    <t>Počet účastníků</t>
  </si>
  <si>
    <t>do 15 h</t>
  </si>
  <si>
    <t>do 100 h</t>
  </si>
  <si>
    <t>více h</t>
  </si>
  <si>
    <t>Univerzita třetího věku</t>
  </si>
  <si>
    <t>Kurzy celoživotního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</si>
</sst>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9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46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/>
      <top style="medium">
        <color rgb="FF000000"/>
      </top>
      <bottom style="medium">
        <color rgb="FFFFFFFF"/>
      </bottom>
      <diagonal/>
    </border>
    <border>
      <left/>
      <right/>
      <top style="medium">
        <color rgb="FF000000"/>
      </top>
      <bottom style="medium">
        <color rgb="FFFFFFFF"/>
      </bottom>
      <diagonal/>
    </border>
    <border>
      <left/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5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27" fillId="17" borderId="44" applyNumberFormat="0" applyAlignment="0" applyProtection="0"/>
    <xf numFmtId="0" fontId="2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0" fillId="0" borderId="45" applyNumberFormat="0" applyFill="0" applyAlignment="0" applyProtection="0"/>
    <xf numFmtId="0" fontId="21" fillId="0" borderId="46" applyNumberFormat="0" applyFill="0" applyAlignment="0" applyProtection="0"/>
    <xf numFmtId="0" fontId="22" fillId="0" borderId="4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18" borderId="48" applyNumberFormat="0" applyAlignment="0" applyProtection="0"/>
    <xf numFmtId="0" fontId="26" fillId="11" borderId="44" applyNumberFormat="0" applyAlignment="0" applyProtection="0"/>
    <xf numFmtId="0" fontId="24" fillId="0" borderId="49" applyNumberFormat="0" applyFill="0" applyAlignment="0" applyProtection="0"/>
    <xf numFmtId="0" fontId="23" fillId="19" borderId="0" applyNumberFormat="0" applyBorder="0" applyAlignment="0" applyProtection="0"/>
    <xf numFmtId="0" fontId="11" fillId="0" borderId="0"/>
    <xf numFmtId="0" fontId="9" fillId="0" borderId="0"/>
    <xf numFmtId="0" fontId="17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20" borderId="43" applyNumberFormat="0" applyFont="0" applyAlignment="0" applyProtection="0"/>
    <xf numFmtId="0" fontId="28" fillId="17" borderId="50" applyNumberFormat="0" applyAlignment="0" applyProtection="0"/>
    <xf numFmtId="9" fontId="2" fillId="0" borderId="0" applyFill="0" applyBorder="0" applyAlignment="0" applyProtection="0"/>
    <xf numFmtId="0" fontId="13" fillId="10" borderId="0">
      <alignment horizontal="left" vertical="top"/>
    </xf>
  </cellStyleXfs>
  <cellXfs count="23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1" xfId="0" applyFont="1" applyBorder="1"/>
    <xf numFmtId="0" fontId="0" fillId="0" borderId="8" xfId="0" applyFont="1" applyFill="1" applyBorder="1"/>
    <xf numFmtId="0" fontId="0" fillId="0" borderId="5" xfId="0" applyFont="1" applyFill="1" applyBorder="1"/>
    <xf numFmtId="0" fontId="4" fillId="0" borderId="5" xfId="0" applyFont="1" applyBorder="1"/>
    <xf numFmtId="0" fontId="4" fillId="0" borderId="7" xfId="0" applyFont="1" applyBorder="1"/>
    <xf numFmtId="0" fontId="4" fillId="0" borderId="5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8" xfId="0" applyFont="1" applyFill="1" applyBorder="1"/>
    <xf numFmtId="0" fontId="4" fillId="0" borderId="12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6" fillId="2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6" fillId="3" borderId="26" xfId="0" applyFont="1" applyFill="1" applyBorder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left" wrapText="1"/>
    </xf>
    <xf numFmtId="0" fontId="6" fillId="4" borderId="29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4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1" fontId="0" fillId="0" borderId="5" xfId="0" applyNumberFormat="1" applyFont="1" applyBorder="1"/>
    <xf numFmtId="1" fontId="0" fillId="0" borderId="5" xfId="0" applyNumberFormat="1" applyBorder="1"/>
    <xf numFmtId="1" fontId="0" fillId="0" borderId="1" xfId="0" applyNumberFormat="1" applyFont="1" applyBorder="1"/>
    <xf numFmtId="1" fontId="0" fillId="0" borderId="1" xfId="0" applyNumberFormat="1" applyBorder="1"/>
    <xf numFmtId="1" fontId="0" fillId="0" borderId="1" xfId="0" applyNumberFormat="1" applyFont="1" applyFill="1" applyBorder="1"/>
    <xf numFmtId="1" fontId="0" fillId="0" borderId="8" xfId="0" applyNumberFormat="1" applyFont="1" applyFill="1" applyBorder="1"/>
    <xf numFmtId="1" fontId="0" fillId="0" borderId="8" xfId="0" applyNumberFormat="1" applyBorder="1"/>
    <xf numFmtId="1" fontId="0" fillId="0" borderId="5" xfId="0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/>
    <xf numFmtId="0" fontId="4" fillId="0" borderId="1" xfId="0" applyFont="1" applyBorder="1" applyAlignment="1">
      <alignment horizontal="right"/>
    </xf>
    <xf numFmtId="1" fontId="4" fillId="0" borderId="5" xfId="0" applyNumberFormat="1" applyFont="1" applyBorder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1" fontId="4" fillId="0" borderId="1" xfId="0" applyNumberFormat="1" applyFont="1" applyFill="1" applyBorder="1"/>
    <xf numFmtId="1" fontId="4" fillId="0" borderId="8" xfId="0" applyNumberFormat="1" applyFont="1" applyFill="1" applyBorder="1"/>
    <xf numFmtId="1" fontId="4" fillId="0" borderId="5" xfId="0" applyNumberFormat="1" applyFont="1" applyFill="1" applyBorder="1"/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0" fillId="0" borderId="0" xfId="0"/>
    <xf numFmtId="0" fontId="0" fillId="0" borderId="8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5" xfId="0" applyFont="1" applyBorder="1"/>
    <xf numFmtId="3" fontId="0" fillId="0" borderId="5" xfId="0" applyNumberFormat="1" applyFont="1" applyBorder="1"/>
    <xf numFmtId="3" fontId="0" fillId="0" borderId="5" xfId="0" applyNumberFormat="1" applyBorder="1"/>
    <xf numFmtId="3" fontId="0" fillId="0" borderId="1" xfId="0" applyNumberFormat="1" applyFont="1" applyBorder="1"/>
    <xf numFmtId="3" fontId="0" fillId="0" borderId="1" xfId="0" applyNumberFormat="1" applyBorder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0" fillId="0" borderId="8" xfId="0" applyNumberFormat="1" applyFont="1" applyBorder="1"/>
    <xf numFmtId="3" fontId="0" fillId="0" borderId="8" xfId="0" applyNumberFormat="1" applyBorder="1"/>
    <xf numFmtId="3" fontId="8" fillId="0" borderId="5" xfId="0" applyNumberFormat="1" applyFont="1" applyBorder="1"/>
    <xf numFmtId="0" fontId="0" fillId="0" borderId="0" xfId="0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0" fillId="0" borderId="0" xfId="0" applyFill="1" applyBorder="1"/>
    <xf numFmtId="3" fontId="8" fillId="0" borderId="5" xfId="0" applyNumberFormat="1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1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0" xfId="0" applyBorder="1"/>
    <xf numFmtId="0" fontId="0" fillId="0" borderId="0" xfId="0" applyBorder="1"/>
    <xf numFmtId="0" fontId="0" fillId="0" borderId="41" xfId="0" applyBorder="1"/>
    <xf numFmtId="0" fontId="1" fillId="0" borderId="0" xfId="0" applyFon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3" fontId="0" fillId="0" borderId="0" xfId="0" applyNumberFormat="1" applyAlignment="1">
      <alignment vertical="center"/>
    </xf>
    <xf numFmtId="0" fontId="32" fillId="0" borderId="0" xfId="0" applyFont="1" applyAlignment="1">
      <alignment wrapText="1"/>
    </xf>
    <xf numFmtId="0" fontId="32" fillId="0" borderId="0" xfId="0" applyFont="1" applyAlignment="1"/>
    <xf numFmtId="0" fontId="0" fillId="0" borderId="3" xfId="0" applyBorder="1"/>
    <xf numFmtId="3" fontId="0" fillId="0" borderId="3" xfId="0" applyNumberFormat="1" applyBorder="1" applyAlignment="1">
      <alignment wrapText="1"/>
    </xf>
    <xf numFmtId="3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" fillId="0" borderId="0" xfId="0" applyFont="1" applyAlignment="1"/>
    <xf numFmtId="0" fontId="0" fillId="0" borderId="0" xfId="0"/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26" xfId="0" applyFont="1" applyBorder="1" applyAlignment="1">
      <alignment horizontal="left" wrapText="1"/>
    </xf>
    <xf numFmtId="0" fontId="5" fillId="3" borderId="26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5" xfId="0" applyBorder="1" applyAlignment="1"/>
    <xf numFmtId="0" fontId="0" fillId="0" borderId="5" xfId="0" applyBorder="1" applyAlignment="1">
      <alignment vertical="center"/>
    </xf>
    <xf numFmtId="0" fontId="0" fillId="0" borderId="0" xfId="0"/>
    <xf numFmtId="0" fontId="0" fillId="0" borderId="0" xfId="0"/>
    <xf numFmtId="3" fontId="0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3">
    <cellStyle name="Accent1 2" xfId="11"/>
    <cellStyle name="Accent2 2" xfId="12"/>
    <cellStyle name="Accent3 2" xfId="13"/>
    <cellStyle name="Accent4 2" xfId="14"/>
    <cellStyle name="Accent5 2" xfId="15"/>
    <cellStyle name="Accent6 2" xfId="16"/>
    <cellStyle name="Bad 2" xfId="17"/>
    <cellStyle name="Calculation 2" xfId="18"/>
    <cellStyle name="Excel Built-in Normal" xfId="3"/>
    <cellStyle name="Explanatory Text 2" xfId="19"/>
    <cellStyle name="Good 2" xfId="20"/>
    <cellStyle name="Heading 1 2" xfId="21"/>
    <cellStyle name="Heading 2 2" xfId="22"/>
    <cellStyle name="Heading 3 2" xfId="23"/>
    <cellStyle name="Heading 4 2" xfId="24"/>
    <cellStyle name="Hypertextový odkaz 2" xfId="25"/>
    <cellStyle name="Hypertextový odkaz 3" xfId="26"/>
    <cellStyle name="Hypertextový odkaz 4" xfId="27"/>
    <cellStyle name="Check Cell 2" xfId="28"/>
    <cellStyle name="Input 2" xfId="29"/>
    <cellStyle name="Linked Cell 2" xfId="30"/>
    <cellStyle name="Neutral 2" xfId="31"/>
    <cellStyle name="Normal 2" xfId="32"/>
    <cellStyle name="Normal 2 2" xfId="33"/>
    <cellStyle name="Normální" xfId="0" builtinId="0"/>
    <cellStyle name="Normální 2" xfId="1"/>
    <cellStyle name="normální 2 2" xfId="4"/>
    <cellStyle name="normální 2 2 2" xfId="8"/>
    <cellStyle name="Normální 2 2 3" xfId="34"/>
    <cellStyle name="normální 3" xfId="5"/>
    <cellStyle name="Normální 3 2" xfId="7"/>
    <cellStyle name="normální 3 3" xfId="6"/>
    <cellStyle name="normální 3 4" xfId="9"/>
    <cellStyle name="Normální 3 5" xfId="35"/>
    <cellStyle name="normální 4" xfId="36"/>
    <cellStyle name="Normální 5" xfId="37"/>
    <cellStyle name="Normální 6" xfId="38"/>
    <cellStyle name="Note 2" xfId="39"/>
    <cellStyle name="Output 2" xfId="40"/>
    <cellStyle name="Procenta 2" xfId="2"/>
    <cellStyle name="Procenta 2 2" xfId="10"/>
    <cellStyle name="Procenta 2 3" xfId="41"/>
    <cellStyle name="S2M1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0" zoomScaleNormal="100" workbookViewId="0">
      <selection activeCell="B32" sqref="B32"/>
    </sheetView>
  </sheetViews>
  <sheetFormatPr defaultRowHeight="15" x14ac:dyDescent="0.25"/>
  <cols>
    <col min="1" max="1" width="49.42578125" style="2" customWidth="1"/>
    <col min="2" max="8" width="12.85546875" style="2" customWidth="1"/>
    <col min="9" max="9" width="12.85546875" style="3" customWidth="1"/>
    <col min="10" max="16384" width="9.140625" style="2"/>
  </cols>
  <sheetData>
    <row r="1" spans="1:9" x14ac:dyDescent="0.25">
      <c r="A1" s="1" t="s">
        <v>8</v>
      </c>
    </row>
    <row r="4" spans="1:9" ht="36" customHeight="1" x14ac:dyDescent="0.25">
      <c r="A4" s="176" t="s">
        <v>285</v>
      </c>
      <c r="B4" s="174" t="s">
        <v>0</v>
      </c>
      <c r="C4" s="175"/>
      <c r="D4" s="174" t="s">
        <v>1</v>
      </c>
      <c r="E4" s="175"/>
      <c r="F4" s="174" t="s">
        <v>2</v>
      </c>
      <c r="G4" s="175"/>
      <c r="H4" s="178" t="s">
        <v>3</v>
      </c>
      <c r="I4" s="172" t="s">
        <v>43</v>
      </c>
    </row>
    <row r="5" spans="1:9" ht="30.75" thickBot="1" x14ac:dyDescent="0.3">
      <c r="A5" s="177"/>
      <c r="B5" s="4" t="s">
        <v>286</v>
      </c>
      <c r="C5" s="4" t="s">
        <v>287</v>
      </c>
      <c r="D5" s="161" t="s">
        <v>286</v>
      </c>
      <c r="E5" s="161" t="s">
        <v>287</v>
      </c>
      <c r="F5" s="161" t="s">
        <v>286</v>
      </c>
      <c r="G5" s="161" t="s">
        <v>287</v>
      </c>
      <c r="H5" s="179"/>
      <c r="I5" s="173"/>
    </row>
    <row r="6" spans="1:9" ht="15.75" thickTop="1" x14ac:dyDescent="0.25">
      <c r="A6" s="6" t="s">
        <v>261</v>
      </c>
      <c r="B6" s="12">
        <v>5</v>
      </c>
      <c r="C6" s="12">
        <v>1</v>
      </c>
      <c r="D6" s="12">
        <v>1</v>
      </c>
      <c r="E6" s="12">
        <v>0</v>
      </c>
      <c r="F6" s="12">
        <v>4</v>
      </c>
      <c r="G6" s="12">
        <v>1</v>
      </c>
      <c r="H6" s="13">
        <v>4</v>
      </c>
      <c r="I6" s="14">
        <v>16</v>
      </c>
    </row>
    <row r="7" spans="1:9" x14ac:dyDescent="0.25">
      <c r="A7" s="7" t="s">
        <v>289</v>
      </c>
      <c r="B7" s="15">
        <v>0</v>
      </c>
      <c r="C7" s="15">
        <v>0</v>
      </c>
      <c r="D7" s="15">
        <v>8</v>
      </c>
      <c r="E7" s="15">
        <v>1</v>
      </c>
      <c r="F7" s="15">
        <v>0</v>
      </c>
      <c r="G7" s="15">
        <v>0</v>
      </c>
      <c r="H7" s="16">
        <v>6</v>
      </c>
      <c r="I7" s="17">
        <v>15</v>
      </c>
    </row>
    <row r="8" spans="1:9" x14ac:dyDescent="0.25">
      <c r="A8" s="7" t="s">
        <v>263</v>
      </c>
      <c r="B8" s="15">
        <v>21</v>
      </c>
      <c r="C8" s="15">
        <v>19</v>
      </c>
      <c r="D8" s="15">
        <v>0</v>
      </c>
      <c r="E8" s="15">
        <v>0</v>
      </c>
      <c r="F8" s="15">
        <v>26</v>
      </c>
      <c r="G8" s="15">
        <v>20</v>
      </c>
      <c r="H8" s="16">
        <v>17</v>
      </c>
      <c r="I8" s="17">
        <v>103</v>
      </c>
    </row>
    <row r="9" spans="1:9" x14ac:dyDescent="0.25">
      <c r="A9" s="7" t="s">
        <v>262</v>
      </c>
      <c r="B9" s="15">
        <v>33</v>
      </c>
      <c r="C9" s="15">
        <v>20</v>
      </c>
      <c r="D9" s="15">
        <v>2</v>
      </c>
      <c r="E9" s="15">
        <v>1</v>
      </c>
      <c r="F9" s="15">
        <v>39</v>
      </c>
      <c r="G9" s="15">
        <v>18</v>
      </c>
      <c r="H9" s="16">
        <v>33</v>
      </c>
      <c r="I9" s="17">
        <v>146</v>
      </c>
    </row>
    <row r="10" spans="1:9" x14ac:dyDescent="0.25">
      <c r="A10" s="7" t="s">
        <v>288</v>
      </c>
      <c r="B10" s="15">
        <v>2</v>
      </c>
      <c r="C10" s="15">
        <v>2</v>
      </c>
      <c r="D10" s="15">
        <v>2</v>
      </c>
      <c r="E10" s="15">
        <v>1</v>
      </c>
      <c r="F10" s="15">
        <v>2</v>
      </c>
      <c r="G10" s="15">
        <v>1</v>
      </c>
      <c r="H10" s="16">
        <v>2</v>
      </c>
      <c r="I10" s="17">
        <v>12</v>
      </c>
    </row>
    <row r="11" spans="1:9" x14ac:dyDescent="0.25">
      <c r="A11" s="7" t="s">
        <v>264</v>
      </c>
      <c r="B11" s="15">
        <v>47</v>
      </c>
      <c r="C11" s="15">
        <v>25</v>
      </c>
      <c r="D11" s="15">
        <v>12</v>
      </c>
      <c r="E11" s="15">
        <v>6</v>
      </c>
      <c r="F11" s="15">
        <v>34</v>
      </c>
      <c r="G11" s="15">
        <v>15</v>
      </c>
      <c r="H11" s="16">
        <v>29</v>
      </c>
      <c r="I11" s="17">
        <v>168</v>
      </c>
    </row>
    <row r="12" spans="1:9" x14ac:dyDescent="0.25">
      <c r="A12" s="7" t="s">
        <v>266</v>
      </c>
      <c r="B12" s="15">
        <v>47</v>
      </c>
      <c r="C12" s="15">
        <v>37</v>
      </c>
      <c r="D12" s="15">
        <v>11</v>
      </c>
      <c r="E12" s="15">
        <v>2</v>
      </c>
      <c r="F12" s="15">
        <v>42</v>
      </c>
      <c r="G12" s="15">
        <v>23</v>
      </c>
      <c r="H12" s="16">
        <v>59</v>
      </c>
      <c r="I12" s="17">
        <v>221</v>
      </c>
    </row>
    <row r="13" spans="1:9" x14ac:dyDescent="0.25">
      <c r="A13" s="7" t="s">
        <v>265</v>
      </c>
      <c r="B13" s="15">
        <v>25</v>
      </c>
      <c r="C13" s="15">
        <v>10</v>
      </c>
      <c r="D13" s="15">
        <v>0</v>
      </c>
      <c r="E13" s="15">
        <v>0</v>
      </c>
      <c r="F13" s="15">
        <v>23</v>
      </c>
      <c r="G13" s="15">
        <v>9</v>
      </c>
      <c r="H13" s="16">
        <v>21</v>
      </c>
      <c r="I13" s="17">
        <v>88</v>
      </c>
    </row>
    <row r="14" spans="1:9" x14ac:dyDescent="0.25">
      <c r="A14" s="7" t="s">
        <v>267</v>
      </c>
      <c r="B14" s="15">
        <v>30</v>
      </c>
      <c r="C14" s="15">
        <v>20</v>
      </c>
      <c r="D14" s="15">
        <v>16</v>
      </c>
      <c r="E14" s="15">
        <v>1</v>
      </c>
      <c r="F14" s="15">
        <v>30</v>
      </c>
      <c r="G14" s="15">
        <v>10</v>
      </c>
      <c r="H14" s="16">
        <v>16</v>
      </c>
      <c r="I14" s="17">
        <v>123</v>
      </c>
    </row>
    <row r="15" spans="1:9" x14ac:dyDescent="0.25">
      <c r="A15" s="7" t="s">
        <v>268</v>
      </c>
      <c r="B15" s="15">
        <v>20</v>
      </c>
      <c r="C15" s="15">
        <v>10</v>
      </c>
      <c r="D15" s="15">
        <v>6</v>
      </c>
      <c r="E15" s="15">
        <v>0</v>
      </c>
      <c r="F15" s="15">
        <v>12</v>
      </c>
      <c r="G15" s="15">
        <v>4</v>
      </c>
      <c r="H15" s="16">
        <v>8</v>
      </c>
      <c r="I15" s="17">
        <v>60</v>
      </c>
    </row>
    <row r="16" spans="1:9" x14ac:dyDescent="0.25">
      <c r="A16" s="7" t="s">
        <v>269</v>
      </c>
      <c r="B16" s="15">
        <v>29</v>
      </c>
      <c r="C16" s="15">
        <v>14</v>
      </c>
      <c r="D16" s="15">
        <v>12</v>
      </c>
      <c r="E16" s="15">
        <v>7</v>
      </c>
      <c r="F16" s="15">
        <v>20</v>
      </c>
      <c r="G16" s="15">
        <v>5</v>
      </c>
      <c r="H16" s="16">
        <f>17+17</f>
        <v>34</v>
      </c>
      <c r="I16" s="17">
        <f>104+17</f>
        <v>121</v>
      </c>
    </row>
    <row r="17" spans="1:9" x14ac:dyDescent="0.25">
      <c r="A17" s="7" t="s">
        <v>270</v>
      </c>
      <c r="B17" s="15">
        <v>18</v>
      </c>
      <c r="C17" s="15">
        <v>14</v>
      </c>
      <c r="D17" s="15">
        <v>4</v>
      </c>
      <c r="E17" s="15">
        <v>2</v>
      </c>
      <c r="F17" s="15">
        <v>14</v>
      </c>
      <c r="G17" s="15">
        <v>9</v>
      </c>
      <c r="H17" s="16">
        <v>5</v>
      </c>
      <c r="I17" s="17">
        <v>66</v>
      </c>
    </row>
    <row r="18" spans="1:9" x14ac:dyDescent="0.25">
      <c r="A18" s="8" t="s">
        <v>271</v>
      </c>
      <c r="B18" s="17">
        <v>32</v>
      </c>
      <c r="C18" s="17">
        <v>16</v>
      </c>
      <c r="D18" s="17">
        <v>5</v>
      </c>
      <c r="E18" s="17">
        <v>2</v>
      </c>
      <c r="F18" s="17">
        <v>22</v>
      </c>
      <c r="G18" s="9">
        <v>5</v>
      </c>
      <c r="H18" s="18">
        <v>8</v>
      </c>
      <c r="I18" s="17">
        <v>90</v>
      </c>
    </row>
    <row r="19" spans="1:9" x14ac:dyDescent="0.25">
      <c r="A19" s="8" t="s">
        <v>272</v>
      </c>
      <c r="B19" s="17">
        <v>39</v>
      </c>
      <c r="C19" s="17">
        <v>19</v>
      </c>
      <c r="D19" s="17">
        <v>23</v>
      </c>
      <c r="E19" s="17">
        <v>7</v>
      </c>
      <c r="F19" s="17">
        <v>37</v>
      </c>
      <c r="G19" s="17">
        <v>16</v>
      </c>
      <c r="H19" s="18">
        <v>188</v>
      </c>
      <c r="I19" s="17">
        <v>329</v>
      </c>
    </row>
    <row r="20" spans="1:9" x14ac:dyDescent="0.25">
      <c r="A20" s="8" t="s">
        <v>274</v>
      </c>
      <c r="B20" s="17">
        <v>38</v>
      </c>
      <c r="C20" s="17">
        <v>20</v>
      </c>
      <c r="D20" s="17">
        <v>14</v>
      </c>
      <c r="E20" s="17">
        <v>7</v>
      </c>
      <c r="F20" s="17">
        <v>34</v>
      </c>
      <c r="G20" s="17">
        <v>13</v>
      </c>
      <c r="H20" s="18">
        <v>117</v>
      </c>
      <c r="I20" s="17">
        <v>243</v>
      </c>
    </row>
    <row r="21" spans="1:9" x14ac:dyDescent="0.25">
      <c r="A21" s="8" t="s">
        <v>273</v>
      </c>
      <c r="B21" s="17">
        <v>27</v>
      </c>
      <c r="C21" s="17">
        <v>9</v>
      </c>
      <c r="D21" s="17">
        <v>1</v>
      </c>
      <c r="E21" s="17">
        <v>0</v>
      </c>
      <c r="F21" s="17">
        <v>21</v>
      </c>
      <c r="G21" s="17">
        <v>6</v>
      </c>
      <c r="H21" s="18">
        <v>18</v>
      </c>
      <c r="I21" s="17">
        <v>82</v>
      </c>
    </row>
    <row r="22" spans="1:9" x14ac:dyDescent="0.25">
      <c r="A22" s="8" t="s">
        <v>275</v>
      </c>
      <c r="B22" s="17">
        <v>23</v>
      </c>
      <c r="C22" s="17">
        <v>14</v>
      </c>
      <c r="D22" s="17">
        <v>0</v>
      </c>
      <c r="E22" s="17">
        <v>0</v>
      </c>
      <c r="F22" s="17">
        <v>16</v>
      </c>
      <c r="G22" s="17">
        <v>11</v>
      </c>
      <c r="H22" s="18">
        <v>32</v>
      </c>
      <c r="I22" s="17">
        <v>96</v>
      </c>
    </row>
    <row r="23" spans="1:9" x14ac:dyDescent="0.25">
      <c r="A23" s="8" t="s">
        <v>276</v>
      </c>
      <c r="B23" s="17">
        <v>1</v>
      </c>
      <c r="C23" s="17">
        <v>1</v>
      </c>
      <c r="D23" s="17">
        <v>3</v>
      </c>
      <c r="E23" s="17">
        <v>0</v>
      </c>
      <c r="F23" s="17">
        <v>1</v>
      </c>
      <c r="G23" s="17">
        <v>0</v>
      </c>
      <c r="H23" s="18">
        <v>3</v>
      </c>
      <c r="I23" s="17">
        <v>9</v>
      </c>
    </row>
    <row r="24" spans="1:9" x14ac:dyDescent="0.25">
      <c r="A24" s="8" t="s">
        <v>277</v>
      </c>
      <c r="B24" s="17">
        <v>26</v>
      </c>
      <c r="C24" s="17">
        <v>19</v>
      </c>
      <c r="D24" s="17">
        <v>6</v>
      </c>
      <c r="E24" s="17">
        <v>6</v>
      </c>
      <c r="F24" s="17">
        <v>22</v>
      </c>
      <c r="G24" s="17">
        <v>18</v>
      </c>
      <c r="H24" s="18">
        <v>24</v>
      </c>
      <c r="I24" s="17">
        <v>121</v>
      </c>
    </row>
    <row r="25" spans="1:9" x14ac:dyDescent="0.25">
      <c r="A25" s="8" t="s">
        <v>279</v>
      </c>
      <c r="B25" s="17">
        <v>10</v>
      </c>
      <c r="C25" s="17">
        <v>4</v>
      </c>
      <c r="D25" s="17">
        <v>6</v>
      </c>
      <c r="E25" s="17">
        <v>1</v>
      </c>
      <c r="F25" s="17">
        <v>17</v>
      </c>
      <c r="G25" s="17">
        <v>5</v>
      </c>
      <c r="H25" s="18">
        <v>39</v>
      </c>
      <c r="I25" s="17">
        <v>82</v>
      </c>
    </row>
    <row r="26" spans="1:9" x14ac:dyDescent="0.25">
      <c r="A26" s="8" t="s">
        <v>278</v>
      </c>
      <c r="B26" s="17">
        <v>17</v>
      </c>
      <c r="C26" s="17">
        <v>5</v>
      </c>
      <c r="D26" s="17">
        <v>0</v>
      </c>
      <c r="E26" s="17">
        <v>0</v>
      </c>
      <c r="F26" s="17">
        <v>16</v>
      </c>
      <c r="G26" s="17">
        <v>9</v>
      </c>
      <c r="H26" s="18">
        <v>18</v>
      </c>
      <c r="I26" s="17">
        <v>65</v>
      </c>
    </row>
    <row r="27" spans="1:9" x14ac:dyDescent="0.25">
      <c r="A27" s="8" t="s">
        <v>280</v>
      </c>
      <c r="B27" s="17">
        <v>3</v>
      </c>
      <c r="C27" s="17">
        <v>4</v>
      </c>
      <c r="D27" s="17">
        <v>0</v>
      </c>
      <c r="E27" s="17">
        <v>0</v>
      </c>
      <c r="F27" s="17">
        <v>0</v>
      </c>
      <c r="G27" s="17">
        <v>0</v>
      </c>
      <c r="H27" s="18">
        <v>0</v>
      </c>
      <c r="I27" s="17">
        <v>7</v>
      </c>
    </row>
    <row r="28" spans="1:9" x14ac:dyDescent="0.25">
      <c r="A28" s="8" t="s">
        <v>281</v>
      </c>
      <c r="B28" s="17">
        <v>3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  <c r="I28" s="17">
        <v>5</v>
      </c>
    </row>
    <row r="29" spans="1:9" x14ac:dyDescent="0.25">
      <c r="A29" s="8" t="s">
        <v>282</v>
      </c>
      <c r="B29" s="17">
        <v>1</v>
      </c>
      <c r="C29" s="17">
        <v>0</v>
      </c>
      <c r="D29" s="17">
        <v>1</v>
      </c>
      <c r="E29" s="17">
        <v>0</v>
      </c>
      <c r="F29" s="17">
        <v>3</v>
      </c>
      <c r="G29" s="17">
        <v>0</v>
      </c>
      <c r="H29" s="18">
        <v>2</v>
      </c>
      <c r="I29" s="17">
        <v>7</v>
      </c>
    </row>
    <row r="30" spans="1:9" x14ac:dyDescent="0.25">
      <c r="A30" s="8" t="s">
        <v>283</v>
      </c>
      <c r="B30" s="17">
        <v>15</v>
      </c>
      <c r="C30" s="17">
        <v>9</v>
      </c>
      <c r="D30" s="17">
        <v>0</v>
      </c>
      <c r="E30" s="17">
        <v>1</v>
      </c>
      <c r="F30" s="17">
        <v>20</v>
      </c>
      <c r="G30" s="17">
        <v>9</v>
      </c>
      <c r="H30" s="18">
        <v>21</v>
      </c>
      <c r="I30" s="17">
        <v>75</v>
      </c>
    </row>
    <row r="31" spans="1:9" ht="15.75" thickBot="1" x14ac:dyDescent="0.3">
      <c r="A31" s="10" t="s">
        <v>284</v>
      </c>
      <c r="B31" s="19">
        <v>33</v>
      </c>
      <c r="C31" s="19">
        <v>16</v>
      </c>
      <c r="D31" s="19">
        <v>5</v>
      </c>
      <c r="E31" s="19">
        <v>2</v>
      </c>
      <c r="F31" s="19">
        <v>27</v>
      </c>
      <c r="G31" s="19">
        <v>14</v>
      </c>
      <c r="H31" s="20">
        <v>33</v>
      </c>
      <c r="I31" s="19">
        <v>130</v>
      </c>
    </row>
    <row r="32" spans="1:9" ht="15.75" thickTop="1" x14ac:dyDescent="0.25">
      <c r="A32" s="11" t="s">
        <v>43</v>
      </c>
      <c r="B32" s="14">
        <v>545</v>
      </c>
      <c r="C32" s="14">
        <v>310</v>
      </c>
      <c r="D32" s="14">
        <v>138</v>
      </c>
      <c r="E32" s="14">
        <v>47</v>
      </c>
      <c r="F32" s="14">
        <v>482</v>
      </c>
      <c r="G32" s="14">
        <v>221</v>
      </c>
      <c r="H32" s="14">
        <v>737</v>
      </c>
      <c r="I32" s="14">
        <v>2480</v>
      </c>
    </row>
    <row r="37" spans="1:9" ht="42.75" customHeight="1" x14ac:dyDescent="0.25">
      <c r="A37" s="172" t="s">
        <v>35</v>
      </c>
      <c r="B37" s="180" t="s">
        <v>0</v>
      </c>
      <c r="C37" s="181"/>
      <c r="D37" s="180" t="s">
        <v>1</v>
      </c>
      <c r="E37" s="181"/>
      <c r="F37" s="180" t="s">
        <v>2</v>
      </c>
      <c r="G37" s="181"/>
      <c r="H37" s="180" t="s">
        <v>3</v>
      </c>
      <c r="I37" s="172" t="s">
        <v>4</v>
      </c>
    </row>
    <row r="38" spans="1:9" ht="15.75" thickBot="1" x14ac:dyDescent="0.3">
      <c r="A38" s="173"/>
      <c r="B38" s="4" t="s">
        <v>5</v>
      </c>
      <c r="C38" s="4" t="s">
        <v>6</v>
      </c>
      <c r="D38" s="4" t="s">
        <v>5</v>
      </c>
      <c r="E38" s="4" t="s">
        <v>6</v>
      </c>
      <c r="F38" s="4" t="s">
        <v>5</v>
      </c>
      <c r="G38" s="4" t="s">
        <v>6</v>
      </c>
      <c r="H38" s="182"/>
      <c r="I38" s="173"/>
    </row>
    <row r="39" spans="1:9" ht="15.75" thickTop="1" x14ac:dyDescent="0.25">
      <c r="A39" s="6" t="s">
        <v>55</v>
      </c>
      <c r="B39" s="6">
        <v>59</v>
      </c>
      <c r="C39" s="6">
        <v>38</v>
      </c>
      <c r="D39" s="6">
        <v>18</v>
      </c>
      <c r="E39" s="6">
        <v>6</v>
      </c>
      <c r="F39" s="6">
        <v>56</v>
      </c>
      <c r="G39" s="6">
        <v>28</v>
      </c>
      <c r="H39" s="6">
        <v>81</v>
      </c>
      <c r="I39" s="11">
        <v>286</v>
      </c>
    </row>
    <row r="40" spans="1:9" x14ac:dyDescent="0.25">
      <c r="A40" s="7" t="s">
        <v>58</v>
      </c>
      <c r="B40" s="7">
        <v>5</v>
      </c>
      <c r="C40" s="7">
        <v>3</v>
      </c>
      <c r="D40" s="7">
        <v>3</v>
      </c>
      <c r="E40" s="7">
        <v>3</v>
      </c>
      <c r="F40" s="7">
        <v>2</v>
      </c>
      <c r="G40" s="7">
        <v>1</v>
      </c>
      <c r="H40" s="7">
        <v>7</v>
      </c>
      <c r="I40" s="8">
        <v>24</v>
      </c>
    </row>
    <row r="41" spans="1:9" x14ac:dyDescent="0.25">
      <c r="A41" s="7" t="s">
        <v>57</v>
      </c>
      <c r="B41" s="7">
        <v>52</v>
      </c>
      <c r="C41" s="7">
        <v>45</v>
      </c>
      <c r="D41" s="7">
        <v>37</v>
      </c>
      <c r="E41" s="7">
        <v>17</v>
      </c>
      <c r="F41" s="7">
        <v>57</v>
      </c>
      <c r="G41" s="7">
        <v>38</v>
      </c>
      <c r="H41" s="7">
        <v>37</v>
      </c>
      <c r="I41" s="8">
        <v>283</v>
      </c>
    </row>
    <row r="42" spans="1:9" x14ac:dyDescent="0.25">
      <c r="A42" s="7" t="s">
        <v>56</v>
      </c>
      <c r="B42" s="7">
        <v>6</v>
      </c>
      <c r="C42" s="7">
        <v>4</v>
      </c>
      <c r="D42" s="7">
        <v>4</v>
      </c>
      <c r="E42" s="7">
        <v>1</v>
      </c>
      <c r="F42" s="7">
        <v>3</v>
      </c>
      <c r="G42" s="7">
        <v>2</v>
      </c>
      <c r="H42" s="7">
        <v>9</v>
      </c>
      <c r="I42" s="8">
        <v>29</v>
      </c>
    </row>
    <row r="43" spans="1:9" x14ac:dyDescent="0.25">
      <c r="A43" s="7" t="s">
        <v>51</v>
      </c>
      <c r="B43" s="7">
        <v>100</v>
      </c>
      <c r="C43" s="7">
        <v>37</v>
      </c>
      <c r="D43" s="7">
        <v>13</v>
      </c>
      <c r="E43" s="7">
        <v>0</v>
      </c>
      <c r="F43" s="7">
        <v>80</v>
      </c>
      <c r="G43" s="7">
        <v>19</v>
      </c>
      <c r="H43" s="7">
        <v>213</v>
      </c>
      <c r="I43" s="8">
        <v>462</v>
      </c>
    </row>
    <row r="44" spans="1:9" x14ac:dyDescent="0.25">
      <c r="A44" s="7" t="s">
        <v>54</v>
      </c>
      <c r="B44" s="7">
        <v>93</v>
      </c>
      <c r="C44" s="7">
        <v>51</v>
      </c>
      <c r="D44" s="7">
        <v>22</v>
      </c>
      <c r="E44" s="7">
        <v>5</v>
      </c>
      <c r="F44" s="7">
        <v>79</v>
      </c>
      <c r="G44" s="7">
        <v>28</v>
      </c>
      <c r="H44" s="7">
        <v>75</v>
      </c>
      <c r="I44" s="8">
        <v>353</v>
      </c>
    </row>
    <row r="45" spans="1:9" x14ac:dyDescent="0.25">
      <c r="A45" s="7" t="s">
        <v>52</v>
      </c>
      <c r="B45" s="7">
        <v>136</v>
      </c>
      <c r="C45" s="7">
        <v>84</v>
      </c>
      <c r="D45" s="7">
        <v>11</v>
      </c>
      <c r="E45" s="7">
        <v>11</v>
      </c>
      <c r="F45" s="7">
        <v>131</v>
      </c>
      <c r="G45" s="7">
        <v>75</v>
      </c>
      <c r="H45" s="7">
        <v>147</v>
      </c>
      <c r="I45" s="8">
        <v>595</v>
      </c>
    </row>
    <row r="46" spans="1:9" x14ac:dyDescent="0.25">
      <c r="A46" s="7" t="s">
        <v>59</v>
      </c>
      <c r="B46" s="7">
        <v>28</v>
      </c>
      <c r="C46" s="7">
        <v>8</v>
      </c>
      <c r="D46" s="7">
        <v>13</v>
      </c>
      <c r="E46" s="7">
        <v>3</v>
      </c>
      <c r="F46" s="7">
        <v>27</v>
      </c>
      <c r="G46" s="7">
        <v>5</v>
      </c>
      <c r="H46" s="7">
        <v>35</v>
      </c>
      <c r="I46" s="8">
        <v>119</v>
      </c>
    </row>
    <row r="47" spans="1:9" x14ac:dyDescent="0.25">
      <c r="A47" s="7" t="s">
        <v>53</v>
      </c>
      <c r="B47" s="7">
        <v>39</v>
      </c>
      <c r="C47" s="7">
        <v>23</v>
      </c>
      <c r="D47" s="7">
        <v>11</v>
      </c>
      <c r="E47" s="7">
        <v>1</v>
      </c>
      <c r="F47" s="7">
        <v>15</v>
      </c>
      <c r="G47" s="7">
        <v>6</v>
      </c>
      <c r="H47" s="7">
        <v>104</v>
      </c>
      <c r="I47" s="8">
        <v>199</v>
      </c>
    </row>
    <row r="48" spans="1:9" x14ac:dyDescent="0.25">
      <c r="A48" s="7" t="s">
        <v>60</v>
      </c>
      <c r="B48" s="7">
        <v>29</v>
      </c>
      <c r="C48" s="7">
        <v>19</v>
      </c>
      <c r="D48" s="7">
        <v>5</v>
      </c>
      <c r="E48" s="7">
        <v>1</v>
      </c>
      <c r="F48" s="7">
        <v>34</v>
      </c>
      <c r="G48" s="7">
        <v>19</v>
      </c>
      <c r="H48" s="7">
        <v>23</v>
      </c>
      <c r="I48" s="8">
        <v>130</v>
      </c>
    </row>
    <row r="49" spans="2:8" x14ac:dyDescent="0.25">
      <c r="B49" s="3"/>
      <c r="C49" s="3"/>
      <c r="D49" s="3"/>
      <c r="E49" s="3"/>
      <c r="F49" s="3"/>
      <c r="G49" s="3"/>
      <c r="H49" s="3"/>
    </row>
  </sheetData>
  <sortState ref="A6:I31">
    <sortCondition ref="A6:A31"/>
  </sortState>
  <mergeCells count="12">
    <mergeCell ref="I37:I38"/>
    <mergeCell ref="A37:A38"/>
    <mergeCell ref="B37:C37"/>
    <mergeCell ref="D37:E37"/>
    <mergeCell ref="F37:G37"/>
    <mergeCell ref="H37:H38"/>
    <mergeCell ref="I4:I5"/>
    <mergeCell ref="B4:C4"/>
    <mergeCell ref="D4:E4"/>
    <mergeCell ref="F4:G4"/>
    <mergeCell ref="A4:A5"/>
    <mergeCell ref="H4:H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85" zoomScaleNormal="85" workbookViewId="0">
      <selection activeCell="P5" sqref="P5:W31"/>
    </sheetView>
  </sheetViews>
  <sheetFormatPr defaultRowHeight="15" x14ac:dyDescent="0.25"/>
  <cols>
    <col min="1" max="1" width="36.5703125" bestFit="1" customWidth="1"/>
    <col min="2" max="3" width="6" bestFit="1" customWidth="1"/>
    <col min="4" max="4" width="4" customWidth="1"/>
    <col min="5" max="5" width="5" bestFit="1" customWidth="1"/>
    <col min="6" max="6" width="4" bestFit="1" customWidth="1"/>
    <col min="7" max="7" width="4" customWidth="1"/>
    <col min="8" max="9" width="5" bestFit="1" customWidth="1"/>
    <col min="10" max="10" width="3" bestFit="1" customWidth="1"/>
    <col min="11" max="11" width="4" bestFit="1" customWidth="1"/>
    <col min="12" max="12" width="5" bestFit="1" customWidth="1"/>
    <col min="13" max="13" width="4" customWidth="1"/>
    <col min="14" max="14" width="6.85546875" bestFit="1" customWidth="1"/>
  </cols>
  <sheetData>
    <row r="1" spans="1:23" ht="15.75" thickBot="1" x14ac:dyDescent="0.3">
      <c r="A1" s="183" t="s">
        <v>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3" ht="15.75" thickBot="1" x14ac:dyDescent="0.3">
      <c r="A2" s="185" t="s">
        <v>41</v>
      </c>
      <c r="B2" s="188" t="s">
        <v>42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43</v>
      </c>
    </row>
    <row r="3" spans="1:23" ht="39.75" customHeight="1" thickBot="1" x14ac:dyDescent="0.3">
      <c r="A3" s="186"/>
      <c r="B3" s="194" t="s">
        <v>69</v>
      </c>
      <c r="C3" s="195"/>
      <c r="D3" s="196"/>
      <c r="E3" s="194" t="s">
        <v>70</v>
      </c>
      <c r="F3" s="195"/>
      <c r="G3" s="196"/>
      <c r="H3" s="194" t="s">
        <v>71</v>
      </c>
      <c r="I3" s="195"/>
      <c r="J3" s="196"/>
      <c r="K3" s="194" t="s">
        <v>72</v>
      </c>
      <c r="L3" s="195"/>
      <c r="M3" s="196"/>
      <c r="N3" s="192"/>
    </row>
    <row r="4" spans="1:23" ht="15.75" thickBot="1" x14ac:dyDescent="0.3">
      <c r="A4" s="187"/>
      <c r="B4" s="23" t="s">
        <v>5</v>
      </c>
      <c r="C4" s="23" t="s">
        <v>45</v>
      </c>
      <c r="D4" s="23" t="s">
        <v>44</v>
      </c>
      <c r="E4" s="23" t="s">
        <v>5</v>
      </c>
      <c r="F4" s="23" t="s">
        <v>45</v>
      </c>
      <c r="G4" s="23" t="s">
        <v>44</v>
      </c>
      <c r="H4" s="23" t="s">
        <v>5</v>
      </c>
      <c r="I4" s="23" t="s">
        <v>45</v>
      </c>
      <c r="J4" s="23" t="s">
        <v>44</v>
      </c>
      <c r="K4" s="23" t="s">
        <v>5</v>
      </c>
      <c r="L4" s="23" t="s">
        <v>45</v>
      </c>
      <c r="M4" s="23" t="s">
        <v>44</v>
      </c>
      <c r="N4" s="193"/>
    </row>
    <row r="5" spans="1:23" x14ac:dyDescent="0.25">
      <c r="A5" s="163" t="s">
        <v>261</v>
      </c>
      <c r="B5" s="25">
        <v>31</v>
      </c>
      <c r="C5" s="25">
        <v>0</v>
      </c>
      <c r="D5" s="25">
        <v>0</v>
      </c>
      <c r="E5" s="25">
        <v>10</v>
      </c>
      <c r="F5" s="25">
        <v>0</v>
      </c>
      <c r="G5" s="25">
        <v>0</v>
      </c>
      <c r="H5" s="25">
        <v>26</v>
      </c>
      <c r="I5" s="25">
        <v>1</v>
      </c>
      <c r="J5" s="25">
        <v>0</v>
      </c>
      <c r="K5" s="25">
        <v>6</v>
      </c>
      <c r="L5" s="25">
        <v>3</v>
      </c>
      <c r="M5" s="25">
        <v>0</v>
      </c>
      <c r="N5" s="26">
        <v>77</v>
      </c>
      <c r="P5">
        <f>B5</f>
        <v>31</v>
      </c>
      <c r="Q5">
        <f>C5+D5</f>
        <v>0</v>
      </c>
      <c r="R5">
        <f>E5</f>
        <v>10</v>
      </c>
      <c r="S5">
        <f>F5+G5</f>
        <v>0</v>
      </c>
      <c r="T5">
        <f>H5</f>
        <v>26</v>
      </c>
      <c r="U5">
        <f>I5+J5</f>
        <v>1</v>
      </c>
      <c r="V5">
        <f>K5+L5+M5</f>
        <v>9</v>
      </c>
      <c r="W5">
        <f>N5</f>
        <v>77</v>
      </c>
    </row>
    <row r="6" spans="1:23" x14ac:dyDescent="0.25">
      <c r="A6" s="164" t="s">
        <v>289</v>
      </c>
      <c r="B6" s="28">
        <v>0</v>
      </c>
      <c r="C6" s="28">
        <v>0</v>
      </c>
      <c r="D6" s="28">
        <v>0</v>
      </c>
      <c r="E6" s="28">
        <v>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3</v>
      </c>
      <c r="L6" s="28">
        <v>1</v>
      </c>
      <c r="M6" s="28">
        <v>0</v>
      </c>
      <c r="N6" s="29">
        <v>7</v>
      </c>
      <c r="P6" s="160">
        <f t="shared" ref="P6:P31" si="0">B6</f>
        <v>0</v>
      </c>
      <c r="Q6" s="160">
        <f t="shared" ref="Q6:Q31" si="1">C6+D6</f>
        <v>0</v>
      </c>
      <c r="R6" s="160">
        <f t="shared" ref="R6:R31" si="2">E6</f>
        <v>3</v>
      </c>
      <c r="S6" s="160">
        <f t="shared" ref="S6:S31" si="3">F6+G6</f>
        <v>0</v>
      </c>
      <c r="T6" s="160">
        <f t="shared" ref="T6:T31" si="4">H6</f>
        <v>0</v>
      </c>
      <c r="U6" s="160">
        <f t="shared" ref="U6:U31" si="5">I6+J6</f>
        <v>0</v>
      </c>
      <c r="V6" s="160">
        <f t="shared" ref="V6:V31" si="6">K6+L6+M6</f>
        <v>4</v>
      </c>
      <c r="W6" s="160">
        <f t="shared" ref="W6:W31" si="7">N6</f>
        <v>7</v>
      </c>
    </row>
    <row r="7" spans="1:23" x14ac:dyDescent="0.25">
      <c r="A7" s="163" t="s">
        <v>263</v>
      </c>
      <c r="B7" s="25">
        <v>1616</v>
      </c>
      <c r="C7" s="25">
        <v>904</v>
      </c>
      <c r="D7" s="25">
        <v>0</v>
      </c>
      <c r="E7" s="25">
        <v>1</v>
      </c>
      <c r="F7" s="25">
        <v>2</v>
      </c>
      <c r="G7" s="25">
        <v>0</v>
      </c>
      <c r="H7" s="25">
        <v>296</v>
      </c>
      <c r="I7" s="25">
        <v>232</v>
      </c>
      <c r="J7" s="25">
        <v>0</v>
      </c>
      <c r="K7" s="25">
        <v>77</v>
      </c>
      <c r="L7" s="25">
        <v>100</v>
      </c>
      <c r="M7" s="25">
        <v>0</v>
      </c>
      <c r="N7" s="26">
        <v>3228</v>
      </c>
      <c r="P7" s="160">
        <f t="shared" si="0"/>
        <v>1616</v>
      </c>
      <c r="Q7" s="160">
        <f t="shared" si="1"/>
        <v>904</v>
      </c>
      <c r="R7" s="160">
        <f t="shared" si="2"/>
        <v>1</v>
      </c>
      <c r="S7" s="160">
        <f t="shared" si="3"/>
        <v>2</v>
      </c>
      <c r="T7" s="160">
        <f t="shared" si="4"/>
        <v>296</v>
      </c>
      <c r="U7" s="160">
        <f t="shared" si="5"/>
        <v>232</v>
      </c>
      <c r="V7" s="160">
        <f t="shared" si="6"/>
        <v>177</v>
      </c>
      <c r="W7" s="160">
        <f t="shared" si="7"/>
        <v>3228</v>
      </c>
    </row>
    <row r="8" spans="1:23" x14ac:dyDescent="0.25">
      <c r="A8" s="164" t="s">
        <v>262</v>
      </c>
      <c r="B8" s="28">
        <v>3962</v>
      </c>
      <c r="C8" s="28">
        <v>679</v>
      </c>
      <c r="D8" s="28">
        <v>0</v>
      </c>
      <c r="E8" s="28">
        <v>0</v>
      </c>
      <c r="F8" s="28">
        <v>0</v>
      </c>
      <c r="G8" s="28">
        <v>0</v>
      </c>
      <c r="H8" s="28">
        <v>382</v>
      </c>
      <c r="I8" s="28">
        <v>190</v>
      </c>
      <c r="J8" s="28">
        <v>0</v>
      </c>
      <c r="K8" s="28">
        <v>142</v>
      </c>
      <c r="L8" s="28">
        <v>172</v>
      </c>
      <c r="M8" s="28">
        <v>8</v>
      </c>
      <c r="N8" s="29">
        <v>5535</v>
      </c>
      <c r="P8" s="160">
        <f t="shared" si="0"/>
        <v>3962</v>
      </c>
      <c r="Q8" s="160">
        <f t="shared" si="1"/>
        <v>679</v>
      </c>
      <c r="R8" s="160">
        <f t="shared" si="2"/>
        <v>0</v>
      </c>
      <c r="S8" s="160">
        <f t="shared" si="3"/>
        <v>0</v>
      </c>
      <c r="T8" s="160">
        <f t="shared" si="4"/>
        <v>382</v>
      </c>
      <c r="U8" s="160">
        <f t="shared" si="5"/>
        <v>190</v>
      </c>
      <c r="V8" s="160">
        <f t="shared" si="6"/>
        <v>322</v>
      </c>
      <c r="W8" s="160">
        <f t="shared" si="7"/>
        <v>5535</v>
      </c>
    </row>
    <row r="9" spans="1:23" ht="26.25" x14ac:dyDescent="0.25">
      <c r="A9" s="164" t="s">
        <v>288</v>
      </c>
      <c r="B9" s="28">
        <v>39</v>
      </c>
      <c r="C9" s="28">
        <v>0</v>
      </c>
      <c r="D9" s="28">
        <v>0</v>
      </c>
      <c r="E9" s="28">
        <v>1</v>
      </c>
      <c r="F9" s="28">
        <v>0</v>
      </c>
      <c r="G9" s="28">
        <v>0</v>
      </c>
      <c r="H9" s="28">
        <v>9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v>49</v>
      </c>
      <c r="P9" s="160">
        <f t="shared" si="0"/>
        <v>39</v>
      </c>
      <c r="Q9" s="160">
        <f t="shared" si="1"/>
        <v>0</v>
      </c>
      <c r="R9" s="160">
        <f t="shared" si="2"/>
        <v>1</v>
      </c>
      <c r="S9" s="160">
        <f t="shared" si="3"/>
        <v>0</v>
      </c>
      <c r="T9" s="160">
        <f t="shared" si="4"/>
        <v>9</v>
      </c>
      <c r="U9" s="160">
        <f t="shared" si="5"/>
        <v>0</v>
      </c>
      <c r="V9" s="160">
        <f t="shared" si="6"/>
        <v>0</v>
      </c>
      <c r="W9" s="160">
        <f t="shared" si="7"/>
        <v>49</v>
      </c>
    </row>
    <row r="10" spans="1:23" x14ac:dyDescent="0.25">
      <c r="A10" s="164" t="s">
        <v>264</v>
      </c>
      <c r="B10" s="28">
        <v>1308</v>
      </c>
      <c r="C10" s="28">
        <v>590</v>
      </c>
      <c r="D10" s="28">
        <v>0</v>
      </c>
      <c r="E10" s="28">
        <v>82</v>
      </c>
      <c r="F10" s="28">
        <v>7</v>
      </c>
      <c r="G10" s="28">
        <v>0</v>
      </c>
      <c r="H10" s="28">
        <v>73</v>
      </c>
      <c r="I10" s="28">
        <v>119</v>
      </c>
      <c r="J10" s="28">
        <v>0</v>
      </c>
      <c r="K10" s="28">
        <v>35</v>
      </c>
      <c r="L10" s="28">
        <v>52</v>
      </c>
      <c r="M10" s="28">
        <v>0</v>
      </c>
      <c r="N10" s="29">
        <v>2266</v>
      </c>
      <c r="P10" s="160">
        <f t="shared" si="0"/>
        <v>1308</v>
      </c>
      <c r="Q10" s="160">
        <f t="shared" si="1"/>
        <v>590</v>
      </c>
      <c r="R10" s="160">
        <f t="shared" si="2"/>
        <v>82</v>
      </c>
      <c r="S10" s="160">
        <f t="shared" si="3"/>
        <v>7</v>
      </c>
      <c r="T10" s="160">
        <f t="shared" si="4"/>
        <v>73</v>
      </c>
      <c r="U10" s="160">
        <f t="shared" si="5"/>
        <v>119</v>
      </c>
      <c r="V10" s="160">
        <f t="shared" si="6"/>
        <v>87</v>
      </c>
      <c r="W10" s="160">
        <f t="shared" si="7"/>
        <v>2266</v>
      </c>
    </row>
    <row r="11" spans="1:23" x14ac:dyDescent="0.25">
      <c r="A11" s="164" t="s">
        <v>266</v>
      </c>
      <c r="B11" s="28">
        <v>3912</v>
      </c>
      <c r="C11" s="28">
        <v>2102</v>
      </c>
      <c r="D11" s="28">
        <v>0</v>
      </c>
      <c r="E11" s="28">
        <v>615</v>
      </c>
      <c r="F11" s="28">
        <v>131</v>
      </c>
      <c r="G11" s="28">
        <v>0</v>
      </c>
      <c r="H11" s="28">
        <v>901</v>
      </c>
      <c r="I11" s="28">
        <v>501</v>
      </c>
      <c r="J11" s="28">
        <v>0</v>
      </c>
      <c r="K11" s="28">
        <v>107</v>
      </c>
      <c r="L11" s="28">
        <v>211</v>
      </c>
      <c r="M11" s="28">
        <v>0</v>
      </c>
      <c r="N11" s="29">
        <v>8480</v>
      </c>
      <c r="P11" s="160">
        <f t="shared" si="0"/>
        <v>3912</v>
      </c>
      <c r="Q11" s="160">
        <f t="shared" si="1"/>
        <v>2102</v>
      </c>
      <c r="R11" s="160">
        <f t="shared" si="2"/>
        <v>615</v>
      </c>
      <c r="S11" s="160">
        <f t="shared" si="3"/>
        <v>131</v>
      </c>
      <c r="T11" s="160">
        <f t="shared" si="4"/>
        <v>901</v>
      </c>
      <c r="U11" s="160">
        <f t="shared" si="5"/>
        <v>501</v>
      </c>
      <c r="V11" s="160">
        <f t="shared" si="6"/>
        <v>318</v>
      </c>
      <c r="W11" s="160">
        <f t="shared" si="7"/>
        <v>8480</v>
      </c>
    </row>
    <row r="12" spans="1:23" x14ac:dyDescent="0.25">
      <c r="A12" s="164" t="s">
        <v>265</v>
      </c>
      <c r="B12" s="28">
        <v>1159</v>
      </c>
      <c r="C12" s="28">
        <v>354</v>
      </c>
      <c r="D12" s="28">
        <v>0</v>
      </c>
      <c r="E12" s="28">
        <v>0</v>
      </c>
      <c r="F12" s="28">
        <v>1</v>
      </c>
      <c r="G12" s="28">
        <v>0</v>
      </c>
      <c r="H12" s="28">
        <v>164</v>
      </c>
      <c r="I12" s="28">
        <v>79</v>
      </c>
      <c r="J12" s="28">
        <v>0</v>
      </c>
      <c r="K12" s="28">
        <v>64</v>
      </c>
      <c r="L12" s="28">
        <v>61</v>
      </c>
      <c r="M12" s="28">
        <v>0</v>
      </c>
      <c r="N12" s="29">
        <v>1882</v>
      </c>
      <c r="P12" s="160">
        <f t="shared" si="0"/>
        <v>1159</v>
      </c>
      <c r="Q12" s="160">
        <f t="shared" si="1"/>
        <v>354</v>
      </c>
      <c r="R12" s="160">
        <f t="shared" si="2"/>
        <v>0</v>
      </c>
      <c r="S12" s="160">
        <f t="shared" si="3"/>
        <v>1</v>
      </c>
      <c r="T12" s="160">
        <f t="shared" si="4"/>
        <v>164</v>
      </c>
      <c r="U12" s="160">
        <f t="shared" si="5"/>
        <v>79</v>
      </c>
      <c r="V12" s="160">
        <f t="shared" si="6"/>
        <v>125</v>
      </c>
      <c r="W12" s="160">
        <f t="shared" si="7"/>
        <v>1882</v>
      </c>
    </row>
    <row r="13" spans="1:23" x14ac:dyDescent="0.25">
      <c r="A13" s="163" t="s">
        <v>267</v>
      </c>
      <c r="B13" s="25">
        <v>1033</v>
      </c>
      <c r="C13" s="25">
        <v>488</v>
      </c>
      <c r="D13" s="25">
        <v>69</v>
      </c>
      <c r="E13" s="25">
        <v>80</v>
      </c>
      <c r="F13" s="25">
        <v>38</v>
      </c>
      <c r="G13" s="25">
        <v>0</v>
      </c>
      <c r="H13" s="25">
        <v>153</v>
      </c>
      <c r="I13" s="25">
        <v>81</v>
      </c>
      <c r="J13" s="25">
        <v>0</v>
      </c>
      <c r="K13" s="25">
        <v>13</v>
      </c>
      <c r="L13" s="25">
        <v>68</v>
      </c>
      <c r="M13" s="25">
        <v>0</v>
      </c>
      <c r="N13" s="26">
        <v>2023</v>
      </c>
      <c r="P13" s="160">
        <f t="shared" si="0"/>
        <v>1033</v>
      </c>
      <c r="Q13" s="160">
        <f t="shared" si="1"/>
        <v>557</v>
      </c>
      <c r="R13" s="160">
        <f t="shared" si="2"/>
        <v>80</v>
      </c>
      <c r="S13" s="160">
        <f t="shared" si="3"/>
        <v>38</v>
      </c>
      <c r="T13" s="160">
        <f t="shared" si="4"/>
        <v>153</v>
      </c>
      <c r="U13" s="160">
        <f t="shared" si="5"/>
        <v>81</v>
      </c>
      <c r="V13" s="160">
        <f t="shared" si="6"/>
        <v>81</v>
      </c>
      <c r="W13" s="160">
        <f t="shared" si="7"/>
        <v>2023</v>
      </c>
    </row>
    <row r="14" spans="1:23" x14ac:dyDescent="0.25">
      <c r="A14" s="163" t="s">
        <v>268</v>
      </c>
      <c r="B14" s="25">
        <v>1320</v>
      </c>
      <c r="C14" s="25">
        <v>653</v>
      </c>
      <c r="D14" s="25">
        <v>0</v>
      </c>
      <c r="E14" s="25">
        <v>14</v>
      </c>
      <c r="F14" s="25">
        <v>0</v>
      </c>
      <c r="G14" s="25">
        <v>0</v>
      </c>
      <c r="H14" s="25">
        <v>106</v>
      </c>
      <c r="I14" s="25">
        <v>169</v>
      </c>
      <c r="J14" s="25">
        <v>0</v>
      </c>
      <c r="K14" s="25">
        <v>6</v>
      </c>
      <c r="L14" s="25">
        <v>29</v>
      </c>
      <c r="M14" s="25">
        <v>0</v>
      </c>
      <c r="N14" s="26">
        <v>2297</v>
      </c>
      <c r="P14" s="160">
        <f t="shared" si="0"/>
        <v>1320</v>
      </c>
      <c r="Q14" s="160">
        <f t="shared" si="1"/>
        <v>653</v>
      </c>
      <c r="R14" s="160">
        <f t="shared" si="2"/>
        <v>14</v>
      </c>
      <c r="S14" s="160">
        <f t="shared" si="3"/>
        <v>0</v>
      </c>
      <c r="T14" s="160">
        <f t="shared" si="4"/>
        <v>106</v>
      </c>
      <c r="U14" s="160">
        <f t="shared" si="5"/>
        <v>169</v>
      </c>
      <c r="V14" s="160">
        <f t="shared" si="6"/>
        <v>35</v>
      </c>
      <c r="W14" s="160">
        <f t="shared" si="7"/>
        <v>2297</v>
      </c>
    </row>
    <row r="15" spans="1:23" x14ac:dyDescent="0.25">
      <c r="A15" s="163" t="s">
        <v>269</v>
      </c>
      <c r="B15" s="25">
        <v>1560</v>
      </c>
      <c r="C15" s="25">
        <v>500</v>
      </c>
      <c r="D15" s="25">
        <v>0</v>
      </c>
      <c r="E15" s="25">
        <v>49</v>
      </c>
      <c r="F15" s="25">
        <v>48</v>
      </c>
      <c r="G15" s="25">
        <v>0</v>
      </c>
      <c r="H15" s="25">
        <v>148</v>
      </c>
      <c r="I15" s="25">
        <v>74</v>
      </c>
      <c r="J15" s="25">
        <v>0</v>
      </c>
      <c r="K15" s="25">
        <v>31</v>
      </c>
      <c r="L15" s="25">
        <v>52</v>
      </c>
      <c r="M15" s="25">
        <v>0</v>
      </c>
      <c r="N15" s="26">
        <v>2462</v>
      </c>
      <c r="P15" s="160">
        <f t="shared" si="0"/>
        <v>1560</v>
      </c>
      <c r="Q15" s="160">
        <f t="shared" si="1"/>
        <v>500</v>
      </c>
      <c r="R15" s="160">
        <f t="shared" si="2"/>
        <v>49</v>
      </c>
      <c r="S15" s="160">
        <f t="shared" si="3"/>
        <v>48</v>
      </c>
      <c r="T15" s="160">
        <f t="shared" si="4"/>
        <v>148</v>
      </c>
      <c r="U15" s="160">
        <f t="shared" si="5"/>
        <v>74</v>
      </c>
      <c r="V15" s="160">
        <f t="shared" si="6"/>
        <v>83</v>
      </c>
      <c r="W15" s="160">
        <f t="shared" si="7"/>
        <v>2462</v>
      </c>
    </row>
    <row r="16" spans="1:23" x14ac:dyDescent="0.25">
      <c r="A16" s="164" t="s">
        <v>270</v>
      </c>
      <c r="B16" s="28">
        <v>556</v>
      </c>
      <c r="C16" s="28">
        <v>396</v>
      </c>
      <c r="D16" s="28">
        <v>0</v>
      </c>
      <c r="E16" s="28">
        <v>108</v>
      </c>
      <c r="F16" s="28">
        <v>22</v>
      </c>
      <c r="G16" s="28">
        <v>0</v>
      </c>
      <c r="H16" s="28">
        <v>32</v>
      </c>
      <c r="I16" s="28">
        <v>81</v>
      </c>
      <c r="J16" s="28">
        <v>0</v>
      </c>
      <c r="K16" s="28">
        <v>6</v>
      </c>
      <c r="L16" s="28">
        <v>12</v>
      </c>
      <c r="M16" s="28">
        <v>0</v>
      </c>
      <c r="N16" s="29">
        <v>1213</v>
      </c>
      <c r="P16" s="160">
        <f t="shared" si="0"/>
        <v>556</v>
      </c>
      <c r="Q16" s="160">
        <f t="shared" si="1"/>
        <v>396</v>
      </c>
      <c r="R16" s="160">
        <f t="shared" si="2"/>
        <v>108</v>
      </c>
      <c r="S16" s="160">
        <f t="shared" si="3"/>
        <v>22</v>
      </c>
      <c r="T16" s="160">
        <f t="shared" si="4"/>
        <v>32</v>
      </c>
      <c r="U16" s="160">
        <f t="shared" si="5"/>
        <v>81</v>
      </c>
      <c r="V16" s="160">
        <f t="shared" si="6"/>
        <v>18</v>
      </c>
      <c r="W16" s="160">
        <f t="shared" si="7"/>
        <v>1213</v>
      </c>
    </row>
    <row r="17" spans="1:23" ht="26.25" x14ac:dyDescent="0.25">
      <c r="A17" s="163" t="s">
        <v>290</v>
      </c>
      <c r="B17" s="25">
        <v>1405</v>
      </c>
      <c r="C17" s="25">
        <v>691</v>
      </c>
      <c r="D17" s="25">
        <v>0</v>
      </c>
      <c r="E17" s="25">
        <v>108</v>
      </c>
      <c r="F17" s="25">
        <v>41</v>
      </c>
      <c r="G17" s="25">
        <v>0</v>
      </c>
      <c r="H17" s="25">
        <v>128</v>
      </c>
      <c r="I17" s="25">
        <v>6</v>
      </c>
      <c r="J17" s="25">
        <v>0</v>
      </c>
      <c r="K17" s="25">
        <v>10</v>
      </c>
      <c r="L17" s="25">
        <v>12</v>
      </c>
      <c r="M17" s="25">
        <v>0</v>
      </c>
      <c r="N17" s="26">
        <v>2401</v>
      </c>
      <c r="P17" s="160">
        <f t="shared" si="0"/>
        <v>1405</v>
      </c>
      <c r="Q17" s="160">
        <f t="shared" si="1"/>
        <v>691</v>
      </c>
      <c r="R17" s="160">
        <f t="shared" si="2"/>
        <v>108</v>
      </c>
      <c r="S17" s="160">
        <f t="shared" si="3"/>
        <v>41</v>
      </c>
      <c r="T17" s="160">
        <f t="shared" si="4"/>
        <v>128</v>
      </c>
      <c r="U17" s="160">
        <f t="shared" si="5"/>
        <v>6</v>
      </c>
      <c r="V17" s="160">
        <f t="shared" si="6"/>
        <v>22</v>
      </c>
      <c r="W17" s="160">
        <f t="shared" si="7"/>
        <v>2401</v>
      </c>
    </row>
    <row r="18" spans="1:23" x14ac:dyDescent="0.25">
      <c r="A18" s="163" t="s">
        <v>272</v>
      </c>
      <c r="B18" s="25">
        <v>3030</v>
      </c>
      <c r="C18" s="25">
        <v>1120</v>
      </c>
      <c r="D18" s="25">
        <v>0</v>
      </c>
      <c r="E18" s="25">
        <v>1362</v>
      </c>
      <c r="F18" s="25">
        <v>31</v>
      </c>
      <c r="G18" s="25">
        <v>0</v>
      </c>
      <c r="H18" s="25">
        <v>471</v>
      </c>
      <c r="I18" s="25">
        <v>236</v>
      </c>
      <c r="J18" s="25">
        <v>0</v>
      </c>
      <c r="K18" s="25">
        <v>153</v>
      </c>
      <c r="L18" s="25">
        <v>458</v>
      </c>
      <c r="M18" s="25">
        <v>0</v>
      </c>
      <c r="N18" s="26">
        <v>6861</v>
      </c>
      <c r="P18" s="160">
        <f t="shared" si="0"/>
        <v>3030</v>
      </c>
      <c r="Q18" s="160">
        <f t="shared" si="1"/>
        <v>1120</v>
      </c>
      <c r="R18" s="160">
        <f t="shared" si="2"/>
        <v>1362</v>
      </c>
      <c r="S18" s="160">
        <f t="shared" si="3"/>
        <v>31</v>
      </c>
      <c r="T18" s="160">
        <f t="shared" si="4"/>
        <v>471</v>
      </c>
      <c r="U18" s="160">
        <f t="shared" si="5"/>
        <v>236</v>
      </c>
      <c r="V18" s="160">
        <f t="shared" si="6"/>
        <v>611</v>
      </c>
      <c r="W18" s="160">
        <f t="shared" si="7"/>
        <v>6861</v>
      </c>
    </row>
    <row r="19" spans="1:23" x14ac:dyDescent="0.25">
      <c r="A19" s="163" t="s">
        <v>274</v>
      </c>
      <c r="B19" s="25">
        <v>1596</v>
      </c>
      <c r="C19" s="25">
        <v>614</v>
      </c>
      <c r="D19" s="25">
        <v>0</v>
      </c>
      <c r="E19" s="25">
        <v>325</v>
      </c>
      <c r="F19" s="25">
        <v>35</v>
      </c>
      <c r="G19" s="25">
        <v>0</v>
      </c>
      <c r="H19" s="25">
        <v>237</v>
      </c>
      <c r="I19" s="25">
        <v>74</v>
      </c>
      <c r="J19" s="25">
        <v>0</v>
      </c>
      <c r="K19" s="25">
        <v>45</v>
      </c>
      <c r="L19" s="25">
        <v>167</v>
      </c>
      <c r="M19" s="25">
        <v>0</v>
      </c>
      <c r="N19" s="26">
        <v>3093</v>
      </c>
      <c r="P19" s="160">
        <f t="shared" si="0"/>
        <v>1596</v>
      </c>
      <c r="Q19" s="160">
        <f t="shared" si="1"/>
        <v>614</v>
      </c>
      <c r="R19" s="160">
        <f t="shared" si="2"/>
        <v>325</v>
      </c>
      <c r="S19" s="160">
        <f t="shared" si="3"/>
        <v>35</v>
      </c>
      <c r="T19" s="160">
        <f t="shared" si="4"/>
        <v>237</v>
      </c>
      <c r="U19" s="160">
        <f t="shared" si="5"/>
        <v>74</v>
      </c>
      <c r="V19" s="160">
        <f t="shared" si="6"/>
        <v>212</v>
      </c>
      <c r="W19" s="160">
        <f t="shared" si="7"/>
        <v>3093</v>
      </c>
    </row>
    <row r="20" spans="1:23" x14ac:dyDescent="0.25">
      <c r="A20" s="164" t="s">
        <v>273</v>
      </c>
      <c r="B20" s="28">
        <v>1635</v>
      </c>
      <c r="C20" s="28">
        <v>642</v>
      </c>
      <c r="D20" s="28">
        <v>0</v>
      </c>
      <c r="E20" s="28">
        <v>2</v>
      </c>
      <c r="F20" s="28">
        <v>0</v>
      </c>
      <c r="G20" s="28">
        <v>0</v>
      </c>
      <c r="H20" s="28">
        <v>168</v>
      </c>
      <c r="I20" s="28">
        <v>143</v>
      </c>
      <c r="J20" s="28">
        <v>0</v>
      </c>
      <c r="K20" s="28">
        <v>11</v>
      </c>
      <c r="L20" s="28">
        <v>59</v>
      </c>
      <c r="M20" s="28">
        <v>0</v>
      </c>
      <c r="N20" s="29">
        <v>2660</v>
      </c>
      <c r="P20" s="160">
        <f t="shared" si="0"/>
        <v>1635</v>
      </c>
      <c r="Q20" s="160">
        <f t="shared" si="1"/>
        <v>642</v>
      </c>
      <c r="R20" s="160">
        <f t="shared" si="2"/>
        <v>2</v>
      </c>
      <c r="S20" s="160">
        <f t="shared" si="3"/>
        <v>0</v>
      </c>
      <c r="T20" s="160">
        <f t="shared" si="4"/>
        <v>168</v>
      </c>
      <c r="U20" s="160">
        <f t="shared" si="5"/>
        <v>143</v>
      </c>
      <c r="V20" s="160">
        <f t="shared" si="6"/>
        <v>70</v>
      </c>
      <c r="W20" s="160">
        <f t="shared" si="7"/>
        <v>2660</v>
      </c>
    </row>
    <row r="21" spans="1:23" x14ac:dyDescent="0.25">
      <c r="A21" s="163" t="s">
        <v>275</v>
      </c>
      <c r="B21" s="25">
        <v>1157</v>
      </c>
      <c r="C21" s="25">
        <v>630</v>
      </c>
      <c r="D21" s="25">
        <v>0</v>
      </c>
      <c r="E21" s="25">
        <v>0</v>
      </c>
      <c r="F21" s="25">
        <v>0</v>
      </c>
      <c r="G21" s="25">
        <v>0</v>
      </c>
      <c r="H21" s="25">
        <v>127</v>
      </c>
      <c r="I21" s="25">
        <v>227</v>
      </c>
      <c r="J21" s="25">
        <v>0</v>
      </c>
      <c r="K21" s="25">
        <v>14</v>
      </c>
      <c r="L21" s="25">
        <v>68</v>
      </c>
      <c r="M21" s="25">
        <v>0</v>
      </c>
      <c r="N21" s="26">
        <v>2223</v>
      </c>
      <c r="P21" s="160">
        <f t="shared" si="0"/>
        <v>1157</v>
      </c>
      <c r="Q21" s="160">
        <f t="shared" si="1"/>
        <v>630</v>
      </c>
      <c r="R21" s="160">
        <f t="shared" si="2"/>
        <v>0</v>
      </c>
      <c r="S21" s="160">
        <f t="shared" si="3"/>
        <v>0</v>
      </c>
      <c r="T21" s="160">
        <f t="shared" si="4"/>
        <v>127</v>
      </c>
      <c r="U21" s="160">
        <f t="shared" si="5"/>
        <v>227</v>
      </c>
      <c r="V21" s="160">
        <f t="shared" si="6"/>
        <v>82</v>
      </c>
      <c r="W21" s="160">
        <f t="shared" si="7"/>
        <v>2223</v>
      </c>
    </row>
    <row r="22" spans="1:23" x14ac:dyDescent="0.25">
      <c r="A22" s="164" t="s">
        <v>276</v>
      </c>
      <c r="B22" s="28">
        <v>49</v>
      </c>
      <c r="C22" s="28">
        <v>21</v>
      </c>
      <c r="D22" s="28">
        <v>0</v>
      </c>
      <c r="E22" s="28">
        <v>164</v>
      </c>
      <c r="F22" s="28">
        <v>0</v>
      </c>
      <c r="G22" s="28">
        <v>0</v>
      </c>
      <c r="H22" s="28">
        <v>6</v>
      </c>
      <c r="I22" s="28">
        <v>0</v>
      </c>
      <c r="J22" s="28">
        <v>0</v>
      </c>
      <c r="K22" s="28">
        <v>5</v>
      </c>
      <c r="L22" s="28">
        <v>14</v>
      </c>
      <c r="M22" s="28">
        <v>0</v>
      </c>
      <c r="N22" s="29">
        <v>259</v>
      </c>
      <c r="P22" s="160">
        <f t="shared" si="0"/>
        <v>49</v>
      </c>
      <c r="Q22" s="160">
        <f t="shared" si="1"/>
        <v>21</v>
      </c>
      <c r="R22" s="160">
        <f t="shared" si="2"/>
        <v>164</v>
      </c>
      <c r="S22" s="160">
        <f t="shared" si="3"/>
        <v>0</v>
      </c>
      <c r="T22" s="160">
        <f t="shared" si="4"/>
        <v>6</v>
      </c>
      <c r="U22" s="160">
        <f t="shared" si="5"/>
        <v>0</v>
      </c>
      <c r="V22" s="160">
        <f t="shared" si="6"/>
        <v>19</v>
      </c>
      <c r="W22" s="160">
        <f t="shared" si="7"/>
        <v>259</v>
      </c>
    </row>
    <row r="23" spans="1:23" ht="26.25" x14ac:dyDescent="0.25">
      <c r="A23" s="164" t="s">
        <v>291</v>
      </c>
      <c r="B23" s="28">
        <v>2986</v>
      </c>
      <c r="C23" s="28">
        <v>1455</v>
      </c>
      <c r="D23" s="28">
        <v>0</v>
      </c>
      <c r="E23" s="28">
        <v>1</v>
      </c>
      <c r="F23" s="28">
        <v>1</v>
      </c>
      <c r="G23" s="28">
        <v>0</v>
      </c>
      <c r="H23" s="28">
        <v>410</v>
      </c>
      <c r="I23" s="28">
        <v>434</v>
      </c>
      <c r="J23" s="28">
        <v>0</v>
      </c>
      <c r="K23" s="28">
        <v>45</v>
      </c>
      <c r="L23" s="28">
        <v>249</v>
      </c>
      <c r="M23" s="28">
        <v>0</v>
      </c>
      <c r="N23" s="29">
        <v>5581</v>
      </c>
      <c r="P23" s="160">
        <f t="shared" si="0"/>
        <v>2986</v>
      </c>
      <c r="Q23" s="160">
        <f t="shared" si="1"/>
        <v>1455</v>
      </c>
      <c r="R23" s="160">
        <f t="shared" si="2"/>
        <v>1</v>
      </c>
      <c r="S23" s="160">
        <f t="shared" si="3"/>
        <v>1</v>
      </c>
      <c r="T23" s="160">
        <f t="shared" si="4"/>
        <v>410</v>
      </c>
      <c r="U23" s="160">
        <f t="shared" si="5"/>
        <v>434</v>
      </c>
      <c r="V23" s="160">
        <f t="shared" si="6"/>
        <v>294</v>
      </c>
      <c r="W23" s="160">
        <f t="shared" si="7"/>
        <v>5581</v>
      </c>
    </row>
    <row r="24" spans="1:23" x14ac:dyDescent="0.25">
      <c r="A24" s="164" t="s">
        <v>279</v>
      </c>
      <c r="B24" s="28">
        <v>2110</v>
      </c>
      <c r="C24" s="28">
        <v>126</v>
      </c>
      <c r="D24" s="28">
        <v>0</v>
      </c>
      <c r="E24" s="28">
        <v>18</v>
      </c>
      <c r="F24" s="28">
        <v>0</v>
      </c>
      <c r="G24" s="28">
        <v>0</v>
      </c>
      <c r="H24" s="28">
        <v>320</v>
      </c>
      <c r="I24" s="28">
        <v>55</v>
      </c>
      <c r="J24" s="28">
        <v>52</v>
      </c>
      <c r="K24" s="28">
        <v>24</v>
      </c>
      <c r="L24" s="28">
        <v>85</v>
      </c>
      <c r="M24" s="28">
        <v>4</v>
      </c>
      <c r="N24" s="29">
        <v>2794</v>
      </c>
      <c r="P24" s="160">
        <f t="shared" si="0"/>
        <v>2110</v>
      </c>
      <c r="Q24" s="160">
        <f t="shared" si="1"/>
        <v>126</v>
      </c>
      <c r="R24" s="160">
        <f t="shared" si="2"/>
        <v>18</v>
      </c>
      <c r="S24" s="160">
        <f t="shared" si="3"/>
        <v>0</v>
      </c>
      <c r="T24" s="160">
        <f t="shared" si="4"/>
        <v>320</v>
      </c>
      <c r="U24" s="160">
        <f t="shared" si="5"/>
        <v>107</v>
      </c>
      <c r="V24" s="160">
        <f t="shared" si="6"/>
        <v>113</v>
      </c>
      <c r="W24" s="160">
        <f t="shared" si="7"/>
        <v>2794</v>
      </c>
    </row>
    <row r="25" spans="1:23" ht="26.25" x14ac:dyDescent="0.25">
      <c r="A25" s="163" t="s">
        <v>278</v>
      </c>
      <c r="B25" s="25">
        <v>659</v>
      </c>
      <c r="C25" s="25">
        <v>141</v>
      </c>
      <c r="D25" s="25">
        <v>0</v>
      </c>
      <c r="E25" s="25">
        <v>0</v>
      </c>
      <c r="F25" s="25">
        <v>0</v>
      </c>
      <c r="G25" s="25">
        <v>0</v>
      </c>
      <c r="H25" s="25">
        <v>40</v>
      </c>
      <c r="I25" s="25">
        <v>16</v>
      </c>
      <c r="J25" s="25">
        <v>0</v>
      </c>
      <c r="K25" s="25">
        <v>45</v>
      </c>
      <c r="L25" s="25">
        <v>77</v>
      </c>
      <c r="M25" s="25">
        <v>0</v>
      </c>
      <c r="N25" s="26">
        <v>978</v>
      </c>
      <c r="P25" s="160">
        <f t="shared" si="0"/>
        <v>659</v>
      </c>
      <c r="Q25" s="160">
        <f t="shared" si="1"/>
        <v>141</v>
      </c>
      <c r="R25" s="160">
        <f t="shared" si="2"/>
        <v>0</v>
      </c>
      <c r="S25" s="160">
        <f t="shared" si="3"/>
        <v>0</v>
      </c>
      <c r="T25" s="160">
        <f t="shared" si="4"/>
        <v>40</v>
      </c>
      <c r="U25" s="160">
        <f t="shared" si="5"/>
        <v>16</v>
      </c>
      <c r="V25" s="160">
        <f t="shared" si="6"/>
        <v>122</v>
      </c>
      <c r="W25" s="160">
        <f t="shared" si="7"/>
        <v>978</v>
      </c>
    </row>
    <row r="26" spans="1:23" x14ac:dyDescent="0.25">
      <c r="A26" s="163" t="s">
        <v>280</v>
      </c>
      <c r="B26" s="25">
        <v>486</v>
      </c>
      <c r="C26" s="25">
        <v>340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826</v>
      </c>
      <c r="P26" s="160">
        <f t="shared" si="0"/>
        <v>486</v>
      </c>
      <c r="Q26" s="160">
        <f t="shared" si="1"/>
        <v>340</v>
      </c>
      <c r="R26" s="160">
        <f t="shared" si="2"/>
        <v>0</v>
      </c>
      <c r="S26" s="160">
        <f t="shared" si="3"/>
        <v>0</v>
      </c>
      <c r="T26" s="160">
        <f t="shared" si="4"/>
        <v>0</v>
      </c>
      <c r="U26" s="160">
        <f t="shared" si="5"/>
        <v>0</v>
      </c>
      <c r="V26" s="160">
        <f t="shared" si="6"/>
        <v>0</v>
      </c>
      <c r="W26" s="160">
        <f t="shared" si="7"/>
        <v>826</v>
      </c>
    </row>
    <row r="27" spans="1:23" ht="26.25" x14ac:dyDescent="0.25">
      <c r="A27" s="164" t="s">
        <v>293</v>
      </c>
      <c r="B27" s="28">
        <v>346</v>
      </c>
      <c r="C27" s="28">
        <v>180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526</v>
      </c>
      <c r="P27" s="160">
        <f t="shared" si="0"/>
        <v>346</v>
      </c>
      <c r="Q27" s="160">
        <f t="shared" si="1"/>
        <v>180</v>
      </c>
      <c r="R27" s="160">
        <f t="shared" si="2"/>
        <v>0</v>
      </c>
      <c r="S27" s="160">
        <f t="shared" si="3"/>
        <v>0</v>
      </c>
      <c r="T27" s="160">
        <f t="shared" si="4"/>
        <v>0</v>
      </c>
      <c r="U27" s="160">
        <f t="shared" si="5"/>
        <v>0</v>
      </c>
      <c r="V27" s="160">
        <f t="shared" si="6"/>
        <v>0</v>
      </c>
      <c r="W27" s="160">
        <f t="shared" si="7"/>
        <v>526</v>
      </c>
    </row>
    <row r="28" spans="1:23" x14ac:dyDescent="0.25">
      <c r="A28" s="163" t="s">
        <v>292</v>
      </c>
      <c r="B28" s="25">
        <v>7</v>
      </c>
      <c r="C28" s="25">
        <v>0</v>
      </c>
      <c r="D28" s="25">
        <v>0</v>
      </c>
      <c r="E28" s="25">
        <v>6</v>
      </c>
      <c r="F28" s="25">
        <v>0</v>
      </c>
      <c r="G28" s="25">
        <v>0</v>
      </c>
      <c r="H28" s="25">
        <v>6</v>
      </c>
      <c r="I28" s="25">
        <v>0</v>
      </c>
      <c r="J28" s="25">
        <v>0</v>
      </c>
      <c r="K28" s="25">
        <v>1</v>
      </c>
      <c r="L28" s="25">
        <v>0</v>
      </c>
      <c r="M28" s="25">
        <v>0</v>
      </c>
      <c r="N28" s="26">
        <v>20</v>
      </c>
      <c r="P28" s="160">
        <f t="shared" si="0"/>
        <v>7</v>
      </c>
      <c r="Q28" s="160">
        <f t="shared" si="1"/>
        <v>0</v>
      </c>
      <c r="R28" s="160">
        <f t="shared" si="2"/>
        <v>6</v>
      </c>
      <c r="S28" s="160">
        <f t="shared" si="3"/>
        <v>0</v>
      </c>
      <c r="T28" s="160">
        <f t="shared" si="4"/>
        <v>6</v>
      </c>
      <c r="U28" s="160">
        <f t="shared" si="5"/>
        <v>0</v>
      </c>
      <c r="V28" s="160">
        <f t="shared" si="6"/>
        <v>1</v>
      </c>
      <c r="W28" s="160">
        <f t="shared" si="7"/>
        <v>20</v>
      </c>
    </row>
    <row r="29" spans="1:23" x14ac:dyDescent="0.25">
      <c r="A29" s="163" t="s">
        <v>283</v>
      </c>
      <c r="B29" s="25">
        <v>2824</v>
      </c>
      <c r="C29" s="25">
        <v>600</v>
      </c>
      <c r="D29" s="25">
        <v>0</v>
      </c>
      <c r="E29" s="25">
        <v>0</v>
      </c>
      <c r="F29" s="25">
        <v>1</v>
      </c>
      <c r="G29" s="25">
        <v>0</v>
      </c>
      <c r="H29" s="25">
        <v>681</v>
      </c>
      <c r="I29" s="25">
        <v>231</v>
      </c>
      <c r="J29" s="25">
        <v>0</v>
      </c>
      <c r="K29" s="25">
        <v>105</v>
      </c>
      <c r="L29" s="25">
        <v>181</v>
      </c>
      <c r="M29" s="25">
        <v>0</v>
      </c>
      <c r="N29" s="26">
        <v>4623</v>
      </c>
      <c r="P29" s="160">
        <f t="shared" si="0"/>
        <v>2824</v>
      </c>
      <c r="Q29" s="160">
        <f t="shared" si="1"/>
        <v>600</v>
      </c>
      <c r="R29" s="160">
        <f t="shared" si="2"/>
        <v>0</v>
      </c>
      <c r="S29" s="160">
        <f t="shared" si="3"/>
        <v>1</v>
      </c>
      <c r="T29" s="160">
        <f t="shared" si="4"/>
        <v>681</v>
      </c>
      <c r="U29" s="160">
        <f t="shared" si="5"/>
        <v>231</v>
      </c>
      <c r="V29" s="160">
        <f t="shared" si="6"/>
        <v>286</v>
      </c>
      <c r="W29" s="160">
        <f t="shared" si="7"/>
        <v>4623</v>
      </c>
    </row>
    <row r="30" spans="1:23" x14ac:dyDescent="0.25">
      <c r="A30" s="164" t="s">
        <v>284</v>
      </c>
      <c r="B30" s="28">
        <v>2345</v>
      </c>
      <c r="C30" s="28">
        <v>615</v>
      </c>
      <c r="D30" s="28">
        <v>0</v>
      </c>
      <c r="E30" s="28">
        <v>182</v>
      </c>
      <c r="F30" s="28">
        <v>8</v>
      </c>
      <c r="G30" s="28">
        <v>0</v>
      </c>
      <c r="H30" s="28">
        <v>325</v>
      </c>
      <c r="I30" s="28">
        <v>137</v>
      </c>
      <c r="J30" s="28">
        <v>0</v>
      </c>
      <c r="K30" s="28">
        <v>30</v>
      </c>
      <c r="L30" s="28">
        <v>111</v>
      </c>
      <c r="M30" s="28">
        <v>0</v>
      </c>
      <c r="N30" s="29">
        <v>3753</v>
      </c>
      <c r="P30" s="160">
        <f t="shared" si="0"/>
        <v>2345</v>
      </c>
      <c r="Q30" s="160">
        <f t="shared" si="1"/>
        <v>615</v>
      </c>
      <c r="R30" s="160">
        <f t="shared" si="2"/>
        <v>182</v>
      </c>
      <c r="S30" s="160">
        <f t="shared" si="3"/>
        <v>8</v>
      </c>
      <c r="T30" s="160">
        <f t="shared" si="4"/>
        <v>325</v>
      </c>
      <c r="U30" s="160">
        <f t="shared" si="5"/>
        <v>137</v>
      </c>
      <c r="V30" s="160">
        <f t="shared" si="6"/>
        <v>141</v>
      </c>
      <c r="W30" s="160">
        <f t="shared" si="7"/>
        <v>3753</v>
      </c>
    </row>
    <row r="31" spans="1:23" ht="15.75" thickBot="1" x14ac:dyDescent="0.3">
      <c r="A31" s="30" t="s">
        <v>43</v>
      </c>
      <c r="B31" s="31">
        <v>37131</v>
      </c>
      <c r="C31" s="31">
        <v>13841</v>
      </c>
      <c r="D31" s="31">
        <v>69</v>
      </c>
      <c r="E31" s="31">
        <v>3131</v>
      </c>
      <c r="F31" s="31">
        <v>366</v>
      </c>
      <c r="G31" s="31">
        <v>0</v>
      </c>
      <c r="H31" s="31">
        <v>5209</v>
      </c>
      <c r="I31" s="31">
        <v>3086</v>
      </c>
      <c r="J31" s="31">
        <v>52</v>
      </c>
      <c r="K31" s="31">
        <v>978</v>
      </c>
      <c r="L31" s="31">
        <v>2242</v>
      </c>
      <c r="M31" s="31">
        <v>12</v>
      </c>
      <c r="N31" s="32">
        <v>66117</v>
      </c>
      <c r="P31" s="160">
        <f t="shared" si="0"/>
        <v>37131</v>
      </c>
      <c r="Q31" s="160">
        <f t="shared" si="1"/>
        <v>13910</v>
      </c>
      <c r="R31" s="160">
        <f t="shared" si="2"/>
        <v>3131</v>
      </c>
      <c r="S31" s="160">
        <f t="shared" si="3"/>
        <v>366</v>
      </c>
      <c r="T31" s="160">
        <f t="shared" si="4"/>
        <v>5209</v>
      </c>
      <c r="U31" s="160">
        <f t="shared" si="5"/>
        <v>3138</v>
      </c>
      <c r="V31" s="160">
        <f t="shared" si="6"/>
        <v>3232</v>
      </c>
      <c r="W31" s="160">
        <f t="shared" si="7"/>
        <v>66117</v>
      </c>
    </row>
    <row r="39" spans="1:14" ht="15.75" thickBot="1" x14ac:dyDescent="0.3">
      <c r="A39" s="183" t="s">
        <v>47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 ht="15.75" thickBot="1" x14ac:dyDescent="0.3">
      <c r="A40" s="185" t="s">
        <v>50</v>
      </c>
      <c r="B40" s="188" t="s">
        <v>42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191" t="s">
        <v>43</v>
      </c>
    </row>
    <row r="41" spans="1:14" ht="39.75" customHeight="1" thickBot="1" x14ac:dyDescent="0.3">
      <c r="A41" s="186"/>
      <c r="B41" s="194" t="s">
        <v>69</v>
      </c>
      <c r="C41" s="195"/>
      <c r="D41" s="196"/>
      <c r="E41" s="194" t="s">
        <v>70</v>
      </c>
      <c r="F41" s="195"/>
      <c r="G41" s="196"/>
      <c r="H41" s="194" t="s">
        <v>71</v>
      </c>
      <c r="I41" s="195"/>
      <c r="J41" s="196"/>
      <c r="K41" s="194" t="s">
        <v>72</v>
      </c>
      <c r="L41" s="195"/>
      <c r="M41" s="196"/>
      <c r="N41" s="192"/>
    </row>
    <row r="42" spans="1:14" ht="15.75" thickBot="1" x14ac:dyDescent="0.3">
      <c r="A42" s="187"/>
      <c r="B42" s="23" t="s">
        <v>5</v>
      </c>
      <c r="C42" s="23" t="s">
        <v>45</v>
      </c>
      <c r="D42" s="23" t="s">
        <v>44</v>
      </c>
      <c r="E42" s="23" t="s">
        <v>5</v>
      </c>
      <c r="F42" s="23" t="s">
        <v>45</v>
      </c>
      <c r="G42" s="23" t="s">
        <v>44</v>
      </c>
      <c r="H42" s="23" t="s">
        <v>5</v>
      </c>
      <c r="I42" s="23" t="s">
        <v>45</v>
      </c>
      <c r="J42" s="23" t="s">
        <v>44</v>
      </c>
      <c r="K42" s="23" t="s">
        <v>5</v>
      </c>
      <c r="L42" s="23" t="s">
        <v>45</v>
      </c>
      <c r="M42" s="23" t="s">
        <v>44</v>
      </c>
      <c r="N42" s="193"/>
    </row>
    <row r="43" spans="1:14" s="22" customFormat="1" x14ac:dyDescent="0.25">
      <c r="A43" s="24" t="s">
        <v>55</v>
      </c>
      <c r="B43" s="35">
        <v>6623</v>
      </c>
      <c r="C43" s="35">
        <v>3159</v>
      </c>
      <c r="D43" s="35">
        <v>0</v>
      </c>
      <c r="E43" s="35">
        <v>191</v>
      </c>
      <c r="F43" s="35">
        <v>3</v>
      </c>
      <c r="G43" s="35">
        <v>0</v>
      </c>
      <c r="H43" s="35">
        <v>1288</v>
      </c>
      <c r="I43" s="35">
        <v>933</v>
      </c>
      <c r="J43" s="35">
        <v>50</v>
      </c>
      <c r="K43" s="35">
        <v>91</v>
      </c>
      <c r="L43" s="35">
        <v>303</v>
      </c>
      <c r="M43" s="35">
        <v>4</v>
      </c>
      <c r="N43" s="36">
        <v>12645</v>
      </c>
    </row>
    <row r="44" spans="1:14" s="22" customFormat="1" x14ac:dyDescent="0.25">
      <c r="A44" s="24" t="s">
        <v>58</v>
      </c>
      <c r="B44" s="35">
        <v>56</v>
      </c>
      <c r="C44" s="35">
        <v>74</v>
      </c>
      <c r="D44" s="35">
        <v>0</v>
      </c>
      <c r="E44" s="35">
        <v>40</v>
      </c>
      <c r="F44" s="35">
        <v>19</v>
      </c>
      <c r="G44" s="35">
        <v>0</v>
      </c>
      <c r="H44" s="35">
        <v>9</v>
      </c>
      <c r="I44" s="35">
        <v>6</v>
      </c>
      <c r="J44" s="35">
        <v>0</v>
      </c>
      <c r="K44" s="35">
        <v>7</v>
      </c>
      <c r="L44" s="35">
        <v>24</v>
      </c>
      <c r="M44" s="35">
        <v>0</v>
      </c>
      <c r="N44" s="36">
        <v>235</v>
      </c>
    </row>
    <row r="45" spans="1:14" s="22" customFormat="1" x14ac:dyDescent="0.25">
      <c r="A45" s="24" t="s">
        <v>57</v>
      </c>
      <c r="B45" s="35">
        <v>3582</v>
      </c>
      <c r="C45" s="35">
        <v>1723</v>
      </c>
      <c r="D45" s="35">
        <v>0</v>
      </c>
      <c r="E45" s="35">
        <v>544</v>
      </c>
      <c r="F45" s="35">
        <v>299</v>
      </c>
      <c r="G45" s="35">
        <v>0</v>
      </c>
      <c r="H45" s="35">
        <v>406</v>
      </c>
      <c r="I45" s="35">
        <v>434</v>
      </c>
      <c r="J45" s="35">
        <v>0</v>
      </c>
      <c r="K45" s="35">
        <v>48</v>
      </c>
      <c r="L45" s="35">
        <v>146</v>
      </c>
      <c r="M45" s="35">
        <v>0</v>
      </c>
      <c r="N45" s="36">
        <v>7182</v>
      </c>
    </row>
    <row r="46" spans="1:14" s="22" customFormat="1" x14ac:dyDescent="0.25">
      <c r="A46" s="24" t="s">
        <v>56</v>
      </c>
      <c r="B46" s="35">
        <v>77</v>
      </c>
      <c r="C46" s="35">
        <v>249</v>
      </c>
      <c r="D46" s="35">
        <v>0</v>
      </c>
      <c r="E46" s="35">
        <v>762</v>
      </c>
      <c r="F46" s="35">
        <v>0</v>
      </c>
      <c r="G46" s="35">
        <v>0</v>
      </c>
      <c r="H46" s="35">
        <v>0</v>
      </c>
      <c r="I46" s="35">
        <v>3</v>
      </c>
      <c r="J46" s="35">
        <v>0</v>
      </c>
      <c r="K46" s="35">
        <v>6</v>
      </c>
      <c r="L46" s="35">
        <v>51</v>
      </c>
      <c r="M46" s="35">
        <v>0</v>
      </c>
      <c r="N46" s="36">
        <v>1148</v>
      </c>
    </row>
    <row r="47" spans="1:14" s="22" customFormat="1" x14ac:dyDescent="0.25">
      <c r="A47" s="24" t="s">
        <v>51</v>
      </c>
      <c r="B47" s="35">
        <v>5364</v>
      </c>
      <c r="C47" s="35">
        <v>987</v>
      </c>
      <c r="D47" s="35">
        <v>69</v>
      </c>
      <c r="E47" s="35">
        <v>25</v>
      </c>
      <c r="F47" s="35">
        <v>3</v>
      </c>
      <c r="G47" s="35">
        <v>0</v>
      </c>
      <c r="H47" s="35">
        <v>641</v>
      </c>
      <c r="I47" s="35">
        <v>58</v>
      </c>
      <c r="J47" s="35">
        <v>2</v>
      </c>
      <c r="K47" s="35">
        <v>210</v>
      </c>
      <c r="L47" s="35">
        <v>253</v>
      </c>
      <c r="M47" s="35">
        <v>0</v>
      </c>
      <c r="N47" s="36">
        <v>7612</v>
      </c>
    </row>
    <row r="48" spans="1:14" s="22" customFormat="1" x14ac:dyDescent="0.25">
      <c r="A48" s="24" t="s">
        <v>54</v>
      </c>
      <c r="B48" s="35">
        <v>4703</v>
      </c>
      <c r="C48" s="35">
        <v>1672</v>
      </c>
      <c r="D48" s="35">
        <v>0</v>
      </c>
      <c r="E48" s="35">
        <v>160</v>
      </c>
      <c r="F48" s="35">
        <v>11</v>
      </c>
      <c r="G48" s="35">
        <v>0</v>
      </c>
      <c r="H48" s="35">
        <v>954</v>
      </c>
      <c r="I48" s="35">
        <v>367</v>
      </c>
      <c r="J48" s="35">
        <v>0</v>
      </c>
      <c r="K48" s="35">
        <v>84</v>
      </c>
      <c r="L48" s="35">
        <v>318</v>
      </c>
      <c r="M48" s="35">
        <v>0</v>
      </c>
      <c r="N48" s="36">
        <v>8269</v>
      </c>
    </row>
    <row r="49" spans="1:14" s="22" customFormat="1" x14ac:dyDescent="0.25">
      <c r="A49" s="24" t="s">
        <v>52</v>
      </c>
      <c r="B49" s="35">
        <v>13587</v>
      </c>
      <c r="C49" s="35">
        <v>4539</v>
      </c>
      <c r="D49" s="35">
        <v>0</v>
      </c>
      <c r="E49" s="35">
        <v>6</v>
      </c>
      <c r="F49" s="35">
        <v>26</v>
      </c>
      <c r="G49" s="35">
        <v>0</v>
      </c>
      <c r="H49" s="35">
        <v>1506</v>
      </c>
      <c r="I49" s="35">
        <v>1070</v>
      </c>
      <c r="J49" s="35">
        <v>0</v>
      </c>
      <c r="K49" s="35">
        <v>390</v>
      </c>
      <c r="L49" s="35">
        <v>810</v>
      </c>
      <c r="M49" s="35">
        <v>8</v>
      </c>
      <c r="N49" s="36">
        <v>21942</v>
      </c>
    </row>
    <row r="50" spans="1:14" s="22" customFormat="1" x14ac:dyDescent="0.25">
      <c r="A50" s="24" t="s">
        <v>59</v>
      </c>
      <c r="B50" s="35">
        <v>709</v>
      </c>
      <c r="C50" s="35">
        <v>266</v>
      </c>
      <c r="D50" s="35">
        <v>0</v>
      </c>
      <c r="E50" s="35">
        <v>41</v>
      </c>
      <c r="F50" s="35">
        <v>2</v>
      </c>
      <c r="G50" s="35">
        <v>0</v>
      </c>
      <c r="H50" s="35">
        <v>150</v>
      </c>
      <c r="I50" s="35">
        <v>45</v>
      </c>
      <c r="J50" s="35">
        <v>0</v>
      </c>
      <c r="K50" s="35">
        <v>26</v>
      </c>
      <c r="L50" s="35">
        <v>45</v>
      </c>
      <c r="M50" s="35">
        <v>0</v>
      </c>
      <c r="N50" s="36">
        <v>1284</v>
      </c>
    </row>
    <row r="51" spans="1:14" s="22" customFormat="1" x14ac:dyDescent="0.25">
      <c r="A51" s="24" t="s">
        <v>53</v>
      </c>
      <c r="B51" s="35">
        <v>872</v>
      </c>
      <c r="C51" s="35">
        <v>338</v>
      </c>
      <c r="D51" s="35">
        <v>0</v>
      </c>
      <c r="E51" s="35">
        <v>1234</v>
      </c>
      <c r="F51" s="35">
        <v>0</v>
      </c>
      <c r="G51" s="35">
        <v>0</v>
      </c>
      <c r="H51" s="35">
        <v>85</v>
      </c>
      <c r="I51" s="35">
        <v>43</v>
      </c>
      <c r="J51" s="35">
        <v>0</v>
      </c>
      <c r="K51" s="35">
        <v>47</v>
      </c>
      <c r="L51" s="35">
        <v>191</v>
      </c>
      <c r="M51" s="35">
        <v>0</v>
      </c>
      <c r="N51" s="36">
        <v>2810</v>
      </c>
    </row>
    <row r="52" spans="1:14" s="22" customFormat="1" x14ac:dyDescent="0.25">
      <c r="A52" s="24" t="s">
        <v>60</v>
      </c>
      <c r="B52" s="35">
        <v>1558</v>
      </c>
      <c r="C52" s="35">
        <v>834</v>
      </c>
      <c r="D52" s="35">
        <v>0</v>
      </c>
      <c r="E52" s="35">
        <v>128</v>
      </c>
      <c r="F52" s="35">
        <v>3</v>
      </c>
      <c r="G52" s="35">
        <v>0</v>
      </c>
      <c r="H52" s="35">
        <v>170</v>
      </c>
      <c r="I52" s="35">
        <v>127</v>
      </c>
      <c r="J52" s="35">
        <v>0</v>
      </c>
      <c r="K52" s="35">
        <v>69</v>
      </c>
      <c r="L52" s="35">
        <v>101</v>
      </c>
      <c r="M52" s="35">
        <v>0</v>
      </c>
      <c r="N52" s="36">
        <v>2990</v>
      </c>
    </row>
    <row r="53" spans="1:14" ht="15.75" thickBot="1" x14ac:dyDescent="0.3">
      <c r="A53" s="30" t="s">
        <v>43</v>
      </c>
      <c r="B53" s="31">
        <v>37131</v>
      </c>
      <c r="C53" s="31">
        <v>13841</v>
      </c>
      <c r="D53" s="31">
        <v>69</v>
      </c>
      <c r="E53" s="31">
        <v>3131</v>
      </c>
      <c r="F53" s="31">
        <v>366</v>
      </c>
      <c r="G53" s="31">
        <v>0</v>
      </c>
      <c r="H53" s="31">
        <v>5209</v>
      </c>
      <c r="I53" s="31">
        <v>3086</v>
      </c>
      <c r="J53" s="31">
        <v>52</v>
      </c>
      <c r="K53" s="31">
        <v>978</v>
      </c>
      <c r="L53" s="31">
        <v>2242</v>
      </c>
      <c r="M53" s="31">
        <v>12</v>
      </c>
      <c r="N53" s="32">
        <v>66117</v>
      </c>
    </row>
  </sheetData>
  <sortState ref="A5:N30">
    <sortCondition ref="A5:A30"/>
  </sortState>
  <mergeCells count="16">
    <mergeCell ref="A39:N39"/>
    <mergeCell ref="A40:A42"/>
    <mergeCell ref="B40:M40"/>
    <mergeCell ref="N40:N42"/>
    <mergeCell ref="B41:D41"/>
    <mergeCell ref="E41:G41"/>
    <mergeCell ref="H41:J41"/>
    <mergeCell ref="K41:M41"/>
    <mergeCell ref="A1:N1"/>
    <mergeCell ref="A2:A4"/>
    <mergeCell ref="B2:M2"/>
    <mergeCell ref="N2:N4"/>
    <mergeCell ref="B3:D3"/>
    <mergeCell ref="E3:G3"/>
    <mergeCell ref="H3:J3"/>
    <mergeCell ref="K3:M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85" zoomScaleNormal="85" workbookViewId="0">
      <selection activeCell="W5" sqref="P5:W31"/>
    </sheetView>
  </sheetViews>
  <sheetFormatPr defaultRowHeight="15" x14ac:dyDescent="0.25"/>
  <cols>
    <col min="1" max="1" width="36.5703125" style="22" bestFit="1" customWidth="1"/>
    <col min="2" max="3" width="6" style="22" bestFit="1" customWidth="1"/>
    <col min="4" max="4" width="3" style="22" bestFit="1" customWidth="1"/>
    <col min="5" max="5" width="5" style="22" bestFit="1" customWidth="1"/>
    <col min="6" max="6" width="4" style="22" bestFit="1" customWidth="1"/>
    <col min="7" max="7" width="2.140625" style="22" bestFit="1" customWidth="1"/>
    <col min="8" max="8" width="6" style="22" bestFit="1" customWidth="1"/>
    <col min="9" max="9" width="5" style="22" bestFit="1" customWidth="1"/>
    <col min="10" max="10" width="3" style="22" bestFit="1" customWidth="1"/>
    <col min="11" max="11" width="4" style="22" bestFit="1" customWidth="1"/>
    <col min="12" max="12" width="5" style="22" bestFit="1" customWidth="1"/>
    <col min="13" max="13" width="2.140625" style="22" bestFit="1" customWidth="1"/>
    <col min="14" max="14" width="7" style="22" bestFit="1" customWidth="1"/>
    <col min="15" max="16384" width="9.140625" style="22"/>
  </cols>
  <sheetData>
    <row r="1" spans="1:23" ht="15.75" thickBot="1" x14ac:dyDescent="0.3">
      <c r="A1" s="183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3" ht="15.75" thickBot="1" x14ac:dyDescent="0.3">
      <c r="A2" s="185" t="s">
        <v>41</v>
      </c>
      <c r="B2" s="188" t="s">
        <v>42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43</v>
      </c>
    </row>
    <row r="3" spans="1:23" ht="39.75" customHeight="1" thickBot="1" x14ac:dyDescent="0.3">
      <c r="A3" s="186"/>
      <c r="B3" s="194" t="s">
        <v>69</v>
      </c>
      <c r="C3" s="195"/>
      <c r="D3" s="196"/>
      <c r="E3" s="194" t="s">
        <v>70</v>
      </c>
      <c r="F3" s="195"/>
      <c r="G3" s="196"/>
      <c r="H3" s="194" t="s">
        <v>71</v>
      </c>
      <c r="I3" s="195"/>
      <c r="J3" s="196"/>
      <c r="K3" s="194" t="s">
        <v>72</v>
      </c>
      <c r="L3" s="195"/>
      <c r="M3" s="196"/>
      <c r="N3" s="192"/>
    </row>
    <row r="4" spans="1:23" ht="15.75" thickBot="1" x14ac:dyDescent="0.3">
      <c r="A4" s="187"/>
      <c r="B4" s="23" t="s">
        <v>5</v>
      </c>
      <c r="C4" s="23" t="s">
        <v>45</v>
      </c>
      <c r="D4" s="23" t="s">
        <v>44</v>
      </c>
      <c r="E4" s="23" t="s">
        <v>5</v>
      </c>
      <c r="F4" s="23" t="s">
        <v>45</v>
      </c>
      <c r="G4" s="23" t="s">
        <v>44</v>
      </c>
      <c r="H4" s="23" t="s">
        <v>5</v>
      </c>
      <c r="I4" s="23" t="s">
        <v>45</v>
      </c>
      <c r="J4" s="23" t="s">
        <v>44</v>
      </c>
      <c r="K4" s="23" t="s">
        <v>5</v>
      </c>
      <c r="L4" s="23" t="s">
        <v>45</v>
      </c>
      <c r="M4" s="23" t="s">
        <v>44</v>
      </c>
      <c r="N4" s="193"/>
    </row>
    <row r="5" spans="1:23" x14ac:dyDescent="0.25">
      <c r="A5" s="163" t="s">
        <v>261</v>
      </c>
      <c r="B5" s="25">
        <v>314</v>
      </c>
      <c r="C5" s="25">
        <v>0</v>
      </c>
      <c r="D5" s="25">
        <v>0</v>
      </c>
      <c r="E5" s="25">
        <v>27</v>
      </c>
      <c r="F5" s="25">
        <v>0</v>
      </c>
      <c r="G5" s="25">
        <v>0</v>
      </c>
      <c r="H5" s="25">
        <v>172</v>
      </c>
      <c r="I5" s="25">
        <v>8</v>
      </c>
      <c r="J5" s="25">
        <v>0</v>
      </c>
      <c r="K5" s="25">
        <v>12</v>
      </c>
      <c r="L5" s="25">
        <v>5</v>
      </c>
      <c r="M5" s="25">
        <v>0</v>
      </c>
      <c r="N5" s="26">
        <v>538</v>
      </c>
      <c r="P5" s="22">
        <f>B5</f>
        <v>314</v>
      </c>
      <c r="Q5" s="22">
        <f>C5+D5</f>
        <v>0</v>
      </c>
      <c r="R5" s="22">
        <f>E5</f>
        <v>27</v>
      </c>
      <c r="S5" s="22">
        <f>F5+G5</f>
        <v>0</v>
      </c>
      <c r="T5" s="22">
        <f>H5</f>
        <v>172</v>
      </c>
      <c r="U5" s="22">
        <f>I5+J5</f>
        <v>8</v>
      </c>
      <c r="V5" s="22">
        <f>K5+L5+M5</f>
        <v>17</v>
      </c>
      <c r="W5" s="22">
        <f>N5</f>
        <v>538</v>
      </c>
    </row>
    <row r="6" spans="1:23" x14ac:dyDescent="0.25">
      <c r="A6" s="164" t="s">
        <v>289</v>
      </c>
      <c r="B6" s="28">
        <v>0</v>
      </c>
      <c r="C6" s="28">
        <v>0</v>
      </c>
      <c r="D6" s="28">
        <v>0</v>
      </c>
      <c r="E6" s="28">
        <v>81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3</v>
      </c>
      <c r="L6" s="28">
        <v>0</v>
      </c>
      <c r="M6" s="28">
        <v>0</v>
      </c>
      <c r="N6" s="29">
        <v>84</v>
      </c>
      <c r="P6" s="160">
        <f t="shared" ref="P6:P31" si="0">B6</f>
        <v>0</v>
      </c>
      <c r="Q6" s="160">
        <f t="shared" ref="Q6:Q31" si="1">C6+D6</f>
        <v>0</v>
      </c>
      <c r="R6" s="160">
        <f t="shared" ref="R6:R31" si="2">E6</f>
        <v>81</v>
      </c>
      <c r="S6" s="160">
        <f t="shared" ref="S6:S31" si="3">F6+G6</f>
        <v>0</v>
      </c>
      <c r="T6" s="160">
        <f t="shared" ref="T6:T31" si="4">H6</f>
        <v>0</v>
      </c>
      <c r="U6" s="160">
        <f t="shared" ref="U6:U31" si="5">I6+J6</f>
        <v>0</v>
      </c>
      <c r="V6" s="160">
        <f t="shared" ref="V6:V31" si="6">K6+L6+M6</f>
        <v>3</v>
      </c>
      <c r="W6" s="160">
        <f t="shared" ref="W6:W31" si="7">N6</f>
        <v>84</v>
      </c>
    </row>
    <row r="7" spans="1:23" x14ac:dyDescent="0.25">
      <c r="A7" s="163" t="s">
        <v>263</v>
      </c>
      <c r="B7" s="25">
        <v>1834</v>
      </c>
      <c r="C7" s="25">
        <v>968</v>
      </c>
      <c r="D7" s="25">
        <v>0</v>
      </c>
      <c r="E7" s="25">
        <v>37</v>
      </c>
      <c r="F7" s="25">
        <v>17</v>
      </c>
      <c r="G7" s="25">
        <v>0</v>
      </c>
      <c r="H7" s="25">
        <v>1795</v>
      </c>
      <c r="I7" s="25">
        <v>1028</v>
      </c>
      <c r="J7" s="25">
        <v>0</v>
      </c>
      <c r="K7" s="25">
        <v>48</v>
      </c>
      <c r="L7" s="25">
        <v>52</v>
      </c>
      <c r="M7" s="25">
        <v>0</v>
      </c>
      <c r="N7" s="26">
        <v>5779</v>
      </c>
      <c r="P7" s="160">
        <f t="shared" si="0"/>
        <v>1834</v>
      </c>
      <c r="Q7" s="160">
        <f t="shared" si="1"/>
        <v>968</v>
      </c>
      <c r="R7" s="160">
        <f t="shared" si="2"/>
        <v>37</v>
      </c>
      <c r="S7" s="160">
        <f t="shared" si="3"/>
        <v>17</v>
      </c>
      <c r="T7" s="160">
        <f t="shared" si="4"/>
        <v>1795</v>
      </c>
      <c r="U7" s="160">
        <f t="shared" si="5"/>
        <v>1028</v>
      </c>
      <c r="V7" s="160">
        <f t="shared" si="6"/>
        <v>100</v>
      </c>
      <c r="W7" s="160">
        <f t="shared" si="7"/>
        <v>5779</v>
      </c>
    </row>
    <row r="8" spans="1:23" x14ac:dyDescent="0.25">
      <c r="A8" s="164" t="s">
        <v>262</v>
      </c>
      <c r="B8" s="28">
        <v>2416</v>
      </c>
      <c r="C8" s="28">
        <v>114</v>
      </c>
      <c r="D8" s="28">
        <v>0</v>
      </c>
      <c r="E8" s="28">
        <v>78</v>
      </c>
      <c r="F8" s="28">
        <v>3</v>
      </c>
      <c r="G8" s="28">
        <v>0</v>
      </c>
      <c r="H8" s="28">
        <v>2503</v>
      </c>
      <c r="I8" s="28">
        <v>170</v>
      </c>
      <c r="J8" s="28">
        <v>0</v>
      </c>
      <c r="K8" s="28">
        <v>79</v>
      </c>
      <c r="L8" s="28">
        <v>127</v>
      </c>
      <c r="M8" s="28">
        <v>1</v>
      </c>
      <c r="N8" s="29">
        <v>5491</v>
      </c>
      <c r="P8" s="160">
        <f t="shared" si="0"/>
        <v>2416</v>
      </c>
      <c r="Q8" s="160">
        <f t="shared" si="1"/>
        <v>114</v>
      </c>
      <c r="R8" s="160">
        <f t="shared" si="2"/>
        <v>78</v>
      </c>
      <c r="S8" s="160">
        <f t="shared" si="3"/>
        <v>3</v>
      </c>
      <c r="T8" s="160">
        <f t="shared" si="4"/>
        <v>2503</v>
      </c>
      <c r="U8" s="160">
        <f t="shared" si="5"/>
        <v>170</v>
      </c>
      <c r="V8" s="160">
        <f t="shared" si="6"/>
        <v>207</v>
      </c>
      <c r="W8" s="160">
        <f t="shared" si="7"/>
        <v>5491</v>
      </c>
    </row>
    <row r="9" spans="1:23" ht="26.25" x14ac:dyDescent="0.25">
      <c r="A9" s="164" t="s">
        <v>288</v>
      </c>
      <c r="B9" s="28">
        <v>107</v>
      </c>
      <c r="C9" s="28">
        <v>10</v>
      </c>
      <c r="D9" s="28">
        <v>0</v>
      </c>
      <c r="E9" s="28">
        <v>26</v>
      </c>
      <c r="F9" s="28">
        <v>12</v>
      </c>
      <c r="G9" s="28">
        <v>0</v>
      </c>
      <c r="H9" s="28">
        <v>68</v>
      </c>
      <c r="I9" s="28">
        <v>0</v>
      </c>
      <c r="J9" s="28">
        <v>0</v>
      </c>
      <c r="K9" s="28">
        <v>1</v>
      </c>
      <c r="L9" s="28">
        <v>7</v>
      </c>
      <c r="M9" s="28">
        <v>0</v>
      </c>
      <c r="N9" s="29">
        <v>231</v>
      </c>
      <c r="P9" s="160">
        <f t="shared" si="0"/>
        <v>107</v>
      </c>
      <c r="Q9" s="160">
        <f t="shared" si="1"/>
        <v>10</v>
      </c>
      <c r="R9" s="160">
        <f t="shared" si="2"/>
        <v>26</v>
      </c>
      <c r="S9" s="160">
        <f t="shared" si="3"/>
        <v>12</v>
      </c>
      <c r="T9" s="160">
        <f t="shared" si="4"/>
        <v>68</v>
      </c>
      <c r="U9" s="160">
        <f t="shared" si="5"/>
        <v>0</v>
      </c>
      <c r="V9" s="160">
        <f t="shared" si="6"/>
        <v>8</v>
      </c>
      <c r="W9" s="160">
        <f t="shared" si="7"/>
        <v>231</v>
      </c>
    </row>
    <row r="10" spans="1:23" x14ac:dyDescent="0.25">
      <c r="A10" s="164" t="s">
        <v>264</v>
      </c>
      <c r="B10" s="28">
        <v>1079</v>
      </c>
      <c r="C10" s="28">
        <v>650</v>
      </c>
      <c r="D10" s="28">
        <v>0</v>
      </c>
      <c r="E10" s="28">
        <v>423</v>
      </c>
      <c r="F10" s="28">
        <v>20</v>
      </c>
      <c r="G10" s="28">
        <v>0</v>
      </c>
      <c r="H10" s="28">
        <v>422</v>
      </c>
      <c r="I10" s="28">
        <v>176</v>
      </c>
      <c r="J10" s="28">
        <v>0</v>
      </c>
      <c r="K10" s="28">
        <v>49</v>
      </c>
      <c r="L10" s="28">
        <v>30</v>
      </c>
      <c r="M10" s="28">
        <v>0</v>
      </c>
      <c r="N10" s="29">
        <v>2849</v>
      </c>
      <c r="P10" s="160">
        <f t="shared" si="0"/>
        <v>1079</v>
      </c>
      <c r="Q10" s="160">
        <f t="shared" si="1"/>
        <v>650</v>
      </c>
      <c r="R10" s="160">
        <f t="shared" si="2"/>
        <v>423</v>
      </c>
      <c r="S10" s="160">
        <f t="shared" si="3"/>
        <v>20</v>
      </c>
      <c r="T10" s="160">
        <f t="shared" si="4"/>
        <v>422</v>
      </c>
      <c r="U10" s="160">
        <f t="shared" si="5"/>
        <v>176</v>
      </c>
      <c r="V10" s="160">
        <f t="shared" si="6"/>
        <v>79</v>
      </c>
      <c r="W10" s="160">
        <f t="shared" si="7"/>
        <v>2849</v>
      </c>
    </row>
    <row r="11" spans="1:23" x14ac:dyDescent="0.25">
      <c r="A11" s="164" t="s">
        <v>266</v>
      </c>
      <c r="B11" s="28">
        <v>2940</v>
      </c>
      <c r="C11" s="28">
        <v>1134</v>
      </c>
      <c r="D11" s="28">
        <v>0</v>
      </c>
      <c r="E11" s="28">
        <v>1675</v>
      </c>
      <c r="F11" s="28">
        <v>56</v>
      </c>
      <c r="G11" s="28">
        <v>0</v>
      </c>
      <c r="H11" s="28">
        <v>2226</v>
      </c>
      <c r="I11" s="28">
        <v>741</v>
      </c>
      <c r="J11" s="28">
        <v>0</v>
      </c>
      <c r="K11" s="28">
        <v>34</v>
      </c>
      <c r="L11" s="28">
        <v>292</v>
      </c>
      <c r="M11" s="28">
        <v>0</v>
      </c>
      <c r="N11" s="29">
        <v>9098</v>
      </c>
      <c r="P11" s="160">
        <f t="shared" si="0"/>
        <v>2940</v>
      </c>
      <c r="Q11" s="160">
        <f t="shared" si="1"/>
        <v>1134</v>
      </c>
      <c r="R11" s="160">
        <f t="shared" si="2"/>
        <v>1675</v>
      </c>
      <c r="S11" s="160">
        <f t="shared" si="3"/>
        <v>56</v>
      </c>
      <c r="T11" s="160">
        <f t="shared" si="4"/>
        <v>2226</v>
      </c>
      <c r="U11" s="160">
        <f t="shared" si="5"/>
        <v>741</v>
      </c>
      <c r="V11" s="160">
        <f t="shared" si="6"/>
        <v>326</v>
      </c>
      <c r="W11" s="160">
        <f t="shared" si="7"/>
        <v>9098</v>
      </c>
    </row>
    <row r="12" spans="1:23" x14ac:dyDescent="0.25">
      <c r="A12" s="164" t="s">
        <v>265</v>
      </c>
      <c r="B12" s="28">
        <v>1542</v>
      </c>
      <c r="C12" s="28">
        <v>225</v>
      </c>
      <c r="D12" s="28">
        <v>0</v>
      </c>
      <c r="E12" s="28">
        <v>0</v>
      </c>
      <c r="F12" s="28">
        <v>0</v>
      </c>
      <c r="G12" s="28">
        <v>0</v>
      </c>
      <c r="H12" s="28">
        <v>943</v>
      </c>
      <c r="I12" s="28">
        <v>133</v>
      </c>
      <c r="J12" s="28">
        <v>0</v>
      </c>
      <c r="K12" s="28">
        <v>75</v>
      </c>
      <c r="L12" s="28">
        <v>48</v>
      </c>
      <c r="M12" s="28">
        <v>0</v>
      </c>
      <c r="N12" s="29">
        <v>2966</v>
      </c>
      <c r="P12" s="160">
        <f t="shared" si="0"/>
        <v>1542</v>
      </c>
      <c r="Q12" s="160">
        <f t="shared" si="1"/>
        <v>225</v>
      </c>
      <c r="R12" s="160">
        <f t="shared" si="2"/>
        <v>0</v>
      </c>
      <c r="S12" s="160">
        <f t="shared" si="3"/>
        <v>0</v>
      </c>
      <c r="T12" s="160">
        <f t="shared" si="4"/>
        <v>943</v>
      </c>
      <c r="U12" s="160">
        <f t="shared" si="5"/>
        <v>133</v>
      </c>
      <c r="V12" s="160">
        <f t="shared" si="6"/>
        <v>123</v>
      </c>
      <c r="W12" s="160">
        <f t="shared" si="7"/>
        <v>2966</v>
      </c>
    </row>
    <row r="13" spans="1:23" x14ac:dyDescent="0.25">
      <c r="A13" s="163" t="s">
        <v>267</v>
      </c>
      <c r="B13" s="25">
        <v>1106</v>
      </c>
      <c r="C13" s="25">
        <v>649</v>
      </c>
      <c r="D13" s="25">
        <v>11</v>
      </c>
      <c r="E13" s="25">
        <v>219</v>
      </c>
      <c r="F13" s="25">
        <v>9</v>
      </c>
      <c r="G13" s="25">
        <v>0</v>
      </c>
      <c r="H13" s="25">
        <v>421</v>
      </c>
      <c r="I13" s="25">
        <v>243</v>
      </c>
      <c r="J13" s="25">
        <v>0</v>
      </c>
      <c r="K13" s="25">
        <v>13</v>
      </c>
      <c r="L13" s="25">
        <v>36</v>
      </c>
      <c r="M13" s="25">
        <v>0</v>
      </c>
      <c r="N13" s="26">
        <v>2707</v>
      </c>
      <c r="P13" s="160">
        <f t="shared" si="0"/>
        <v>1106</v>
      </c>
      <c r="Q13" s="160">
        <f t="shared" si="1"/>
        <v>660</v>
      </c>
      <c r="R13" s="160">
        <f t="shared" si="2"/>
        <v>219</v>
      </c>
      <c r="S13" s="160">
        <f t="shared" si="3"/>
        <v>9</v>
      </c>
      <c r="T13" s="160">
        <f t="shared" si="4"/>
        <v>421</v>
      </c>
      <c r="U13" s="160">
        <f t="shared" si="5"/>
        <v>243</v>
      </c>
      <c r="V13" s="160">
        <f t="shared" si="6"/>
        <v>49</v>
      </c>
      <c r="W13" s="160">
        <f t="shared" si="7"/>
        <v>2707</v>
      </c>
    </row>
    <row r="14" spans="1:23" x14ac:dyDescent="0.25">
      <c r="A14" s="163" t="s">
        <v>268</v>
      </c>
      <c r="B14" s="25">
        <v>958</v>
      </c>
      <c r="C14" s="25">
        <v>537</v>
      </c>
      <c r="D14" s="25">
        <v>0</v>
      </c>
      <c r="E14" s="25">
        <v>53</v>
      </c>
      <c r="F14" s="25">
        <v>0</v>
      </c>
      <c r="G14" s="25">
        <v>0</v>
      </c>
      <c r="H14" s="25">
        <v>249</v>
      </c>
      <c r="I14" s="25">
        <v>185</v>
      </c>
      <c r="J14" s="25">
        <v>0</v>
      </c>
      <c r="K14" s="25">
        <v>1</v>
      </c>
      <c r="L14" s="25">
        <v>9</v>
      </c>
      <c r="M14" s="25">
        <v>0</v>
      </c>
      <c r="N14" s="26">
        <v>1992</v>
      </c>
      <c r="P14" s="160">
        <f t="shared" si="0"/>
        <v>958</v>
      </c>
      <c r="Q14" s="160">
        <f t="shared" si="1"/>
        <v>537</v>
      </c>
      <c r="R14" s="160">
        <f t="shared" si="2"/>
        <v>53</v>
      </c>
      <c r="S14" s="160">
        <f t="shared" si="3"/>
        <v>0</v>
      </c>
      <c r="T14" s="160">
        <f t="shared" si="4"/>
        <v>249</v>
      </c>
      <c r="U14" s="160">
        <f t="shared" si="5"/>
        <v>185</v>
      </c>
      <c r="V14" s="160">
        <f t="shared" si="6"/>
        <v>10</v>
      </c>
      <c r="W14" s="160">
        <f t="shared" si="7"/>
        <v>1992</v>
      </c>
    </row>
    <row r="15" spans="1:23" x14ac:dyDescent="0.25">
      <c r="A15" s="163" t="s">
        <v>269</v>
      </c>
      <c r="B15" s="25">
        <v>987</v>
      </c>
      <c r="C15" s="25">
        <v>314</v>
      </c>
      <c r="D15" s="25">
        <v>0</v>
      </c>
      <c r="E15" s="25">
        <v>287</v>
      </c>
      <c r="F15" s="25">
        <v>24</v>
      </c>
      <c r="G15" s="25">
        <v>0</v>
      </c>
      <c r="H15" s="25">
        <v>326</v>
      </c>
      <c r="I15" s="25">
        <v>121</v>
      </c>
      <c r="J15" s="25">
        <v>0</v>
      </c>
      <c r="K15" s="25">
        <v>36</v>
      </c>
      <c r="L15" s="25">
        <v>19</v>
      </c>
      <c r="M15" s="25">
        <v>0</v>
      </c>
      <c r="N15" s="26">
        <v>2114</v>
      </c>
      <c r="P15" s="160">
        <f t="shared" si="0"/>
        <v>987</v>
      </c>
      <c r="Q15" s="160">
        <f t="shared" si="1"/>
        <v>314</v>
      </c>
      <c r="R15" s="160">
        <f t="shared" si="2"/>
        <v>287</v>
      </c>
      <c r="S15" s="160">
        <f t="shared" si="3"/>
        <v>24</v>
      </c>
      <c r="T15" s="160">
        <f t="shared" si="4"/>
        <v>326</v>
      </c>
      <c r="U15" s="160">
        <f t="shared" si="5"/>
        <v>121</v>
      </c>
      <c r="V15" s="160">
        <f t="shared" si="6"/>
        <v>55</v>
      </c>
      <c r="W15" s="160">
        <f t="shared" si="7"/>
        <v>2114</v>
      </c>
    </row>
    <row r="16" spans="1:23" x14ac:dyDescent="0.25">
      <c r="A16" s="164" t="s">
        <v>270</v>
      </c>
      <c r="B16" s="28">
        <v>881</v>
      </c>
      <c r="C16" s="28">
        <v>497</v>
      </c>
      <c r="D16" s="28">
        <v>0</v>
      </c>
      <c r="E16" s="28">
        <v>432</v>
      </c>
      <c r="F16" s="28">
        <v>57</v>
      </c>
      <c r="G16" s="28">
        <v>0</v>
      </c>
      <c r="H16" s="28">
        <v>109</v>
      </c>
      <c r="I16" s="28">
        <v>171</v>
      </c>
      <c r="J16" s="28">
        <v>0</v>
      </c>
      <c r="K16" s="28">
        <v>2</v>
      </c>
      <c r="L16" s="28">
        <v>12</v>
      </c>
      <c r="M16" s="28">
        <v>0</v>
      </c>
      <c r="N16" s="29">
        <v>2161</v>
      </c>
      <c r="P16" s="160">
        <f t="shared" si="0"/>
        <v>881</v>
      </c>
      <c r="Q16" s="160">
        <f t="shared" si="1"/>
        <v>497</v>
      </c>
      <c r="R16" s="160">
        <f t="shared" si="2"/>
        <v>432</v>
      </c>
      <c r="S16" s="160">
        <f t="shared" si="3"/>
        <v>57</v>
      </c>
      <c r="T16" s="160">
        <f t="shared" si="4"/>
        <v>109</v>
      </c>
      <c r="U16" s="160">
        <f t="shared" si="5"/>
        <v>171</v>
      </c>
      <c r="V16" s="160">
        <f t="shared" si="6"/>
        <v>14</v>
      </c>
      <c r="W16" s="160">
        <f t="shared" si="7"/>
        <v>2161</v>
      </c>
    </row>
    <row r="17" spans="1:23" ht="26.25" x14ac:dyDescent="0.25">
      <c r="A17" s="163" t="s">
        <v>290</v>
      </c>
      <c r="B17" s="25">
        <v>935</v>
      </c>
      <c r="C17" s="25">
        <v>408</v>
      </c>
      <c r="D17" s="25">
        <v>0</v>
      </c>
      <c r="E17" s="25">
        <v>264</v>
      </c>
      <c r="F17" s="25">
        <v>64</v>
      </c>
      <c r="G17" s="25">
        <v>0</v>
      </c>
      <c r="H17" s="25">
        <v>353</v>
      </c>
      <c r="I17" s="25">
        <v>17</v>
      </c>
      <c r="J17" s="25">
        <v>0</v>
      </c>
      <c r="K17" s="25">
        <v>7</v>
      </c>
      <c r="L17" s="25">
        <v>2</v>
      </c>
      <c r="M17" s="25">
        <v>0</v>
      </c>
      <c r="N17" s="26">
        <v>2050</v>
      </c>
      <c r="P17" s="160">
        <f t="shared" si="0"/>
        <v>935</v>
      </c>
      <c r="Q17" s="160">
        <f t="shared" si="1"/>
        <v>408</v>
      </c>
      <c r="R17" s="160">
        <f t="shared" si="2"/>
        <v>264</v>
      </c>
      <c r="S17" s="160">
        <f t="shared" si="3"/>
        <v>64</v>
      </c>
      <c r="T17" s="160">
        <f t="shared" si="4"/>
        <v>353</v>
      </c>
      <c r="U17" s="160">
        <f t="shared" si="5"/>
        <v>17</v>
      </c>
      <c r="V17" s="160">
        <f t="shared" si="6"/>
        <v>9</v>
      </c>
      <c r="W17" s="160">
        <f t="shared" si="7"/>
        <v>2050</v>
      </c>
    </row>
    <row r="18" spans="1:23" x14ac:dyDescent="0.25">
      <c r="A18" s="163" t="s">
        <v>272</v>
      </c>
      <c r="B18" s="25">
        <v>4024</v>
      </c>
      <c r="C18" s="25">
        <v>703</v>
      </c>
      <c r="D18" s="25">
        <v>0</v>
      </c>
      <c r="E18" s="25">
        <v>3254</v>
      </c>
      <c r="F18" s="25">
        <v>68</v>
      </c>
      <c r="G18" s="25">
        <v>0</v>
      </c>
      <c r="H18" s="25">
        <v>1884</v>
      </c>
      <c r="I18" s="25">
        <v>295</v>
      </c>
      <c r="J18" s="25">
        <v>0</v>
      </c>
      <c r="K18" s="25">
        <v>143</v>
      </c>
      <c r="L18" s="25">
        <v>635</v>
      </c>
      <c r="M18" s="25">
        <v>0</v>
      </c>
      <c r="N18" s="26">
        <v>11006</v>
      </c>
      <c r="P18" s="160">
        <f t="shared" si="0"/>
        <v>4024</v>
      </c>
      <c r="Q18" s="160">
        <f t="shared" si="1"/>
        <v>703</v>
      </c>
      <c r="R18" s="160">
        <f t="shared" si="2"/>
        <v>3254</v>
      </c>
      <c r="S18" s="160">
        <f t="shared" si="3"/>
        <v>68</v>
      </c>
      <c r="T18" s="160">
        <f t="shared" si="4"/>
        <v>1884</v>
      </c>
      <c r="U18" s="160">
        <f t="shared" si="5"/>
        <v>295</v>
      </c>
      <c r="V18" s="160">
        <f t="shared" si="6"/>
        <v>778</v>
      </c>
      <c r="W18" s="160">
        <f t="shared" si="7"/>
        <v>11006</v>
      </c>
    </row>
    <row r="19" spans="1:23" x14ac:dyDescent="0.25">
      <c r="A19" s="163" t="s">
        <v>274</v>
      </c>
      <c r="B19" s="25">
        <v>1865</v>
      </c>
      <c r="C19" s="25">
        <v>970</v>
      </c>
      <c r="D19" s="25">
        <v>0</v>
      </c>
      <c r="E19" s="25">
        <v>976</v>
      </c>
      <c r="F19" s="25">
        <v>245</v>
      </c>
      <c r="G19" s="25">
        <v>0</v>
      </c>
      <c r="H19" s="25">
        <v>918</v>
      </c>
      <c r="I19" s="25">
        <v>190</v>
      </c>
      <c r="J19" s="25">
        <v>0</v>
      </c>
      <c r="K19" s="25">
        <v>32</v>
      </c>
      <c r="L19" s="25">
        <v>122</v>
      </c>
      <c r="M19" s="25">
        <v>0</v>
      </c>
      <c r="N19" s="26">
        <v>5318</v>
      </c>
      <c r="P19" s="160">
        <f t="shared" si="0"/>
        <v>1865</v>
      </c>
      <c r="Q19" s="160">
        <f t="shared" si="1"/>
        <v>970</v>
      </c>
      <c r="R19" s="160">
        <f t="shared" si="2"/>
        <v>976</v>
      </c>
      <c r="S19" s="160">
        <f t="shared" si="3"/>
        <v>245</v>
      </c>
      <c r="T19" s="160">
        <f t="shared" si="4"/>
        <v>918</v>
      </c>
      <c r="U19" s="160">
        <f t="shared" si="5"/>
        <v>190</v>
      </c>
      <c r="V19" s="160">
        <f t="shared" si="6"/>
        <v>154</v>
      </c>
      <c r="W19" s="160">
        <f t="shared" si="7"/>
        <v>5318</v>
      </c>
    </row>
    <row r="20" spans="1:23" x14ac:dyDescent="0.25">
      <c r="A20" s="164" t="s">
        <v>273</v>
      </c>
      <c r="B20" s="28">
        <v>1210</v>
      </c>
      <c r="C20" s="28">
        <v>233</v>
      </c>
      <c r="D20" s="28">
        <v>0</v>
      </c>
      <c r="E20" s="28">
        <v>32</v>
      </c>
      <c r="F20" s="28">
        <v>1</v>
      </c>
      <c r="G20" s="28">
        <v>0</v>
      </c>
      <c r="H20" s="28">
        <v>621</v>
      </c>
      <c r="I20" s="28">
        <v>121</v>
      </c>
      <c r="J20" s="28">
        <v>0</v>
      </c>
      <c r="K20" s="28">
        <v>10</v>
      </c>
      <c r="L20" s="28">
        <v>30</v>
      </c>
      <c r="M20" s="28">
        <v>0</v>
      </c>
      <c r="N20" s="29">
        <v>2258</v>
      </c>
      <c r="P20" s="160">
        <f t="shared" si="0"/>
        <v>1210</v>
      </c>
      <c r="Q20" s="160">
        <f t="shared" si="1"/>
        <v>233</v>
      </c>
      <c r="R20" s="160">
        <f t="shared" si="2"/>
        <v>32</v>
      </c>
      <c r="S20" s="160">
        <f t="shared" si="3"/>
        <v>1</v>
      </c>
      <c r="T20" s="160">
        <f t="shared" si="4"/>
        <v>621</v>
      </c>
      <c r="U20" s="160">
        <f t="shared" si="5"/>
        <v>121</v>
      </c>
      <c r="V20" s="160">
        <f t="shared" si="6"/>
        <v>40</v>
      </c>
      <c r="W20" s="160">
        <f t="shared" si="7"/>
        <v>2258</v>
      </c>
    </row>
    <row r="21" spans="1:23" x14ac:dyDescent="0.25">
      <c r="A21" s="163" t="s">
        <v>275</v>
      </c>
      <c r="B21" s="25">
        <v>1537</v>
      </c>
      <c r="C21" s="25">
        <v>946</v>
      </c>
      <c r="D21" s="25">
        <v>0</v>
      </c>
      <c r="E21" s="25">
        <v>0</v>
      </c>
      <c r="F21" s="25">
        <v>0</v>
      </c>
      <c r="G21" s="25">
        <v>0</v>
      </c>
      <c r="H21" s="25">
        <v>929</v>
      </c>
      <c r="I21" s="25">
        <v>807</v>
      </c>
      <c r="J21" s="25">
        <v>0</v>
      </c>
      <c r="K21" s="25">
        <v>25</v>
      </c>
      <c r="L21" s="25">
        <v>36</v>
      </c>
      <c r="M21" s="25">
        <v>0</v>
      </c>
      <c r="N21" s="26">
        <v>4280</v>
      </c>
      <c r="P21" s="160">
        <f t="shared" si="0"/>
        <v>1537</v>
      </c>
      <c r="Q21" s="160">
        <f t="shared" si="1"/>
        <v>946</v>
      </c>
      <c r="R21" s="160">
        <f t="shared" si="2"/>
        <v>0</v>
      </c>
      <c r="S21" s="160">
        <f t="shared" si="3"/>
        <v>0</v>
      </c>
      <c r="T21" s="160">
        <f t="shared" si="4"/>
        <v>929</v>
      </c>
      <c r="U21" s="160">
        <f t="shared" si="5"/>
        <v>807</v>
      </c>
      <c r="V21" s="160">
        <f t="shared" si="6"/>
        <v>61</v>
      </c>
      <c r="W21" s="160">
        <f t="shared" si="7"/>
        <v>4280</v>
      </c>
    </row>
    <row r="22" spans="1:23" x14ac:dyDescent="0.25">
      <c r="A22" s="164" t="s">
        <v>276</v>
      </c>
      <c r="B22" s="28">
        <v>60</v>
      </c>
      <c r="C22" s="28">
        <v>9</v>
      </c>
      <c r="D22" s="28">
        <v>0</v>
      </c>
      <c r="E22" s="28">
        <v>411</v>
      </c>
      <c r="F22" s="28">
        <v>0</v>
      </c>
      <c r="G22" s="28">
        <v>0</v>
      </c>
      <c r="H22" s="28">
        <v>59</v>
      </c>
      <c r="I22" s="28">
        <v>0</v>
      </c>
      <c r="J22" s="28">
        <v>0</v>
      </c>
      <c r="K22" s="28">
        <v>6</v>
      </c>
      <c r="L22" s="28">
        <v>17</v>
      </c>
      <c r="M22" s="28">
        <v>0</v>
      </c>
      <c r="N22" s="29">
        <v>562</v>
      </c>
      <c r="P22" s="160">
        <f t="shared" si="0"/>
        <v>60</v>
      </c>
      <c r="Q22" s="160">
        <f t="shared" si="1"/>
        <v>9</v>
      </c>
      <c r="R22" s="160">
        <f t="shared" si="2"/>
        <v>411</v>
      </c>
      <c r="S22" s="160">
        <f t="shared" si="3"/>
        <v>0</v>
      </c>
      <c r="T22" s="160">
        <f t="shared" si="4"/>
        <v>59</v>
      </c>
      <c r="U22" s="160">
        <f t="shared" si="5"/>
        <v>0</v>
      </c>
      <c r="V22" s="160">
        <f t="shared" si="6"/>
        <v>23</v>
      </c>
      <c r="W22" s="160">
        <f t="shared" si="7"/>
        <v>562</v>
      </c>
    </row>
    <row r="23" spans="1:23" ht="26.25" x14ac:dyDescent="0.25">
      <c r="A23" s="164" t="s">
        <v>291</v>
      </c>
      <c r="B23" s="28">
        <v>2191</v>
      </c>
      <c r="C23" s="28">
        <v>647</v>
      </c>
      <c r="D23" s="28">
        <v>0</v>
      </c>
      <c r="E23" s="28">
        <v>2</v>
      </c>
      <c r="F23" s="28">
        <v>2</v>
      </c>
      <c r="G23" s="28">
        <v>0</v>
      </c>
      <c r="H23" s="28">
        <v>1717</v>
      </c>
      <c r="I23" s="28">
        <v>659</v>
      </c>
      <c r="J23" s="28">
        <v>3</v>
      </c>
      <c r="K23" s="28">
        <v>17</v>
      </c>
      <c r="L23" s="28">
        <v>99</v>
      </c>
      <c r="M23" s="28">
        <v>0</v>
      </c>
      <c r="N23" s="29">
        <v>5337</v>
      </c>
      <c r="P23" s="160">
        <f t="shared" si="0"/>
        <v>2191</v>
      </c>
      <c r="Q23" s="160">
        <f t="shared" si="1"/>
        <v>647</v>
      </c>
      <c r="R23" s="160">
        <f t="shared" si="2"/>
        <v>2</v>
      </c>
      <c r="S23" s="160">
        <f t="shared" si="3"/>
        <v>2</v>
      </c>
      <c r="T23" s="160">
        <f t="shared" si="4"/>
        <v>1717</v>
      </c>
      <c r="U23" s="160">
        <f t="shared" si="5"/>
        <v>662</v>
      </c>
      <c r="V23" s="160">
        <f t="shared" si="6"/>
        <v>116</v>
      </c>
      <c r="W23" s="160">
        <f t="shared" si="7"/>
        <v>5337</v>
      </c>
    </row>
    <row r="24" spans="1:23" x14ac:dyDescent="0.25">
      <c r="A24" s="164" t="s">
        <v>279</v>
      </c>
      <c r="B24" s="28">
        <v>2953</v>
      </c>
      <c r="C24" s="28">
        <v>32</v>
      </c>
      <c r="D24" s="28">
        <v>0</v>
      </c>
      <c r="E24" s="28">
        <v>153</v>
      </c>
      <c r="F24" s="28">
        <v>0</v>
      </c>
      <c r="G24" s="28">
        <v>0</v>
      </c>
      <c r="H24" s="28">
        <v>2307</v>
      </c>
      <c r="I24" s="28">
        <v>125</v>
      </c>
      <c r="J24" s="28">
        <v>71</v>
      </c>
      <c r="K24" s="28">
        <v>10</v>
      </c>
      <c r="L24" s="28">
        <v>50</v>
      </c>
      <c r="M24" s="28">
        <v>0</v>
      </c>
      <c r="N24" s="29">
        <v>5701</v>
      </c>
      <c r="P24" s="160">
        <f t="shared" si="0"/>
        <v>2953</v>
      </c>
      <c r="Q24" s="160">
        <f t="shared" si="1"/>
        <v>32</v>
      </c>
      <c r="R24" s="160">
        <f t="shared" si="2"/>
        <v>153</v>
      </c>
      <c r="S24" s="160">
        <f t="shared" si="3"/>
        <v>0</v>
      </c>
      <c r="T24" s="160">
        <f t="shared" si="4"/>
        <v>2307</v>
      </c>
      <c r="U24" s="160">
        <f t="shared" si="5"/>
        <v>196</v>
      </c>
      <c r="V24" s="160">
        <f t="shared" si="6"/>
        <v>60</v>
      </c>
      <c r="W24" s="160">
        <f t="shared" si="7"/>
        <v>5701</v>
      </c>
    </row>
    <row r="25" spans="1:23" ht="26.25" x14ac:dyDescent="0.25">
      <c r="A25" s="163" t="s">
        <v>278</v>
      </c>
      <c r="B25" s="25">
        <v>363</v>
      </c>
      <c r="C25" s="25">
        <v>13</v>
      </c>
      <c r="D25" s="25">
        <v>0</v>
      </c>
      <c r="E25" s="25">
        <v>0</v>
      </c>
      <c r="F25" s="25">
        <v>0</v>
      </c>
      <c r="G25" s="25">
        <v>0</v>
      </c>
      <c r="H25" s="25">
        <v>434</v>
      </c>
      <c r="I25" s="25">
        <v>14</v>
      </c>
      <c r="J25" s="25">
        <v>0</v>
      </c>
      <c r="K25" s="25">
        <v>10</v>
      </c>
      <c r="L25" s="25">
        <v>87</v>
      </c>
      <c r="M25" s="25">
        <v>0</v>
      </c>
      <c r="N25" s="26">
        <v>921</v>
      </c>
      <c r="P25" s="160">
        <f t="shared" si="0"/>
        <v>363</v>
      </c>
      <c r="Q25" s="160">
        <f t="shared" si="1"/>
        <v>13</v>
      </c>
      <c r="R25" s="160">
        <f t="shared" si="2"/>
        <v>0</v>
      </c>
      <c r="S25" s="160">
        <f t="shared" si="3"/>
        <v>0</v>
      </c>
      <c r="T25" s="160">
        <f t="shared" si="4"/>
        <v>434</v>
      </c>
      <c r="U25" s="160">
        <f t="shared" si="5"/>
        <v>14</v>
      </c>
      <c r="V25" s="160">
        <f t="shared" si="6"/>
        <v>97</v>
      </c>
      <c r="W25" s="160">
        <f t="shared" si="7"/>
        <v>921</v>
      </c>
    </row>
    <row r="26" spans="1:23" x14ac:dyDescent="0.25">
      <c r="A26" s="163" t="s">
        <v>280</v>
      </c>
      <c r="B26" s="25">
        <v>392</v>
      </c>
      <c r="C26" s="25">
        <v>18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410</v>
      </c>
      <c r="P26" s="160">
        <f t="shared" si="0"/>
        <v>392</v>
      </c>
      <c r="Q26" s="160">
        <f t="shared" si="1"/>
        <v>18</v>
      </c>
      <c r="R26" s="160">
        <f t="shared" si="2"/>
        <v>0</v>
      </c>
      <c r="S26" s="160">
        <f t="shared" si="3"/>
        <v>0</v>
      </c>
      <c r="T26" s="160">
        <f t="shared" si="4"/>
        <v>0</v>
      </c>
      <c r="U26" s="160">
        <f t="shared" si="5"/>
        <v>0</v>
      </c>
      <c r="V26" s="160">
        <f t="shared" si="6"/>
        <v>0</v>
      </c>
      <c r="W26" s="160">
        <f t="shared" si="7"/>
        <v>410</v>
      </c>
    </row>
    <row r="27" spans="1:23" ht="26.25" x14ac:dyDescent="0.25">
      <c r="A27" s="164" t="s">
        <v>293</v>
      </c>
      <c r="B27" s="28">
        <v>130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130</v>
      </c>
      <c r="P27" s="160">
        <f t="shared" si="0"/>
        <v>130</v>
      </c>
      <c r="Q27" s="160">
        <f t="shared" si="1"/>
        <v>0</v>
      </c>
      <c r="R27" s="160">
        <f t="shared" si="2"/>
        <v>0</v>
      </c>
      <c r="S27" s="160">
        <f t="shared" si="3"/>
        <v>0</v>
      </c>
      <c r="T27" s="160">
        <f t="shared" si="4"/>
        <v>0</v>
      </c>
      <c r="U27" s="160">
        <f t="shared" si="5"/>
        <v>0</v>
      </c>
      <c r="V27" s="160">
        <f t="shared" si="6"/>
        <v>0</v>
      </c>
      <c r="W27" s="160">
        <f t="shared" si="7"/>
        <v>130</v>
      </c>
    </row>
    <row r="28" spans="1:23" x14ac:dyDescent="0.25">
      <c r="A28" s="163" t="s">
        <v>292</v>
      </c>
      <c r="B28" s="25">
        <v>0</v>
      </c>
      <c r="C28" s="25">
        <v>0</v>
      </c>
      <c r="D28" s="25">
        <v>0</v>
      </c>
      <c r="E28" s="25">
        <v>112</v>
      </c>
      <c r="F28" s="25">
        <v>0</v>
      </c>
      <c r="G28" s="25">
        <v>0</v>
      </c>
      <c r="H28" s="25">
        <v>9</v>
      </c>
      <c r="I28" s="25">
        <v>0</v>
      </c>
      <c r="J28" s="25">
        <v>0</v>
      </c>
      <c r="K28" s="25">
        <v>3</v>
      </c>
      <c r="L28" s="25">
        <v>0</v>
      </c>
      <c r="M28" s="25">
        <v>0</v>
      </c>
      <c r="N28" s="26">
        <v>124</v>
      </c>
      <c r="P28" s="160">
        <f t="shared" si="0"/>
        <v>0</v>
      </c>
      <c r="Q28" s="160">
        <f t="shared" si="1"/>
        <v>0</v>
      </c>
      <c r="R28" s="160">
        <f t="shared" si="2"/>
        <v>112</v>
      </c>
      <c r="S28" s="160">
        <f t="shared" si="3"/>
        <v>0</v>
      </c>
      <c r="T28" s="160">
        <f t="shared" si="4"/>
        <v>9</v>
      </c>
      <c r="U28" s="160">
        <f t="shared" si="5"/>
        <v>0</v>
      </c>
      <c r="V28" s="160">
        <f t="shared" si="6"/>
        <v>3</v>
      </c>
      <c r="W28" s="160">
        <f t="shared" si="7"/>
        <v>124</v>
      </c>
    </row>
    <row r="29" spans="1:23" x14ac:dyDescent="0.25">
      <c r="A29" s="163" t="s">
        <v>283</v>
      </c>
      <c r="B29" s="25">
        <v>2641</v>
      </c>
      <c r="C29" s="25">
        <v>183</v>
      </c>
      <c r="D29" s="25">
        <v>0</v>
      </c>
      <c r="E29" s="25">
        <v>0</v>
      </c>
      <c r="F29" s="25">
        <v>16</v>
      </c>
      <c r="G29" s="25">
        <v>0</v>
      </c>
      <c r="H29" s="25">
        <v>2679</v>
      </c>
      <c r="I29" s="25">
        <v>254</v>
      </c>
      <c r="J29" s="25">
        <v>0</v>
      </c>
      <c r="K29" s="25">
        <v>34</v>
      </c>
      <c r="L29" s="25">
        <v>116</v>
      </c>
      <c r="M29" s="25">
        <v>0</v>
      </c>
      <c r="N29" s="26">
        <v>5923</v>
      </c>
      <c r="P29" s="160">
        <f t="shared" si="0"/>
        <v>2641</v>
      </c>
      <c r="Q29" s="160">
        <f t="shared" si="1"/>
        <v>183</v>
      </c>
      <c r="R29" s="160">
        <f t="shared" si="2"/>
        <v>0</v>
      </c>
      <c r="S29" s="160">
        <f t="shared" si="3"/>
        <v>16</v>
      </c>
      <c r="T29" s="160">
        <f t="shared" si="4"/>
        <v>2679</v>
      </c>
      <c r="U29" s="160">
        <f t="shared" si="5"/>
        <v>254</v>
      </c>
      <c r="V29" s="160">
        <f t="shared" si="6"/>
        <v>150</v>
      </c>
      <c r="W29" s="160">
        <f t="shared" si="7"/>
        <v>5923</v>
      </c>
    </row>
    <row r="30" spans="1:23" x14ac:dyDescent="0.25">
      <c r="A30" s="164" t="s">
        <v>284</v>
      </c>
      <c r="B30" s="28">
        <v>2183</v>
      </c>
      <c r="C30" s="28">
        <v>355</v>
      </c>
      <c r="D30" s="28">
        <v>0</v>
      </c>
      <c r="E30" s="28">
        <v>567</v>
      </c>
      <c r="F30" s="28">
        <v>0</v>
      </c>
      <c r="G30" s="28">
        <v>0</v>
      </c>
      <c r="H30" s="28">
        <v>948</v>
      </c>
      <c r="I30" s="28">
        <v>131</v>
      </c>
      <c r="J30" s="28">
        <v>0</v>
      </c>
      <c r="K30" s="28">
        <v>27</v>
      </c>
      <c r="L30" s="28">
        <v>49</v>
      </c>
      <c r="M30" s="28">
        <v>0</v>
      </c>
      <c r="N30" s="29">
        <v>4260</v>
      </c>
      <c r="P30" s="160">
        <f t="shared" si="0"/>
        <v>2183</v>
      </c>
      <c r="Q30" s="160">
        <f t="shared" si="1"/>
        <v>355</v>
      </c>
      <c r="R30" s="160">
        <f t="shared" si="2"/>
        <v>567</v>
      </c>
      <c r="S30" s="160">
        <f t="shared" si="3"/>
        <v>0</v>
      </c>
      <c r="T30" s="160">
        <f t="shared" si="4"/>
        <v>948</v>
      </c>
      <c r="U30" s="160">
        <f t="shared" si="5"/>
        <v>131</v>
      </c>
      <c r="V30" s="160">
        <f t="shared" si="6"/>
        <v>76</v>
      </c>
      <c r="W30" s="160">
        <f t="shared" si="7"/>
        <v>4260</v>
      </c>
    </row>
    <row r="31" spans="1:23" ht="15.75" thickBot="1" x14ac:dyDescent="0.3">
      <c r="A31" s="30" t="s">
        <v>43</v>
      </c>
      <c r="B31" s="31">
        <v>34648</v>
      </c>
      <c r="C31" s="31">
        <v>9615</v>
      </c>
      <c r="D31" s="31">
        <v>11</v>
      </c>
      <c r="E31" s="31">
        <v>9109</v>
      </c>
      <c r="F31" s="31">
        <v>594</v>
      </c>
      <c r="G31" s="31">
        <v>0</v>
      </c>
      <c r="H31" s="31">
        <v>22092</v>
      </c>
      <c r="I31" s="31">
        <v>5589</v>
      </c>
      <c r="J31" s="31">
        <v>74</v>
      </c>
      <c r="K31" s="31">
        <v>677</v>
      </c>
      <c r="L31" s="31">
        <v>1880</v>
      </c>
      <c r="M31" s="31">
        <v>1</v>
      </c>
      <c r="N31" s="32">
        <v>84290</v>
      </c>
      <c r="P31" s="160">
        <f t="shared" si="0"/>
        <v>34648</v>
      </c>
      <c r="Q31" s="160">
        <f t="shared" si="1"/>
        <v>9626</v>
      </c>
      <c r="R31" s="160">
        <f t="shared" si="2"/>
        <v>9109</v>
      </c>
      <c r="S31" s="160">
        <f t="shared" si="3"/>
        <v>594</v>
      </c>
      <c r="T31" s="160">
        <f t="shared" si="4"/>
        <v>22092</v>
      </c>
      <c r="U31" s="160">
        <f t="shared" si="5"/>
        <v>5663</v>
      </c>
      <c r="V31" s="160">
        <f t="shared" si="6"/>
        <v>2558</v>
      </c>
      <c r="W31" s="160">
        <f t="shared" si="7"/>
        <v>84290</v>
      </c>
    </row>
    <row r="39" spans="1:14" ht="15.75" thickBot="1" x14ac:dyDescent="0.3">
      <c r="A39" s="183" t="s">
        <v>61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 ht="15.75" thickBot="1" x14ac:dyDescent="0.3">
      <c r="A40" s="185" t="s">
        <v>50</v>
      </c>
      <c r="B40" s="188" t="s">
        <v>42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191" t="s">
        <v>43</v>
      </c>
    </row>
    <row r="41" spans="1:14" ht="39.75" customHeight="1" thickBot="1" x14ac:dyDescent="0.3">
      <c r="A41" s="186"/>
      <c r="B41" s="194" t="s">
        <v>69</v>
      </c>
      <c r="C41" s="195"/>
      <c r="D41" s="196"/>
      <c r="E41" s="194" t="s">
        <v>70</v>
      </c>
      <c r="F41" s="195"/>
      <c r="G41" s="196"/>
      <c r="H41" s="194" t="s">
        <v>71</v>
      </c>
      <c r="I41" s="195"/>
      <c r="J41" s="196"/>
      <c r="K41" s="194" t="s">
        <v>72</v>
      </c>
      <c r="L41" s="195"/>
      <c r="M41" s="196"/>
      <c r="N41" s="192"/>
    </row>
    <row r="42" spans="1:14" ht="15.75" thickBot="1" x14ac:dyDescent="0.3">
      <c r="A42" s="187"/>
      <c r="B42" s="23" t="s">
        <v>5</v>
      </c>
      <c r="C42" s="23" t="s">
        <v>45</v>
      </c>
      <c r="D42" s="23" t="s">
        <v>44</v>
      </c>
      <c r="E42" s="23" t="s">
        <v>5</v>
      </c>
      <c r="F42" s="23" t="s">
        <v>45</v>
      </c>
      <c r="G42" s="23" t="s">
        <v>44</v>
      </c>
      <c r="H42" s="23" t="s">
        <v>5</v>
      </c>
      <c r="I42" s="23" t="s">
        <v>45</v>
      </c>
      <c r="J42" s="23" t="s">
        <v>44</v>
      </c>
      <c r="K42" s="23" t="s">
        <v>5</v>
      </c>
      <c r="L42" s="23" t="s">
        <v>45</v>
      </c>
      <c r="M42" s="23" t="s">
        <v>44</v>
      </c>
      <c r="N42" s="193"/>
    </row>
    <row r="43" spans="1:14" x14ac:dyDescent="0.25">
      <c r="A43" s="24" t="s">
        <v>55</v>
      </c>
      <c r="B43" s="35">
        <v>9034</v>
      </c>
      <c r="C43" s="35">
        <v>1784</v>
      </c>
      <c r="D43" s="35">
        <v>0</v>
      </c>
      <c r="E43" s="35">
        <v>432</v>
      </c>
      <c r="F43" s="35">
        <v>19</v>
      </c>
      <c r="G43" s="35">
        <v>0</v>
      </c>
      <c r="H43" s="35">
        <v>6163</v>
      </c>
      <c r="I43" s="35">
        <v>1774</v>
      </c>
      <c r="J43" s="35">
        <v>74</v>
      </c>
      <c r="K43" s="35">
        <v>30</v>
      </c>
      <c r="L43" s="35">
        <v>149</v>
      </c>
      <c r="M43" s="35">
        <v>0</v>
      </c>
      <c r="N43" s="36">
        <v>19459</v>
      </c>
    </row>
    <row r="44" spans="1:14" x14ac:dyDescent="0.25">
      <c r="A44" s="24" t="s">
        <v>58</v>
      </c>
      <c r="B44" s="35">
        <v>101</v>
      </c>
      <c r="C44" s="35">
        <v>58</v>
      </c>
      <c r="D44" s="35">
        <v>0</v>
      </c>
      <c r="E44" s="35">
        <v>188</v>
      </c>
      <c r="F44" s="35">
        <v>37</v>
      </c>
      <c r="G44" s="35">
        <v>0</v>
      </c>
      <c r="H44" s="35">
        <v>61</v>
      </c>
      <c r="I44" s="35">
        <v>46</v>
      </c>
      <c r="J44" s="35">
        <v>0</v>
      </c>
      <c r="K44" s="35">
        <v>3</v>
      </c>
      <c r="L44" s="35">
        <v>34</v>
      </c>
      <c r="M44" s="35">
        <v>0</v>
      </c>
      <c r="N44" s="36">
        <v>528</v>
      </c>
    </row>
    <row r="45" spans="1:14" x14ac:dyDescent="0.25">
      <c r="A45" s="24" t="s">
        <v>57</v>
      </c>
      <c r="B45" s="35">
        <v>3676</v>
      </c>
      <c r="C45" s="35">
        <v>3271</v>
      </c>
      <c r="D45" s="35">
        <v>0</v>
      </c>
      <c r="E45" s="35">
        <v>2281</v>
      </c>
      <c r="F45" s="35">
        <v>399</v>
      </c>
      <c r="G45" s="35">
        <v>0</v>
      </c>
      <c r="H45" s="35">
        <v>1251</v>
      </c>
      <c r="I45" s="35">
        <v>1306</v>
      </c>
      <c r="J45" s="35">
        <v>0</v>
      </c>
      <c r="K45" s="35">
        <v>31</v>
      </c>
      <c r="L45" s="35">
        <v>104</v>
      </c>
      <c r="M45" s="35">
        <v>0</v>
      </c>
      <c r="N45" s="36">
        <v>12319</v>
      </c>
    </row>
    <row r="46" spans="1:14" x14ac:dyDescent="0.25">
      <c r="A46" s="24" t="s">
        <v>56</v>
      </c>
      <c r="B46" s="35">
        <v>152</v>
      </c>
      <c r="C46" s="35">
        <v>310</v>
      </c>
      <c r="D46" s="35">
        <v>0</v>
      </c>
      <c r="E46" s="35">
        <v>1764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4</v>
      </c>
      <c r="L46" s="35">
        <v>83</v>
      </c>
      <c r="M46" s="35">
        <v>0</v>
      </c>
      <c r="N46" s="36">
        <v>2313</v>
      </c>
    </row>
    <row r="47" spans="1:14" x14ac:dyDescent="0.25">
      <c r="A47" s="24" t="s">
        <v>51</v>
      </c>
      <c r="B47" s="35">
        <v>3024</v>
      </c>
      <c r="C47" s="35">
        <v>211</v>
      </c>
      <c r="D47" s="35">
        <v>11</v>
      </c>
      <c r="E47" s="35">
        <v>27</v>
      </c>
      <c r="F47" s="35">
        <v>0</v>
      </c>
      <c r="G47" s="35">
        <v>0</v>
      </c>
      <c r="H47" s="35">
        <v>2242</v>
      </c>
      <c r="I47" s="35">
        <v>54</v>
      </c>
      <c r="J47" s="35">
        <v>0</v>
      </c>
      <c r="K47" s="35">
        <v>169</v>
      </c>
      <c r="L47" s="35">
        <v>392</v>
      </c>
      <c r="M47" s="35">
        <v>0</v>
      </c>
      <c r="N47" s="36">
        <v>6130</v>
      </c>
    </row>
    <row r="48" spans="1:14" x14ac:dyDescent="0.25">
      <c r="A48" s="24" t="s">
        <v>54</v>
      </c>
      <c r="B48" s="35">
        <v>5703</v>
      </c>
      <c r="C48" s="35">
        <v>1288</v>
      </c>
      <c r="D48" s="35">
        <v>0</v>
      </c>
      <c r="E48" s="35">
        <v>1061</v>
      </c>
      <c r="F48" s="35">
        <v>65</v>
      </c>
      <c r="G48" s="35">
        <v>0</v>
      </c>
      <c r="H48" s="35">
        <v>2358</v>
      </c>
      <c r="I48" s="35">
        <v>485</v>
      </c>
      <c r="J48" s="35">
        <v>0</v>
      </c>
      <c r="K48" s="35">
        <v>73</v>
      </c>
      <c r="L48" s="35">
        <v>295</v>
      </c>
      <c r="M48" s="35">
        <v>0</v>
      </c>
      <c r="N48" s="36">
        <v>11328</v>
      </c>
    </row>
    <row r="49" spans="1:14" x14ac:dyDescent="0.25">
      <c r="A49" s="24" t="s">
        <v>52</v>
      </c>
      <c r="B49" s="35">
        <v>8690</v>
      </c>
      <c r="C49" s="35">
        <v>1485</v>
      </c>
      <c r="D49" s="35">
        <v>0</v>
      </c>
      <c r="E49" s="35">
        <v>143</v>
      </c>
      <c r="F49" s="35">
        <v>44</v>
      </c>
      <c r="G49" s="35">
        <v>0</v>
      </c>
      <c r="H49" s="35">
        <v>7833</v>
      </c>
      <c r="I49" s="35">
        <v>1451</v>
      </c>
      <c r="J49" s="35">
        <v>0</v>
      </c>
      <c r="K49" s="35">
        <v>233</v>
      </c>
      <c r="L49" s="35">
        <v>466</v>
      </c>
      <c r="M49" s="35">
        <v>1</v>
      </c>
      <c r="N49" s="36">
        <v>20346</v>
      </c>
    </row>
    <row r="50" spans="1:14" x14ac:dyDescent="0.25">
      <c r="A50" s="24" t="s">
        <v>59</v>
      </c>
      <c r="B50" s="35">
        <v>1312</v>
      </c>
      <c r="C50" s="35">
        <v>151</v>
      </c>
      <c r="D50" s="35">
        <v>0</v>
      </c>
      <c r="E50" s="35">
        <v>302</v>
      </c>
      <c r="F50" s="35">
        <v>14</v>
      </c>
      <c r="G50" s="35">
        <v>0</v>
      </c>
      <c r="H50" s="35">
        <v>674</v>
      </c>
      <c r="I50" s="35">
        <v>85</v>
      </c>
      <c r="J50" s="35">
        <v>0</v>
      </c>
      <c r="K50" s="35">
        <v>24</v>
      </c>
      <c r="L50" s="35">
        <v>55</v>
      </c>
      <c r="M50" s="35">
        <v>0</v>
      </c>
      <c r="N50" s="36">
        <v>2617</v>
      </c>
    </row>
    <row r="51" spans="1:14" x14ac:dyDescent="0.25">
      <c r="A51" s="24" t="s">
        <v>53</v>
      </c>
      <c r="B51" s="35">
        <v>1579</v>
      </c>
      <c r="C51" s="35">
        <v>724</v>
      </c>
      <c r="D51" s="35">
        <v>0</v>
      </c>
      <c r="E51" s="35">
        <v>2564</v>
      </c>
      <c r="F51" s="35">
        <v>0</v>
      </c>
      <c r="G51" s="35">
        <v>0</v>
      </c>
      <c r="H51" s="35">
        <v>443</v>
      </c>
      <c r="I51" s="35">
        <v>133</v>
      </c>
      <c r="J51" s="35">
        <v>0</v>
      </c>
      <c r="K51" s="35">
        <v>22</v>
      </c>
      <c r="L51" s="35">
        <v>231</v>
      </c>
      <c r="M51" s="35">
        <v>0</v>
      </c>
      <c r="N51" s="36">
        <v>5696</v>
      </c>
    </row>
    <row r="52" spans="1:14" x14ac:dyDescent="0.25">
      <c r="A52" s="24" t="s">
        <v>60</v>
      </c>
      <c r="B52" s="35">
        <v>1377</v>
      </c>
      <c r="C52" s="35">
        <v>333</v>
      </c>
      <c r="D52" s="35">
        <v>0</v>
      </c>
      <c r="E52" s="35">
        <v>347</v>
      </c>
      <c r="F52" s="35">
        <v>16</v>
      </c>
      <c r="G52" s="35">
        <v>0</v>
      </c>
      <c r="H52" s="35">
        <v>1067</v>
      </c>
      <c r="I52" s="35">
        <v>255</v>
      </c>
      <c r="J52" s="35">
        <v>0</v>
      </c>
      <c r="K52" s="35">
        <v>88</v>
      </c>
      <c r="L52" s="35">
        <v>71</v>
      </c>
      <c r="M52" s="35">
        <v>0</v>
      </c>
      <c r="N52" s="36">
        <v>3554</v>
      </c>
    </row>
    <row r="53" spans="1:14" ht="15.75" thickBot="1" x14ac:dyDescent="0.3">
      <c r="A53" s="30" t="s">
        <v>43</v>
      </c>
      <c r="B53" s="31">
        <v>34648</v>
      </c>
      <c r="C53" s="31">
        <v>9615</v>
      </c>
      <c r="D53" s="31">
        <v>11</v>
      </c>
      <c r="E53" s="31">
        <v>9109</v>
      </c>
      <c r="F53" s="31">
        <v>594</v>
      </c>
      <c r="G53" s="31">
        <v>0</v>
      </c>
      <c r="H53" s="31">
        <v>22092</v>
      </c>
      <c r="I53" s="31">
        <v>5589</v>
      </c>
      <c r="J53" s="31">
        <v>74</v>
      </c>
      <c r="K53" s="31">
        <v>677</v>
      </c>
      <c r="L53" s="31">
        <v>1880</v>
      </c>
      <c r="M53" s="31">
        <v>1</v>
      </c>
      <c r="N53" s="32">
        <v>84290</v>
      </c>
    </row>
  </sheetData>
  <sortState ref="A5:N30">
    <sortCondition ref="A5:A30"/>
  </sortState>
  <mergeCells count="16">
    <mergeCell ref="A1:N1"/>
    <mergeCell ref="A2:A4"/>
    <mergeCell ref="B2:M2"/>
    <mergeCell ref="N2:N4"/>
    <mergeCell ref="B3:D3"/>
    <mergeCell ref="E3:G3"/>
    <mergeCell ref="H3:J3"/>
    <mergeCell ref="K3:M3"/>
    <mergeCell ref="A39:N39"/>
    <mergeCell ref="A40:A42"/>
    <mergeCell ref="B40:M40"/>
    <mergeCell ref="N40:N42"/>
    <mergeCell ref="B41:D41"/>
    <mergeCell ref="E41:G41"/>
    <mergeCell ref="H41:J41"/>
    <mergeCell ref="K41:M4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5"/>
  <cols>
    <col min="1" max="1" width="23.7109375" style="2" customWidth="1"/>
    <col min="2" max="8" width="11.85546875" style="2" customWidth="1"/>
    <col min="9" max="9" width="11.85546875" style="3" customWidth="1"/>
    <col min="10" max="13" width="11.85546875" style="2" customWidth="1"/>
    <col min="14" max="16384" width="9.140625" style="2"/>
  </cols>
  <sheetData>
    <row r="1" spans="1:13" x14ac:dyDescent="0.25">
      <c r="A1" s="1" t="s">
        <v>62</v>
      </c>
    </row>
    <row r="4" spans="1:13" ht="24.75" customHeight="1" x14ac:dyDescent="0.25">
      <c r="A4" s="207" t="s">
        <v>63</v>
      </c>
      <c r="B4" s="206" t="s">
        <v>0</v>
      </c>
      <c r="C4" s="206"/>
      <c r="D4" s="206"/>
      <c r="E4" s="206" t="s">
        <v>1</v>
      </c>
      <c r="F4" s="206"/>
      <c r="G4" s="206"/>
      <c r="H4" s="206" t="s">
        <v>2</v>
      </c>
      <c r="I4" s="206"/>
      <c r="J4" s="206"/>
      <c r="K4" s="206" t="s">
        <v>3</v>
      </c>
      <c r="L4" s="206"/>
      <c r="M4" s="206"/>
    </row>
    <row r="5" spans="1:13" ht="45.75" thickBot="1" x14ac:dyDescent="0.3">
      <c r="A5" s="208"/>
      <c r="B5" s="41" t="s">
        <v>64</v>
      </c>
      <c r="C5" s="41" t="s">
        <v>65</v>
      </c>
      <c r="D5" s="41" t="s">
        <v>66</v>
      </c>
      <c r="E5" s="41" t="s">
        <v>64</v>
      </c>
      <c r="F5" s="41" t="s">
        <v>65</v>
      </c>
      <c r="G5" s="41" t="s">
        <v>66</v>
      </c>
      <c r="H5" s="41" t="s">
        <v>64</v>
      </c>
      <c r="I5" s="41" t="s">
        <v>65</v>
      </c>
      <c r="J5" s="41" t="s">
        <v>66</v>
      </c>
      <c r="K5" s="41" t="s">
        <v>64</v>
      </c>
      <c r="L5" s="41" t="s">
        <v>65</v>
      </c>
      <c r="M5" s="41" t="s">
        <v>66</v>
      </c>
    </row>
    <row r="6" spans="1:13" ht="15.75" thickTop="1" x14ac:dyDescent="0.25">
      <c r="A6" s="6" t="s">
        <v>261</v>
      </c>
      <c r="B6" s="12">
        <v>1387</v>
      </c>
      <c r="C6" s="12">
        <v>216</v>
      </c>
      <c r="D6" s="12">
        <v>197</v>
      </c>
      <c r="E6" s="12">
        <v>0</v>
      </c>
      <c r="F6" s="12">
        <v>0</v>
      </c>
      <c r="G6" s="12">
        <v>0</v>
      </c>
      <c r="H6" s="12">
        <v>340</v>
      </c>
      <c r="I6" s="14">
        <v>175</v>
      </c>
      <c r="J6" s="6">
        <v>169</v>
      </c>
      <c r="K6" s="6">
        <v>57</v>
      </c>
      <c r="L6" s="6">
        <v>27</v>
      </c>
      <c r="M6" s="6">
        <v>24</v>
      </c>
    </row>
    <row r="7" spans="1:13" x14ac:dyDescent="0.25">
      <c r="A7" s="7" t="s">
        <v>289</v>
      </c>
      <c r="B7" s="15"/>
      <c r="C7" s="15"/>
      <c r="D7" s="15"/>
      <c r="E7" s="15">
        <v>360</v>
      </c>
      <c r="F7" s="15">
        <v>51</v>
      </c>
      <c r="G7" s="15">
        <v>51</v>
      </c>
      <c r="H7" s="15"/>
      <c r="I7" s="17"/>
      <c r="J7" s="7"/>
      <c r="K7" s="7">
        <v>30</v>
      </c>
      <c r="L7" s="7">
        <v>9</v>
      </c>
      <c r="M7" s="7">
        <v>9</v>
      </c>
    </row>
    <row r="8" spans="1:13" x14ac:dyDescent="0.25">
      <c r="A8" s="7" t="s">
        <v>263</v>
      </c>
      <c r="B8" s="15">
        <v>15002</v>
      </c>
      <c r="C8" s="15">
        <v>9103</v>
      </c>
      <c r="D8" s="15">
        <v>6586</v>
      </c>
      <c r="E8" s="15"/>
      <c r="F8" s="15"/>
      <c r="G8" s="15"/>
      <c r="H8" s="15">
        <v>6744</v>
      </c>
      <c r="I8" s="17">
        <v>4735</v>
      </c>
      <c r="J8" s="7">
        <v>3662</v>
      </c>
      <c r="K8" s="7">
        <v>380</v>
      </c>
      <c r="L8" s="7">
        <v>290</v>
      </c>
      <c r="M8" s="7">
        <v>290</v>
      </c>
    </row>
    <row r="9" spans="1:13" x14ac:dyDescent="0.25">
      <c r="A9" s="7" t="s">
        <v>262</v>
      </c>
      <c r="B9" s="15">
        <v>14933</v>
      </c>
      <c r="C9" s="15">
        <v>9842</v>
      </c>
      <c r="D9" s="15">
        <v>6864</v>
      </c>
      <c r="E9" s="15">
        <v>0</v>
      </c>
      <c r="F9" s="15">
        <v>0</v>
      </c>
      <c r="G9" s="15">
        <v>0</v>
      </c>
      <c r="H9" s="15">
        <v>4384</v>
      </c>
      <c r="I9" s="17">
        <v>3431</v>
      </c>
      <c r="J9" s="7">
        <v>2763</v>
      </c>
      <c r="K9" s="7">
        <v>367</v>
      </c>
      <c r="L9" s="7">
        <v>325</v>
      </c>
      <c r="M9" s="7">
        <v>318</v>
      </c>
    </row>
    <row r="10" spans="1:13" x14ac:dyDescent="0.25">
      <c r="A10" s="7" t="s">
        <v>288</v>
      </c>
      <c r="B10" s="15">
        <v>563</v>
      </c>
      <c r="C10" s="15">
        <v>173</v>
      </c>
      <c r="D10" s="15">
        <v>157</v>
      </c>
      <c r="E10" s="15">
        <v>491</v>
      </c>
      <c r="F10" s="15">
        <v>38</v>
      </c>
      <c r="G10" s="15">
        <v>34</v>
      </c>
      <c r="H10" s="15">
        <v>127</v>
      </c>
      <c r="I10" s="17">
        <v>82</v>
      </c>
      <c r="J10" s="7">
        <v>74</v>
      </c>
      <c r="K10" s="7">
        <v>36</v>
      </c>
      <c r="L10" s="7">
        <v>12</v>
      </c>
      <c r="M10" s="7">
        <v>12</v>
      </c>
    </row>
    <row r="11" spans="1:13" x14ac:dyDescent="0.25">
      <c r="A11" s="7" t="s">
        <v>264</v>
      </c>
      <c r="B11" s="15">
        <v>12106</v>
      </c>
      <c r="C11" s="15">
        <v>5520</v>
      </c>
      <c r="D11" s="15">
        <v>4065</v>
      </c>
      <c r="E11" s="15">
        <v>146</v>
      </c>
      <c r="F11" s="15">
        <v>116</v>
      </c>
      <c r="G11" s="15">
        <v>76</v>
      </c>
      <c r="H11" s="15">
        <v>2742</v>
      </c>
      <c r="I11" s="17">
        <v>1132</v>
      </c>
      <c r="J11" s="7">
        <v>1056</v>
      </c>
      <c r="K11" s="7">
        <v>202</v>
      </c>
      <c r="L11" s="7">
        <v>149</v>
      </c>
      <c r="M11" s="7">
        <v>138</v>
      </c>
    </row>
    <row r="12" spans="1:13" x14ac:dyDescent="0.25">
      <c r="A12" s="7" t="s">
        <v>266</v>
      </c>
      <c r="B12" s="15">
        <v>50994</v>
      </c>
      <c r="C12" s="15">
        <v>17961</v>
      </c>
      <c r="D12" s="15">
        <v>9549</v>
      </c>
      <c r="E12" s="15">
        <v>12477</v>
      </c>
      <c r="F12" s="15">
        <v>2542</v>
      </c>
      <c r="G12" s="15">
        <v>1761</v>
      </c>
      <c r="H12" s="15">
        <v>13124</v>
      </c>
      <c r="I12" s="17">
        <v>6685</v>
      </c>
      <c r="J12" s="7">
        <v>4644</v>
      </c>
      <c r="K12" s="7">
        <v>1006</v>
      </c>
      <c r="L12" s="7">
        <v>663</v>
      </c>
      <c r="M12" s="7">
        <v>613</v>
      </c>
    </row>
    <row r="13" spans="1:13" x14ac:dyDescent="0.25">
      <c r="A13" s="7" t="s">
        <v>265</v>
      </c>
      <c r="B13" s="15">
        <v>10149</v>
      </c>
      <c r="C13" s="15">
        <v>5269</v>
      </c>
      <c r="D13" s="15">
        <v>2494</v>
      </c>
      <c r="E13" s="15"/>
      <c r="F13" s="15"/>
      <c r="G13" s="15"/>
      <c r="H13" s="15">
        <v>3349</v>
      </c>
      <c r="I13" s="17">
        <v>1578</v>
      </c>
      <c r="J13" s="7">
        <v>1142</v>
      </c>
      <c r="K13" s="7">
        <v>224</v>
      </c>
      <c r="L13" s="7">
        <v>181</v>
      </c>
      <c r="M13" s="7">
        <v>179</v>
      </c>
    </row>
    <row r="14" spans="1:13" x14ac:dyDescent="0.25">
      <c r="A14" s="7" t="s">
        <v>267</v>
      </c>
      <c r="B14" s="15">
        <v>13985</v>
      </c>
      <c r="C14" s="15">
        <v>4460</v>
      </c>
      <c r="D14" s="15">
        <v>3405</v>
      </c>
      <c r="E14" s="15">
        <v>1092</v>
      </c>
      <c r="F14" s="15">
        <v>411</v>
      </c>
      <c r="G14" s="15">
        <v>243</v>
      </c>
      <c r="H14" s="15">
        <v>2872</v>
      </c>
      <c r="I14" s="17">
        <v>1384</v>
      </c>
      <c r="J14" s="7">
        <v>1045</v>
      </c>
      <c r="K14" s="7">
        <v>129</v>
      </c>
      <c r="L14" s="7">
        <v>90</v>
      </c>
      <c r="M14" s="7">
        <v>86</v>
      </c>
    </row>
    <row r="15" spans="1:13" x14ac:dyDescent="0.25">
      <c r="A15" s="7" t="s">
        <v>268</v>
      </c>
      <c r="B15" s="15">
        <v>6526</v>
      </c>
      <c r="C15" s="15">
        <v>3584</v>
      </c>
      <c r="D15" s="15">
        <v>2937</v>
      </c>
      <c r="E15" s="15">
        <v>172</v>
      </c>
      <c r="F15" s="15">
        <v>69</v>
      </c>
      <c r="G15" s="15">
        <v>69</v>
      </c>
      <c r="H15" s="15">
        <v>1413</v>
      </c>
      <c r="I15" s="17">
        <v>973</v>
      </c>
      <c r="J15" s="7">
        <v>807</v>
      </c>
      <c r="K15" s="7">
        <v>57</v>
      </c>
      <c r="L15" s="7">
        <v>41</v>
      </c>
      <c r="M15" s="7">
        <v>41</v>
      </c>
    </row>
    <row r="16" spans="1:13" x14ac:dyDescent="0.25">
      <c r="A16" s="7" t="s">
        <v>269</v>
      </c>
      <c r="B16" s="15">
        <v>7304</v>
      </c>
      <c r="C16" s="15">
        <v>4107</v>
      </c>
      <c r="D16" s="15">
        <v>2824</v>
      </c>
      <c r="E16" s="15">
        <v>166</v>
      </c>
      <c r="F16" s="15">
        <v>119</v>
      </c>
      <c r="G16" s="15">
        <v>82</v>
      </c>
      <c r="H16" s="15">
        <v>1475</v>
      </c>
      <c r="I16" s="17">
        <v>994</v>
      </c>
      <c r="J16" s="7">
        <v>799</v>
      </c>
      <c r="K16" s="7">
        <v>87</v>
      </c>
      <c r="L16" s="7">
        <v>73</v>
      </c>
      <c r="M16" s="7">
        <v>66</v>
      </c>
    </row>
    <row r="17" spans="1:13" x14ac:dyDescent="0.25">
      <c r="A17" s="7" t="s">
        <v>270</v>
      </c>
      <c r="B17" s="15">
        <v>11907</v>
      </c>
      <c r="C17" s="15">
        <v>4113</v>
      </c>
      <c r="D17" s="15">
        <v>2327</v>
      </c>
      <c r="E17" s="15">
        <v>653</v>
      </c>
      <c r="F17" s="15">
        <v>155</v>
      </c>
      <c r="G17" s="15">
        <v>86</v>
      </c>
      <c r="H17" s="15">
        <v>1721</v>
      </c>
      <c r="I17" s="17">
        <v>900</v>
      </c>
      <c r="J17" s="7">
        <v>698</v>
      </c>
      <c r="K17" s="7">
        <v>68</v>
      </c>
      <c r="L17" s="7">
        <v>41</v>
      </c>
      <c r="M17" s="7">
        <v>41</v>
      </c>
    </row>
    <row r="18" spans="1:13" x14ac:dyDescent="0.25">
      <c r="A18" s="8" t="s">
        <v>271</v>
      </c>
      <c r="B18" s="17">
        <v>9940</v>
      </c>
      <c r="C18" s="17">
        <v>4799</v>
      </c>
      <c r="D18" s="17">
        <v>3414</v>
      </c>
      <c r="E18" s="17">
        <v>381</v>
      </c>
      <c r="F18" s="17">
        <v>203</v>
      </c>
      <c r="G18" s="9">
        <v>128</v>
      </c>
      <c r="H18" s="17">
        <v>1336</v>
      </c>
      <c r="I18" s="17">
        <v>768</v>
      </c>
      <c r="J18" s="7">
        <v>618</v>
      </c>
      <c r="K18" s="7">
        <v>86</v>
      </c>
      <c r="L18" s="7">
        <v>48</v>
      </c>
      <c r="M18" s="7">
        <v>46</v>
      </c>
    </row>
    <row r="19" spans="1:13" x14ac:dyDescent="0.25">
      <c r="A19" s="8" t="s">
        <v>272</v>
      </c>
      <c r="B19" s="17">
        <v>33682</v>
      </c>
      <c r="C19" s="17">
        <v>10680</v>
      </c>
      <c r="D19" s="17">
        <v>7177</v>
      </c>
      <c r="E19" s="17">
        <v>17819</v>
      </c>
      <c r="F19" s="17">
        <v>4878</v>
      </c>
      <c r="G19" s="17">
        <v>3436</v>
      </c>
      <c r="H19" s="17">
        <v>11168</v>
      </c>
      <c r="I19" s="17">
        <v>4968</v>
      </c>
      <c r="J19" s="7">
        <v>3537</v>
      </c>
      <c r="K19" s="7">
        <v>1875</v>
      </c>
      <c r="L19" s="7">
        <v>1471</v>
      </c>
      <c r="M19" s="7">
        <v>1364</v>
      </c>
    </row>
    <row r="20" spans="1:13" x14ac:dyDescent="0.25">
      <c r="A20" s="8" t="s">
        <v>274</v>
      </c>
      <c r="B20" s="17">
        <v>23300</v>
      </c>
      <c r="C20" s="17">
        <v>6370</v>
      </c>
      <c r="D20" s="17">
        <v>4900</v>
      </c>
      <c r="E20" s="17">
        <v>5974</v>
      </c>
      <c r="F20" s="17">
        <v>1303</v>
      </c>
      <c r="G20" s="17">
        <v>920</v>
      </c>
      <c r="H20" s="17">
        <v>5469</v>
      </c>
      <c r="I20" s="17">
        <v>2221</v>
      </c>
      <c r="J20" s="7">
        <v>1949</v>
      </c>
      <c r="K20" s="7">
        <v>522</v>
      </c>
      <c r="L20" s="7">
        <v>396</v>
      </c>
      <c r="M20" s="7">
        <v>365</v>
      </c>
    </row>
    <row r="21" spans="1:13" x14ac:dyDescent="0.25">
      <c r="A21" s="8" t="s">
        <v>273</v>
      </c>
      <c r="B21" s="17">
        <v>10731</v>
      </c>
      <c r="C21" s="17">
        <v>5674</v>
      </c>
      <c r="D21" s="17">
        <v>3713</v>
      </c>
      <c r="E21" s="17">
        <v>0</v>
      </c>
      <c r="F21" s="17">
        <v>0</v>
      </c>
      <c r="G21" s="17">
        <v>0</v>
      </c>
      <c r="H21" s="17">
        <v>2046</v>
      </c>
      <c r="I21" s="17">
        <v>1333</v>
      </c>
      <c r="J21" s="7">
        <v>1051</v>
      </c>
      <c r="K21" s="7">
        <v>155</v>
      </c>
      <c r="L21" s="7">
        <v>126</v>
      </c>
      <c r="M21" s="7">
        <v>122</v>
      </c>
    </row>
    <row r="22" spans="1:13" x14ac:dyDescent="0.25">
      <c r="A22" s="8" t="s">
        <v>275</v>
      </c>
      <c r="B22" s="17">
        <v>9739</v>
      </c>
      <c r="C22" s="17">
        <v>4165</v>
      </c>
      <c r="D22" s="17">
        <v>3632</v>
      </c>
      <c r="E22" s="17">
        <v>0</v>
      </c>
      <c r="F22" s="17">
        <v>0</v>
      </c>
      <c r="G22" s="17">
        <v>0</v>
      </c>
      <c r="H22" s="17">
        <v>4681</v>
      </c>
      <c r="I22" s="17">
        <v>1963</v>
      </c>
      <c r="J22" s="7">
        <v>1830</v>
      </c>
      <c r="K22" s="7">
        <v>161</v>
      </c>
      <c r="L22" s="7">
        <v>127</v>
      </c>
      <c r="M22" s="7">
        <v>115</v>
      </c>
    </row>
    <row r="23" spans="1:13" x14ac:dyDescent="0.25">
      <c r="A23" s="8" t="s">
        <v>276</v>
      </c>
      <c r="B23" s="17">
        <v>432</v>
      </c>
      <c r="C23" s="17">
        <v>310</v>
      </c>
      <c r="D23" s="17">
        <v>184</v>
      </c>
      <c r="E23" s="17">
        <v>2496</v>
      </c>
      <c r="F23" s="17">
        <v>913</v>
      </c>
      <c r="G23" s="17">
        <v>608</v>
      </c>
      <c r="H23" s="17">
        <v>83</v>
      </c>
      <c r="I23" s="17">
        <v>67</v>
      </c>
      <c r="J23" s="7">
        <v>62</v>
      </c>
      <c r="K23" s="7">
        <v>76</v>
      </c>
      <c r="L23" s="7">
        <v>61</v>
      </c>
      <c r="M23" s="7">
        <v>57</v>
      </c>
    </row>
    <row r="24" spans="1:13" x14ac:dyDescent="0.25">
      <c r="A24" s="8" t="s">
        <v>277</v>
      </c>
      <c r="B24" s="17">
        <v>11418</v>
      </c>
      <c r="C24" s="17">
        <v>7608</v>
      </c>
      <c r="D24" s="17">
        <v>6328</v>
      </c>
      <c r="E24" s="17">
        <v>0</v>
      </c>
      <c r="F24" s="17">
        <v>0</v>
      </c>
      <c r="G24" s="17">
        <v>0</v>
      </c>
      <c r="H24" s="17">
        <v>4212</v>
      </c>
      <c r="I24" s="17">
        <v>3169</v>
      </c>
      <c r="J24" s="7">
        <v>3006</v>
      </c>
      <c r="K24" s="7">
        <v>367</v>
      </c>
      <c r="L24" s="7">
        <v>334</v>
      </c>
      <c r="M24" s="7">
        <v>316</v>
      </c>
    </row>
    <row r="25" spans="1:13" x14ac:dyDescent="0.25">
      <c r="A25" s="8" t="s">
        <v>279</v>
      </c>
      <c r="B25" s="17">
        <v>16413</v>
      </c>
      <c r="C25" s="17">
        <v>5533</v>
      </c>
      <c r="D25" s="17">
        <v>4535</v>
      </c>
      <c r="E25" s="17">
        <v>0</v>
      </c>
      <c r="F25" s="17">
        <v>0</v>
      </c>
      <c r="G25" s="17">
        <v>0</v>
      </c>
      <c r="H25" s="17">
        <v>6555</v>
      </c>
      <c r="I25" s="17">
        <v>3186</v>
      </c>
      <c r="J25" s="7">
        <v>2820</v>
      </c>
      <c r="K25" s="7">
        <v>290</v>
      </c>
      <c r="L25" s="7">
        <v>195</v>
      </c>
      <c r="M25" s="7">
        <v>184</v>
      </c>
    </row>
    <row r="26" spans="1:13" x14ac:dyDescent="0.25">
      <c r="A26" s="8" t="s">
        <v>278</v>
      </c>
      <c r="B26" s="17">
        <v>2951</v>
      </c>
      <c r="C26" s="17">
        <v>1963</v>
      </c>
      <c r="D26" s="17">
        <v>1313</v>
      </c>
      <c r="E26" s="17"/>
      <c r="F26" s="17"/>
      <c r="G26" s="17"/>
      <c r="H26" s="17">
        <v>512</v>
      </c>
      <c r="I26" s="17">
        <v>420</v>
      </c>
      <c r="J26" s="7">
        <v>376</v>
      </c>
      <c r="K26" s="7">
        <v>210</v>
      </c>
      <c r="L26" s="7">
        <v>198</v>
      </c>
      <c r="M26" s="7">
        <v>176</v>
      </c>
    </row>
    <row r="27" spans="1:13" x14ac:dyDescent="0.25">
      <c r="A27" s="8" t="s">
        <v>280</v>
      </c>
      <c r="B27" s="17">
        <v>2949</v>
      </c>
      <c r="C27" s="17">
        <v>1659</v>
      </c>
      <c r="D27" s="17">
        <v>1347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x14ac:dyDescent="0.25">
      <c r="A28" s="8" t="s">
        <v>281</v>
      </c>
      <c r="B28" s="17">
        <v>3114</v>
      </c>
      <c r="C28" s="17">
        <v>2431</v>
      </c>
      <c r="D28" s="17">
        <v>1816</v>
      </c>
      <c r="E28" s="17"/>
      <c r="F28" s="17"/>
      <c r="G28" s="17"/>
      <c r="H28" s="17"/>
      <c r="I28" s="17"/>
      <c r="J28" s="7"/>
      <c r="K28" s="7"/>
      <c r="L28" s="7"/>
      <c r="M28" s="7"/>
    </row>
    <row r="29" spans="1:13" x14ac:dyDescent="0.25">
      <c r="A29" s="8" t="s">
        <v>282</v>
      </c>
      <c r="B29" s="17">
        <v>1043</v>
      </c>
      <c r="C29" s="17">
        <v>67</v>
      </c>
      <c r="D29" s="17">
        <v>66</v>
      </c>
      <c r="E29" s="17">
        <v>0</v>
      </c>
      <c r="F29" s="17">
        <v>0</v>
      </c>
      <c r="G29" s="17">
        <v>0</v>
      </c>
      <c r="H29" s="17">
        <v>156</v>
      </c>
      <c r="I29" s="17">
        <v>40</v>
      </c>
      <c r="J29" s="7">
        <v>36</v>
      </c>
      <c r="K29" s="7">
        <v>15</v>
      </c>
      <c r="L29" s="7">
        <v>5</v>
      </c>
      <c r="M29" s="7">
        <v>5</v>
      </c>
    </row>
    <row r="30" spans="1:13" x14ac:dyDescent="0.25">
      <c r="A30" s="8" t="s">
        <v>283</v>
      </c>
      <c r="B30" s="17">
        <v>15583</v>
      </c>
      <c r="C30" s="17">
        <v>9097</v>
      </c>
      <c r="D30" s="17">
        <v>6355</v>
      </c>
      <c r="E30" s="17">
        <v>0</v>
      </c>
      <c r="F30" s="17">
        <v>0</v>
      </c>
      <c r="G30" s="17">
        <v>0</v>
      </c>
      <c r="H30" s="17">
        <v>6377</v>
      </c>
      <c r="I30" s="17">
        <v>4708</v>
      </c>
      <c r="J30" s="7">
        <v>3536</v>
      </c>
      <c r="K30" s="7">
        <v>597</v>
      </c>
      <c r="L30" s="7">
        <v>473</v>
      </c>
      <c r="M30" s="7">
        <v>682</v>
      </c>
    </row>
    <row r="31" spans="1:13" ht="15.75" thickBot="1" x14ac:dyDescent="0.3">
      <c r="A31" s="10" t="s">
        <v>284</v>
      </c>
      <c r="B31" s="19">
        <v>16448</v>
      </c>
      <c r="C31" s="19">
        <v>7326</v>
      </c>
      <c r="D31" s="19">
        <v>5125</v>
      </c>
      <c r="E31" s="19">
        <v>2078</v>
      </c>
      <c r="F31" s="19">
        <v>517</v>
      </c>
      <c r="G31" s="19">
        <v>329</v>
      </c>
      <c r="H31" s="19">
        <v>3888</v>
      </c>
      <c r="I31" s="19">
        <v>2040</v>
      </c>
      <c r="J31" s="40">
        <v>1577</v>
      </c>
      <c r="K31" s="40">
        <v>220</v>
      </c>
      <c r="L31" s="40">
        <v>180</v>
      </c>
      <c r="M31" s="40">
        <v>176</v>
      </c>
    </row>
    <row r="32" spans="1:13" ht="15.75" thickTop="1" x14ac:dyDescent="0.25">
      <c r="A32" s="11" t="s">
        <v>4</v>
      </c>
      <c r="B32" s="14">
        <f>SUM(B6:B31)</f>
        <v>302599</v>
      </c>
      <c r="C32" s="14">
        <f t="shared" ref="C32:M32" si="0">SUM(C6:C31)</f>
        <v>132030</v>
      </c>
      <c r="D32" s="14">
        <f t="shared" si="0"/>
        <v>91310</v>
      </c>
      <c r="E32" s="14">
        <f t="shared" si="0"/>
        <v>44305</v>
      </c>
      <c r="F32" s="14">
        <f t="shared" si="0"/>
        <v>11315</v>
      </c>
      <c r="G32" s="14">
        <f t="shared" si="0"/>
        <v>7823</v>
      </c>
      <c r="H32" s="14">
        <f t="shared" si="0"/>
        <v>84774</v>
      </c>
      <c r="I32" s="14">
        <f t="shared" si="0"/>
        <v>46952</v>
      </c>
      <c r="J32" s="14">
        <f t="shared" si="0"/>
        <v>37257</v>
      </c>
      <c r="K32" s="14">
        <f t="shared" si="0"/>
        <v>7217</v>
      </c>
      <c r="L32" s="14">
        <f t="shared" si="0"/>
        <v>5515</v>
      </c>
      <c r="M32" s="14">
        <f t="shared" si="0"/>
        <v>5425</v>
      </c>
    </row>
  </sheetData>
  <sortState ref="A6:M31">
    <sortCondition ref="A6:A31"/>
  </sortState>
  <mergeCells count="5">
    <mergeCell ref="K4:M4"/>
    <mergeCell ref="A4:A5"/>
    <mergeCell ref="B4:D4"/>
    <mergeCell ref="E4:G4"/>
    <mergeCell ref="H4:J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18" sqref="E18"/>
    </sheetView>
  </sheetViews>
  <sheetFormatPr defaultRowHeight="15" x14ac:dyDescent="0.25"/>
  <cols>
    <col min="1" max="1" width="23.7109375" style="2" customWidth="1"/>
    <col min="2" max="3" width="20" style="42" customWidth="1"/>
  </cols>
  <sheetData>
    <row r="1" spans="1:3" x14ac:dyDescent="0.25">
      <c r="A1" s="1" t="s">
        <v>67</v>
      </c>
    </row>
    <row r="4" spans="1:3" ht="15" customHeight="1" x14ac:dyDescent="0.25">
      <c r="A4" s="172" t="s">
        <v>35</v>
      </c>
      <c r="B4" s="209" t="s">
        <v>68</v>
      </c>
      <c r="C4" s="209"/>
    </row>
    <row r="5" spans="1:3" ht="45" customHeight="1" thickBot="1" x14ac:dyDescent="0.3">
      <c r="A5" s="173"/>
      <c r="B5" s="4" t="s">
        <v>2</v>
      </c>
      <c r="C5" s="4" t="s">
        <v>3</v>
      </c>
    </row>
    <row r="6" spans="1:3" ht="15.75" thickTop="1" x14ac:dyDescent="0.25">
      <c r="A6" s="6" t="s">
        <v>7</v>
      </c>
      <c r="B6" s="78">
        <v>27.66</v>
      </c>
      <c r="C6" s="78">
        <v>17.63</v>
      </c>
    </row>
    <row r="7" spans="1:3" x14ac:dyDescent="0.25">
      <c r="A7" s="7" t="s">
        <v>9</v>
      </c>
      <c r="B7" s="79">
        <v>0</v>
      </c>
      <c r="C7" s="80">
        <v>11</v>
      </c>
    </row>
    <row r="8" spans="1:3" x14ac:dyDescent="0.25">
      <c r="A8" s="7" t="s">
        <v>10</v>
      </c>
      <c r="B8" s="79">
        <v>24</v>
      </c>
      <c r="C8" s="79">
        <v>20</v>
      </c>
    </row>
    <row r="9" spans="1:3" x14ac:dyDescent="0.25">
      <c r="A9" s="7" t="s">
        <v>11</v>
      </c>
      <c r="B9" s="79">
        <v>26</v>
      </c>
      <c r="C9" s="79">
        <v>3.7</v>
      </c>
    </row>
    <row r="10" spans="1:3" x14ac:dyDescent="0.25">
      <c r="A10" s="7" t="s">
        <v>12</v>
      </c>
      <c r="B10" s="80">
        <v>8</v>
      </c>
      <c r="C10" s="79">
        <v>25</v>
      </c>
    </row>
    <row r="11" spans="1:3" x14ac:dyDescent="0.25">
      <c r="A11" s="7" t="s">
        <v>13</v>
      </c>
      <c r="B11" s="79">
        <v>16.63</v>
      </c>
      <c r="C11" s="79">
        <v>36.479999999999997</v>
      </c>
    </row>
    <row r="12" spans="1:3" x14ac:dyDescent="0.25">
      <c r="A12" s="7" t="s">
        <v>14</v>
      </c>
      <c r="B12" s="80">
        <v>20.46833333333333</v>
      </c>
      <c r="C12" s="80">
        <v>52.26</v>
      </c>
    </row>
    <row r="13" spans="1:3" x14ac:dyDescent="0.25">
      <c r="A13" s="7" t="s">
        <v>15</v>
      </c>
      <c r="B13" s="79">
        <v>32.4</v>
      </c>
      <c r="C13" s="79">
        <v>25.9</v>
      </c>
    </row>
    <row r="14" spans="1:3" x14ac:dyDescent="0.25">
      <c r="A14" s="7" t="s">
        <v>16</v>
      </c>
      <c r="B14" s="80">
        <v>14.6</v>
      </c>
      <c r="C14" s="80">
        <v>15</v>
      </c>
    </row>
    <row r="15" spans="1:3" x14ac:dyDescent="0.25">
      <c r="A15" s="7" t="s">
        <v>17</v>
      </c>
      <c r="B15" s="79">
        <v>15</v>
      </c>
      <c r="C15" s="79">
        <v>19</v>
      </c>
    </row>
    <row r="16" spans="1:3" x14ac:dyDescent="0.25">
      <c r="A16" s="7" t="s">
        <v>18</v>
      </c>
      <c r="B16" s="79">
        <v>13.39</v>
      </c>
      <c r="C16" s="79">
        <v>37.880000000000003</v>
      </c>
    </row>
    <row r="17" spans="1:3" x14ac:dyDescent="0.25">
      <c r="A17" s="7" t="s">
        <v>19</v>
      </c>
      <c r="B17" s="79">
        <v>30.61</v>
      </c>
      <c r="C17" s="79">
        <v>39.130000000000003</v>
      </c>
    </row>
    <row r="18" spans="1:3" x14ac:dyDescent="0.25">
      <c r="A18" s="8" t="s">
        <v>20</v>
      </c>
      <c r="B18" s="80">
        <v>19</v>
      </c>
      <c r="C18" s="80">
        <v>34</v>
      </c>
    </row>
    <row r="19" spans="1:3" x14ac:dyDescent="0.25">
      <c r="A19" s="8" t="s">
        <v>21</v>
      </c>
      <c r="B19" s="79">
        <f>100-65.9</f>
        <v>34.099999999999994</v>
      </c>
      <c r="C19" s="79" t="s">
        <v>76</v>
      </c>
    </row>
    <row r="20" spans="1:3" x14ac:dyDescent="0.25">
      <c r="A20" s="8" t="s">
        <v>22</v>
      </c>
      <c r="B20" s="79">
        <v>18.318571428571428</v>
      </c>
      <c r="C20" s="79">
        <v>40.695</v>
      </c>
    </row>
    <row r="21" spans="1:3" x14ac:dyDescent="0.25">
      <c r="A21" s="8" t="s">
        <v>23</v>
      </c>
      <c r="B21" s="79">
        <v>22.63</v>
      </c>
      <c r="C21" s="79">
        <v>40.82</v>
      </c>
    </row>
    <row r="22" spans="1:3" x14ac:dyDescent="0.25">
      <c r="A22" s="8" t="s">
        <v>24</v>
      </c>
      <c r="B22" s="80">
        <v>21.071666666666669</v>
      </c>
      <c r="C22" s="80">
        <v>25.296666666666663</v>
      </c>
    </row>
    <row r="23" spans="1:3" x14ac:dyDescent="0.25">
      <c r="A23" s="8" t="s">
        <v>25</v>
      </c>
      <c r="B23" s="79">
        <v>12</v>
      </c>
      <c r="C23" s="79">
        <v>33</v>
      </c>
    </row>
    <row r="24" spans="1:3" x14ac:dyDescent="0.25">
      <c r="A24" s="8" t="s">
        <v>26</v>
      </c>
      <c r="B24" s="80">
        <v>9.8611716547415789</v>
      </c>
      <c r="C24" s="80">
        <v>10.179515534663953</v>
      </c>
    </row>
    <row r="25" spans="1:3" x14ac:dyDescent="0.25">
      <c r="A25" s="8" t="s">
        <v>27</v>
      </c>
      <c r="B25" s="79">
        <v>14.65</v>
      </c>
      <c r="C25" s="79">
        <v>25.5</v>
      </c>
    </row>
    <row r="26" spans="1:3" x14ac:dyDescent="0.25">
      <c r="A26" s="8" t="s">
        <v>28</v>
      </c>
      <c r="B26" s="79">
        <v>30</v>
      </c>
      <c r="C26" s="79">
        <v>24.939999999999998</v>
      </c>
    </row>
    <row r="27" spans="1:3" x14ac:dyDescent="0.25">
      <c r="A27" s="8" t="s">
        <v>29</v>
      </c>
      <c r="B27" s="79" t="s">
        <v>77</v>
      </c>
      <c r="C27" s="79" t="s">
        <v>77</v>
      </c>
    </row>
    <row r="28" spans="1:3" x14ac:dyDescent="0.25">
      <c r="A28" s="8" t="s">
        <v>30</v>
      </c>
      <c r="B28" s="79" t="s">
        <v>77</v>
      </c>
      <c r="C28" s="79" t="s">
        <v>77</v>
      </c>
    </row>
    <row r="29" spans="1:3" x14ac:dyDescent="0.25">
      <c r="A29" s="8" t="s">
        <v>31</v>
      </c>
      <c r="B29" s="79">
        <v>100</v>
      </c>
      <c r="C29" s="79">
        <v>40</v>
      </c>
    </row>
    <row r="30" spans="1:3" x14ac:dyDescent="0.25">
      <c r="A30" s="8" t="s">
        <v>32</v>
      </c>
      <c r="B30" s="79">
        <v>22.3</v>
      </c>
      <c r="C30" s="79">
        <v>19.5</v>
      </c>
    </row>
    <row r="31" spans="1:3" ht="15.75" thickBot="1" x14ac:dyDescent="0.3">
      <c r="A31" s="10" t="s">
        <v>33</v>
      </c>
      <c r="B31" s="81">
        <v>7.21</v>
      </c>
      <c r="C31" s="81">
        <v>10.39</v>
      </c>
    </row>
    <row r="32" spans="1:3" ht="15.75" thickTop="1" x14ac:dyDescent="0.25">
      <c r="A32" s="11" t="s">
        <v>75</v>
      </c>
      <c r="B32" s="82">
        <f>AVERAGE(B6:B31)</f>
        <v>22.495822628471373</v>
      </c>
      <c r="C32" s="82">
        <f>AVERAGE(C6:C31)</f>
        <v>26.404399226144807</v>
      </c>
    </row>
    <row r="34" spans="1:1" x14ac:dyDescent="0.25">
      <c r="A34" s="43" t="s">
        <v>74</v>
      </c>
    </row>
    <row r="35" spans="1:1" x14ac:dyDescent="0.25">
      <c r="A35" s="43" t="s">
        <v>73</v>
      </c>
    </row>
  </sheetData>
  <mergeCells count="2">
    <mergeCell ref="B4:C4"/>
    <mergeCell ref="A4:A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9" zoomScale="85" zoomScaleNormal="85" workbookViewId="0">
      <selection activeCell="A35" sqref="A35:XFD61"/>
    </sheetView>
  </sheetViews>
  <sheetFormatPr defaultRowHeight="15" x14ac:dyDescent="0.25"/>
  <cols>
    <col min="1" max="1" width="18.42578125" customWidth="1"/>
    <col min="2" max="2" width="12.7109375" style="44" customWidth="1"/>
    <col min="3" max="7" width="12.7109375" customWidth="1"/>
    <col min="8" max="8" width="12.7109375" style="44" customWidth="1"/>
    <col min="9" max="10" width="12.7109375" customWidth="1"/>
  </cols>
  <sheetData>
    <row r="1" spans="1:10" x14ac:dyDescent="0.25">
      <c r="A1" s="1" t="s">
        <v>78</v>
      </c>
      <c r="B1" s="1"/>
    </row>
    <row r="4" spans="1:10" x14ac:dyDescent="0.25">
      <c r="A4" s="210" t="s">
        <v>35</v>
      </c>
      <c r="B4" s="214" t="s">
        <v>84</v>
      </c>
      <c r="C4" s="215"/>
      <c r="D4" s="215"/>
      <c r="E4" s="215"/>
      <c r="F4" s="215"/>
      <c r="G4" s="215"/>
      <c r="H4" s="216"/>
      <c r="I4" s="212" t="s">
        <v>87</v>
      </c>
      <c r="J4" s="212" t="s">
        <v>4</v>
      </c>
    </row>
    <row r="5" spans="1:10" ht="30" customHeight="1" thickBot="1" x14ac:dyDescent="0.3">
      <c r="A5" s="211"/>
      <c r="B5" s="48" t="s">
        <v>85</v>
      </c>
      <c r="C5" s="49" t="s">
        <v>79</v>
      </c>
      <c r="D5" s="49" t="s">
        <v>80</v>
      </c>
      <c r="E5" s="49" t="s">
        <v>81</v>
      </c>
      <c r="F5" s="49" t="s">
        <v>82</v>
      </c>
      <c r="G5" s="49" t="s">
        <v>83</v>
      </c>
      <c r="H5" s="49" t="s">
        <v>86</v>
      </c>
      <c r="I5" s="213"/>
      <c r="J5" s="213"/>
    </row>
    <row r="6" spans="1:10" ht="15.75" thickTop="1" x14ac:dyDescent="0.25">
      <c r="A6" s="6" t="s">
        <v>261</v>
      </c>
      <c r="B6" s="52">
        <f>SUM(C6:G6)</f>
        <v>238.34</v>
      </c>
      <c r="C6" s="53">
        <v>59.51</v>
      </c>
      <c r="D6" s="53">
        <v>57.43</v>
      </c>
      <c r="E6" s="53">
        <v>118.9</v>
      </c>
      <c r="F6" s="53">
        <v>0</v>
      </c>
      <c r="G6" s="53">
        <v>2.5</v>
      </c>
      <c r="H6" s="53"/>
      <c r="I6" s="53">
        <v>17.100000000000001</v>
      </c>
      <c r="J6" s="53">
        <f>SUM(C6:I6)</f>
        <v>255.44</v>
      </c>
    </row>
    <row r="7" spans="1:10" x14ac:dyDescent="0.25">
      <c r="A7" s="7" t="s">
        <v>289</v>
      </c>
      <c r="B7" s="54">
        <v>57.552</v>
      </c>
      <c r="C7" s="55">
        <v>12.738</v>
      </c>
      <c r="D7" s="55">
        <v>7.3970000000000002</v>
      </c>
      <c r="E7" s="55">
        <v>25.641999999999999</v>
      </c>
      <c r="F7" s="55">
        <v>11.775</v>
      </c>
      <c r="G7" s="55">
        <v>0</v>
      </c>
      <c r="H7" s="55"/>
      <c r="I7" s="55">
        <v>9.1</v>
      </c>
      <c r="J7" s="55">
        <v>66.652000000000001</v>
      </c>
    </row>
    <row r="8" spans="1:10" x14ac:dyDescent="0.25">
      <c r="A8" s="7" t="s">
        <v>263</v>
      </c>
      <c r="B8" s="54">
        <v>580.74</v>
      </c>
      <c r="C8" s="55">
        <v>73.040000000000006</v>
      </c>
      <c r="D8" s="55">
        <v>119.2</v>
      </c>
      <c r="E8" s="55">
        <v>388.5</v>
      </c>
      <c r="F8" s="55"/>
      <c r="G8" s="55"/>
      <c r="H8" s="55"/>
      <c r="I8" s="55">
        <v>34.06</v>
      </c>
      <c r="J8" s="55">
        <v>614.79999999999995</v>
      </c>
    </row>
    <row r="9" spans="1:10" x14ac:dyDescent="0.25">
      <c r="A9" s="7" t="s">
        <v>262</v>
      </c>
      <c r="B9" s="54">
        <v>1461.63</v>
      </c>
      <c r="C9" s="55">
        <v>196.81</v>
      </c>
      <c r="D9" s="55">
        <v>312.96999999999997</v>
      </c>
      <c r="E9" s="55">
        <v>889.35</v>
      </c>
      <c r="F9" s="55">
        <v>59.5</v>
      </c>
      <c r="G9" s="55">
        <v>3</v>
      </c>
      <c r="H9" s="55"/>
      <c r="I9" s="55">
        <v>241.82000000000002</v>
      </c>
      <c r="J9" s="55">
        <v>1703.45</v>
      </c>
    </row>
    <row r="10" spans="1:10" x14ac:dyDescent="0.25">
      <c r="A10" s="7" t="s">
        <v>288</v>
      </c>
      <c r="B10" s="54">
        <v>139.39300000000003</v>
      </c>
      <c r="C10" s="55">
        <v>22.827999999999999</v>
      </c>
      <c r="D10" s="55">
        <v>38.349000000000004</v>
      </c>
      <c r="E10" s="55">
        <v>71.563000000000002</v>
      </c>
      <c r="F10" s="55">
        <v>2.9910000000000001</v>
      </c>
      <c r="G10" s="55">
        <v>0</v>
      </c>
      <c r="H10" s="55">
        <v>3.6619999999999999</v>
      </c>
      <c r="I10" s="55">
        <v>3.258</v>
      </c>
      <c r="J10" s="55">
        <v>142.65100000000001</v>
      </c>
    </row>
    <row r="11" spans="1:10" x14ac:dyDescent="0.25">
      <c r="A11" s="7" t="s">
        <v>264</v>
      </c>
      <c r="B11" s="54">
        <v>576.57599999999991</v>
      </c>
      <c r="C11" s="55">
        <v>52.884</v>
      </c>
      <c r="D11" s="55">
        <v>97.837000000000003</v>
      </c>
      <c r="E11" s="55">
        <v>396.16300000000001</v>
      </c>
      <c r="F11" s="55">
        <v>9.2519999999999989</v>
      </c>
      <c r="G11" s="55">
        <v>20.440000000000001</v>
      </c>
      <c r="H11" s="55"/>
      <c r="I11" s="55">
        <v>69.072000000000003</v>
      </c>
      <c r="J11" s="55">
        <v>645.64799999999991</v>
      </c>
    </row>
    <row r="12" spans="1:10" x14ac:dyDescent="0.25">
      <c r="A12" s="7" t="s">
        <v>266</v>
      </c>
      <c r="B12" s="54">
        <v>1440.3600000000001</v>
      </c>
      <c r="C12" s="55">
        <v>216.93</v>
      </c>
      <c r="D12" s="55">
        <v>341.75</v>
      </c>
      <c r="E12" s="55">
        <v>585.45999999999992</v>
      </c>
      <c r="F12" s="55">
        <v>181.95</v>
      </c>
      <c r="G12" s="55">
        <v>114.27000000000001</v>
      </c>
      <c r="H12" s="55"/>
      <c r="I12" s="55">
        <v>63.78</v>
      </c>
      <c r="J12" s="55">
        <v>1504.14</v>
      </c>
    </row>
    <row r="13" spans="1:10" x14ac:dyDescent="0.25">
      <c r="A13" s="7" t="s">
        <v>265</v>
      </c>
      <c r="B13" s="54">
        <v>500.42700000000002</v>
      </c>
      <c r="C13" s="55">
        <v>57.57</v>
      </c>
      <c r="D13" s="55">
        <v>113.53899999999999</v>
      </c>
      <c r="E13" s="55">
        <v>223.35400000000001</v>
      </c>
      <c r="F13" s="55">
        <v>105.80199999999999</v>
      </c>
      <c r="G13" s="55">
        <v>0.16200000000000001</v>
      </c>
      <c r="H13" s="55"/>
      <c r="I13" s="55">
        <v>188.14699999999999</v>
      </c>
      <c r="J13" s="55">
        <v>688.57399999999996</v>
      </c>
    </row>
    <row r="14" spans="1:10" x14ac:dyDescent="0.25">
      <c r="A14" s="7" t="s">
        <v>267</v>
      </c>
      <c r="B14" s="54">
        <v>433.245</v>
      </c>
      <c r="C14" s="55">
        <v>32.964999999999996</v>
      </c>
      <c r="D14" s="55">
        <v>91.509999999999991</v>
      </c>
      <c r="E14" s="55">
        <v>307.35200000000003</v>
      </c>
      <c r="F14" s="55">
        <v>1.4179999999999999</v>
      </c>
      <c r="G14" s="55">
        <v>0</v>
      </c>
      <c r="H14" s="55"/>
      <c r="I14" s="55">
        <v>12.132</v>
      </c>
      <c r="J14" s="55">
        <v>445.37700000000001</v>
      </c>
    </row>
    <row r="15" spans="1:10" x14ac:dyDescent="0.25">
      <c r="A15" s="7" t="s">
        <v>268</v>
      </c>
      <c r="B15" s="54">
        <v>247.50200000000001</v>
      </c>
      <c r="C15" s="55">
        <v>16.648</v>
      </c>
      <c r="D15" s="55">
        <v>43.981000000000002</v>
      </c>
      <c r="E15" s="55">
        <v>160.85</v>
      </c>
      <c r="F15" s="55">
        <v>21.823</v>
      </c>
      <c r="G15" s="55">
        <v>4.2</v>
      </c>
      <c r="H15" s="55"/>
      <c r="I15" s="55">
        <v>43.35</v>
      </c>
      <c r="J15" s="55">
        <v>290.85199999999998</v>
      </c>
    </row>
    <row r="16" spans="1:10" x14ac:dyDescent="0.25">
      <c r="A16" s="7" t="s">
        <v>269</v>
      </c>
      <c r="B16" s="54">
        <v>533.755</v>
      </c>
      <c r="C16" s="55">
        <v>48.301000000000002</v>
      </c>
      <c r="D16" s="55">
        <v>94.16</v>
      </c>
      <c r="E16" s="55">
        <v>359.93700000000001</v>
      </c>
      <c r="F16" s="55">
        <v>31.356999999999999</v>
      </c>
      <c r="G16" s="55">
        <v>0</v>
      </c>
      <c r="H16" s="55"/>
      <c r="I16" s="55">
        <v>8.3680000000000003</v>
      </c>
      <c r="J16" s="55">
        <v>542.12300000000005</v>
      </c>
    </row>
    <row r="17" spans="1:10" x14ac:dyDescent="0.25">
      <c r="A17" s="7" t="s">
        <v>270</v>
      </c>
      <c r="B17" s="54">
        <v>354.55000000000007</v>
      </c>
      <c r="C17" s="55">
        <v>31.450000000000003</v>
      </c>
      <c r="D17" s="55">
        <v>64.099999999999994</v>
      </c>
      <c r="E17" s="55">
        <v>212.25</v>
      </c>
      <c r="F17" s="55">
        <v>9.3000000000000007</v>
      </c>
      <c r="G17" s="55">
        <v>37.450000000000003</v>
      </c>
      <c r="H17" s="55"/>
      <c r="I17" s="55">
        <v>0.5</v>
      </c>
      <c r="J17" s="55">
        <v>355.05000000000007</v>
      </c>
    </row>
    <row r="18" spans="1:10" x14ac:dyDescent="0.25">
      <c r="A18" s="8" t="s">
        <v>271</v>
      </c>
      <c r="B18" s="56">
        <f>SUM(C18:G18)</f>
        <v>424.03</v>
      </c>
      <c r="C18" s="55">
        <v>35.200000000000003</v>
      </c>
      <c r="D18" s="55">
        <v>84.68</v>
      </c>
      <c r="E18" s="55">
        <v>280.95</v>
      </c>
      <c r="F18" s="55">
        <v>9</v>
      </c>
      <c r="G18" s="55">
        <v>14.2</v>
      </c>
      <c r="H18" s="55"/>
      <c r="I18" s="55">
        <v>19.850000000000001</v>
      </c>
      <c r="J18" s="55">
        <v>443.88</v>
      </c>
    </row>
    <row r="19" spans="1:10" x14ac:dyDescent="0.25">
      <c r="A19" s="8" t="s">
        <v>272</v>
      </c>
      <c r="B19" s="56">
        <f>SUM(C19:G19)</f>
        <v>3548.6860000000001</v>
      </c>
      <c r="C19" s="55">
        <v>455.45</v>
      </c>
      <c r="D19" s="55">
        <v>817.10599999999999</v>
      </c>
      <c r="E19" s="55">
        <v>1667.8130000000001</v>
      </c>
      <c r="F19" s="55">
        <v>350.61799999999999</v>
      </c>
      <c r="G19" s="55">
        <v>257.69900000000001</v>
      </c>
      <c r="H19" s="55"/>
      <c r="I19" s="55">
        <v>888.61199999999997</v>
      </c>
      <c r="J19" s="55">
        <f>SUM(C19:I19)</f>
        <v>4437.2979999999998</v>
      </c>
    </row>
    <row r="20" spans="1:10" x14ac:dyDescent="0.25">
      <c r="A20" s="8" t="s">
        <v>274</v>
      </c>
      <c r="B20" s="56">
        <v>1248.8530000000001</v>
      </c>
      <c r="C20" s="55">
        <v>142.995</v>
      </c>
      <c r="D20" s="55">
        <v>236.13</v>
      </c>
      <c r="E20" s="55">
        <v>646.88900000000001</v>
      </c>
      <c r="F20" s="55">
        <v>87.028000000000006</v>
      </c>
      <c r="G20" s="55">
        <v>67.766000000000005</v>
      </c>
      <c r="H20" s="55">
        <v>68.045000000000002</v>
      </c>
      <c r="I20" s="55">
        <v>168.42699999999999</v>
      </c>
      <c r="J20" s="55">
        <v>1417.28</v>
      </c>
    </row>
    <row r="21" spans="1:10" x14ac:dyDescent="0.25">
      <c r="A21" s="8" t="s">
        <v>273</v>
      </c>
      <c r="B21" s="56">
        <v>529.06999999999994</v>
      </c>
      <c r="C21" s="55">
        <v>57.170000000000009</v>
      </c>
      <c r="D21" s="55">
        <v>108.9</v>
      </c>
      <c r="E21" s="55">
        <v>199.5</v>
      </c>
      <c r="F21" s="55">
        <v>158.4</v>
      </c>
      <c r="G21" s="55">
        <v>5.0999999999999996</v>
      </c>
      <c r="H21" s="55"/>
      <c r="I21" s="55">
        <v>30.799999999999997</v>
      </c>
      <c r="J21" s="55">
        <v>559.87</v>
      </c>
    </row>
    <row r="22" spans="1:10" x14ac:dyDescent="0.25">
      <c r="A22" s="8" t="s">
        <v>275</v>
      </c>
      <c r="B22" s="56">
        <v>443.113</v>
      </c>
      <c r="C22" s="55">
        <v>43.173000000000002</v>
      </c>
      <c r="D22" s="55">
        <v>93.733999999999995</v>
      </c>
      <c r="E22" s="55">
        <v>189.93700000000001</v>
      </c>
      <c r="F22" s="55">
        <v>65.822999999999993</v>
      </c>
      <c r="G22" s="55">
        <v>36.639000000000003</v>
      </c>
      <c r="H22" s="55">
        <v>13.807</v>
      </c>
      <c r="I22" s="55">
        <v>17.131</v>
      </c>
      <c r="J22" s="55">
        <v>460.24400000000003</v>
      </c>
    </row>
    <row r="23" spans="1:10" x14ac:dyDescent="0.25">
      <c r="A23" s="8" t="s">
        <v>276</v>
      </c>
      <c r="B23" s="56">
        <f>SUM(C23:G23)</f>
        <v>250.9</v>
      </c>
      <c r="C23" s="55">
        <v>34.1</v>
      </c>
      <c r="D23" s="55">
        <v>40.4</v>
      </c>
      <c r="E23" s="55">
        <v>120.3</v>
      </c>
      <c r="F23" s="55">
        <v>56.1</v>
      </c>
      <c r="G23" s="55">
        <v>0</v>
      </c>
      <c r="H23" s="55"/>
      <c r="I23" s="55">
        <v>3.5</v>
      </c>
      <c r="J23" s="55">
        <v>254.4</v>
      </c>
    </row>
    <row r="24" spans="1:10" x14ac:dyDescent="0.25">
      <c r="A24" s="8" t="s">
        <v>277</v>
      </c>
      <c r="B24" s="56">
        <v>944.45</v>
      </c>
      <c r="C24" s="55">
        <v>103.9</v>
      </c>
      <c r="D24" s="55">
        <v>182.5</v>
      </c>
      <c r="E24" s="55">
        <v>628.25</v>
      </c>
      <c r="F24" s="55">
        <v>14</v>
      </c>
      <c r="G24" s="55">
        <v>3.9</v>
      </c>
      <c r="H24" s="55">
        <v>11.899999999999999</v>
      </c>
      <c r="I24" s="55">
        <v>150.35000000000002</v>
      </c>
      <c r="J24" s="55">
        <v>1094.8000000000002</v>
      </c>
    </row>
    <row r="25" spans="1:10" x14ac:dyDescent="0.25">
      <c r="A25" s="8" t="s">
        <v>279</v>
      </c>
      <c r="B25" s="56">
        <v>572.6</v>
      </c>
      <c r="C25" s="55">
        <v>71.399999999999991</v>
      </c>
      <c r="D25" s="55">
        <v>129.19999999999999</v>
      </c>
      <c r="E25" s="55">
        <v>326.10000000000002</v>
      </c>
      <c r="F25" s="55">
        <v>41.6</v>
      </c>
      <c r="G25" s="55">
        <v>4.3</v>
      </c>
      <c r="H25" s="55"/>
      <c r="I25" s="55">
        <v>65.400000000000006</v>
      </c>
      <c r="J25" s="55">
        <v>638</v>
      </c>
    </row>
    <row r="26" spans="1:10" x14ac:dyDescent="0.25">
      <c r="A26" s="8" t="s">
        <v>278</v>
      </c>
      <c r="B26" s="56">
        <v>415.47999999999996</v>
      </c>
      <c r="C26" s="55">
        <v>62.09</v>
      </c>
      <c r="D26" s="55">
        <v>104</v>
      </c>
      <c r="E26" s="55">
        <v>222.04</v>
      </c>
      <c r="F26" s="55">
        <v>27.35</v>
      </c>
      <c r="G26" s="55">
        <v>0</v>
      </c>
      <c r="H26" s="55"/>
      <c r="I26" s="55">
        <v>165.16</v>
      </c>
      <c r="J26" s="55">
        <v>580.64</v>
      </c>
    </row>
    <row r="27" spans="1:10" x14ac:dyDescent="0.25">
      <c r="A27" s="8" t="s">
        <v>280</v>
      </c>
      <c r="B27" s="56">
        <v>83.8</v>
      </c>
      <c r="C27" s="55">
        <v>5.0780000000000003</v>
      </c>
      <c r="D27" s="55">
        <v>10.79</v>
      </c>
      <c r="E27" s="55">
        <v>49.600999999999999</v>
      </c>
      <c r="F27" s="55">
        <v>0</v>
      </c>
      <c r="G27" s="55">
        <v>18.327000000000002</v>
      </c>
      <c r="H27" s="55"/>
      <c r="I27" s="55">
        <v>0</v>
      </c>
      <c r="J27" s="55">
        <v>83.8</v>
      </c>
    </row>
    <row r="28" spans="1:10" x14ac:dyDescent="0.25">
      <c r="A28" s="8" t="s">
        <v>281</v>
      </c>
      <c r="B28" s="56">
        <v>43.525999999999996</v>
      </c>
      <c r="C28" s="55">
        <v>3.26</v>
      </c>
      <c r="D28" s="55">
        <v>6.5549999999999997</v>
      </c>
      <c r="E28" s="55">
        <v>16.518000000000001</v>
      </c>
      <c r="F28" s="55">
        <v>17.193000000000001</v>
      </c>
      <c r="G28" s="55">
        <v>0</v>
      </c>
      <c r="H28" s="55"/>
      <c r="I28" s="55">
        <v>0</v>
      </c>
      <c r="J28" s="55">
        <v>43.526000000000003</v>
      </c>
    </row>
    <row r="29" spans="1:10" x14ac:dyDescent="0.25">
      <c r="A29" s="8" t="s">
        <v>282</v>
      </c>
      <c r="B29" s="56">
        <f>SUM(C29:G29)</f>
        <v>73.046000000000006</v>
      </c>
      <c r="C29" s="55">
        <v>7.3970000000000002</v>
      </c>
      <c r="D29" s="55">
        <v>10.702999999999999</v>
      </c>
      <c r="E29" s="55">
        <v>41.654000000000003</v>
      </c>
      <c r="F29" s="55">
        <v>9.2919999999999998</v>
      </c>
      <c r="G29" s="55">
        <v>4</v>
      </c>
      <c r="H29" s="55"/>
      <c r="I29" s="55">
        <v>0</v>
      </c>
      <c r="J29" s="55">
        <v>73.046000000000006</v>
      </c>
    </row>
    <row r="30" spans="1:10" x14ac:dyDescent="0.25">
      <c r="A30" s="8" t="s">
        <v>283</v>
      </c>
      <c r="B30" s="56">
        <v>1104.5519999999999</v>
      </c>
      <c r="C30" s="55">
        <v>135.64699999999999</v>
      </c>
      <c r="D30" s="55">
        <v>268.56</v>
      </c>
      <c r="E30" s="55">
        <v>530.96799999999996</v>
      </c>
      <c r="F30" s="55">
        <v>168.37700000000001</v>
      </c>
      <c r="G30" s="55">
        <v>1</v>
      </c>
      <c r="H30" s="55"/>
      <c r="I30" s="55">
        <v>45.817999999999998</v>
      </c>
      <c r="J30" s="55">
        <v>1150.3699999999999</v>
      </c>
    </row>
    <row r="31" spans="1:10" ht="15.75" thickBot="1" x14ac:dyDescent="0.3">
      <c r="A31" s="10" t="s">
        <v>284</v>
      </c>
      <c r="B31" s="57">
        <v>724.89999999999986</v>
      </c>
      <c r="C31" s="58">
        <v>65.78</v>
      </c>
      <c r="D31" s="58">
        <v>135.20000000000002</v>
      </c>
      <c r="E31" s="58">
        <v>460.91</v>
      </c>
      <c r="F31" s="58">
        <v>60.379999999999995</v>
      </c>
      <c r="G31" s="58">
        <v>2.63</v>
      </c>
      <c r="H31" s="58"/>
      <c r="I31" s="58">
        <v>143.97</v>
      </c>
      <c r="J31" s="58">
        <v>868.86999999999989</v>
      </c>
    </row>
    <row r="32" spans="1:10" ht="15.75" thickTop="1" x14ac:dyDescent="0.25">
      <c r="A32" s="11" t="s">
        <v>4</v>
      </c>
      <c r="B32" s="59">
        <f>SUM(B6:B31)</f>
        <v>16971.075999999997</v>
      </c>
      <c r="C32" s="53">
        <f t="shared" ref="C32:J32" si="0">SUM(C6:C31)</f>
        <v>2044.3140000000003</v>
      </c>
      <c r="D32" s="53">
        <f t="shared" si="0"/>
        <v>3610.6809999999996</v>
      </c>
      <c r="E32" s="53">
        <f t="shared" si="0"/>
        <v>9120.7510000000002</v>
      </c>
      <c r="F32" s="53">
        <f t="shared" si="0"/>
        <v>1500.3289999999997</v>
      </c>
      <c r="G32" s="53">
        <f t="shared" si="0"/>
        <v>597.58299999999997</v>
      </c>
      <c r="H32" s="53">
        <f t="shared" si="0"/>
        <v>97.414000000000016</v>
      </c>
      <c r="I32" s="53">
        <f t="shared" si="0"/>
        <v>2389.7049999999999</v>
      </c>
      <c r="J32" s="53">
        <f t="shared" si="0"/>
        <v>19360.780999999999</v>
      </c>
    </row>
  </sheetData>
  <sortState ref="A6:J31">
    <sortCondition ref="A6:A31"/>
  </sortState>
  <mergeCells count="4">
    <mergeCell ref="A4:A5"/>
    <mergeCell ref="I4:I5"/>
    <mergeCell ref="J4:J5"/>
    <mergeCell ref="B4:H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18.42578125" customWidth="1"/>
    <col min="2" max="10" width="12.7109375" customWidth="1"/>
  </cols>
  <sheetData>
    <row r="1" spans="1:10" x14ac:dyDescent="0.25">
      <c r="A1" s="1" t="s">
        <v>88</v>
      </c>
    </row>
    <row r="4" spans="1:10" x14ac:dyDescent="0.25">
      <c r="A4" s="210" t="s">
        <v>101</v>
      </c>
      <c r="B4" s="214" t="s">
        <v>84</v>
      </c>
      <c r="C4" s="215"/>
      <c r="D4" s="215"/>
      <c r="E4" s="215"/>
      <c r="F4" s="215"/>
      <c r="G4" s="215"/>
      <c r="H4" s="216"/>
      <c r="I4" s="212" t="s">
        <v>87</v>
      </c>
      <c r="J4" s="212" t="s">
        <v>4</v>
      </c>
    </row>
    <row r="5" spans="1:10" ht="30.75" thickBot="1" x14ac:dyDescent="0.3">
      <c r="A5" s="211"/>
      <c r="B5" s="48" t="s">
        <v>85</v>
      </c>
      <c r="C5" s="49" t="s">
        <v>79</v>
      </c>
      <c r="D5" s="49" t="s">
        <v>80</v>
      </c>
      <c r="E5" s="49" t="s">
        <v>81</v>
      </c>
      <c r="F5" s="49" t="s">
        <v>82</v>
      </c>
      <c r="G5" s="49" t="s">
        <v>83</v>
      </c>
      <c r="H5" s="49" t="s">
        <v>86</v>
      </c>
      <c r="I5" s="213"/>
      <c r="J5" s="213"/>
    </row>
    <row r="6" spans="1:10" ht="15.75" thickTop="1" x14ac:dyDescent="0.25">
      <c r="A6" s="47" t="s">
        <v>89</v>
      </c>
      <c r="B6" s="47">
        <v>1323</v>
      </c>
      <c r="C6" s="47">
        <v>0</v>
      </c>
      <c r="D6" s="47">
        <v>0</v>
      </c>
      <c r="E6" s="47">
        <v>533</v>
      </c>
      <c r="F6" s="47">
        <v>664</v>
      </c>
      <c r="G6" s="47">
        <v>119</v>
      </c>
      <c r="H6" s="47">
        <v>7</v>
      </c>
      <c r="I6" s="47">
        <v>1295</v>
      </c>
      <c r="J6" s="47">
        <v>2618</v>
      </c>
    </row>
    <row r="7" spans="1:10" x14ac:dyDescent="0.25">
      <c r="A7" s="46" t="s">
        <v>90</v>
      </c>
      <c r="B7" s="46">
        <v>7459</v>
      </c>
      <c r="C7" s="46">
        <v>11</v>
      </c>
      <c r="D7" s="46">
        <v>540</v>
      </c>
      <c r="E7" s="46">
        <v>5527</v>
      </c>
      <c r="F7" s="46">
        <v>1083</v>
      </c>
      <c r="G7" s="46">
        <v>236</v>
      </c>
      <c r="H7" s="46">
        <v>62</v>
      </c>
      <c r="I7" s="46">
        <v>1463</v>
      </c>
      <c r="J7" s="46">
        <v>8922</v>
      </c>
    </row>
    <row r="8" spans="1:10" x14ac:dyDescent="0.25">
      <c r="A8" s="46" t="s">
        <v>91</v>
      </c>
      <c r="B8" s="46">
        <v>4658</v>
      </c>
      <c r="C8" s="46">
        <v>261</v>
      </c>
      <c r="D8" s="46">
        <v>984</v>
      </c>
      <c r="E8" s="46">
        <v>2871</v>
      </c>
      <c r="F8" s="46">
        <v>326</v>
      </c>
      <c r="G8" s="46">
        <v>192</v>
      </c>
      <c r="H8" s="46">
        <v>24</v>
      </c>
      <c r="I8" s="46">
        <v>426</v>
      </c>
      <c r="J8" s="46">
        <v>5084</v>
      </c>
    </row>
    <row r="9" spans="1:10" x14ac:dyDescent="0.25">
      <c r="A9" s="46" t="s">
        <v>92</v>
      </c>
      <c r="B9" s="46">
        <v>4826</v>
      </c>
      <c r="C9" s="46">
        <v>817</v>
      </c>
      <c r="D9" s="46">
        <v>1317</v>
      </c>
      <c r="E9" s="46">
        <v>2262</v>
      </c>
      <c r="F9" s="46">
        <v>193</v>
      </c>
      <c r="G9" s="46">
        <v>218</v>
      </c>
      <c r="H9" s="46">
        <v>19</v>
      </c>
      <c r="I9" s="46">
        <v>367</v>
      </c>
      <c r="J9" s="46">
        <v>5193</v>
      </c>
    </row>
    <row r="10" spans="1:10" x14ac:dyDescent="0.25">
      <c r="A10" s="46" t="s">
        <v>93</v>
      </c>
      <c r="B10" s="46">
        <v>3665</v>
      </c>
      <c r="C10" s="46">
        <v>964</v>
      </c>
      <c r="D10" s="46">
        <v>1311</v>
      </c>
      <c r="E10" s="46">
        <v>1188</v>
      </c>
      <c r="F10" s="46">
        <v>87</v>
      </c>
      <c r="G10" s="46">
        <v>102</v>
      </c>
      <c r="H10" s="46">
        <v>13</v>
      </c>
      <c r="I10" s="46">
        <v>232</v>
      </c>
      <c r="J10" s="46">
        <v>3897</v>
      </c>
    </row>
    <row r="11" spans="1:10" ht="15.75" thickBot="1" x14ac:dyDescent="0.3">
      <c r="A11" s="50" t="s">
        <v>94</v>
      </c>
      <c r="B11" s="50">
        <v>1353</v>
      </c>
      <c r="C11" s="50">
        <v>649</v>
      </c>
      <c r="D11" s="50">
        <v>490</v>
      </c>
      <c r="E11" s="50">
        <v>171</v>
      </c>
      <c r="F11" s="50">
        <v>28</v>
      </c>
      <c r="G11" s="50">
        <v>12</v>
      </c>
      <c r="H11" s="50">
        <v>3</v>
      </c>
      <c r="I11" s="50">
        <v>155</v>
      </c>
      <c r="J11" s="50">
        <v>1508</v>
      </c>
    </row>
    <row r="12" spans="1:10" ht="15.75" thickTop="1" x14ac:dyDescent="0.25">
      <c r="A12" s="47" t="s">
        <v>4</v>
      </c>
      <c r="B12" s="47">
        <v>23284</v>
      </c>
      <c r="C12" s="47">
        <v>2702</v>
      </c>
      <c r="D12" s="47">
        <v>4642</v>
      </c>
      <c r="E12" s="47">
        <v>12552</v>
      </c>
      <c r="F12" s="47">
        <v>2381</v>
      </c>
      <c r="G12" s="47">
        <v>879</v>
      </c>
      <c r="H12" s="47">
        <v>128</v>
      </c>
      <c r="I12" s="47">
        <v>3938</v>
      </c>
      <c r="J12" s="47">
        <v>27222</v>
      </c>
    </row>
    <row r="22" spans="10:10" x14ac:dyDescent="0.25">
      <c r="J22" s="45"/>
    </row>
    <row r="23" spans="10:10" x14ac:dyDescent="0.25">
      <c r="J23" s="45"/>
    </row>
    <row r="24" spans="10:10" x14ac:dyDescent="0.25">
      <c r="J24" s="45"/>
    </row>
    <row r="25" spans="10:10" x14ac:dyDescent="0.25">
      <c r="J25" s="45"/>
    </row>
    <row r="26" spans="10:10" x14ac:dyDescent="0.25">
      <c r="J26" s="45"/>
    </row>
  </sheetData>
  <mergeCells count="4">
    <mergeCell ref="A4:A5"/>
    <mergeCell ref="B4:H4"/>
    <mergeCell ref="I4:I5"/>
    <mergeCell ref="J4:J5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4" workbookViewId="0"/>
  </sheetViews>
  <sheetFormatPr defaultRowHeight="15" x14ac:dyDescent="0.25"/>
  <cols>
    <col min="1" max="1" width="18.42578125" style="45" customWidth="1"/>
    <col min="2" max="6" width="12.7109375" style="45" customWidth="1"/>
    <col min="7" max="16384" width="9.140625" style="45"/>
  </cols>
  <sheetData>
    <row r="1" spans="1:6" x14ac:dyDescent="0.25">
      <c r="A1" s="1" t="s">
        <v>95</v>
      </c>
    </row>
    <row r="4" spans="1:6" ht="15" customHeight="1" x14ac:dyDescent="0.25">
      <c r="A4" s="210" t="s">
        <v>100</v>
      </c>
      <c r="B4" s="215" t="s">
        <v>84</v>
      </c>
      <c r="C4" s="215"/>
      <c r="D4" s="215"/>
      <c r="E4" s="216"/>
      <c r="F4" s="212" t="s">
        <v>4</v>
      </c>
    </row>
    <row r="5" spans="1:6" ht="45.75" thickBot="1" x14ac:dyDescent="0.3">
      <c r="A5" s="211"/>
      <c r="B5" s="51" t="s">
        <v>79</v>
      </c>
      <c r="C5" s="51" t="s">
        <v>80</v>
      </c>
      <c r="D5" s="51" t="s">
        <v>103</v>
      </c>
      <c r="E5" s="51" t="s">
        <v>102</v>
      </c>
      <c r="F5" s="213"/>
    </row>
    <row r="6" spans="1:6" ht="15.75" thickTop="1" x14ac:dyDescent="0.25">
      <c r="A6" s="47" t="s">
        <v>96</v>
      </c>
      <c r="B6" s="47">
        <v>429</v>
      </c>
      <c r="C6" s="47">
        <v>637</v>
      </c>
      <c r="D6" s="47">
        <v>2142</v>
      </c>
      <c r="E6" s="47">
        <v>1608</v>
      </c>
      <c r="F6" s="47">
        <v>4816</v>
      </c>
    </row>
    <row r="7" spans="1:6" x14ac:dyDescent="0.25">
      <c r="A7" s="46" t="s">
        <v>97</v>
      </c>
      <c r="B7" s="46">
        <v>395</v>
      </c>
      <c r="C7" s="46">
        <v>644</v>
      </c>
      <c r="D7" s="46">
        <v>1318</v>
      </c>
      <c r="E7" s="46">
        <v>1425</v>
      </c>
      <c r="F7" s="46">
        <v>3782</v>
      </c>
    </row>
    <row r="8" spans="1:6" x14ac:dyDescent="0.25">
      <c r="A8" s="46" t="s">
        <v>98</v>
      </c>
      <c r="B8" s="46">
        <v>217</v>
      </c>
      <c r="C8" s="46">
        <v>272</v>
      </c>
      <c r="D8" s="46">
        <v>558</v>
      </c>
      <c r="E8" s="46">
        <v>612</v>
      </c>
      <c r="F8" s="46">
        <v>1659</v>
      </c>
    </row>
    <row r="9" spans="1:6" ht="15.75" thickBot="1" x14ac:dyDescent="0.3">
      <c r="A9" s="50" t="s">
        <v>99</v>
      </c>
      <c r="B9" s="50">
        <v>1715</v>
      </c>
      <c r="C9" s="50">
        <v>3148</v>
      </c>
      <c r="D9" s="50">
        <v>6591</v>
      </c>
      <c r="E9" s="50">
        <v>4920</v>
      </c>
      <c r="F9" s="50">
        <v>16374</v>
      </c>
    </row>
    <row r="10" spans="1:6" ht="15.75" thickTop="1" x14ac:dyDescent="0.25">
      <c r="A10" s="47" t="s">
        <v>4</v>
      </c>
      <c r="B10" s="47">
        <v>2756</v>
      </c>
      <c r="C10" s="47">
        <v>4701</v>
      </c>
      <c r="D10" s="47">
        <v>10609</v>
      </c>
      <c r="E10" s="47">
        <v>8565</v>
      </c>
      <c r="F10" s="47">
        <v>26631</v>
      </c>
    </row>
  </sheetData>
  <mergeCells count="3">
    <mergeCell ref="A4:A5"/>
    <mergeCell ref="B4:E4"/>
    <mergeCell ref="F4:F5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4" sqref="A4:B31"/>
    </sheetView>
  </sheetViews>
  <sheetFormatPr defaultRowHeight="15" x14ac:dyDescent="0.25"/>
  <cols>
    <col min="1" max="1" width="23.7109375" customWidth="1"/>
    <col min="2" max="2" width="12.7109375" customWidth="1"/>
  </cols>
  <sheetData>
    <row r="1" spans="1:2" x14ac:dyDescent="0.25">
      <c r="A1" s="1" t="s">
        <v>106</v>
      </c>
    </row>
    <row r="4" spans="1:2" ht="30.75" thickBot="1" x14ac:dyDescent="0.3">
      <c r="A4" s="60" t="s">
        <v>35</v>
      </c>
      <c r="B4" s="4" t="s">
        <v>104</v>
      </c>
    </row>
    <row r="5" spans="1:2" ht="15.75" thickTop="1" x14ac:dyDescent="0.25">
      <c r="A5" s="6" t="s">
        <v>261</v>
      </c>
      <c r="B5" s="12">
        <v>15</v>
      </c>
    </row>
    <row r="6" spans="1:2" x14ac:dyDescent="0.25">
      <c r="A6" s="7" t="s">
        <v>289</v>
      </c>
      <c r="B6" s="15">
        <v>8</v>
      </c>
    </row>
    <row r="7" spans="1:2" x14ac:dyDescent="0.25">
      <c r="A7" s="7" t="s">
        <v>263</v>
      </c>
      <c r="B7" s="15">
        <v>35</v>
      </c>
    </row>
    <row r="8" spans="1:2" x14ac:dyDescent="0.25">
      <c r="A8" s="7" t="s">
        <v>262</v>
      </c>
      <c r="B8" s="15">
        <v>45</v>
      </c>
    </row>
    <row r="9" spans="1:2" x14ac:dyDescent="0.25">
      <c r="A9" s="7" t="s">
        <v>288</v>
      </c>
      <c r="B9" s="15">
        <v>19</v>
      </c>
    </row>
    <row r="10" spans="1:2" x14ac:dyDescent="0.25">
      <c r="A10" s="7" t="s">
        <v>264</v>
      </c>
      <c r="B10" s="15">
        <v>58</v>
      </c>
    </row>
    <row r="11" spans="1:2" x14ac:dyDescent="0.25">
      <c r="A11" s="7" t="s">
        <v>266</v>
      </c>
      <c r="B11" s="15">
        <v>112</v>
      </c>
    </row>
    <row r="12" spans="1:2" x14ac:dyDescent="0.25">
      <c r="A12" s="7" t="s">
        <v>265</v>
      </c>
      <c r="B12" s="15">
        <v>11</v>
      </c>
    </row>
    <row r="13" spans="1:2" x14ac:dyDescent="0.25">
      <c r="A13" s="7" t="s">
        <v>267</v>
      </c>
      <c r="B13" s="15">
        <v>60</v>
      </c>
    </row>
    <row r="14" spans="1:2" x14ac:dyDescent="0.25">
      <c r="A14" s="7" t="s">
        <v>268</v>
      </c>
      <c r="B14" s="15">
        <v>32</v>
      </c>
    </row>
    <row r="15" spans="1:2" x14ac:dyDescent="0.25">
      <c r="A15" s="7" t="s">
        <v>269</v>
      </c>
      <c r="B15" s="15">
        <v>40</v>
      </c>
    </row>
    <row r="16" spans="1:2" x14ac:dyDescent="0.25">
      <c r="A16" s="7" t="s">
        <v>270</v>
      </c>
      <c r="B16" s="15">
        <v>19</v>
      </c>
    </row>
    <row r="17" spans="1:2" x14ac:dyDescent="0.25">
      <c r="A17" s="8" t="s">
        <v>271</v>
      </c>
      <c r="B17" s="17">
        <v>29</v>
      </c>
    </row>
    <row r="18" spans="1:2" x14ac:dyDescent="0.25">
      <c r="A18" s="8" t="s">
        <v>272</v>
      </c>
      <c r="B18" s="17">
        <v>425</v>
      </c>
    </row>
    <row r="19" spans="1:2" x14ac:dyDescent="0.25">
      <c r="A19" s="8" t="s">
        <v>274</v>
      </c>
      <c r="B19" s="17">
        <v>123</v>
      </c>
    </row>
    <row r="20" spans="1:2" x14ac:dyDescent="0.25">
      <c r="A20" s="8" t="s">
        <v>273</v>
      </c>
      <c r="B20" s="17">
        <v>22</v>
      </c>
    </row>
    <row r="21" spans="1:2" x14ac:dyDescent="0.25">
      <c r="A21" s="8" t="s">
        <v>275</v>
      </c>
      <c r="B21" s="17">
        <v>43</v>
      </c>
    </row>
    <row r="22" spans="1:2" x14ac:dyDescent="0.25">
      <c r="A22" s="8" t="s">
        <v>276</v>
      </c>
      <c r="B22" s="17">
        <v>21</v>
      </c>
    </row>
    <row r="23" spans="1:2" x14ac:dyDescent="0.25">
      <c r="A23" s="8" t="s">
        <v>277</v>
      </c>
      <c r="B23" s="17">
        <v>13</v>
      </c>
    </row>
    <row r="24" spans="1:2" x14ac:dyDescent="0.25">
      <c r="A24" s="8" t="s">
        <v>279</v>
      </c>
      <c r="B24" s="17">
        <v>34</v>
      </c>
    </row>
    <row r="25" spans="1:2" x14ac:dyDescent="0.25">
      <c r="A25" s="8" t="s">
        <v>278</v>
      </c>
      <c r="B25" s="17">
        <v>15</v>
      </c>
    </row>
    <row r="26" spans="1:2" x14ac:dyDescent="0.25">
      <c r="A26" s="8" t="s">
        <v>280</v>
      </c>
      <c r="B26" s="17">
        <v>2</v>
      </c>
    </row>
    <row r="27" spans="1:2" x14ac:dyDescent="0.25">
      <c r="A27" s="8" t="s">
        <v>281</v>
      </c>
      <c r="B27" s="17">
        <v>0</v>
      </c>
    </row>
    <row r="28" spans="1:2" x14ac:dyDescent="0.25">
      <c r="A28" s="8" t="s">
        <v>282</v>
      </c>
      <c r="B28" s="17">
        <v>5</v>
      </c>
    </row>
    <row r="29" spans="1:2" x14ac:dyDescent="0.25">
      <c r="A29" s="8" t="s">
        <v>283</v>
      </c>
      <c r="B29" s="17">
        <v>31</v>
      </c>
    </row>
    <row r="30" spans="1:2" ht="15.75" thickBot="1" x14ac:dyDescent="0.3">
      <c r="A30" s="10" t="s">
        <v>284</v>
      </c>
      <c r="B30" s="19">
        <v>25</v>
      </c>
    </row>
    <row r="31" spans="1:2" ht="15.75" thickTop="1" x14ac:dyDescent="0.25">
      <c r="A31" s="11" t="s">
        <v>4</v>
      </c>
      <c r="B31" s="14">
        <f>SUM(B5:B30)</f>
        <v>1242</v>
      </c>
    </row>
    <row r="34" spans="1:1" x14ac:dyDescent="0.25">
      <c r="A34" s="63" t="s">
        <v>105</v>
      </c>
    </row>
  </sheetData>
  <sortState ref="A5:B30">
    <sortCondition ref="A5:A30"/>
  </sortState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70" zoomScaleNormal="70" workbookViewId="0">
      <selection activeCell="I43" sqref="I43"/>
    </sheetView>
  </sheetViews>
  <sheetFormatPr defaultRowHeight="15" x14ac:dyDescent="0.25"/>
  <cols>
    <col min="1" max="1" width="23.7109375" style="61" customWidth="1"/>
    <col min="2" max="5" width="12.7109375" style="61" customWidth="1"/>
  </cols>
  <sheetData>
    <row r="1" spans="1:5" x14ac:dyDescent="0.25">
      <c r="A1" s="1" t="s">
        <v>107</v>
      </c>
    </row>
    <row r="4" spans="1:5" ht="31.5" customHeight="1" x14ac:dyDescent="0.25">
      <c r="A4" s="172" t="s">
        <v>35</v>
      </c>
      <c r="B4" s="180" t="s">
        <v>108</v>
      </c>
      <c r="C4" s="180"/>
      <c r="D4" s="174" t="s">
        <v>111</v>
      </c>
      <c r="E4" s="217"/>
    </row>
    <row r="5" spans="1:5" s="61" customFormat="1" ht="30.75" thickBot="1" x14ac:dyDescent="0.3">
      <c r="A5" s="173"/>
      <c r="B5" s="4" t="s">
        <v>109</v>
      </c>
      <c r="C5" s="4" t="s">
        <v>110</v>
      </c>
      <c r="D5" s="4" t="s">
        <v>109</v>
      </c>
      <c r="E5" s="4" t="s">
        <v>110</v>
      </c>
    </row>
    <row r="6" spans="1:5" ht="15.75" thickTop="1" x14ac:dyDescent="0.25">
      <c r="A6" s="6" t="s">
        <v>7</v>
      </c>
      <c r="B6" s="12">
        <v>1</v>
      </c>
      <c r="C6" s="65">
        <v>51</v>
      </c>
      <c r="D6" s="12">
        <v>5</v>
      </c>
      <c r="E6" s="65">
        <v>53.4</v>
      </c>
    </row>
    <row r="7" spans="1:5" x14ac:dyDescent="0.25">
      <c r="A7" s="7" t="s">
        <v>9</v>
      </c>
      <c r="B7" s="64" t="s">
        <v>77</v>
      </c>
      <c r="C7" s="66" t="s">
        <v>77</v>
      </c>
      <c r="D7" s="15">
        <v>2</v>
      </c>
      <c r="E7" s="67">
        <v>50</v>
      </c>
    </row>
    <row r="8" spans="1:5" x14ac:dyDescent="0.25">
      <c r="A8" s="7" t="s">
        <v>10</v>
      </c>
      <c r="B8" s="15">
        <v>4</v>
      </c>
      <c r="C8" s="67">
        <v>54</v>
      </c>
      <c r="D8" s="15">
        <v>32</v>
      </c>
      <c r="E8" s="67">
        <v>44</v>
      </c>
    </row>
    <row r="9" spans="1:5" x14ac:dyDescent="0.25">
      <c r="A9" s="7" t="s">
        <v>11</v>
      </c>
      <c r="B9" s="15">
        <v>2</v>
      </c>
      <c r="C9" s="67">
        <v>44</v>
      </c>
      <c r="D9" s="15">
        <v>17</v>
      </c>
      <c r="E9" s="67">
        <v>41.547058823529412</v>
      </c>
    </row>
    <row r="10" spans="1:5" x14ac:dyDescent="0.25">
      <c r="A10" s="7" t="s">
        <v>12</v>
      </c>
      <c r="B10" s="15">
        <v>4</v>
      </c>
      <c r="C10" s="67">
        <v>52.75</v>
      </c>
      <c r="D10" s="15">
        <v>6</v>
      </c>
      <c r="E10" s="67">
        <v>48</v>
      </c>
    </row>
    <row r="11" spans="1:5" x14ac:dyDescent="0.25">
      <c r="A11" s="7" t="s">
        <v>13</v>
      </c>
      <c r="B11" s="15">
        <v>6</v>
      </c>
      <c r="C11" s="67">
        <v>49.5</v>
      </c>
      <c r="D11" s="15">
        <v>11</v>
      </c>
      <c r="E11" s="67">
        <v>43</v>
      </c>
    </row>
    <row r="12" spans="1:5" x14ac:dyDescent="0.25">
      <c r="A12" s="7" t="s">
        <v>14</v>
      </c>
      <c r="B12" s="64" t="s">
        <v>77</v>
      </c>
      <c r="C12" s="66" t="s">
        <v>77</v>
      </c>
      <c r="D12" s="15">
        <v>12</v>
      </c>
      <c r="E12" s="67">
        <v>51</v>
      </c>
    </row>
    <row r="13" spans="1:5" x14ac:dyDescent="0.25">
      <c r="A13" s="7" t="s">
        <v>15</v>
      </c>
      <c r="B13" s="15">
        <v>8</v>
      </c>
      <c r="C13" s="67">
        <v>52.875</v>
      </c>
      <c r="D13" s="15">
        <v>40</v>
      </c>
      <c r="E13" s="67">
        <v>42.800249999999998</v>
      </c>
    </row>
    <row r="14" spans="1:5" x14ac:dyDescent="0.25">
      <c r="A14" s="7" t="s">
        <v>16</v>
      </c>
      <c r="B14" s="15">
        <v>4</v>
      </c>
      <c r="C14" s="67">
        <v>50.75</v>
      </c>
      <c r="D14" s="15">
        <v>9</v>
      </c>
      <c r="E14" s="67">
        <v>49.555555555555557</v>
      </c>
    </row>
    <row r="15" spans="1:5" x14ac:dyDescent="0.25">
      <c r="A15" s="7" t="s">
        <v>17</v>
      </c>
      <c r="B15" s="15">
        <v>2</v>
      </c>
      <c r="C15" s="67">
        <v>60.5</v>
      </c>
      <c r="D15" s="15">
        <v>1</v>
      </c>
      <c r="E15" s="67">
        <v>38</v>
      </c>
    </row>
    <row r="16" spans="1:5" x14ac:dyDescent="0.25">
      <c r="A16" s="7" t="s">
        <v>18</v>
      </c>
      <c r="B16" s="15">
        <v>1</v>
      </c>
      <c r="C16" s="67">
        <v>65</v>
      </c>
      <c r="D16" s="15">
        <v>3</v>
      </c>
      <c r="E16" s="67">
        <f>(43+2*37)/3</f>
        <v>39</v>
      </c>
    </row>
    <row r="17" spans="1:5" x14ac:dyDescent="0.25">
      <c r="A17" s="7" t="s">
        <v>19</v>
      </c>
      <c r="B17" s="15">
        <v>3</v>
      </c>
      <c r="C17" s="67">
        <v>55</v>
      </c>
      <c r="D17" s="15">
        <v>6</v>
      </c>
      <c r="E17" s="67">
        <v>49.666666666666664</v>
      </c>
    </row>
    <row r="18" spans="1:5" x14ac:dyDescent="0.25">
      <c r="A18" s="8" t="s">
        <v>20</v>
      </c>
      <c r="B18" s="17">
        <v>4</v>
      </c>
      <c r="C18" s="68">
        <v>53</v>
      </c>
      <c r="D18" s="17">
        <v>12</v>
      </c>
      <c r="E18" s="68">
        <v>48</v>
      </c>
    </row>
    <row r="19" spans="1:5" x14ac:dyDescent="0.25">
      <c r="A19" s="8" t="s">
        <v>21</v>
      </c>
      <c r="B19" s="17">
        <v>23</v>
      </c>
      <c r="C19" s="68">
        <v>53.7</v>
      </c>
      <c r="D19" s="17">
        <v>86</v>
      </c>
      <c r="E19" s="68">
        <v>44.7</v>
      </c>
    </row>
    <row r="20" spans="1:5" x14ac:dyDescent="0.25">
      <c r="A20" s="8" t="s">
        <v>22</v>
      </c>
      <c r="B20" s="17">
        <v>2</v>
      </c>
      <c r="C20" s="68">
        <v>64.5</v>
      </c>
      <c r="D20" s="17">
        <v>4</v>
      </c>
      <c r="E20" s="68">
        <v>39.5</v>
      </c>
    </row>
    <row r="21" spans="1:5" x14ac:dyDescent="0.25">
      <c r="A21" s="8" t="s">
        <v>23</v>
      </c>
      <c r="B21" s="17">
        <v>12</v>
      </c>
      <c r="C21" s="68">
        <v>50.332999999999998</v>
      </c>
      <c r="D21" s="17">
        <v>31</v>
      </c>
      <c r="E21" s="68">
        <v>44.87</v>
      </c>
    </row>
    <row r="22" spans="1:5" x14ac:dyDescent="0.25">
      <c r="A22" s="8" t="s">
        <v>24</v>
      </c>
      <c r="B22" s="71" t="s">
        <v>77</v>
      </c>
      <c r="C22" s="72" t="s">
        <v>77</v>
      </c>
      <c r="D22" s="17">
        <v>6</v>
      </c>
      <c r="E22" s="68">
        <v>40.5</v>
      </c>
    </row>
    <row r="23" spans="1:5" x14ac:dyDescent="0.25">
      <c r="A23" s="8" t="s">
        <v>25</v>
      </c>
      <c r="B23" s="17">
        <v>2</v>
      </c>
      <c r="C23" s="68">
        <v>51</v>
      </c>
      <c r="D23" s="17">
        <v>5</v>
      </c>
      <c r="E23" s="68">
        <v>37</v>
      </c>
    </row>
    <row r="24" spans="1:5" x14ac:dyDescent="0.25">
      <c r="A24" s="8" t="s">
        <v>26</v>
      </c>
      <c r="B24" s="17">
        <v>2</v>
      </c>
      <c r="C24" s="68">
        <v>60.5</v>
      </c>
      <c r="D24" s="17">
        <v>17</v>
      </c>
      <c r="E24" s="68">
        <v>43.182352941176475</v>
      </c>
    </row>
    <row r="25" spans="1:5" x14ac:dyDescent="0.25">
      <c r="A25" s="8" t="s">
        <v>27</v>
      </c>
      <c r="B25" s="17">
        <v>2</v>
      </c>
      <c r="C25" s="68">
        <v>66.5</v>
      </c>
      <c r="D25" s="17">
        <v>6</v>
      </c>
      <c r="E25" s="68">
        <v>42.333333333333336</v>
      </c>
    </row>
    <row r="26" spans="1:5" x14ac:dyDescent="0.25">
      <c r="A26" s="8" t="s">
        <v>28</v>
      </c>
      <c r="B26" s="17">
        <v>3</v>
      </c>
      <c r="C26" s="68">
        <v>54</v>
      </c>
      <c r="D26" s="17">
        <v>10</v>
      </c>
      <c r="E26" s="68">
        <v>42.3</v>
      </c>
    </row>
    <row r="27" spans="1:5" x14ac:dyDescent="0.25">
      <c r="A27" s="8" t="s">
        <v>29</v>
      </c>
      <c r="B27" s="71" t="s">
        <v>77</v>
      </c>
      <c r="C27" s="72" t="s">
        <v>77</v>
      </c>
      <c r="D27" s="71" t="s">
        <v>77</v>
      </c>
      <c r="E27" s="72" t="s">
        <v>77</v>
      </c>
    </row>
    <row r="28" spans="1:5" x14ac:dyDescent="0.25">
      <c r="A28" s="8" t="s">
        <v>30</v>
      </c>
      <c r="B28" s="71" t="s">
        <v>77</v>
      </c>
      <c r="C28" s="72" t="s">
        <v>77</v>
      </c>
      <c r="D28" s="73" t="s">
        <v>77</v>
      </c>
      <c r="E28" s="72" t="s">
        <v>77</v>
      </c>
    </row>
    <row r="29" spans="1:5" x14ac:dyDescent="0.25">
      <c r="A29" s="8" t="s">
        <v>31</v>
      </c>
      <c r="B29" s="71" t="s">
        <v>77</v>
      </c>
      <c r="C29" s="72" t="s">
        <v>77</v>
      </c>
      <c r="D29" s="17">
        <v>2</v>
      </c>
      <c r="E29" s="68">
        <v>49</v>
      </c>
    </row>
    <row r="30" spans="1:5" x14ac:dyDescent="0.25">
      <c r="A30" s="8" t="s">
        <v>32</v>
      </c>
      <c r="B30" s="17">
        <v>5</v>
      </c>
      <c r="C30" s="68">
        <f>(3*47+1*48+1*35)/5</f>
        <v>44.8</v>
      </c>
      <c r="D30" s="17">
        <v>16</v>
      </c>
      <c r="E30" s="68">
        <f>(5*39.2+4*42.7+5*40.6+1*36+1*31)/16</f>
        <v>39.799999999999997</v>
      </c>
    </row>
    <row r="31" spans="1:5" ht="15.75" thickBot="1" x14ac:dyDescent="0.3">
      <c r="A31" s="10" t="s">
        <v>33</v>
      </c>
      <c r="B31" s="19">
        <v>2</v>
      </c>
      <c r="C31" s="69">
        <v>58.5</v>
      </c>
      <c r="D31" s="19">
        <v>7</v>
      </c>
      <c r="E31" s="69">
        <v>37.68571428571429</v>
      </c>
    </row>
    <row r="32" spans="1:5" ht="15.75" thickTop="1" x14ac:dyDescent="0.25">
      <c r="A32" s="11" t="s">
        <v>4</v>
      </c>
      <c r="B32" s="14">
        <f>SUM(B6:B31)</f>
        <v>92</v>
      </c>
      <c r="C32" s="70">
        <v>53.033652173913048</v>
      </c>
      <c r="D32" s="14">
        <f>SUM(D6:D31)</f>
        <v>346</v>
      </c>
      <c r="E32" s="70">
        <v>44.139248554913287</v>
      </c>
    </row>
    <row r="35" spans="1:1" x14ac:dyDescent="0.25">
      <c r="A35" s="63"/>
    </row>
  </sheetData>
  <mergeCells count="3">
    <mergeCell ref="A4:A5"/>
    <mergeCell ref="B4:C4"/>
    <mergeCell ref="D4:E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36" sqref="F36"/>
    </sheetView>
  </sheetViews>
  <sheetFormatPr defaultRowHeight="15" x14ac:dyDescent="0.25"/>
  <cols>
    <col min="1" max="1" width="23.7109375" style="62" customWidth="1"/>
    <col min="2" max="7" width="15.28515625" customWidth="1"/>
  </cols>
  <sheetData>
    <row r="1" spans="1:7" x14ac:dyDescent="0.25">
      <c r="A1" s="1" t="s">
        <v>112</v>
      </c>
    </row>
    <row r="4" spans="1:7" s="2" customFormat="1" ht="30.75" customHeight="1" x14ac:dyDescent="0.25">
      <c r="A4" s="172" t="s">
        <v>35</v>
      </c>
      <c r="B4" s="218" t="s">
        <v>113</v>
      </c>
      <c r="C4" s="218"/>
      <c r="D4" s="218" t="s">
        <v>114</v>
      </c>
      <c r="E4" s="218"/>
      <c r="F4" s="218" t="s">
        <v>115</v>
      </c>
      <c r="G4" s="218"/>
    </row>
    <row r="5" spans="1:7" ht="27" customHeight="1" thickBot="1" x14ac:dyDescent="0.3">
      <c r="A5" s="173"/>
      <c r="B5" s="75" t="s">
        <v>116</v>
      </c>
      <c r="C5" s="75" t="s">
        <v>117</v>
      </c>
      <c r="D5" s="75" t="s">
        <v>116</v>
      </c>
      <c r="E5" s="75" t="s">
        <v>117</v>
      </c>
      <c r="F5" s="75" t="s">
        <v>116</v>
      </c>
      <c r="G5" s="75" t="s">
        <v>117</v>
      </c>
    </row>
    <row r="6" spans="1:7" ht="15.75" thickTop="1" x14ac:dyDescent="0.25">
      <c r="A6" s="6" t="s">
        <v>7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</row>
    <row r="7" spans="1:7" x14ac:dyDescent="0.25">
      <c r="A7" s="7" t="s">
        <v>9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</row>
    <row r="8" spans="1:7" x14ac:dyDescent="0.25">
      <c r="A8" s="7" t="s">
        <v>10</v>
      </c>
      <c r="B8" s="46">
        <v>6</v>
      </c>
      <c r="C8" s="46">
        <v>49</v>
      </c>
      <c r="D8" s="46">
        <v>11</v>
      </c>
      <c r="E8" s="46">
        <v>209</v>
      </c>
      <c r="F8" s="46">
        <v>23</v>
      </c>
      <c r="G8" s="46">
        <v>185</v>
      </c>
    </row>
    <row r="9" spans="1:7" x14ac:dyDescent="0.25">
      <c r="A9" s="7" t="s">
        <v>11</v>
      </c>
      <c r="B9" s="46">
        <v>3</v>
      </c>
      <c r="C9" s="46">
        <v>56</v>
      </c>
      <c r="D9" s="46">
        <v>1</v>
      </c>
      <c r="E9" s="46">
        <v>20</v>
      </c>
      <c r="F9" s="46">
        <v>10</v>
      </c>
      <c r="G9" s="46">
        <v>167</v>
      </c>
    </row>
    <row r="10" spans="1:7" x14ac:dyDescent="0.25">
      <c r="A10" s="7" t="s">
        <v>12</v>
      </c>
      <c r="B10" s="46">
        <v>19</v>
      </c>
      <c r="C10" s="46">
        <v>83</v>
      </c>
      <c r="D10" s="46">
        <v>15</v>
      </c>
      <c r="E10" s="46">
        <v>276</v>
      </c>
      <c r="F10" s="46">
        <v>14</v>
      </c>
      <c r="G10" s="46">
        <v>82</v>
      </c>
    </row>
    <row r="11" spans="1:7" x14ac:dyDescent="0.25">
      <c r="A11" s="7" t="s">
        <v>13</v>
      </c>
      <c r="B11" s="46">
        <v>1</v>
      </c>
      <c r="C11" s="46">
        <v>4</v>
      </c>
      <c r="D11" s="46">
        <v>9</v>
      </c>
      <c r="E11" s="46">
        <v>109</v>
      </c>
      <c r="F11" s="46">
        <v>13</v>
      </c>
      <c r="G11" s="46">
        <v>153</v>
      </c>
    </row>
    <row r="12" spans="1:7" x14ac:dyDescent="0.25">
      <c r="A12" s="7" t="s">
        <v>14</v>
      </c>
      <c r="B12" s="46">
        <v>5</v>
      </c>
      <c r="C12" s="46">
        <v>73</v>
      </c>
      <c r="D12" s="46">
        <v>10</v>
      </c>
      <c r="E12" s="46">
        <v>150</v>
      </c>
      <c r="F12" s="46">
        <v>8</v>
      </c>
      <c r="G12" s="46">
        <v>102</v>
      </c>
    </row>
    <row r="13" spans="1:7" x14ac:dyDescent="0.25">
      <c r="A13" s="7" t="s">
        <v>15</v>
      </c>
      <c r="B13" s="46">
        <v>36</v>
      </c>
      <c r="C13" s="46">
        <v>343</v>
      </c>
      <c r="D13" s="46">
        <v>30</v>
      </c>
      <c r="E13" s="46">
        <v>113</v>
      </c>
      <c r="F13" s="46">
        <v>72</v>
      </c>
      <c r="G13" s="46">
        <v>492</v>
      </c>
    </row>
    <row r="14" spans="1:7" x14ac:dyDescent="0.25">
      <c r="A14" s="7" t="s">
        <v>16</v>
      </c>
      <c r="B14" s="46">
        <v>1</v>
      </c>
      <c r="C14" s="46">
        <v>4</v>
      </c>
      <c r="D14" s="46">
        <v>0</v>
      </c>
      <c r="E14" s="46">
        <v>0</v>
      </c>
      <c r="F14" s="46">
        <v>0</v>
      </c>
      <c r="G14" s="46">
        <v>0</v>
      </c>
    </row>
    <row r="15" spans="1:7" x14ac:dyDescent="0.25">
      <c r="A15" s="7" t="s">
        <v>17</v>
      </c>
      <c r="B15" s="46">
        <v>23</v>
      </c>
      <c r="C15" s="46">
        <v>401</v>
      </c>
      <c r="D15" s="46">
        <v>41</v>
      </c>
      <c r="E15" s="46">
        <v>1147</v>
      </c>
      <c r="F15" s="46">
        <v>22</v>
      </c>
      <c r="G15" s="46">
        <v>150</v>
      </c>
    </row>
    <row r="16" spans="1:7" x14ac:dyDescent="0.25">
      <c r="A16" s="7" t="s">
        <v>18</v>
      </c>
      <c r="B16" s="46">
        <v>2</v>
      </c>
      <c r="C16" s="46">
        <v>16</v>
      </c>
      <c r="D16" s="46">
        <v>36</v>
      </c>
      <c r="E16" s="46">
        <v>178</v>
      </c>
      <c r="F16" s="46">
        <v>31</v>
      </c>
      <c r="G16" s="46">
        <v>372</v>
      </c>
    </row>
    <row r="17" spans="1:7" x14ac:dyDescent="0.25">
      <c r="A17" s="7" t="s">
        <v>19</v>
      </c>
      <c r="B17" s="46">
        <v>5</v>
      </c>
      <c r="C17" s="46">
        <v>57</v>
      </c>
      <c r="D17" s="46">
        <v>26</v>
      </c>
      <c r="E17" s="46">
        <v>144</v>
      </c>
      <c r="F17" s="46">
        <v>9</v>
      </c>
      <c r="G17" s="46">
        <v>97</v>
      </c>
    </row>
    <row r="18" spans="1:7" x14ac:dyDescent="0.25">
      <c r="A18" s="8" t="s">
        <v>20</v>
      </c>
      <c r="B18" s="46">
        <v>8</v>
      </c>
      <c r="C18" s="46">
        <v>26</v>
      </c>
      <c r="D18" s="46">
        <v>8</v>
      </c>
      <c r="E18" s="46">
        <v>38</v>
      </c>
      <c r="F18" s="46">
        <v>33</v>
      </c>
      <c r="G18" s="46">
        <v>62</v>
      </c>
    </row>
    <row r="19" spans="1:7" x14ac:dyDescent="0.25">
      <c r="A19" s="8" t="s">
        <v>21</v>
      </c>
      <c r="B19" s="46">
        <v>7</v>
      </c>
      <c r="C19" s="46">
        <v>111</v>
      </c>
      <c r="D19" s="46">
        <v>13</v>
      </c>
      <c r="E19" s="46">
        <v>150</v>
      </c>
      <c r="F19" s="46">
        <v>18</v>
      </c>
      <c r="G19" s="46">
        <v>472</v>
      </c>
    </row>
    <row r="20" spans="1:7" x14ac:dyDescent="0.25">
      <c r="A20" s="8" t="s">
        <v>22</v>
      </c>
      <c r="B20" s="46">
        <v>1</v>
      </c>
      <c r="C20" s="46">
        <v>17</v>
      </c>
      <c r="D20" s="46">
        <v>41</v>
      </c>
      <c r="E20" s="46">
        <v>269</v>
      </c>
      <c r="F20" s="46">
        <v>127</v>
      </c>
      <c r="G20" s="46">
        <v>1080</v>
      </c>
    </row>
    <row r="21" spans="1:7" x14ac:dyDescent="0.25">
      <c r="A21" s="8" t="s">
        <v>23</v>
      </c>
      <c r="B21" s="46">
        <v>36</v>
      </c>
      <c r="C21" s="46">
        <v>307</v>
      </c>
      <c r="D21" s="46">
        <v>28</v>
      </c>
      <c r="E21" s="46">
        <v>531</v>
      </c>
      <c r="F21" s="46">
        <v>143</v>
      </c>
      <c r="G21" s="46">
        <v>866</v>
      </c>
    </row>
    <row r="22" spans="1:7" x14ac:dyDescent="0.25">
      <c r="A22" s="8" t="s">
        <v>24</v>
      </c>
      <c r="B22" s="46">
        <v>12</v>
      </c>
      <c r="C22" s="46">
        <v>260</v>
      </c>
      <c r="D22" s="46">
        <v>8</v>
      </c>
      <c r="E22" s="46">
        <v>33</v>
      </c>
      <c r="F22" s="46">
        <v>15</v>
      </c>
      <c r="G22" s="46">
        <v>154</v>
      </c>
    </row>
    <row r="23" spans="1:7" x14ac:dyDescent="0.25">
      <c r="A23" s="8" t="s">
        <v>25</v>
      </c>
      <c r="B23" s="46">
        <v>12</v>
      </c>
      <c r="C23" s="46">
        <v>115</v>
      </c>
      <c r="D23" s="46">
        <v>17</v>
      </c>
      <c r="E23" s="46">
        <v>103</v>
      </c>
      <c r="F23" s="46">
        <v>5</v>
      </c>
      <c r="G23" s="46">
        <v>75</v>
      </c>
    </row>
    <row r="24" spans="1:7" x14ac:dyDescent="0.25">
      <c r="A24" s="8" t="s">
        <v>26</v>
      </c>
      <c r="B24" s="46">
        <v>11</v>
      </c>
      <c r="C24" s="46">
        <v>39</v>
      </c>
      <c r="D24" s="46">
        <v>67</v>
      </c>
      <c r="E24" s="46">
        <v>534</v>
      </c>
      <c r="F24" s="46">
        <v>51</v>
      </c>
      <c r="G24" s="46">
        <v>228</v>
      </c>
    </row>
    <row r="25" spans="1:7" x14ac:dyDescent="0.25">
      <c r="A25" s="8" t="s">
        <v>27</v>
      </c>
      <c r="B25" s="46">
        <v>1</v>
      </c>
      <c r="C25" s="46">
        <v>18</v>
      </c>
      <c r="D25" s="46">
        <v>2</v>
      </c>
      <c r="E25" s="46">
        <v>22</v>
      </c>
      <c r="F25" s="46">
        <v>1</v>
      </c>
      <c r="G25" s="46">
        <v>12</v>
      </c>
    </row>
    <row r="26" spans="1:7" x14ac:dyDescent="0.25">
      <c r="A26" s="8" t="s">
        <v>28</v>
      </c>
      <c r="B26" s="46">
        <v>1</v>
      </c>
      <c r="C26" s="46">
        <v>16</v>
      </c>
      <c r="D26" s="46">
        <v>10</v>
      </c>
      <c r="E26" s="46">
        <v>103</v>
      </c>
      <c r="F26" s="46">
        <v>18</v>
      </c>
      <c r="G26" s="46">
        <v>609</v>
      </c>
    </row>
    <row r="27" spans="1:7" x14ac:dyDescent="0.25">
      <c r="A27" s="8" t="s">
        <v>29</v>
      </c>
      <c r="B27" s="46">
        <v>3</v>
      </c>
      <c r="C27" s="46">
        <v>5</v>
      </c>
      <c r="D27" s="46">
        <v>3</v>
      </c>
      <c r="E27" s="46">
        <v>10</v>
      </c>
      <c r="F27" s="46">
        <v>11</v>
      </c>
      <c r="G27" s="46">
        <v>34</v>
      </c>
    </row>
    <row r="28" spans="1:7" x14ac:dyDescent="0.25">
      <c r="A28" s="8" t="s">
        <v>30</v>
      </c>
      <c r="B28" s="46">
        <v>1</v>
      </c>
      <c r="C28" s="46">
        <v>21</v>
      </c>
      <c r="D28" s="46">
        <v>24</v>
      </c>
      <c r="E28" s="46">
        <v>102</v>
      </c>
      <c r="F28" s="46">
        <v>0</v>
      </c>
      <c r="G28" s="46">
        <v>0</v>
      </c>
    </row>
    <row r="29" spans="1:7" x14ac:dyDescent="0.25">
      <c r="A29" s="8" t="s">
        <v>31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</row>
    <row r="30" spans="1:7" x14ac:dyDescent="0.25">
      <c r="A30" s="8" t="s">
        <v>32</v>
      </c>
      <c r="B30" s="46">
        <v>2</v>
      </c>
      <c r="C30" s="46">
        <v>51</v>
      </c>
      <c r="D30" s="46">
        <v>51</v>
      </c>
      <c r="E30" s="46">
        <v>850</v>
      </c>
      <c r="F30" s="46">
        <v>0</v>
      </c>
      <c r="G30" s="46">
        <v>0</v>
      </c>
    </row>
    <row r="31" spans="1:7" ht="15.75" thickBot="1" x14ac:dyDescent="0.3">
      <c r="A31" s="10" t="s">
        <v>33</v>
      </c>
      <c r="B31" s="50">
        <v>8</v>
      </c>
      <c r="C31" s="50">
        <v>94</v>
      </c>
      <c r="D31" s="50">
        <v>7</v>
      </c>
      <c r="E31" s="50">
        <v>72</v>
      </c>
      <c r="F31" s="50">
        <v>3</v>
      </c>
      <c r="G31" s="50">
        <v>19</v>
      </c>
    </row>
    <row r="32" spans="1:7" ht="15.75" thickTop="1" x14ac:dyDescent="0.25">
      <c r="A32" s="11" t="s">
        <v>4</v>
      </c>
      <c r="B32" s="47">
        <v>204</v>
      </c>
      <c r="C32" s="47">
        <v>2166</v>
      </c>
      <c r="D32" s="47">
        <v>458</v>
      </c>
      <c r="E32" s="47">
        <v>5163</v>
      </c>
      <c r="F32" s="47">
        <v>627</v>
      </c>
      <c r="G32" s="47">
        <v>5411</v>
      </c>
    </row>
    <row r="35" spans="1:1" x14ac:dyDescent="0.25">
      <c r="A35" s="63"/>
    </row>
  </sheetData>
  <mergeCells count="4">
    <mergeCell ref="A4:A5"/>
    <mergeCell ref="B4:C4"/>
    <mergeCell ref="D4:E4"/>
    <mergeCell ref="F4:G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5" sqref="A5:A30"/>
    </sheetView>
  </sheetViews>
  <sheetFormatPr defaultRowHeight="15" x14ac:dyDescent="0.25"/>
  <cols>
    <col min="1" max="1" width="23.7109375" style="2" customWidth="1"/>
    <col min="2" max="2" width="11.42578125" style="2" customWidth="1"/>
    <col min="3" max="16384" width="9.140625" style="2"/>
  </cols>
  <sheetData>
    <row r="1" spans="1:2" x14ac:dyDescent="0.25">
      <c r="A1" s="1" t="s">
        <v>36</v>
      </c>
    </row>
    <row r="4" spans="1:2" ht="42.75" customHeight="1" thickBot="1" x14ac:dyDescent="0.3">
      <c r="A4" s="5" t="s">
        <v>35</v>
      </c>
      <c r="B4" s="4" t="s">
        <v>38</v>
      </c>
    </row>
    <row r="5" spans="1:2" ht="15.75" thickTop="1" x14ac:dyDescent="0.25">
      <c r="A5" s="6" t="s">
        <v>261</v>
      </c>
      <c r="B5" s="12">
        <v>0</v>
      </c>
    </row>
    <row r="6" spans="1:2" x14ac:dyDescent="0.25">
      <c r="A6" s="7" t="s">
        <v>289</v>
      </c>
      <c r="B6" s="15">
        <v>0</v>
      </c>
    </row>
    <row r="7" spans="1:2" x14ac:dyDescent="0.25">
      <c r="A7" s="7" t="s">
        <v>262</v>
      </c>
      <c r="B7" s="15">
        <v>9</v>
      </c>
    </row>
    <row r="8" spans="1:2" x14ac:dyDescent="0.25">
      <c r="A8" s="7" t="s">
        <v>263</v>
      </c>
      <c r="B8" s="15">
        <v>10</v>
      </c>
    </row>
    <row r="9" spans="1:2" x14ac:dyDescent="0.25">
      <c r="A9" s="7" t="s">
        <v>288</v>
      </c>
      <c r="B9" s="15">
        <v>0</v>
      </c>
    </row>
    <row r="10" spans="1:2" x14ac:dyDescent="0.25">
      <c r="A10" s="7" t="s">
        <v>264</v>
      </c>
      <c r="B10" s="15">
        <v>6</v>
      </c>
    </row>
    <row r="11" spans="1:2" x14ac:dyDescent="0.25">
      <c r="A11" s="7" t="s">
        <v>265</v>
      </c>
      <c r="B11" s="15">
        <v>3</v>
      </c>
    </row>
    <row r="12" spans="1:2" x14ac:dyDescent="0.25">
      <c r="A12" s="7" t="s">
        <v>266</v>
      </c>
      <c r="B12" s="15">
        <v>5</v>
      </c>
    </row>
    <row r="13" spans="1:2" x14ac:dyDescent="0.25">
      <c r="A13" s="7" t="s">
        <v>267</v>
      </c>
      <c r="B13" s="15">
        <v>0</v>
      </c>
    </row>
    <row r="14" spans="1:2" x14ac:dyDescent="0.25">
      <c r="A14" s="7" t="s">
        <v>268</v>
      </c>
      <c r="B14" s="15">
        <v>0</v>
      </c>
    </row>
    <row r="15" spans="1:2" x14ac:dyDescent="0.25">
      <c r="A15" s="7" t="s">
        <v>269</v>
      </c>
      <c r="B15" s="15">
        <v>5</v>
      </c>
    </row>
    <row r="16" spans="1:2" x14ac:dyDescent="0.25">
      <c r="A16" s="7" t="s">
        <v>270</v>
      </c>
      <c r="B16" s="15">
        <v>0</v>
      </c>
    </row>
    <row r="17" spans="1:2" x14ac:dyDescent="0.25">
      <c r="A17" s="8" t="s">
        <v>271</v>
      </c>
      <c r="B17" s="17">
        <v>0</v>
      </c>
    </row>
    <row r="18" spans="1:2" x14ac:dyDescent="0.25">
      <c r="A18" s="8" t="s">
        <v>272</v>
      </c>
      <c r="B18" s="17">
        <v>8</v>
      </c>
    </row>
    <row r="19" spans="1:2" x14ac:dyDescent="0.25">
      <c r="A19" s="8" t="s">
        <v>273</v>
      </c>
      <c r="B19" s="17">
        <v>0</v>
      </c>
    </row>
    <row r="20" spans="1:2" x14ac:dyDescent="0.25">
      <c r="A20" s="8" t="s">
        <v>274</v>
      </c>
      <c r="B20" s="17">
        <v>8</v>
      </c>
    </row>
    <row r="21" spans="1:2" x14ac:dyDescent="0.25">
      <c r="A21" s="8" t="s">
        <v>275</v>
      </c>
      <c r="B21" s="17">
        <v>3</v>
      </c>
    </row>
    <row r="22" spans="1:2" x14ac:dyDescent="0.25">
      <c r="A22" s="8" t="s">
        <v>276</v>
      </c>
      <c r="B22" s="17">
        <v>0</v>
      </c>
    </row>
    <row r="23" spans="1:2" x14ac:dyDescent="0.25">
      <c r="A23" s="8" t="s">
        <v>277</v>
      </c>
      <c r="B23" s="17">
        <v>6</v>
      </c>
    </row>
    <row r="24" spans="1:2" x14ac:dyDescent="0.25">
      <c r="A24" s="8" t="s">
        <v>279</v>
      </c>
      <c r="B24" s="17">
        <v>5</v>
      </c>
    </row>
    <row r="25" spans="1:2" x14ac:dyDescent="0.25">
      <c r="A25" s="8" t="s">
        <v>278</v>
      </c>
      <c r="B25" s="17">
        <v>4</v>
      </c>
    </row>
    <row r="26" spans="1:2" x14ac:dyDescent="0.25">
      <c r="A26" s="8" t="s">
        <v>280</v>
      </c>
      <c r="B26" s="17">
        <v>0</v>
      </c>
    </row>
    <row r="27" spans="1:2" x14ac:dyDescent="0.25">
      <c r="A27" s="8" t="s">
        <v>281</v>
      </c>
      <c r="B27" s="17">
        <v>0</v>
      </c>
    </row>
    <row r="28" spans="1:2" x14ac:dyDescent="0.25">
      <c r="A28" s="8" t="s">
        <v>282</v>
      </c>
      <c r="B28" s="17">
        <v>0</v>
      </c>
    </row>
    <row r="29" spans="1:2" x14ac:dyDescent="0.25">
      <c r="A29" s="8" t="s">
        <v>283</v>
      </c>
      <c r="B29" s="17">
        <v>3</v>
      </c>
    </row>
    <row r="30" spans="1:2" ht="15.75" thickBot="1" x14ac:dyDescent="0.3">
      <c r="A30" s="10" t="s">
        <v>284</v>
      </c>
      <c r="B30" s="19">
        <v>2</v>
      </c>
    </row>
    <row r="31" spans="1:2" ht="15.75" thickTop="1" x14ac:dyDescent="0.25">
      <c r="A31" s="11" t="s">
        <v>4</v>
      </c>
      <c r="B31" s="14">
        <f>SUM(B5:B30)</f>
        <v>77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5" zoomScaleNormal="85" workbookViewId="0">
      <selection activeCell="C36" sqref="C36"/>
    </sheetView>
  </sheetViews>
  <sheetFormatPr defaultRowHeight="15" x14ac:dyDescent="0.25"/>
  <cols>
    <col min="1" max="1" width="23.7109375" style="74" customWidth="1"/>
    <col min="2" max="2" width="19.7109375" style="2" customWidth="1"/>
    <col min="3" max="3" width="21.42578125" style="2" customWidth="1"/>
    <col min="4" max="9" width="15.140625" style="2" customWidth="1"/>
    <col min="10" max="10" width="15.140625" style="74" customWidth="1"/>
    <col min="11" max="16384" width="9.140625" style="74"/>
  </cols>
  <sheetData>
    <row r="1" spans="1:10" x14ac:dyDescent="0.25">
      <c r="A1" s="1" t="s">
        <v>118</v>
      </c>
    </row>
    <row r="4" spans="1:10" x14ac:dyDescent="0.25">
      <c r="A4" s="219" t="s">
        <v>35</v>
      </c>
      <c r="B4" s="223" t="s">
        <v>119</v>
      </c>
      <c r="C4" s="223"/>
      <c r="D4" s="223"/>
      <c r="E4" s="223"/>
      <c r="F4" s="223"/>
      <c r="G4" s="223"/>
      <c r="H4" s="223"/>
      <c r="I4" s="223"/>
      <c r="J4" s="221" t="s">
        <v>4</v>
      </c>
    </row>
    <row r="5" spans="1:10" ht="75.75" thickBot="1" x14ac:dyDescent="0.3">
      <c r="A5" s="220"/>
      <c r="B5" s="84" t="s">
        <v>120</v>
      </c>
      <c r="C5" s="4" t="s">
        <v>122</v>
      </c>
      <c r="D5" s="4" t="s">
        <v>123</v>
      </c>
      <c r="E5" s="84" t="s">
        <v>121</v>
      </c>
      <c r="F5" s="4" t="s">
        <v>128</v>
      </c>
      <c r="G5" s="4" t="s">
        <v>127</v>
      </c>
      <c r="H5" s="4" t="s">
        <v>126</v>
      </c>
      <c r="I5" s="4" t="s">
        <v>125</v>
      </c>
      <c r="J5" s="222"/>
    </row>
    <row r="6" spans="1:10" ht="15.75" thickTop="1" x14ac:dyDescent="0.25">
      <c r="A6" s="6" t="s">
        <v>261</v>
      </c>
      <c r="B6" s="6">
        <v>26</v>
      </c>
      <c r="C6" s="6">
        <v>143</v>
      </c>
      <c r="D6" s="6">
        <v>10</v>
      </c>
      <c r="E6" s="6">
        <v>11</v>
      </c>
      <c r="F6" s="6">
        <v>0</v>
      </c>
      <c r="G6" s="6">
        <v>229</v>
      </c>
      <c r="H6" s="6">
        <v>39</v>
      </c>
      <c r="I6" s="6">
        <v>1325</v>
      </c>
      <c r="J6" s="47">
        <v>1783</v>
      </c>
    </row>
    <row r="7" spans="1:10" x14ac:dyDescent="0.25">
      <c r="A7" s="7" t="s">
        <v>289</v>
      </c>
      <c r="B7" s="7">
        <v>0</v>
      </c>
      <c r="C7" s="7">
        <v>0</v>
      </c>
      <c r="D7" s="7">
        <v>0</v>
      </c>
      <c r="E7" s="7">
        <v>2</v>
      </c>
      <c r="F7" s="7">
        <v>0</v>
      </c>
      <c r="G7" s="7">
        <v>98</v>
      </c>
      <c r="H7" s="7">
        <v>16</v>
      </c>
      <c r="I7" s="7">
        <v>162</v>
      </c>
      <c r="J7" s="46">
        <f>SUM(B7:I7)</f>
        <v>278</v>
      </c>
    </row>
    <row r="8" spans="1:10" x14ac:dyDescent="0.25">
      <c r="A8" s="7" t="s">
        <v>263</v>
      </c>
      <c r="B8" s="7">
        <v>82</v>
      </c>
      <c r="C8" s="7">
        <v>0</v>
      </c>
      <c r="D8" s="7">
        <v>0</v>
      </c>
      <c r="E8" s="7">
        <v>174</v>
      </c>
      <c r="F8" s="7">
        <v>60</v>
      </c>
      <c r="G8" s="7">
        <v>1525</v>
      </c>
      <c r="H8" s="7">
        <v>706</v>
      </c>
      <c r="I8" s="7">
        <v>9174</v>
      </c>
      <c r="J8" s="46">
        <v>11721</v>
      </c>
    </row>
    <row r="9" spans="1:10" x14ac:dyDescent="0.25">
      <c r="A9" s="7" t="s">
        <v>262</v>
      </c>
      <c r="B9" s="7">
        <v>4122</v>
      </c>
      <c r="C9" s="7">
        <v>993</v>
      </c>
      <c r="D9" s="7">
        <v>1102</v>
      </c>
      <c r="E9" s="7">
        <v>221</v>
      </c>
      <c r="F9" s="7">
        <v>621</v>
      </c>
      <c r="G9" s="7">
        <v>1384</v>
      </c>
      <c r="H9" s="7">
        <v>1332</v>
      </c>
      <c r="I9" s="7">
        <v>13169</v>
      </c>
      <c r="J9" s="46">
        <v>22944</v>
      </c>
    </row>
    <row r="10" spans="1:10" x14ac:dyDescent="0.25">
      <c r="A10" s="7" t="s">
        <v>288</v>
      </c>
      <c r="B10" s="7">
        <v>89</v>
      </c>
      <c r="C10" s="7">
        <v>24</v>
      </c>
      <c r="D10" s="7">
        <v>15</v>
      </c>
      <c r="E10" s="7">
        <v>12</v>
      </c>
      <c r="F10" s="7">
        <v>75</v>
      </c>
      <c r="G10" s="7">
        <v>261</v>
      </c>
      <c r="H10" s="7">
        <v>59</v>
      </c>
      <c r="I10" s="7">
        <v>534</v>
      </c>
      <c r="J10" s="46">
        <v>1069</v>
      </c>
    </row>
    <row r="11" spans="1:10" x14ac:dyDescent="0.25">
      <c r="A11" s="7" t="s">
        <v>264</v>
      </c>
      <c r="B11" s="7">
        <v>213</v>
      </c>
      <c r="C11" s="7">
        <v>253</v>
      </c>
      <c r="D11" s="7">
        <v>521</v>
      </c>
      <c r="E11" s="7">
        <v>137</v>
      </c>
      <c r="F11" s="7">
        <f>208+24</f>
        <v>232</v>
      </c>
      <c r="G11" s="7">
        <v>514</v>
      </c>
      <c r="H11" s="7">
        <v>455</v>
      </c>
      <c r="I11" s="7">
        <v>7380</v>
      </c>
      <c r="J11" s="46">
        <v>9705</v>
      </c>
    </row>
    <row r="12" spans="1:10" x14ac:dyDescent="0.25">
      <c r="A12" s="7" t="s">
        <v>266</v>
      </c>
      <c r="B12" s="7">
        <v>886</v>
      </c>
      <c r="C12" s="7">
        <v>618</v>
      </c>
      <c r="D12" s="7">
        <v>917</v>
      </c>
      <c r="E12" s="7">
        <v>446</v>
      </c>
      <c r="F12" s="7">
        <v>1986</v>
      </c>
      <c r="G12" s="7">
        <v>4924</v>
      </c>
      <c r="H12" s="7">
        <v>2203</v>
      </c>
      <c r="I12" s="7">
        <v>22920</v>
      </c>
      <c r="J12" s="46">
        <v>34900</v>
      </c>
    </row>
    <row r="13" spans="1:10" x14ac:dyDescent="0.25">
      <c r="A13" s="7" t="s">
        <v>265</v>
      </c>
      <c r="B13" s="7">
        <v>581</v>
      </c>
      <c r="C13" s="7">
        <v>113</v>
      </c>
      <c r="D13" s="7">
        <v>405</v>
      </c>
      <c r="E13" s="7">
        <v>237</v>
      </c>
      <c r="F13" s="7">
        <v>67</v>
      </c>
      <c r="G13" s="7">
        <v>473</v>
      </c>
      <c r="H13" s="7">
        <v>799</v>
      </c>
      <c r="I13" s="7">
        <v>7118</v>
      </c>
      <c r="J13" s="46">
        <v>9793</v>
      </c>
    </row>
    <row r="14" spans="1:10" x14ac:dyDescent="0.25">
      <c r="A14" s="7" t="s">
        <v>267</v>
      </c>
      <c r="B14" s="7">
        <v>3043</v>
      </c>
      <c r="C14" s="7">
        <v>3368</v>
      </c>
      <c r="D14" s="7">
        <v>3809</v>
      </c>
      <c r="E14" s="7">
        <v>2313</v>
      </c>
      <c r="F14" s="7">
        <v>12959</v>
      </c>
      <c r="G14" s="7">
        <v>82</v>
      </c>
      <c r="H14" s="7">
        <v>11086</v>
      </c>
      <c r="I14" s="7">
        <v>21763</v>
      </c>
      <c r="J14" s="46">
        <v>58423</v>
      </c>
    </row>
    <row r="15" spans="1:10" x14ac:dyDescent="0.25">
      <c r="A15" s="7" t="s">
        <v>268</v>
      </c>
      <c r="B15" s="7">
        <v>37</v>
      </c>
      <c r="C15" s="7">
        <v>5</v>
      </c>
      <c r="D15" s="7">
        <v>90</v>
      </c>
      <c r="E15" s="7">
        <v>161</v>
      </c>
      <c r="F15" s="7">
        <v>87</v>
      </c>
      <c r="G15" s="7">
        <v>672</v>
      </c>
      <c r="H15" s="7">
        <v>321</v>
      </c>
      <c r="I15" s="7">
        <v>3466</v>
      </c>
      <c r="J15" s="46">
        <v>4839</v>
      </c>
    </row>
    <row r="16" spans="1:10" x14ac:dyDescent="0.25">
      <c r="A16" s="7" t="s">
        <v>269</v>
      </c>
      <c r="B16" s="7">
        <v>430</v>
      </c>
      <c r="C16" s="7">
        <v>24</v>
      </c>
      <c r="D16" s="7">
        <v>25</v>
      </c>
      <c r="E16" s="7">
        <v>172</v>
      </c>
      <c r="F16" s="7">
        <v>31</v>
      </c>
      <c r="G16" s="7">
        <v>1588</v>
      </c>
      <c r="H16" s="7">
        <v>322</v>
      </c>
      <c r="I16" s="7">
        <v>4975</v>
      </c>
      <c r="J16" s="46">
        <v>7567</v>
      </c>
    </row>
    <row r="17" spans="1:10" x14ac:dyDescent="0.25">
      <c r="A17" s="7" t="s">
        <v>270</v>
      </c>
      <c r="B17" s="7">
        <v>649</v>
      </c>
      <c r="C17" s="7">
        <v>0</v>
      </c>
      <c r="D17" s="7">
        <v>90</v>
      </c>
      <c r="E17" s="7">
        <v>568</v>
      </c>
      <c r="F17" s="7">
        <v>222</v>
      </c>
      <c r="G17" s="7">
        <v>305</v>
      </c>
      <c r="H17" s="7">
        <v>68</v>
      </c>
      <c r="I17" s="7">
        <v>2784</v>
      </c>
      <c r="J17" s="46">
        <v>4686</v>
      </c>
    </row>
    <row r="18" spans="1:10" x14ac:dyDescent="0.25">
      <c r="A18" s="8" t="s">
        <v>271</v>
      </c>
      <c r="B18" s="85">
        <v>266</v>
      </c>
      <c r="C18" s="85">
        <v>872</v>
      </c>
      <c r="D18" s="85">
        <v>96</v>
      </c>
      <c r="E18" s="85">
        <v>465</v>
      </c>
      <c r="F18" s="85">
        <v>438</v>
      </c>
      <c r="G18" s="85">
        <v>432</v>
      </c>
      <c r="H18" s="85">
        <v>67</v>
      </c>
      <c r="I18" s="85">
        <v>3882</v>
      </c>
      <c r="J18" s="86">
        <f>SUM(B18:I18)</f>
        <v>6518</v>
      </c>
    </row>
    <row r="19" spans="1:10" x14ac:dyDescent="0.25">
      <c r="A19" s="8" t="s">
        <v>272</v>
      </c>
      <c r="B19" s="87">
        <f>1221+2444</f>
        <v>3665</v>
      </c>
      <c r="C19" s="87">
        <v>1849</v>
      </c>
      <c r="D19" s="87">
        <v>2108</v>
      </c>
      <c r="E19" s="87">
        <f>387+152</f>
        <v>539</v>
      </c>
      <c r="F19" s="87">
        <f>2085+46</f>
        <v>2131</v>
      </c>
      <c r="G19" s="87">
        <v>2035</v>
      </c>
      <c r="H19" s="87">
        <f>4531+795</f>
        <v>5326</v>
      </c>
      <c r="I19" s="87">
        <v>32467</v>
      </c>
      <c r="J19" s="46">
        <v>50120</v>
      </c>
    </row>
    <row r="20" spans="1:10" x14ac:dyDescent="0.25">
      <c r="A20" s="8" t="s">
        <v>274</v>
      </c>
      <c r="B20" s="7">
        <v>395</v>
      </c>
      <c r="C20" s="7">
        <v>1558</v>
      </c>
      <c r="D20" s="7">
        <v>550</v>
      </c>
      <c r="E20" s="7">
        <v>458</v>
      </c>
      <c r="F20" s="7">
        <v>246</v>
      </c>
      <c r="G20" s="7">
        <v>290</v>
      </c>
      <c r="H20" s="7">
        <v>1549</v>
      </c>
      <c r="I20" s="7">
        <v>9026</v>
      </c>
      <c r="J20" s="46">
        <v>13677</v>
      </c>
    </row>
    <row r="21" spans="1:10" x14ac:dyDescent="0.25">
      <c r="A21" s="8" t="s">
        <v>273</v>
      </c>
      <c r="B21" s="7">
        <v>421</v>
      </c>
      <c r="C21" s="7">
        <v>94</v>
      </c>
      <c r="D21" s="7">
        <v>137</v>
      </c>
      <c r="E21" s="7">
        <v>92</v>
      </c>
      <c r="F21" s="7">
        <v>242</v>
      </c>
      <c r="G21" s="7">
        <v>667</v>
      </c>
      <c r="H21" s="7">
        <v>219</v>
      </c>
      <c r="I21" s="7">
        <v>3918</v>
      </c>
      <c r="J21" s="46">
        <v>5790</v>
      </c>
    </row>
    <row r="22" spans="1:10" x14ac:dyDescent="0.25">
      <c r="A22" s="8" t="s">
        <v>275</v>
      </c>
      <c r="B22" s="7">
        <v>282</v>
      </c>
      <c r="C22" s="7">
        <v>76</v>
      </c>
      <c r="D22" s="7">
        <v>242</v>
      </c>
      <c r="E22" s="7">
        <v>161</v>
      </c>
      <c r="F22" s="7">
        <v>330</v>
      </c>
      <c r="G22" s="7">
        <v>1276</v>
      </c>
      <c r="H22" s="7">
        <v>1226</v>
      </c>
      <c r="I22" s="7">
        <v>4826</v>
      </c>
      <c r="J22" s="46">
        <v>8419</v>
      </c>
    </row>
    <row r="23" spans="1:10" x14ac:dyDescent="0.25">
      <c r="A23" s="8" t="s">
        <v>276</v>
      </c>
      <c r="B23" s="7">
        <v>146</v>
      </c>
      <c r="C23" s="7">
        <v>0</v>
      </c>
      <c r="D23" s="7">
        <v>100</v>
      </c>
      <c r="E23" s="7">
        <v>40</v>
      </c>
      <c r="F23" s="7">
        <v>107</v>
      </c>
      <c r="G23" s="7">
        <v>101</v>
      </c>
      <c r="H23" s="7">
        <v>163</v>
      </c>
      <c r="I23" s="7">
        <v>1786</v>
      </c>
      <c r="J23" s="46">
        <v>2443</v>
      </c>
    </row>
    <row r="24" spans="1:10" x14ac:dyDescent="0.25">
      <c r="A24" s="8" t="s">
        <v>277</v>
      </c>
      <c r="B24" s="7">
        <v>915</v>
      </c>
      <c r="C24" s="7">
        <v>260</v>
      </c>
      <c r="D24" s="7">
        <v>24</v>
      </c>
      <c r="E24" s="7">
        <v>300</v>
      </c>
      <c r="F24" s="7">
        <v>344</v>
      </c>
      <c r="G24" s="7">
        <v>1851</v>
      </c>
      <c r="H24" s="7">
        <v>2944</v>
      </c>
      <c r="I24" s="7">
        <v>5042</v>
      </c>
      <c r="J24" s="46">
        <v>11680</v>
      </c>
    </row>
    <row r="25" spans="1:10" x14ac:dyDescent="0.25">
      <c r="A25" s="8" t="s">
        <v>279</v>
      </c>
      <c r="B25" s="7">
        <v>842</v>
      </c>
      <c r="C25" s="7">
        <v>1180</v>
      </c>
      <c r="D25" s="7">
        <v>0</v>
      </c>
      <c r="E25" s="7">
        <v>150</v>
      </c>
      <c r="F25" s="7">
        <v>580</v>
      </c>
      <c r="G25" s="7">
        <v>1798</v>
      </c>
      <c r="H25" s="7">
        <v>393</v>
      </c>
      <c r="I25" s="7">
        <v>11354</v>
      </c>
      <c r="J25" s="46">
        <v>16297</v>
      </c>
    </row>
    <row r="26" spans="1:10" x14ac:dyDescent="0.25">
      <c r="A26" s="8" t="s">
        <v>278</v>
      </c>
      <c r="B26" s="7">
        <v>343</v>
      </c>
      <c r="C26" s="7">
        <v>82</v>
      </c>
      <c r="D26" s="7">
        <v>1055</v>
      </c>
      <c r="E26" s="7">
        <v>145</v>
      </c>
      <c r="F26" s="7">
        <v>172</v>
      </c>
      <c r="G26" s="7">
        <v>101</v>
      </c>
      <c r="H26" s="7">
        <v>602</v>
      </c>
      <c r="I26" s="7">
        <v>2368</v>
      </c>
      <c r="J26" s="46">
        <v>4868</v>
      </c>
    </row>
    <row r="27" spans="1:10" x14ac:dyDescent="0.25">
      <c r="A27" s="8" t="s">
        <v>280</v>
      </c>
      <c r="B27" s="7">
        <v>122</v>
      </c>
      <c r="C27" s="7">
        <v>9</v>
      </c>
      <c r="D27" s="7">
        <v>0</v>
      </c>
      <c r="E27" s="7">
        <v>53</v>
      </c>
      <c r="F27" s="7">
        <v>0</v>
      </c>
      <c r="G27" s="7">
        <v>77</v>
      </c>
      <c r="H27" s="7">
        <v>0</v>
      </c>
      <c r="I27" s="7">
        <v>1201</v>
      </c>
      <c r="J27" s="46">
        <v>1462</v>
      </c>
    </row>
    <row r="28" spans="1:10" x14ac:dyDescent="0.25">
      <c r="A28" s="8" t="s">
        <v>281</v>
      </c>
      <c r="B28" s="87">
        <v>34</v>
      </c>
      <c r="C28" s="7">
        <v>59</v>
      </c>
      <c r="D28" s="7">
        <v>0</v>
      </c>
      <c r="E28" s="87">
        <v>40</v>
      </c>
      <c r="F28" s="7">
        <v>18</v>
      </c>
      <c r="G28" s="7">
        <v>112</v>
      </c>
      <c r="H28" s="7">
        <v>0</v>
      </c>
      <c r="I28" s="7">
        <v>440</v>
      </c>
      <c r="J28" s="46">
        <v>703</v>
      </c>
    </row>
    <row r="29" spans="1:10" x14ac:dyDescent="0.25">
      <c r="A29" s="8" t="s">
        <v>282</v>
      </c>
      <c r="B29" s="7">
        <v>1</v>
      </c>
      <c r="C29" s="7">
        <v>0</v>
      </c>
      <c r="D29" s="7">
        <v>16</v>
      </c>
      <c r="E29" s="7">
        <v>3</v>
      </c>
      <c r="F29" s="7">
        <v>34</v>
      </c>
      <c r="G29" s="7">
        <v>125</v>
      </c>
      <c r="H29" s="7">
        <v>20</v>
      </c>
      <c r="I29" s="7">
        <v>149</v>
      </c>
      <c r="J29" s="46">
        <v>348</v>
      </c>
    </row>
    <row r="30" spans="1:10" x14ac:dyDescent="0.25">
      <c r="A30" s="8" t="s">
        <v>283</v>
      </c>
      <c r="B30" s="7">
        <v>1443</v>
      </c>
      <c r="C30" s="7">
        <v>1669</v>
      </c>
      <c r="D30" s="7">
        <v>955</v>
      </c>
      <c r="E30" s="7">
        <v>293</v>
      </c>
      <c r="F30" s="7">
        <v>1559</v>
      </c>
      <c r="G30" s="7">
        <v>0</v>
      </c>
      <c r="H30" s="7">
        <v>1444</v>
      </c>
      <c r="I30" s="7">
        <v>15173</v>
      </c>
      <c r="J30" s="46">
        <v>22536</v>
      </c>
    </row>
    <row r="31" spans="1:10" ht="15.75" thickBot="1" x14ac:dyDescent="0.3">
      <c r="A31" s="10" t="s">
        <v>284</v>
      </c>
      <c r="B31" s="40">
        <v>1023</v>
      </c>
      <c r="C31" s="40">
        <v>527</v>
      </c>
      <c r="D31" s="40">
        <v>0</v>
      </c>
      <c r="E31" s="40">
        <v>129</v>
      </c>
      <c r="F31" s="40">
        <v>574</v>
      </c>
      <c r="G31" s="40">
        <v>2526</v>
      </c>
      <c r="H31" s="40">
        <v>499</v>
      </c>
      <c r="I31" s="40">
        <v>7258</v>
      </c>
      <c r="J31" s="50">
        <v>12536</v>
      </c>
    </row>
    <row r="32" spans="1:10" ht="15.75" thickTop="1" x14ac:dyDescent="0.25">
      <c r="A32" s="83" t="s">
        <v>4</v>
      </c>
      <c r="B32" s="92">
        <v>20056</v>
      </c>
      <c r="C32" s="92">
        <v>13776</v>
      </c>
      <c r="D32" s="92">
        <v>12267</v>
      </c>
      <c r="E32" s="92">
        <v>7322</v>
      </c>
      <c r="F32" s="92">
        <v>23115</v>
      </c>
      <c r="G32" s="92">
        <v>23446</v>
      </c>
      <c r="H32" s="92">
        <v>31858</v>
      </c>
      <c r="I32" s="92">
        <v>193660</v>
      </c>
      <c r="J32" s="92">
        <v>325105</v>
      </c>
    </row>
    <row r="35" spans="2:9" x14ac:dyDescent="0.25">
      <c r="B35" s="170"/>
      <c r="C35" s="170"/>
      <c r="D35" s="170"/>
      <c r="E35" s="170"/>
      <c r="F35" s="170"/>
      <c r="G35" s="170"/>
      <c r="H35" s="170"/>
      <c r="I35" s="170"/>
    </row>
  </sheetData>
  <sortState ref="A6:J31">
    <sortCondition ref="A6:A31"/>
  </sortState>
  <mergeCells count="3">
    <mergeCell ref="A4:A5"/>
    <mergeCell ref="J4:J5"/>
    <mergeCell ref="B4:I4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selection activeCell="J34" sqref="B34:J34"/>
    </sheetView>
  </sheetViews>
  <sheetFormatPr defaultRowHeight="15" x14ac:dyDescent="0.25"/>
  <cols>
    <col min="1" max="1" width="23.7109375" style="74" customWidth="1"/>
    <col min="2" max="2" width="19.7109375" style="2" customWidth="1"/>
    <col min="3" max="3" width="21.42578125" style="2" customWidth="1"/>
    <col min="4" max="9" width="15.140625" style="2" customWidth="1"/>
    <col min="10" max="10" width="15.140625" style="74" customWidth="1"/>
    <col min="11" max="16384" width="9.140625" style="74"/>
  </cols>
  <sheetData>
    <row r="1" spans="1:10" x14ac:dyDescent="0.25">
      <c r="A1" s="1" t="s">
        <v>124</v>
      </c>
    </row>
    <row r="4" spans="1:10" x14ac:dyDescent="0.25">
      <c r="A4" s="219" t="s">
        <v>35</v>
      </c>
      <c r="B4" s="223" t="s">
        <v>119</v>
      </c>
      <c r="C4" s="223"/>
      <c r="D4" s="223"/>
      <c r="E4" s="223"/>
      <c r="F4" s="223"/>
      <c r="G4" s="223"/>
      <c r="H4" s="223"/>
      <c r="I4" s="223"/>
      <c r="J4" s="221" t="s">
        <v>4</v>
      </c>
    </row>
    <row r="5" spans="1:10" ht="75.75" thickBot="1" x14ac:dyDescent="0.3">
      <c r="A5" s="220"/>
      <c r="B5" s="84" t="s">
        <v>120</v>
      </c>
      <c r="C5" s="4" t="s">
        <v>122</v>
      </c>
      <c r="D5" s="4" t="s">
        <v>123</v>
      </c>
      <c r="E5" s="84" t="s">
        <v>121</v>
      </c>
      <c r="F5" s="4" t="s">
        <v>128</v>
      </c>
      <c r="G5" s="4" t="s">
        <v>127</v>
      </c>
      <c r="H5" s="4" t="s">
        <v>126</v>
      </c>
      <c r="I5" s="4" t="s">
        <v>125</v>
      </c>
      <c r="J5" s="222"/>
    </row>
    <row r="6" spans="1:10" ht="15.75" thickTop="1" x14ac:dyDescent="0.25">
      <c r="A6" s="6" t="s">
        <v>261</v>
      </c>
      <c r="B6" s="93">
        <v>106.75</v>
      </c>
      <c r="C6" s="93">
        <v>3736.59</v>
      </c>
      <c r="D6" s="93">
        <v>983.78</v>
      </c>
      <c r="E6" s="93">
        <v>407.5</v>
      </c>
      <c r="F6" s="93">
        <v>7060.94</v>
      </c>
      <c r="G6" s="93">
        <v>5284.15</v>
      </c>
      <c r="H6" s="93">
        <v>4449</v>
      </c>
      <c r="I6" s="93">
        <v>2449.98</v>
      </c>
      <c r="J6" s="94">
        <v>24478.69</v>
      </c>
    </row>
    <row r="7" spans="1:10" x14ac:dyDescent="0.25">
      <c r="A7" s="7" t="s">
        <v>289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1690</v>
      </c>
      <c r="H7" s="95">
        <v>0</v>
      </c>
      <c r="I7" s="95">
        <v>0</v>
      </c>
      <c r="J7" s="96">
        <v>1690</v>
      </c>
    </row>
    <row r="8" spans="1:10" x14ac:dyDescent="0.25">
      <c r="A8" s="7" t="s">
        <v>263</v>
      </c>
      <c r="B8" s="95">
        <v>434.9</v>
      </c>
      <c r="C8" s="95">
        <v>0</v>
      </c>
      <c r="D8" s="95">
        <v>0</v>
      </c>
      <c r="E8" s="95">
        <v>1895.4</v>
      </c>
      <c r="F8" s="95">
        <v>5799.6</v>
      </c>
      <c r="G8" s="95">
        <v>32814.6</v>
      </c>
      <c r="H8" s="95">
        <v>41674.199999999997</v>
      </c>
      <c r="I8" s="95">
        <v>38890.1</v>
      </c>
      <c r="J8" s="96">
        <v>121508.79999999999</v>
      </c>
    </row>
    <row r="9" spans="1:10" x14ac:dyDescent="0.25">
      <c r="A9" s="7" t="s">
        <v>262</v>
      </c>
      <c r="B9" s="95">
        <v>20292</v>
      </c>
      <c r="C9" s="95">
        <v>16757</v>
      </c>
      <c r="D9" s="95">
        <v>43006</v>
      </c>
      <c r="E9" s="95">
        <v>2130</v>
      </c>
      <c r="F9" s="95">
        <v>34545</v>
      </c>
      <c r="G9" s="95">
        <v>22407</v>
      </c>
      <c r="H9" s="95">
        <v>104324</v>
      </c>
      <c r="I9" s="95">
        <v>71396</v>
      </c>
      <c r="J9" s="96">
        <v>314857</v>
      </c>
    </row>
    <row r="10" spans="1:10" x14ac:dyDescent="0.25">
      <c r="A10" s="7" t="s">
        <v>288</v>
      </c>
      <c r="B10" s="95">
        <v>347</v>
      </c>
      <c r="C10" s="95">
        <v>130</v>
      </c>
      <c r="D10" s="95">
        <v>994</v>
      </c>
      <c r="E10" s="95">
        <v>141</v>
      </c>
      <c r="F10" s="95">
        <v>2628</v>
      </c>
      <c r="G10" s="95">
        <v>1053</v>
      </c>
      <c r="H10" s="95">
        <v>3919</v>
      </c>
      <c r="I10" s="95">
        <v>2562</v>
      </c>
      <c r="J10" s="96">
        <v>11774</v>
      </c>
    </row>
    <row r="11" spans="1:10" x14ac:dyDescent="0.25">
      <c r="A11" s="7" t="s">
        <v>264</v>
      </c>
      <c r="B11" s="95">
        <v>967.8</v>
      </c>
      <c r="C11" s="95">
        <v>2041.5</v>
      </c>
      <c r="D11" s="95">
        <v>12291.82</v>
      </c>
      <c r="E11" s="95">
        <v>1267.26</v>
      </c>
      <c r="F11" s="95">
        <f>10565.17+1110.3</f>
        <v>11675.47</v>
      </c>
      <c r="G11" s="95">
        <v>2633.38</v>
      </c>
      <c r="H11" s="95">
        <v>27138.26</v>
      </c>
      <c r="I11" s="95">
        <v>30017.9</v>
      </c>
      <c r="J11" s="96">
        <v>88033.39</v>
      </c>
    </row>
    <row r="12" spans="1:10" x14ac:dyDescent="0.25">
      <c r="A12" s="7" t="s">
        <v>266</v>
      </c>
      <c r="B12" s="95">
        <v>7291</v>
      </c>
      <c r="C12" s="95">
        <v>4791</v>
      </c>
      <c r="D12" s="95">
        <v>17678</v>
      </c>
      <c r="E12" s="95">
        <v>4799</v>
      </c>
      <c r="F12" s="95">
        <v>77843</v>
      </c>
      <c r="G12" s="95">
        <v>53867</v>
      </c>
      <c r="H12" s="95">
        <v>148177</v>
      </c>
      <c r="I12" s="95">
        <v>107814</v>
      </c>
      <c r="J12" s="96">
        <v>422260</v>
      </c>
    </row>
    <row r="13" spans="1:10" x14ac:dyDescent="0.25">
      <c r="A13" s="7" t="s">
        <v>265</v>
      </c>
      <c r="B13" s="95">
        <v>2681</v>
      </c>
      <c r="C13" s="95">
        <v>846</v>
      </c>
      <c r="D13" s="95">
        <v>2786</v>
      </c>
      <c r="E13" s="95">
        <v>1315</v>
      </c>
      <c r="F13" s="95">
        <v>188</v>
      </c>
      <c r="G13" s="95">
        <v>437</v>
      </c>
      <c r="H13" s="95">
        <v>28118</v>
      </c>
      <c r="I13" s="95">
        <v>32862</v>
      </c>
      <c r="J13" s="96">
        <v>69233</v>
      </c>
    </row>
    <row r="14" spans="1:10" x14ac:dyDescent="0.25">
      <c r="A14" s="7" t="s">
        <v>267</v>
      </c>
      <c r="B14" s="95">
        <v>3043</v>
      </c>
      <c r="C14" s="95">
        <v>3368</v>
      </c>
      <c r="D14" s="95">
        <v>3809</v>
      </c>
      <c r="E14" s="95">
        <v>2313</v>
      </c>
      <c r="F14" s="95">
        <v>12959</v>
      </c>
      <c r="G14" s="95">
        <v>82</v>
      </c>
      <c r="H14" s="95">
        <v>11086</v>
      </c>
      <c r="I14" s="95">
        <v>21763</v>
      </c>
      <c r="J14" s="96">
        <v>58423</v>
      </c>
    </row>
    <row r="15" spans="1:10" x14ac:dyDescent="0.25">
      <c r="A15" s="7" t="s">
        <v>268</v>
      </c>
      <c r="B15" s="95">
        <v>145</v>
      </c>
      <c r="C15" s="95">
        <v>30</v>
      </c>
      <c r="D15" s="95">
        <v>3090</v>
      </c>
      <c r="E15" s="95">
        <v>1612</v>
      </c>
      <c r="F15" s="95">
        <v>3379</v>
      </c>
      <c r="G15" s="95">
        <v>2639</v>
      </c>
      <c r="H15" s="95">
        <v>7445</v>
      </c>
      <c r="I15" s="95">
        <v>18769</v>
      </c>
      <c r="J15" s="96">
        <v>37109</v>
      </c>
    </row>
    <row r="16" spans="1:10" x14ac:dyDescent="0.25">
      <c r="A16" s="7" t="s">
        <v>269</v>
      </c>
      <c r="B16" s="95">
        <v>5232</v>
      </c>
      <c r="C16" s="95">
        <v>15</v>
      </c>
      <c r="D16" s="95">
        <v>13009.3</v>
      </c>
      <c r="E16" s="95">
        <v>1838.7</v>
      </c>
      <c r="F16" s="95">
        <v>1060</v>
      </c>
      <c r="G16" s="95">
        <v>14085</v>
      </c>
      <c r="H16" s="95">
        <v>25660</v>
      </c>
      <c r="I16" s="95">
        <v>22381</v>
      </c>
      <c r="J16" s="96">
        <v>83281</v>
      </c>
    </row>
    <row r="17" spans="1:10" x14ac:dyDescent="0.25">
      <c r="A17" s="7" t="s">
        <v>270</v>
      </c>
      <c r="B17" s="95">
        <v>6190</v>
      </c>
      <c r="C17" s="95">
        <v>0</v>
      </c>
      <c r="D17" s="95">
        <v>1500</v>
      </c>
      <c r="E17" s="95">
        <v>1155</v>
      </c>
      <c r="F17" s="95">
        <v>8532</v>
      </c>
      <c r="G17" s="95">
        <v>7991</v>
      </c>
      <c r="H17" s="95">
        <v>4411</v>
      </c>
      <c r="I17" s="95">
        <v>20030</v>
      </c>
      <c r="J17" s="96">
        <v>49809</v>
      </c>
    </row>
    <row r="18" spans="1:10" x14ac:dyDescent="0.25">
      <c r="A18" s="8" t="s">
        <v>271</v>
      </c>
      <c r="B18" s="95">
        <v>3671</v>
      </c>
      <c r="C18" s="95">
        <v>193</v>
      </c>
      <c r="D18" s="95">
        <v>0</v>
      </c>
      <c r="E18" s="95">
        <v>2219</v>
      </c>
      <c r="F18" s="95">
        <f>18938+259</f>
        <v>19197</v>
      </c>
      <c r="G18" s="95">
        <v>14254</v>
      </c>
      <c r="H18" s="95">
        <v>5505</v>
      </c>
      <c r="I18" s="95">
        <v>27752</v>
      </c>
      <c r="J18" s="96">
        <v>72791</v>
      </c>
    </row>
    <row r="19" spans="1:10" x14ac:dyDescent="0.25">
      <c r="A19" s="8" t="s">
        <v>272</v>
      </c>
      <c r="B19" s="97">
        <v>33985</v>
      </c>
      <c r="C19" s="97">
        <v>16714</v>
      </c>
      <c r="D19" s="97">
        <v>22522</v>
      </c>
      <c r="E19" s="97">
        <v>1396</v>
      </c>
      <c r="F19" s="97">
        <v>8723</v>
      </c>
      <c r="G19" s="97">
        <v>48196</v>
      </c>
      <c r="H19" s="97">
        <v>254217</v>
      </c>
      <c r="I19" s="98" t="s">
        <v>76</v>
      </c>
      <c r="J19" s="96">
        <v>385753</v>
      </c>
    </row>
    <row r="20" spans="1:10" x14ac:dyDescent="0.25">
      <c r="A20" s="8" t="s">
        <v>274</v>
      </c>
      <c r="B20" s="95">
        <v>1807.6</v>
      </c>
      <c r="C20" s="95">
        <v>7341</v>
      </c>
      <c r="D20" s="95">
        <v>14423.3</v>
      </c>
      <c r="E20" s="95">
        <v>5355</v>
      </c>
      <c r="F20" s="95">
        <v>4230.7</v>
      </c>
      <c r="G20" s="95">
        <v>1000.8</v>
      </c>
      <c r="H20" s="95">
        <v>53456.1</v>
      </c>
      <c r="I20" s="95">
        <v>59094</v>
      </c>
      <c r="J20" s="96">
        <v>146708.5</v>
      </c>
    </row>
    <row r="21" spans="1:10" x14ac:dyDescent="0.25">
      <c r="A21" s="8" t="s">
        <v>273</v>
      </c>
      <c r="B21" s="95">
        <v>6403</v>
      </c>
      <c r="C21" s="95">
        <v>333</v>
      </c>
      <c r="D21" s="95">
        <v>9522</v>
      </c>
      <c r="E21" s="95">
        <v>1552</v>
      </c>
      <c r="F21" s="95">
        <v>8411</v>
      </c>
      <c r="G21" s="95">
        <v>3606</v>
      </c>
      <c r="H21" s="95">
        <v>19617</v>
      </c>
      <c r="I21" s="95">
        <v>21302</v>
      </c>
      <c r="J21" s="96">
        <v>70746</v>
      </c>
    </row>
    <row r="22" spans="1:10" x14ac:dyDescent="0.25">
      <c r="A22" s="8" t="s">
        <v>275</v>
      </c>
      <c r="B22" s="95">
        <v>1612</v>
      </c>
      <c r="C22" s="95">
        <v>305</v>
      </c>
      <c r="D22" s="95">
        <v>5471</v>
      </c>
      <c r="E22" s="95">
        <v>1562</v>
      </c>
      <c r="F22" s="95">
        <v>11169</v>
      </c>
      <c r="G22" s="95">
        <v>6909</v>
      </c>
      <c r="H22" s="95">
        <v>18597</v>
      </c>
      <c r="I22" s="95">
        <v>26085</v>
      </c>
      <c r="J22" s="96">
        <v>71710</v>
      </c>
    </row>
    <row r="23" spans="1:10" x14ac:dyDescent="0.25">
      <c r="A23" s="8" t="s">
        <v>276</v>
      </c>
      <c r="B23" s="95">
        <v>1353</v>
      </c>
      <c r="C23" s="95">
        <v>0</v>
      </c>
      <c r="D23" s="95">
        <v>2498</v>
      </c>
      <c r="E23" s="95">
        <v>561</v>
      </c>
      <c r="F23" s="95">
        <f>3601+694</f>
        <v>4295</v>
      </c>
      <c r="G23" s="95">
        <f>563+124</f>
        <v>687</v>
      </c>
      <c r="H23" s="95">
        <v>13745</v>
      </c>
      <c r="I23" s="95">
        <v>11041</v>
      </c>
      <c r="J23" s="96">
        <v>34180</v>
      </c>
    </row>
    <row r="24" spans="1:10" x14ac:dyDescent="0.25">
      <c r="A24" s="8" t="s">
        <v>277</v>
      </c>
      <c r="B24" s="95">
        <v>6162</v>
      </c>
      <c r="C24" s="95">
        <v>2558</v>
      </c>
      <c r="D24" s="95">
        <v>308</v>
      </c>
      <c r="E24" s="95">
        <v>5628</v>
      </c>
      <c r="F24" s="95">
        <v>14816.7</v>
      </c>
      <c r="G24" s="95">
        <v>10945</v>
      </c>
      <c r="H24" s="95">
        <v>43936</v>
      </c>
      <c r="I24" s="95">
        <v>54995</v>
      </c>
      <c r="J24" s="96">
        <v>139348.70000000001</v>
      </c>
    </row>
    <row r="25" spans="1:10" x14ac:dyDescent="0.25">
      <c r="A25" s="8" t="s">
        <v>279</v>
      </c>
      <c r="B25" s="95">
        <v>9656</v>
      </c>
      <c r="C25" s="95">
        <v>15743</v>
      </c>
      <c r="D25" s="95">
        <v>0</v>
      </c>
      <c r="E25" s="95">
        <v>1829</v>
      </c>
      <c r="F25" s="95">
        <v>28100</v>
      </c>
      <c r="G25" s="95">
        <v>22764</v>
      </c>
      <c r="H25" s="95">
        <v>25352</v>
      </c>
      <c r="I25" s="95">
        <v>57582</v>
      </c>
      <c r="J25" s="96">
        <v>161026</v>
      </c>
    </row>
    <row r="26" spans="1:10" x14ac:dyDescent="0.25">
      <c r="A26" s="8" t="s">
        <v>278</v>
      </c>
      <c r="B26" s="95">
        <v>3452</v>
      </c>
      <c r="C26" s="95">
        <v>1308</v>
      </c>
      <c r="D26" s="95">
        <v>15627</v>
      </c>
      <c r="E26" s="95">
        <v>1172</v>
      </c>
      <c r="F26" s="95">
        <v>4342</v>
      </c>
      <c r="G26" s="95">
        <v>2924</v>
      </c>
      <c r="H26" s="95">
        <v>42507</v>
      </c>
      <c r="I26" s="95">
        <v>13615</v>
      </c>
      <c r="J26" s="96">
        <v>84947</v>
      </c>
    </row>
    <row r="27" spans="1:10" x14ac:dyDescent="0.25">
      <c r="A27" s="8" t="s">
        <v>280</v>
      </c>
      <c r="B27" s="95">
        <v>1193</v>
      </c>
      <c r="C27" s="95">
        <v>60</v>
      </c>
      <c r="D27" s="95">
        <v>0</v>
      </c>
      <c r="E27" s="95">
        <v>894</v>
      </c>
      <c r="F27" s="95">
        <v>0</v>
      </c>
      <c r="G27" s="95">
        <v>257</v>
      </c>
      <c r="H27" s="95">
        <v>0</v>
      </c>
      <c r="I27" s="95">
        <v>6922</v>
      </c>
      <c r="J27" s="96">
        <v>9326</v>
      </c>
    </row>
    <row r="28" spans="1:10" x14ac:dyDescent="0.25">
      <c r="A28" s="8" t="s">
        <v>281</v>
      </c>
      <c r="B28" s="95">
        <v>166</v>
      </c>
      <c r="C28" s="95">
        <v>125</v>
      </c>
      <c r="D28" s="95">
        <v>0</v>
      </c>
      <c r="E28" s="95">
        <v>212</v>
      </c>
      <c r="F28" s="95">
        <v>65</v>
      </c>
      <c r="G28" s="95">
        <v>482</v>
      </c>
      <c r="H28" s="95">
        <v>0</v>
      </c>
      <c r="I28" s="95">
        <v>2681</v>
      </c>
      <c r="J28" s="96">
        <v>3731</v>
      </c>
    </row>
    <row r="29" spans="1:10" x14ac:dyDescent="0.25">
      <c r="A29" s="8" t="s">
        <v>282</v>
      </c>
      <c r="B29" s="95">
        <v>10</v>
      </c>
      <c r="C29" s="95">
        <v>0</v>
      </c>
      <c r="D29" s="95">
        <v>760</v>
      </c>
      <c r="E29" s="95">
        <v>49</v>
      </c>
      <c r="F29" s="95">
        <v>2096</v>
      </c>
      <c r="G29" s="95">
        <v>1418</v>
      </c>
      <c r="H29" s="95">
        <v>1417</v>
      </c>
      <c r="I29" s="95">
        <v>1217</v>
      </c>
      <c r="J29" s="96">
        <v>6967</v>
      </c>
    </row>
    <row r="30" spans="1:10" x14ac:dyDescent="0.25">
      <c r="A30" s="8" t="s">
        <v>283</v>
      </c>
      <c r="B30" s="95">
        <v>10164</v>
      </c>
      <c r="C30" s="95">
        <v>12986</v>
      </c>
      <c r="D30" s="95">
        <v>20921</v>
      </c>
      <c r="E30" s="95">
        <v>3014</v>
      </c>
      <c r="F30" s="95">
        <f>1450*25+13+4667.35</f>
        <v>40930.35</v>
      </c>
      <c r="G30" s="95">
        <v>0</v>
      </c>
      <c r="H30" s="95">
        <v>99296</v>
      </c>
      <c r="I30" s="95">
        <v>75736</v>
      </c>
      <c r="J30" s="96">
        <v>263047.34999999998</v>
      </c>
    </row>
    <row r="31" spans="1:10" ht="15.75" thickBot="1" x14ac:dyDescent="0.3">
      <c r="A31" s="10" t="s">
        <v>284</v>
      </c>
      <c r="B31" s="99">
        <v>6688</v>
      </c>
      <c r="C31" s="99">
        <v>11960</v>
      </c>
      <c r="D31" s="99">
        <v>0</v>
      </c>
      <c r="E31" s="99">
        <v>1500</v>
      </c>
      <c r="F31" s="99">
        <v>20453</v>
      </c>
      <c r="G31" s="99">
        <v>28075</v>
      </c>
      <c r="H31" s="99">
        <v>32371</v>
      </c>
      <c r="I31" s="99">
        <v>47741</v>
      </c>
      <c r="J31" s="100">
        <v>148788</v>
      </c>
    </row>
    <row r="32" spans="1:10" ht="15.75" thickTop="1" x14ac:dyDescent="0.25">
      <c r="A32" s="83" t="s">
        <v>4</v>
      </c>
      <c r="B32" s="101">
        <f>SUM(B6:B31)</f>
        <v>133053.04999999999</v>
      </c>
      <c r="C32" s="101">
        <f t="shared" ref="C32:J32" si="0">SUM(C6:C31)</f>
        <v>101341.09</v>
      </c>
      <c r="D32" s="101">
        <f t="shared" si="0"/>
        <v>191200.2</v>
      </c>
      <c r="E32" s="101">
        <f t="shared" si="0"/>
        <v>45816.86</v>
      </c>
      <c r="F32" s="101">
        <f t="shared" si="0"/>
        <v>332498.76</v>
      </c>
      <c r="G32" s="101">
        <f t="shared" si="0"/>
        <v>286500.93</v>
      </c>
      <c r="H32" s="101">
        <f t="shared" si="0"/>
        <v>1016417.5599999999</v>
      </c>
      <c r="I32" s="101">
        <f t="shared" si="0"/>
        <v>774697.98</v>
      </c>
      <c r="J32" s="94">
        <f t="shared" si="0"/>
        <v>2881526.43</v>
      </c>
    </row>
    <row r="34" spans="2:10" x14ac:dyDescent="0.25">
      <c r="B34" s="171"/>
      <c r="C34" s="171"/>
      <c r="D34" s="171"/>
      <c r="E34" s="171"/>
      <c r="F34" s="171"/>
      <c r="G34" s="171"/>
      <c r="H34" s="171"/>
      <c r="I34" s="171"/>
      <c r="J34" s="171"/>
    </row>
  </sheetData>
  <sortState ref="A6:J31">
    <sortCondition ref="A6:A31"/>
  </sortState>
  <mergeCells count="3">
    <mergeCell ref="A4:A5"/>
    <mergeCell ref="B4:I4"/>
    <mergeCell ref="J4:J5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workbookViewId="0">
      <selection activeCell="A34" sqref="A34"/>
    </sheetView>
  </sheetViews>
  <sheetFormatPr defaultRowHeight="15" x14ac:dyDescent="0.25"/>
  <cols>
    <col min="1" max="1" width="23.7109375" style="77" customWidth="1"/>
    <col min="2" max="9" width="15.42578125" style="102" customWidth="1"/>
  </cols>
  <sheetData>
    <row r="1" spans="1:9" x14ac:dyDescent="0.25">
      <c r="A1" s="1" t="s">
        <v>129</v>
      </c>
    </row>
    <row r="4" spans="1:9" ht="75.75" thickBot="1" x14ac:dyDescent="0.3">
      <c r="A4" s="76" t="s">
        <v>35</v>
      </c>
      <c r="B4" s="76" t="s">
        <v>130</v>
      </c>
      <c r="C4" s="76" t="s">
        <v>131</v>
      </c>
      <c r="D4" s="76" t="s">
        <v>132</v>
      </c>
      <c r="E4" s="76" t="s">
        <v>133</v>
      </c>
      <c r="F4" s="76" t="s">
        <v>134</v>
      </c>
      <c r="G4" s="76" t="s">
        <v>135</v>
      </c>
      <c r="H4" s="76" t="s">
        <v>136</v>
      </c>
      <c r="I4" s="76" t="s">
        <v>137</v>
      </c>
    </row>
    <row r="5" spans="1:9" ht="15.75" thickTop="1" x14ac:dyDescent="0.25">
      <c r="A5" s="6" t="s">
        <v>261</v>
      </c>
      <c r="B5" s="106">
        <v>129</v>
      </c>
      <c r="C5" s="103">
        <v>25</v>
      </c>
      <c r="D5" s="103">
        <v>184</v>
      </c>
      <c r="E5" s="103">
        <v>152</v>
      </c>
      <c r="F5" s="103">
        <v>33479</v>
      </c>
      <c r="G5" s="103">
        <v>0</v>
      </c>
      <c r="H5" s="103">
        <v>0</v>
      </c>
      <c r="I5" s="103">
        <v>0</v>
      </c>
    </row>
    <row r="6" spans="1:9" x14ac:dyDescent="0.25">
      <c r="A6" s="7" t="s">
        <v>289</v>
      </c>
      <c r="B6" s="104">
        <v>50</v>
      </c>
      <c r="C6" s="104">
        <v>50</v>
      </c>
      <c r="D6" s="104">
        <v>5</v>
      </c>
      <c r="E6" s="104">
        <v>5</v>
      </c>
      <c r="F6" s="104">
        <v>460</v>
      </c>
      <c r="G6" s="104">
        <v>0</v>
      </c>
      <c r="H6" s="104">
        <v>0</v>
      </c>
      <c r="I6" s="104">
        <v>0</v>
      </c>
    </row>
    <row r="7" spans="1:9" x14ac:dyDescent="0.25">
      <c r="A7" s="7" t="s">
        <v>263</v>
      </c>
      <c r="B7" s="104">
        <v>2539</v>
      </c>
      <c r="C7" s="104">
        <v>0</v>
      </c>
      <c r="D7" s="104">
        <v>2816</v>
      </c>
      <c r="E7" s="104">
        <v>2253</v>
      </c>
      <c r="F7" s="104">
        <v>582647</v>
      </c>
      <c r="G7" s="104">
        <v>300587</v>
      </c>
      <c r="H7" s="104">
        <v>114873</v>
      </c>
      <c r="I7" s="104">
        <v>4691</v>
      </c>
    </row>
    <row r="8" spans="1:9" x14ac:dyDescent="0.25">
      <c r="A8" s="7" t="s">
        <v>262</v>
      </c>
      <c r="B8" s="104">
        <v>8368</v>
      </c>
      <c r="C8" s="104">
        <v>0</v>
      </c>
      <c r="D8" s="104">
        <v>9042</v>
      </c>
      <c r="E8" s="104">
        <v>9042</v>
      </c>
      <c r="F8" s="104">
        <v>2213869</v>
      </c>
      <c r="G8" s="104">
        <v>1134787</v>
      </c>
      <c r="H8" s="104">
        <v>117511</v>
      </c>
      <c r="I8" s="104">
        <v>492476</v>
      </c>
    </row>
    <row r="9" spans="1:9" x14ac:dyDescent="0.25">
      <c r="A9" s="7" t="s">
        <v>288</v>
      </c>
      <c r="B9" s="104">
        <v>233</v>
      </c>
      <c r="C9" s="104">
        <v>0</v>
      </c>
      <c r="D9" s="104">
        <v>362</v>
      </c>
      <c r="E9" s="104">
        <v>255</v>
      </c>
      <c r="F9" s="104">
        <v>56939</v>
      </c>
      <c r="G9" s="104">
        <v>0</v>
      </c>
      <c r="H9" s="104">
        <v>0</v>
      </c>
      <c r="I9" s="104">
        <v>0</v>
      </c>
    </row>
    <row r="10" spans="1:9" x14ac:dyDescent="0.25">
      <c r="A10" s="7" t="s">
        <v>264</v>
      </c>
      <c r="B10" s="107">
        <v>2306</v>
      </c>
      <c r="C10" s="104">
        <v>0</v>
      </c>
      <c r="D10" s="104">
        <v>2922</v>
      </c>
      <c r="E10" s="104">
        <v>2298</v>
      </c>
      <c r="F10" s="104">
        <v>590176</v>
      </c>
      <c r="G10" s="104">
        <v>428647</v>
      </c>
      <c r="H10" s="104">
        <v>93928</v>
      </c>
      <c r="I10" s="104">
        <v>715139</v>
      </c>
    </row>
    <row r="11" spans="1:9" x14ac:dyDescent="0.25">
      <c r="A11" s="7" t="s">
        <v>266</v>
      </c>
      <c r="B11" s="106">
        <v>4117</v>
      </c>
      <c r="C11" s="103">
        <v>0</v>
      </c>
      <c r="D11" s="103">
        <v>6635</v>
      </c>
      <c r="E11" s="103">
        <v>4300</v>
      </c>
      <c r="F11" s="110">
        <v>950000</v>
      </c>
      <c r="G11" s="104">
        <v>1300352</v>
      </c>
      <c r="H11" s="103">
        <v>101694</v>
      </c>
      <c r="I11" s="104">
        <v>155934</v>
      </c>
    </row>
    <row r="12" spans="1:9" x14ac:dyDescent="0.25">
      <c r="A12" s="7" t="s">
        <v>265</v>
      </c>
      <c r="B12" s="104">
        <v>3158</v>
      </c>
      <c r="C12" s="104">
        <v>0</v>
      </c>
      <c r="D12" s="104">
        <v>3158</v>
      </c>
      <c r="E12" s="104">
        <v>3158</v>
      </c>
      <c r="F12" s="104">
        <v>814492</v>
      </c>
      <c r="G12" s="108">
        <v>1329165</v>
      </c>
      <c r="H12" s="108">
        <v>376256</v>
      </c>
      <c r="I12" s="104">
        <v>43851</v>
      </c>
    </row>
    <row r="13" spans="1:9" x14ac:dyDescent="0.25">
      <c r="A13" s="7" t="s">
        <v>267</v>
      </c>
      <c r="B13" s="104">
        <v>527</v>
      </c>
      <c r="C13" s="104">
        <v>0</v>
      </c>
      <c r="D13" s="104">
        <v>707</v>
      </c>
      <c r="E13" s="104">
        <v>707</v>
      </c>
      <c r="F13" s="104">
        <v>123142</v>
      </c>
      <c r="G13" s="104">
        <v>91016</v>
      </c>
      <c r="H13" s="104">
        <v>9196</v>
      </c>
      <c r="I13" s="104">
        <v>1294</v>
      </c>
    </row>
    <row r="14" spans="1:9" x14ac:dyDescent="0.25">
      <c r="A14" s="7" t="s">
        <v>268</v>
      </c>
      <c r="B14" s="104">
        <v>1175</v>
      </c>
      <c r="C14" s="104">
        <v>780</v>
      </c>
      <c r="D14" s="104">
        <v>1106</v>
      </c>
      <c r="E14" s="104">
        <v>1104</v>
      </c>
      <c r="F14" s="104">
        <v>338527</v>
      </c>
      <c r="G14" s="104">
        <v>308837</v>
      </c>
      <c r="H14" s="104">
        <v>74823</v>
      </c>
      <c r="I14" s="104">
        <v>138</v>
      </c>
    </row>
    <row r="15" spans="1:9" x14ac:dyDescent="0.25">
      <c r="A15" s="7" t="s">
        <v>269</v>
      </c>
      <c r="B15" s="104">
        <v>3551</v>
      </c>
      <c r="C15" s="104">
        <v>0</v>
      </c>
      <c r="D15" s="104">
        <v>3431</v>
      </c>
      <c r="E15" s="104">
        <v>3431</v>
      </c>
      <c r="F15" s="104">
        <v>748980</v>
      </c>
      <c r="G15" s="104">
        <v>227555</v>
      </c>
      <c r="H15" s="104">
        <v>84760</v>
      </c>
      <c r="I15" s="104">
        <v>144231</v>
      </c>
    </row>
    <row r="16" spans="1:9" x14ac:dyDescent="0.25">
      <c r="A16" s="7" t="s">
        <v>270</v>
      </c>
      <c r="B16" s="104">
        <v>931</v>
      </c>
      <c r="C16" s="104">
        <v>0</v>
      </c>
      <c r="D16" s="104">
        <v>1258</v>
      </c>
      <c r="E16" s="104">
        <v>931</v>
      </c>
      <c r="F16" s="104">
        <v>229833</v>
      </c>
      <c r="G16" s="104">
        <v>23156</v>
      </c>
      <c r="H16" s="104">
        <v>0</v>
      </c>
      <c r="I16" s="104">
        <v>0</v>
      </c>
    </row>
    <row r="17" spans="1:9" x14ac:dyDescent="0.25">
      <c r="A17" s="8" t="s">
        <v>271</v>
      </c>
      <c r="B17" s="104">
        <v>1639</v>
      </c>
      <c r="C17" s="104">
        <v>0</v>
      </c>
      <c r="D17" s="104">
        <v>1462</v>
      </c>
      <c r="E17" s="104">
        <v>1260</v>
      </c>
      <c r="F17" s="108">
        <v>280000</v>
      </c>
      <c r="G17" s="104">
        <v>31429</v>
      </c>
      <c r="H17" s="104">
        <v>12989</v>
      </c>
      <c r="I17" s="104">
        <v>16532</v>
      </c>
    </row>
    <row r="18" spans="1:9" x14ac:dyDescent="0.25">
      <c r="A18" s="8" t="s">
        <v>272</v>
      </c>
      <c r="B18" s="104">
        <v>13333</v>
      </c>
      <c r="C18" s="104">
        <v>0</v>
      </c>
      <c r="D18" s="104">
        <v>13578</v>
      </c>
      <c r="E18" s="104">
        <v>13012</v>
      </c>
      <c r="F18" s="104">
        <v>3662288</v>
      </c>
      <c r="G18" s="104">
        <v>924166</v>
      </c>
      <c r="H18" s="104">
        <v>125035</v>
      </c>
      <c r="I18" s="104">
        <v>109603</v>
      </c>
    </row>
    <row r="19" spans="1:9" x14ac:dyDescent="0.25">
      <c r="A19" s="8" t="s">
        <v>274</v>
      </c>
      <c r="B19" s="107">
        <v>5207</v>
      </c>
      <c r="C19" s="104">
        <v>0</v>
      </c>
      <c r="D19" s="104">
        <v>5782</v>
      </c>
      <c r="E19" s="104">
        <v>5782</v>
      </c>
      <c r="F19" s="104">
        <v>1295600</v>
      </c>
      <c r="G19" s="104">
        <v>537325</v>
      </c>
      <c r="H19" s="104">
        <v>116032</v>
      </c>
      <c r="I19" s="104">
        <v>127544</v>
      </c>
    </row>
    <row r="20" spans="1:9" x14ac:dyDescent="0.25">
      <c r="A20" s="8" t="s">
        <v>273</v>
      </c>
      <c r="B20" s="104">
        <v>1698</v>
      </c>
      <c r="C20" s="104">
        <v>0</v>
      </c>
      <c r="D20" s="104">
        <v>2129</v>
      </c>
      <c r="E20" s="104">
        <v>1821</v>
      </c>
      <c r="F20" s="104">
        <v>454160</v>
      </c>
      <c r="G20" s="104">
        <v>287825</v>
      </c>
      <c r="H20" s="104">
        <v>76554</v>
      </c>
      <c r="I20" s="104">
        <v>7757</v>
      </c>
    </row>
    <row r="21" spans="1:9" x14ac:dyDescent="0.25">
      <c r="A21" s="8" t="s">
        <v>275</v>
      </c>
      <c r="B21" s="107">
        <v>858</v>
      </c>
      <c r="C21" s="104">
        <v>0</v>
      </c>
      <c r="D21" s="104">
        <v>970</v>
      </c>
      <c r="E21" s="104">
        <v>970</v>
      </c>
      <c r="F21" s="104">
        <v>213349</v>
      </c>
      <c r="G21" s="104">
        <v>187964</v>
      </c>
      <c r="H21" s="104">
        <v>60447</v>
      </c>
      <c r="I21" s="104">
        <v>5197</v>
      </c>
    </row>
    <row r="22" spans="1:9" x14ac:dyDescent="0.25">
      <c r="A22" s="8" t="s">
        <v>276</v>
      </c>
      <c r="B22" s="107">
        <v>468</v>
      </c>
      <c r="C22" s="104">
        <v>179</v>
      </c>
      <c r="D22" s="104">
        <v>861</v>
      </c>
      <c r="E22" s="104">
        <v>839</v>
      </c>
      <c r="F22" s="104">
        <v>133605</v>
      </c>
      <c r="G22" s="104">
        <v>0</v>
      </c>
      <c r="H22" s="104">
        <v>0</v>
      </c>
      <c r="I22" s="104">
        <v>0</v>
      </c>
    </row>
    <row r="23" spans="1:9" x14ac:dyDescent="0.25">
      <c r="A23" s="8" t="s">
        <v>277</v>
      </c>
      <c r="B23" s="107">
        <v>3732</v>
      </c>
      <c r="C23" s="104">
        <v>0</v>
      </c>
      <c r="D23" s="104">
        <v>3340</v>
      </c>
      <c r="E23" s="104">
        <v>3310</v>
      </c>
      <c r="F23" s="104">
        <v>801194</v>
      </c>
      <c r="G23" s="104">
        <v>461845</v>
      </c>
      <c r="H23" s="104">
        <v>200880</v>
      </c>
      <c r="I23" s="104">
        <v>4141</v>
      </c>
    </row>
    <row r="24" spans="1:9" x14ac:dyDescent="0.25">
      <c r="A24" s="8" t="s">
        <v>279</v>
      </c>
      <c r="B24" s="107">
        <v>4482</v>
      </c>
      <c r="C24" s="104">
        <v>35</v>
      </c>
      <c r="D24" s="104">
        <v>5331</v>
      </c>
      <c r="E24" s="104">
        <v>4881</v>
      </c>
      <c r="F24" s="104">
        <v>1256347</v>
      </c>
      <c r="G24" s="104">
        <v>366435</v>
      </c>
      <c r="H24" s="104">
        <v>68998</v>
      </c>
      <c r="I24" s="104">
        <v>20905</v>
      </c>
    </row>
    <row r="25" spans="1:9" x14ac:dyDescent="0.25">
      <c r="A25" s="8" t="s">
        <v>278</v>
      </c>
      <c r="B25" s="107">
        <v>1557</v>
      </c>
      <c r="C25" s="104">
        <v>0</v>
      </c>
      <c r="D25" s="104">
        <v>1804</v>
      </c>
      <c r="E25" s="104">
        <v>1713</v>
      </c>
      <c r="F25" s="104">
        <v>416980</v>
      </c>
      <c r="G25" s="104">
        <v>137588</v>
      </c>
      <c r="H25" s="104">
        <v>3504</v>
      </c>
      <c r="I25" s="104">
        <v>5993</v>
      </c>
    </row>
    <row r="26" spans="1:9" x14ac:dyDescent="0.25">
      <c r="A26" s="8" t="s">
        <v>280</v>
      </c>
      <c r="B26" s="104">
        <v>129</v>
      </c>
      <c r="C26" s="104">
        <v>107</v>
      </c>
      <c r="D26" s="104">
        <v>313</v>
      </c>
      <c r="E26" s="104">
        <v>107</v>
      </c>
      <c r="F26" s="104">
        <v>25121</v>
      </c>
      <c r="G26" s="104">
        <v>48925</v>
      </c>
      <c r="H26" s="104">
        <v>17208</v>
      </c>
      <c r="I26" s="104">
        <v>34010</v>
      </c>
    </row>
    <row r="27" spans="1:9" x14ac:dyDescent="0.25">
      <c r="A27" s="8" t="s">
        <v>281</v>
      </c>
      <c r="B27" s="107">
        <v>192</v>
      </c>
      <c r="C27" s="104">
        <v>50</v>
      </c>
      <c r="D27" s="104">
        <v>391</v>
      </c>
      <c r="E27" s="104">
        <v>205</v>
      </c>
      <c r="F27" s="104">
        <v>55345</v>
      </c>
      <c r="G27" s="104">
        <v>31668</v>
      </c>
      <c r="H27" s="104">
        <v>11072</v>
      </c>
      <c r="I27" s="104">
        <v>2439</v>
      </c>
    </row>
    <row r="28" spans="1:9" x14ac:dyDescent="0.25">
      <c r="A28" s="8" t="s">
        <v>282</v>
      </c>
      <c r="B28" s="104">
        <v>66</v>
      </c>
      <c r="C28" s="104">
        <v>60</v>
      </c>
      <c r="D28" s="104">
        <v>60</v>
      </c>
      <c r="E28" s="104">
        <v>60</v>
      </c>
      <c r="F28" s="104">
        <v>15000</v>
      </c>
      <c r="G28" s="104">
        <v>0</v>
      </c>
      <c r="H28" s="104">
        <v>0</v>
      </c>
      <c r="I28" s="104">
        <v>0</v>
      </c>
    </row>
    <row r="29" spans="1:9" x14ac:dyDescent="0.25">
      <c r="A29" s="8" t="s">
        <v>283</v>
      </c>
      <c r="B29" s="104">
        <v>7047</v>
      </c>
      <c r="C29" s="104">
        <v>0</v>
      </c>
      <c r="D29" s="104">
        <v>7984</v>
      </c>
      <c r="E29" s="104">
        <v>7076</v>
      </c>
      <c r="F29" s="104">
        <v>1870186</v>
      </c>
      <c r="G29" s="104">
        <v>1760246</v>
      </c>
      <c r="H29" s="104">
        <v>108200</v>
      </c>
      <c r="I29" s="104">
        <v>90537</v>
      </c>
    </row>
    <row r="30" spans="1:9" ht="15.75" thickBot="1" x14ac:dyDescent="0.3">
      <c r="A30" s="10" t="s">
        <v>284</v>
      </c>
      <c r="B30" s="105">
        <v>2999</v>
      </c>
      <c r="C30" s="105">
        <v>0</v>
      </c>
      <c r="D30" s="105">
        <v>3512</v>
      </c>
      <c r="E30" s="105">
        <v>2999</v>
      </c>
      <c r="F30" s="105">
        <v>764177</v>
      </c>
      <c r="G30" s="105">
        <v>531240</v>
      </c>
      <c r="H30" s="105">
        <v>84977</v>
      </c>
      <c r="I30" s="105">
        <v>9975</v>
      </c>
    </row>
    <row r="31" spans="1:9" ht="15.75" thickTop="1" x14ac:dyDescent="0.25">
      <c r="A31" s="11" t="s">
        <v>43</v>
      </c>
      <c r="B31" s="103">
        <v>70491</v>
      </c>
      <c r="C31" s="103">
        <v>1286</v>
      </c>
      <c r="D31" s="103">
        <v>79143</v>
      </c>
      <c r="E31" s="103">
        <v>71671</v>
      </c>
      <c r="F31" s="103">
        <v>17925896</v>
      </c>
      <c r="G31" s="103">
        <v>10450758</v>
      </c>
      <c r="H31" s="103">
        <v>1858937</v>
      </c>
      <c r="I31" s="103">
        <v>1992387</v>
      </c>
    </row>
    <row r="33" spans="1:1" x14ac:dyDescent="0.25">
      <c r="A33" s="109" t="s">
        <v>138</v>
      </c>
    </row>
  </sheetData>
  <sortState ref="A5:I30">
    <sortCondition ref="A5:A30"/>
  </sortState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Y42"/>
  <sheetViews>
    <sheetView zoomScale="70" zoomScaleNormal="70" workbookViewId="0">
      <selection activeCell="S6" sqref="S6:Y10"/>
    </sheetView>
  </sheetViews>
  <sheetFormatPr defaultRowHeight="15" x14ac:dyDescent="0.25"/>
  <cols>
    <col min="1" max="18" width="9.140625" style="120"/>
    <col min="19" max="19" width="29.5703125" style="120" customWidth="1"/>
    <col min="20" max="16384" width="9.140625" style="120"/>
  </cols>
  <sheetData>
    <row r="5" spans="3:25" ht="15.75" thickBot="1" x14ac:dyDescent="0.3"/>
    <row r="6" spans="3:25" x14ac:dyDescent="0.25">
      <c r="C6" s="138" t="s">
        <v>212</v>
      </c>
      <c r="D6" s="139"/>
      <c r="E6" s="139"/>
      <c r="F6" s="139"/>
      <c r="G6" s="139"/>
      <c r="H6" s="139"/>
      <c r="I6" s="139"/>
      <c r="J6" s="139"/>
      <c r="K6" s="139"/>
      <c r="L6" s="139"/>
      <c r="M6" s="140"/>
      <c r="S6" s="221" t="s">
        <v>301</v>
      </c>
      <c r="T6" s="221" t="s">
        <v>295</v>
      </c>
      <c r="U6" s="221"/>
      <c r="V6" s="221"/>
      <c r="W6" s="221" t="s">
        <v>296</v>
      </c>
      <c r="X6" s="221"/>
      <c r="Y6" s="221"/>
    </row>
    <row r="7" spans="3:25" ht="15.75" thickBot="1" x14ac:dyDescent="0.3">
      <c r="C7" s="141" t="s">
        <v>213</v>
      </c>
      <c r="D7" s="142"/>
      <c r="E7" s="142"/>
      <c r="F7" s="142"/>
      <c r="G7" s="142"/>
      <c r="H7" s="142"/>
      <c r="I7" s="142"/>
      <c r="J7" s="142"/>
      <c r="K7" s="142"/>
      <c r="L7" s="142"/>
      <c r="M7" s="143"/>
      <c r="S7" s="222"/>
      <c r="T7" s="162" t="s">
        <v>297</v>
      </c>
      <c r="U7" s="162" t="s">
        <v>298</v>
      </c>
      <c r="V7" s="162" t="s">
        <v>299</v>
      </c>
      <c r="W7" s="162" t="s">
        <v>297</v>
      </c>
      <c r="X7" s="162" t="s">
        <v>298</v>
      </c>
      <c r="Y7" s="162" t="s">
        <v>299</v>
      </c>
    </row>
    <row r="8" spans="3:25" ht="15.75" thickTop="1" x14ac:dyDescent="0.25">
      <c r="C8" s="141"/>
      <c r="D8" s="142"/>
      <c r="E8" s="142" t="s">
        <v>214</v>
      </c>
      <c r="F8" s="142"/>
      <c r="G8" s="142"/>
      <c r="H8" s="142" t="s">
        <v>215</v>
      </c>
      <c r="I8" s="142"/>
      <c r="J8" s="142"/>
      <c r="K8" s="142" t="s">
        <v>216</v>
      </c>
      <c r="L8" s="142" t="s">
        <v>4</v>
      </c>
      <c r="M8" s="143"/>
      <c r="S8" s="167" t="s">
        <v>214</v>
      </c>
      <c r="T8" s="168">
        <v>699</v>
      </c>
      <c r="U8" s="168">
        <v>894</v>
      </c>
      <c r="V8" s="168">
        <v>522</v>
      </c>
      <c r="W8" s="168">
        <v>19569</v>
      </c>
      <c r="X8" s="168">
        <v>17106</v>
      </c>
      <c r="Y8" s="168">
        <v>16520</v>
      </c>
    </row>
    <row r="9" spans="3:25" x14ac:dyDescent="0.25">
      <c r="C9" s="141"/>
      <c r="D9" s="142"/>
      <c r="E9" s="142" t="s">
        <v>217</v>
      </c>
      <c r="F9" s="142" t="s">
        <v>218</v>
      </c>
      <c r="G9" s="142" t="s">
        <v>219</v>
      </c>
      <c r="H9" s="142" t="s">
        <v>217</v>
      </c>
      <c r="I9" s="142" t="s">
        <v>218</v>
      </c>
      <c r="J9" s="142" t="s">
        <v>219</v>
      </c>
      <c r="K9" s="142"/>
      <c r="L9" s="142"/>
      <c r="M9" s="143"/>
      <c r="S9" s="165" t="s">
        <v>215</v>
      </c>
      <c r="T9" s="166">
        <v>78</v>
      </c>
      <c r="U9" s="166">
        <v>372</v>
      </c>
      <c r="V9" s="166">
        <v>33</v>
      </c>
      <c r="W9" s="166">
        <v>5300</v>
      </c>
      <c r="X9" s="166">
        <v>7618</v>
      </c>
      <c r="Y9" s="166">
        <v>1336</v>
      </c>
    </row>
    <row r="10" spans="3:25" x14ac:dyDescent="0.25"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3"/>
      <c r="S10" s="165" t="s">
        <v>300</v>
      </c>
      <c r="T10" s="206">
        <v>869</v>
      </c>
      <c r="U10" s="206"/>
      <c r="V10" s="206"/>
      <c r="W10" s="221">
        <v>32227</v>
      </c>
      <c r="X10" s="221"/>
      <c r="Y10" s="221"/>
    </row>
    <row r="11" spans="3:25" x14ac:dyDescent="0.25"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3:25" x14ac:dyDescent="0.25">
      <c r="C12" s="141" t="s">
        <v>220</v>
      </c>
      <c r="D12" s="142"/>
      <c r="E12" s="142">
        <v>699</v>
      </c>
      <c r="F12" s="142">
        <v>894</v>
      </c>
      <c r="G12" s="142">
        <v>522</v>
      </c>
      <c r="H12" s="142">
        <v>78</v>
      </c>
      <c r="I12" s="142">
        <v>372</v>
      </c>
      <c r="J12" s="142">
        <v>33</v>
      </c>
      <c r="K12" s="144">
        <v>869</v>
      </c>
      <c r="L12" s="144">
        <v>3467</v>
      </c>
      <c r="M12" s="143"/>
    </row>
    <row r="13" spans="3:25" x14ac:dyDescent="0.25"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3"/>
    </row>
    <row r="14" spans="3:25" x14ac:dyDescent="0.25">
      <c r="C14" s="141" t="s">
        <v>221</v>
      </c>
      <c r="D14" s="142"/>
      <c r="E14" s="142"/>
      <c r="F14" s="142">
        <v>2115</v>
      </c>
      <c r="G14" s="142"/>
      <c r="H14" s="142"/>
      <c r="I14" s="142"/>
      <c r="J14" s="142"/>
      <c r="K14" s="142"/>
      <c r="L14" s="142"/>
      <c r="M14" s="143"/>
    </row>
    <row r="15" spans="3:25" x14ac:dyDescent="0.25">
      <c r="C15" s="141" t="s">
        <v>222</v>
      </c>
      <c r="D15" s="142"/>
      <c r="E15" s="142"/>
      <c r="F15" s="142">
        <v>483</v>
      </c>
      <c r="G15" s="142"/>
      <c r="H15" s="142"/>
      <c r="I15" s="142"/>
      <c r="J15" s="142"/>
      <c r="K15" s="142"/>
      <c r="L15" s="142"/>
      <c r="M15" s="143"/>
    </row>
    <row r="16" spans="3:25" ht="15.75" thickBot="1" x14ac:dyDescent="0.3"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7"/>
    </row>
    <row r="17" spans="3:16" ht="15.75" thickBot="1" x14ac:dyDescent="0.3"/>
    <row r="18" spans="3:16" x14ac:dyDescent="0.25">
      <c r="D18" s="138" t="s">
        <v>223</v>
      </c>
      <c r="E18" s="139"/>
      <c r="F18" s="224" t="s">
        <v>224</v>
      </c>
      <c r="G18" s="224"/>
      <c r="H18" s="139"/>
      <c r="I18" s="139" t="s">
        <v>225</v>
      </c>
      <c r="J18" s="139"/>
      <c r="K18" s="139"/>
      <c r="L18" s="139" t="s">
        <v>216</v>
      </c>
      <c r="M18" s="139"/>
      <c r="N18" s="139"/>
      <c r="O18" s="139" t="s">
        <v>43</v>
      </c>
      <c r="P18" s="140"/>
    </row>
    <row r="19" spans="3:16" x14ac:dyDescent="0.25">
      <c r="D19" s="141"/>
      <c r="E19" s="142"/>
      <c r="F19" s="142" t="s">
        <v>226</v>
      </c>
      <c r="G19" s="142">
        <v>146</v>
      </c>
      <c r="H19" s="142"/>
      <c r="I19" s="142" t="s">
        <v>15</v>
      </c>
      <c r="J19" s="142">
        <v>66</v>
      </c>
      <c r="K19" s="142"/>
      <c r="L19" s="142" t="s">
        <v>27</v>
      </c>
      <c r="M19" s="142">
        <v>101</v>
      </c>
      <c r="N19" s="142"/>
      <c r="O19" s="142" t="s">
        <v>15</v>
      </c>
      <c r="P19" s="143">
        <v>691</v>
      </c>
    </row>
    <row r="20" spans="3:16" x14ac:dyDescent="0.25">
      <c r="D20" s="141"/>
      <c r="E20" s="142"/>
      <c r="F20" s="142" t="s">
        <v>15</v>
      </c>
      <c r="G20" s="142">
        <v>143</v>
      </c>
      <c r="H20" s="142"/>
      <c r="I20" s="142" t="s">
        <v>21</v>
      </c>
      <c r="J20" s="142">
        <v>60</v>
      </c>
      <c r="K20" s="142"/>
      <c r="L20" s="142" t="s">
        <v>21</v>
      </c>
      <c r="M20" s="142">
        <v>91</v>
      </c>
      <c r="N20" s="142"/>
      <c r="O20" s="142" t="s">
        <v>227</v>
      </c>
      <c r="P20" s="143">
        <v>339</v>
      </c>
    </row>
    <row r="21" spans="3:16" x14ac:dyDescent="0.25">
      <c r="D21" s="141"/>
      <c r="E21" s="142"/>
      <c r="F21" s="142" t="s">
        <v>21</v>
      </c>
      <c r="G21" s="142">
        <v>80</v>
      </c>
      <c r="H21" s="142"/>
      <c r="I21" s="142" t="s">
        <v>33</v>
      </c>
      <c r="J21" s="142">
        <v>61</v>
      </c>
      <c r="K21" s="142"/>
      <c r="L21" s="142" t="s">
        <v>227</v>
      </c>
      <c r="M21" s="142">
        <v>79</v>
      </c>
      <c r="N21" s="142"/>
      <c r="O21" s="142" t="s">
        <v>21</v>
      </c>
      <c r="P21" s="143">
        <v>315</v>
      </c>
    </row>
    <row r="22" spans="3:16" ht="15.75" thickBot="1" x14ac:dyDescent="0.3">
      <c r="D22" s="145"/>
      <c r="E22" s="146"/>
      <c r="F22" s="146" t="s">
        <v>18</v>
      </c>
      <c r="G22" s="146">
        <v>61</v>
      </c>
      <c r="H22" s="146"/>
      <c r="I22" s="146" t="s">
        <v>228</v>
      </c>
      <c r="J22" s="146">
        <v>40</v>
      </c>
      <c r="K22" s="146"/>
      <c r="L22" s="146"/>
      <c r="M22" s="146"/>
      <c r="N22" s="146"/>
      <c r="O22" s="146"/>
      <c r="P22" s="147"/>
    </row>
    <row r="25" spans="3:16" ht="15.75" thickBot="1" x14ac:dyDescent="0.3"/>
    <row r="26" spans="3:16" x14ac:dyDescent="0.25">
      <c r="C26" s="138" t="s">
        <v>229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3:16" x14ac:dyDescent="0.25">
      <c r="C27" s="141" t="s">
        <v>230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</row>
    <row r="28" spans="3:16" x14ac:dyDescent="0.25">
      <c r="C28" s="141"/>
      <c r="D28" s="142"/>
      <c r="E28" s="142" t="s">
        <v>214</v>
      </c>
      <c r="F28" s="142"/>
      <c r="G28" s="142"/>
      <c r="H28" s="142" t="s">
        <v>215</v>
      </c>
      <c r="I28" s="142"/>
      <c r="J28" s="142"/>
      <c r="K28" s="142" t="s">
        <v>216</v>
      </c>
      <c r="L28" s="142" t="s">
        <v>4</v>
      </c>
      <c r="M28" s="142"/>
      <c r="N28" s="143"/>
    </row>
    <row r="29" spans="3:16" x14ac:dyDescent="0.25">
      <c r="C29" s="141"/>
      <c r="D29" s="142"/>
      <c r="E29" s="142" t="s">
        <v>217</v>
      </c>
      <c r="F29" s="142" t="s">
        <v>218</v>
      </c>
      <c r="G29" s="142" t="s">
        <v>219</v>
      </c>
      <c r="H29" s="142" t="s">
        <v>217</v>
      </c>
      <c r="I29" s="142" t="s">
        <v>218</v>
      </c>
      <c r="J29" s="142" t="s">
        <v>219</v>
      </c>
      <c r="K29" s="142"/>
      <c r="L29" s="142"/>
      <c r="M29" s="142" t="s">
        <v>231</v>
      </c>
      <c r="N29" s="143"/>
    </row>
    <row r="30" spans="3:16" x14ac:dyDescent="0.25"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</row>
    <row r="31" spans="3:16" x14ac:dyDescent="0.25"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3"/>
    </row>
    <row r="32" spans="3:16" x14ac:dyDescent="0.25">
      <c r="C32" s="141" t="s">
        <v>232</v>
      </c>
      <c r="D32" s="142"/>
      <c r="E32" s="142">
        <v>19569</v>
      </c>
      <c r="F32" s="142">
        <v>17106</v>
      </c>
      <c r="G32" s="142">
        <v>16520</v>
      </c>
      <c r="H32" s="142">
        <v>5300</v>
      </c>
      <c r="I32" s="142">
        <v>7618</v>
      </c>
      <c r="J32" s="142">
        <v>1336</v>
      </c>
      <c r="K32" s="142">
        <v>32227</v>
      </c>
      <c r="L32" s="142">
        <v>99713</v>
      </c>
      <c r="M32" s="142"/>
      <c r="N32" s="143"/>
    </row>
    <row r="33" spans="3:15" x14ac:dyDescent="0.25"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3"/>
    </row>
    <row r="34" spans="3:15" x14ac:dyDescent="0.25">
      <c r="C34" s="141" t="s">
        <v>233</v>
      </c>
      <c r="D34" s="142"/>
      <c r="E34" s="142">
        <v>53195</v>
      </c>
      <c r="F34" s="142"/>
      <c r="G34" s="142"/>
      <c r="H34" s="142"/>
      <c r="I34" s="142"/>
      <c r="J34" s="142"/>
      <c r="K34" s="142"/>
      <c r="L34" s="142"/>
      <c r="M34" s="142"/>
      <c r="N34" s="143"/>
    </row>
    <row r="35" spans="3:15" ht="15.75" thickBot="1" x14ac:dyDescent="0.3">
      <c r="C35" s="145" t="s">
        <v>234</v>
      </c>
      <c r="D35" s="146"/>
      <c r="E35" s="146">
        <v>14254</v>
      </c>
      <c r="F35" s="146"/>
      <c r="G35" s="146"/>
      <c r="H35" s="146"/>
      <c r="I35" s="146"/>
      <c r="J35" s="146"/>
      <c r="K35" s="146"/>
      <c r="L35" s="146"/>
      <c r="M35" s="146"/>
      <c r="N35" s="147"/>
    </row>
    <row r="37" spans="3:15" ht="15.75" thickBot="1" x14ac:dyDescent="0.3"/>
    <row r="38" spans="3:15" x14ac:dyDescent="0.25">
      <c r="C38" s="138" t="s">
        <v>235</v>
      </c>
      <c r="D38" s="139"/>
      <c r="E38" s="139"/>
      <c r="F38" s="139" t="s">
        <v>216</v>
      </c>
      <c r="G38" s="139"/>
      <c r="H38" s="139"/>
      <c r="I38" s="139" t="s">
        <v>236</v>
      </c>
      <c r="J38" s="139"/>
      <c r="K38" s="139" t="s">
        <v>224</v>
      </c>
      <c r="L38" s="139"/>
      <c r="M38" s="139"/>
      <c r="N38" s="139" t="s">
        <v>225</v>
      </c>
      <c r="O38" s="140"/>
    </row>
    <row r="39" spans="3:15" x14ac:dyDescent="0.25">
      <c r="C39" s="141"/>
      <c r="D39" s="142"/>
      <c r="E39" s="142" t="s">
        <v>21</v>
      </c>
      <c r="F39" s="142">
        <v>4432</v>
      </c>
      <c r="G39" s="142"/>
      <c r="H39" s="142" t="s">
        <v>15</v>
      </c>
      <c r="I39" s="142">
        <v>27767</v>
      </c>
      <c r="J39" s="142"/>
      <c r="K39" s="142" t="s">
        <v>15</v>
      </c>
      <c r="L39" s="142">
        <v>3376</v>
      </c>
      <c r="M39" s="142"/>
      <c r="N39" s="142" t="s">
        <v>21</v>
      </c>
      <c r="O39" s="143">
        <v>2328</v>
      </c>
    </row>
    <row r="40" spans="3:15" x14ac:dyDescent="0.25">
      <c r="C40" s="141"/>
      <c r="D40" s="142"/>
      <c r="E40" s="142" t="s">
        <v>15</v>
      </c>
      <c r="F40" s="142">
        <v>4150</v>
      </c>
      <c r="G40" s="142"/>
      <c r="H40" s="142" t="s">
        <v>21</v>
      </c>
      <c r="I40" s="142">
        <v>12332</v>
      </c>
      <c r="J40" s="142"/>
      <c r="K40" s="142" t="s">
        <v>226</v>
      </c>
      <c r="L40" s="142">
        <v>2539</v>
      </c>
      <c r="M40" s="142"/>
      <c r="N40" s="142" t="s">
        <v>15</v>
      </c>
      <c r="O40" s="143">
        <v>1074</v>
      </c>
    </row>
    <row r="41" spans="3:15" x14ac:dyDescent="0.25">
      <c r="C41" s="141"/>
      <c r="D41" s="142"/>
      <c r="E41" s="142" t="s">
        <v>33</v>
      </c>
      <c r="F41" s="142">
        <v>2939</v>
      </c>
      <c r="G41" s="142"/>
      <c r="H41" s="142" t="s">
        <v>33</v>
      </c>
      <c r="I41" s="142">
        <v>7349</v>
      </c>
      <c r="J41" s="142"/>
      <c r="K41" s="142" t="s">
        <v>21</v>
      </c>
      <c r="L41" s="142">
        <v>1718</v>
      </c>
      <c r="M41" s="142"/>
      <c r="N41" s="142" t="s">
        <v>33</v>
      </c>
      <c r="O41" s="143">
        <v>859</v>
      </c>
    </row>
    <row r="42" spans="3:15" ht="15.75" thickBot="1" x14ac:dyDescent="0.3">
      <c r="C42" s="145"/>
      <c r="D42" s="146"/>
      <c r="E42" s="146" t="s">
        <v>227</v>
      </c>
      <c r="F42" s="146">
        <v>2266</v>
      </c>
      <c r="G42" s="146"/>
      <c r="H42" s="146" t="s">
        <v>227</v>
      </c>
      <c r="I42" s="146">
        <v>5916</v>
      </c>
      <c r="J42" s="146"/>
      <c r="K42" s="146" t="s">
        <v>33</v>
      </c>
      <c r="L42" s="146">
        <v>1592</v>
      </c>
      <c r="M42" s="146"/>
      <c r="N42" s="146" t="s">
        <v>228</v>
      </c>
      <c r="O42" s="147">
        <v>783</v>
      </c>
    </row>
  </sheetData>
  <mergeCells count="6">
    <mergeCell ref="F18:G18"/>
    <mergeCell ref="T10:V10"/>
    <mergeCell ref="W10:Y10"/>
    <mergeCell ref="T6:V6"/>
    <mergeCell ref="W6:Y6"/>
    <mergeCell ref="S6:S7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20" sqref="I20"/>
    </sheetView>
  </sheetViews>
  <sheetFormatPr defaultRowHeight="15" x14ac:dyDescent="0.25"/>
  <cols>
    <col min="1" max="1" width="23.7109375" style="89" customWidth="1"/>
    <col min="2" max="3" width="13.42578125" customWidth="1"/>
    <col min="4" max="6" width="13.140625" customWidth="1"/>
  </cols>
  <sheetData>
    <row r="1" spans="1:6" x14ac:dyDescent="0.25">
      <c r="A1" s="1" t="s">
        <v>139</v>
      </c>
    </row>
    <row r="4" spans="1:6" ht="31.5" customHeight="1" x14ac:dyDescent="0.25">
      <c r="A4" s="225" t="s">
        <v>35</v>
      </c>
      <c r="B4" s="207" t="s">
        <v>140</v>
      </c>
      <c r="C4" s="207" t="s">
        <v>141</v>
      </c>
      <c r="D4" s="212" t="s">
        <v>142</v>
      </c>
      <c r="E4" s="212"/>
      <c r="F4" s="212"/>
    </row>
    <row r="5" spans="1:6" s="89" customFormat="1" ht="31.5" customHeight="1" thickBot="1" x14ac:dyDescent="0.3">
      <c r="A5" s="226"/>
      <c r="B5" s="208"/>
      <c r="C5" s="208"/>
      <c r="D5" s="91" t="s">
        <v>143</v>
      </c>
      <c r="E5" s="91" t="s">
        <v>144</v>
      </c>
      <c r="F5" s="90" t="s">
        <v>145</v>
      </c>
    </row>
    <row r="6" spans="1:6" ht="15.75" thickTop="1" x14ac:dyDescent="0.25">
      <c r="A6" s="6" t="s">
        <v>261</v>
      </c>
      <c r="B6" s="94">
        <v>4271</v>
      </c>
      <c r="C6" s="94">
        <v>183186</v>
      </c>
      <c r="D6" s="94">
        <v>95</v>
      </c>
      <c r="E6" s="94">
        <v>1</v>
      </c>
      <c r="F6" s="47"/>
    </row>
    <row r="7" spans="1:6" x14ac:dyDescent="0.25">
      <c r="A7" s="7" t="s">
        <v>289</v>
      </c>
      <c r="B7" s="96">
        <v>562</v>
      </c>
      <c r="C7" s="96">
        <v>60751</v>
      </c>
      <c r="D7" s="96">
        <v>0</v>
      </c>
      <c r="E7" s="96">
        <v>60</v>
      </c>
      <c r="F7" s="46"/>
    </row>
    <row r="8" spans="1:6" x14ac:dyDescent="0.25">
      <c r="A8" s="7" t="s">
        <v>263</v>
      </c>
      <c r="B8" s="96">
        <v>4160</v>
      </c>
      <c r="C8" s="96">
        <v>164506</v>
      </c>
      <c r="D8" s="96">
        <v>264</v>
      </c>
      <c r="E8" s="96">
        <v>0</v>
      </c>
      <c r="F8" s="46"/>
    </row>
    <row r="9" spans="1:6" x14ac:dyDescent="0.25">
      <c r="A9" s="7" t="s">
        <v>262</v>
      </c>
      <c r="B9" s="96">
        <v>7211</v>
      </c>
      <c r="C9" s="96">
        <v>497464</v>
      </c>
      <c r="D9" s="96">
        <v>418</v>
      </c>
      <c r="E9" s="96">
        <v>10</v>
      </c>
      <c r="F9" s="46"/>
    </row>
    <row r="10" spans="1:6" x14ac:dyDescent="0.25">
      <c r="A10" s="7" t="s">
        <v>288</v>
      </c>
      <c r="B10" s="96">
        <v>1233</v>
      </c>
      <c r="C10" s="96">
        <v>105825</v>
      </c>
      <c r="D10" s="96">
        <v>53</v>
      </c>
      <c r="E10" s="96">
        <v>0</v>
      </c>
      <c r="F10" s="46"/>
    </row>
    <row r="11" spans="1:6" x14ac:dyDescent="0.25">
      <c r="A11" s="7" t="s">
        <v>264</v>
      </c>
      <c r="B11" s="96">
        <v>10933</v>
      </c>
      <c r="C11" s="96">
        <v>448917</v>
      </c>
      <c r="D11" s="96">
        <v>725</v>
      </c>
      <c r="E11" s="96">
        <v>68</v>
      </c>
      <c r="F11" s="46"/>
    </row>
    <row r="12" spans="1:6" x14ac:dyDescent="0.25">
      <c r="A12" s="7" t="s">
        <v>266</v>
      </c>
      <c r="B12" s="96">
        <v>49287</v>
      </c>
      <c r="C12" s="96">
        <v>1792466</v>
      </c>
      <c r="D12" s="96">
        <v>2893</v>
      </c>
      <c r="E12" s="96">
        <v>80</v>
      </c>
      <c r="F12" s="114">
        <v>132</v>
      </c>
    </row>
    <row r="13" spans="1:6" x14ac:dyDescent="0.25">
      <c r="A13" s="7" t="s">
        <v>265</v>
      </c>
      <c r="B13" s="96">
        <v>19660</v>
      </c>
      <c r="C13" s="96">
        <v>397464</v>
      </c>
      <c r="D13" s="96">
        <v>554</v>
      </c>
      <c r="E13" s="96">
        <v>73</v>
      </c>
      <c r="F13" s="46"/>
    </row>
    <row r="14" spans="1:6" x14ac:dyDescent="0.25">
      <c r="A14" s="7" t="s">
        <v>267</v>
      </c>
      <c r="B14" s="96">
        <v>11174</v>
      </c>
      <c r="C14" s="96">
        <v>236313</v>
      </c>
      <c r="D14" s="96">
        <v>281</v>
      </c>
      <c r="E14" s="96">
        <v>3</v>
      </c>
      <c r="F14" s="46"/>
    </row>
    <row r="15" spans="1:6" x14ac:dyDescent="0.25">
      <c r="A15" s="7" t="s">
        <v>268</v>
      </c>
      <c r="B15" s="96">
        <v>12794</v>
      </c>
      <c r="C15" s="96">
        <v>165581</v>
      </c>
      <c r="D15" s="96">
        <v>291</v>
      </c>
      <c r="E15" s="96">
        <v>4</v>
      </c>
      <c r="F15" s="46"/>
    </row>
    <row r="16" spans="1:6" x14ac:dyDescent="0.25">
      <c r="A16" s="7" t="s">
        <v>269</v>
      </c>
      <c r="B16" s="96">
        <v>6049</v>
      </c>
      <c r="C16" s="96">
        <v>209225</v>
      </c>
      <c r="D16" s="96">
        <v>250</v>
      </c>
      <c r="E16" s="96">
        <v>0</v>
      </c>
      <c r="F16" s="46"/>
    </row>
    <row r="17" spans="1:6" x14ac:dyDescent="0.25">
      <c r="A17" s="7" t="s">
        <v>270</v>
      </c>
      <c r="B17" s="96">
        <v>8732</v>
      </c>
      <c r="C17" s="96">
        <v>258310</v>
      </c>
      <c r="D17" s="96">
        <v>278</v>
      </c>
      <c r="E17" s="96">
        <v>3</v>
      </c>
      <c r="F17" s="46"/>
    </row>
    <row r="18" spans="1:6" x14ac:dyDescent="0.25">
      <c r="A18" s="8" t="s">
        <v>271</v>
      </c>
      <c r="B18" s="96">
        <v>11101</v>
      </c>
      <c r="C18" s="96">
        <v>339750</v>
      </c>
      <c r="D18" s="96">
        <v>352</v>
      </c>
      <c r="E18" s="96">
        <v>0</v>
      </c>
      <c r="F18" s="46"/>
    </row>
    <row r="19" spans="1:6" x14ac:dyDescent="0.25">
      <c r="A19" s="8" t="s">
        <v>272</v>
      </c>
      <c r="B19" s="96">
        <v>71715</v>
      </c>
      <c r="C19" s="96">
        <v>4708598</v>
      </c>
      <c r="D19" s="96">
        <v>4473</v>
      </c>
      <c r="E19" s="96">
        <v>33689</v>
      </c>
      <c r="F19" s="46"/>
    </row>
    <row r="20" spans="1:6" x14ac:dyDescent="0.25">
      <c r="A20" s="8" t="s">
        <v>274</v>
      </c>
      <c r="B20" s="96">
        <v>14306</v>
      </c>
      <c r="C20" s="96">
        <v>750594</v>
      </c>
      <c r="D20" s="96">
        <v>1050</v>
      </c>
      <c r="E20" s="96">
        <v>222</v>
      </c>
      <c r="F20" s="46"/>
    </row>
    <row r="21" spans="1:6" x14ac:dyDescent="0.25">
      <c r="A21" s="8" t="s">
        <v>273</v>
      </c>
      <c r="B21" s="96">
        <v>7123</v>
      </c>
      <c r="C21" s="96">
        <v>190362</v>
      </c>
      <c r="D21" s="96">
        <v>332</v>
      </c>
      <c r="E21" s="96">
        <v>366</v>
      </c>
      <c r="F21" s="46"/>
    </row>
    <row r="22" spans="1:6" x14ac:dyDescent="0.25">
      <c r="A22" s="8" t="s">
        <v>275</v>
      </c>
      <c r="B22" s="96">
        <v>6729</v>
      </c>
      <c r="C22" s="96">
        <v>105741</v>
      </c>
      <c r="D22" s="96">
        <v>239</v>
      </c>
      <c r="E22" s="96">
        <v>600</v>
      </c>
      <c r="F22" s="46"/>
    </row>
    <row r="23" spans="1:6" x14ac:dyDescent="0.25">
      <c r="A23" s="8" t="s">
        <v>276</v>
      </c>
      <c r="B23" s="96">
        <v>3406</v>
      </c>
      <c r="C23" s="96">
        <v>97212</v>
      </c>
      <c r="D23" s="96">
        <v>246</v>
      </c>
      <c r="E23" s="96">
        <v>9147</v>
      </c>
      <c r="F23" s="46"/>
    </row>
    <row r="24" spans="1:6" x14ac:dyDescent="0.25">
      <c r="A24" s="8" t="s">
        <v>277</v>
      </c>
      <c r="B24" s="96">
        <v>8514</v>
      </c>
      <c r="C24" s="96">
        <v>386129</v>
      </c>
      <c r="D24" s="96">
        <v>436</v>
      </c>
      <c r="E24" s="96">
        <v>20</v>
      </c>
      <c r="F24" s="46"/>
    </row>
    <row r="25" spans="1:6" x14ac:dyDescent="0.25">
      <c r="A25" s="8" t="s">
        <v>279</v>
      </c>
      <c r="B25" s="96">
        <v>11434</v>
      </c>
      <c r="C25" s="96">
        <v>422052</v>
      </c>
      <c r="D25" s="96">
        <v>401</v>
      </c>
      <c r="E25" s="96">
        <v>73</v>
      </c>
      <c r="F25" s="46"/>
    </row>
    <row r="26" spans="1:6" x14ac:dyDescent="0.25">
      <c r="A26" s="8" t="s">
        <v>278</v>
      </c>
      <c r="B26" s="96">
        <v>1531</v>
      </c>
      <c r="C26" s="96">
        <v>209378</v>
      </c>
      <c r="D26" s="96">
        <v>154</v>
      </c>
      <c r="E26" s="96">
        <v>110</v>
      </c>
      <c r="F26" s="114">
        <v>4</v>
      </c>
    </row>
    <row r="27" spans="1:6" x14ac:dyDescent="0.25">
      <c r="A27" s="8" t="s">
        <v>280</v>
      </c>
      <c r="B27" s="96">
        <v>1635</v>
      </c>
      <c r="C27" s="96">
        <v>31446</v>
      </c>
      <c r="D27" s="96">
        <v>88</v>
      </c>
      <c r="E27" s="96">
        <v>0</v>
      </c>
      <c r="F27" s="46"/>
    </row>
    <row r="28" spans="1:6" x14ac:dyDescent="0.25">
      <c r="A28" s="8" t="s">
        <v>281</v>
      </c>
      <c r="B28" s="96">
        <v>1398</v>
      </c>
      <c r="C28" s="96">
        <v>6958</v>
      </c>
      <c r="D28" s="96">
        <v>0</v>
      </c>
      <c r="E28" s="96">
        <v>41</v>
      </c>
      <c r="F28" s="46"/>
    </row>
    <row r="29" spans="1:6" x14ac:dyDescent="0.25">
      <c r="A29" s="8" t="s">
        <v>282</v>
      </c>
      <c r="B29" s="96">
        <v>387</v>
      </c>
      <c r="C29" s="96">
        <v>65679</v>
      </c>
      <c r="D29" s="96">
        <v>99</v>
      </c>
      <c r="E29" s="96">
        <v>0</v>
      </c>
      <c r="F29" s="46"/>
    </row>
    <row r="30" spans="1:6" x14ac:dyDescent="0.25">
      <c r="A30" s="8" t="s">
        <v>283</v>
      </c>
      <c r="B30" s="96">
        <v>13863</v>
      </c>
      <c r="C30" s="96">
        <v>253107</v>
      </c>
      <c r="D30" s="96">
        <v>815</v>
      </c>
      <c r="E30" s="96">
        <v>95</v>
      </c>
      <c r="F30" s="46"/>
    </row>
    <row r="31" spans="1:6" ht="15.75" thickBot="1" x14ac:dyDescent="0.3">
      <c r="A31" s="10" t="s">
        <v>284</v>
      </c>
      <c r="B31" s="100">
        <v>18692</v>
      </c>
      <c r="C31" s="100">
        <v>463885</v>
      </c>
      <c r="D31" s="100">
        <v>445</v>
      </c>
      <c r="E31" s="100">
        <v>3</v>
      </c>
      <c r="F31" s="50"/>
    </row>
    <row r="32" spans="1:6" ht="15.75" thickTop="1" x14ac:dyDescent="0.25">
      <c r="A32" s="83" t="s">
        <v>4</v>
      </c>
      <c r="B32" s="94">
        <f>SUM(B6:B31)</f>
        <v>307900</v>
      </c>
      <c r="C32" s="94">
        <f t="shared" ref="C32:F32" si="0">SUM(C6:C31)</f>
        <v>12550899</v>
      </c>
      <c r="D32" s="94">
        <f t="shared" si="0"/>
        <v>15232</v>
      </c>
      <c r="E32" s="94">
        <f t="shared" si="0"/>
        <v>44668</v>
      </c>
      <c r="F32" s="47">
        <f t="shared" si="0"/>
        <v>136</v>
      </c>
    </row>
    <row r="34" spans="1:1" x14ac:dyDescent="0.25">
      <c r="A34" s="109"/>
    </row>
  </sheetData>
  <sortState ref="A6:F31">
    <sortCondition ref="A6:A31"/>
  </sortState>
  <mergeCells count="4">
    <mergeCell ref="A4:A5"/>
    <mergeCell ref="B4:B5"/>
    <mergeCell ref="C4:C5"/>
    <mergeCell ref="D4:F4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23.7109375" style="89" customWidth="1"/>
    <col min="2" max="4" width="16.7109375" customWidth="1"/>
  </cols>
  <sheetData>
    <row r="1" spans="1:4" x14ac:dyDescent="0.25">
      <c r="A1" s="1" t="s">
        <v>146</v>
      </c>
    </row>
    <row r="4" spans="1:4" ht="21.75" customHeight="1" x14ac:dyDescent="0.25">
      <c r="A4" s="172" t="s">
        <v>35</v>
      </c>
      <c r="B4" s="172" t="s">
        <v>149</v>
      </c>
      <c r="C4" s="172"/>
      <c r="D4" s="172"/>
    </row>
    <row r="5" spans="1:4" s="89" customFormat="1" ht="45.75" thickBot="1" x14ac:dyDescent="0.3">
      <c r="A5" s="173"/>
      <c r="B5" s="88" t="s">
        <v>85</v>
      </c>
      <c r="C5" s="88" t="s">
        <v>147</v>
      </c>
      <c r="D5" s="88" t="s">
        <v>148</v>
      </c>
    </row>
    <row r="6" spans="1:4" ht="15.75" thickTop="1" x14ac:dyDescent="0.25">
      <c r="A6" s="6" t="s">
        <v>261</v>
      </c>
      <c r="B6" s="47">
        <v>7</v>
      </c>
      <c r="C6" s="47">
        <v>2</v>
      </c>
      <c r="D6" s="47">
        <v>5</v>
      </c>
    </row>
    <row r="7" spans="1:4" x14ac:dyDescent="0.25">
      <c r="A7" s="7" t="s">
        <v>289</v>
      </c>
      <c r="B7" s="46">
        <v>1</v>
      </c>
      <c r="C7" s="46">
        <v>0</v>
      </c>
      <c r="D7" s="46">
        <v>0</v>
      </c>
    </row>
    <row r="8" spans="1:4" x14ac:dyDescent="0.25">
      <c r="A8" s="7" t="s">
        <v>263</v>
      </c>
      <c r="B8" s="46">
        <v>120</v>
      </c>
      <c r="C8" s="46">
        <v>70</v>
      </c>
      <c r="D8" s="46">
        <v>54</v>
      </c>
    </row>
    <row r="9" spans="1:4" x14ac:dyDescent="0.25">
      <c r="A9" s="7" t="s">
        <v>262</v>
      </c>
      <c r="B9" s="46">
        <v>162</v>
      </c>
      <c r="C9" s="46">
        <v>49</v>
      </c>
      <c r="D9" s="46">
        <v>75</v>
      </c>
    </row>
    <row r="10" spans="1:4" x14ac:dyDescent="0.25">
      <c r="A10" s="7" t="s">
        <v>288</v>
      </c>
      <c r="B10" s="46">
        <v>1</v>
      </c>
      <c r="C10" s="46">
        <v>0</v>
      </c>
      <c r="D10" s="46">
        <v>1</v>
      </c>
    </row>
    <row r="11" spans="1:4" x14ac:dyDescent="0.25">
      <c r="A11" s="7" t="s">
        <v>264</v>
      </c>
      <c r="B11" s="46">
        <v>42</v>
      </c>
      <c r="C11" s="46">
        <v>26</v>
      </c>
      <c r="D11" s="46">
        <v>24</v>
      </c>
    </row>
    <row r="12" spans="1:4" x14ac:dyDescent="0.25">
      <c r="A12" s="7" t="s">
        <v>266</v>
      </c>
      <c r="B12" s="46">
        <v>84</v>
      </c>
      <c r="C12" s="46">
        <v>42</v>
      </c>
      <c r="D12" s="46">
        <v>62</v>
      </c>
    </row>
    <row r="13" spans="1:4" x14ac:dyDescent="0.25">
      <c r="A13" s="7" t="s">
        <v>265</v>
      </c>
      <c r="B13" s="46">
        <v>43</v>
      </c>
      <c r="C13" s="46">
        <v>20</v>
      </c>
      <c r="D13" s="46">
        <v>18</v>
      </c>
    </row>
    <row r="14" spans="1:4" x14ac:dyDescent="0.25">
      <c r="A14" s="7" t="s">
        <v>267</v>
      </c>
      <c r="B14" s="46">
        <v>38</v>
      </c>
      <c r="C14" s="46">
        <v>15</v>
      </c>
      <c r="D14" s="46">
        <v>24</v>
      </c>
    </row>
    <row r="15" spans="1:4" x14ac:dyDescent="0.25">
      <c r="A15" s="7" t="s">
        <v>268</v>
      </c>
      <c r="B15" s="46">
        <v>17</v>
      </c>
      <c r="C15" s="46">
        <v>5</v>
      </c>
      <c r="D15" s="46">
        <v>17</v>
      </c>
    </row>
    <row r="16" spans="1:4" x14ac:dyDescent="0.25">
      <c r="A16" s="7" t="s">
        <v>269</v>
      </c>
      <c r="B16" s="46">
        <v>24</v>
      </c>
      <c r="C16" s="46">
        <v>17</v>
      </c>
      <c r="D16" s="46">
        <v>16</v>
      </c>
    </row>
    <row r="17" spans="1:4" x14ac:dyDescent="0.25">
      <c r="A17" s="7" t="s">
        <v>270</v>
      </c>
      <c r="B17" s="46">
        <v>23</v>
      </c>
      <c r="C17" s="46">
        <v>14</v>
      </c>
      <c r="D17" s="46">
        <v>16</v>
      </c>
    </row>
    <row r="18" spans="1:4" x14ac:dyDescent="0.25">
      <c r="A18" s="8" t="s">
        <v>271</v>
      </c>
      <c r="B18" s="46">
        <v>22</v>
      </c>
      <c r="C18" s="46">
        <v>14</v>
      </c>
      <c r="D18" s="46">
        <v>14</v>
      </c>
    </row>
    <row r="19" spans="1:4" x14ac:dyDescent="0.25">
      <c r="A19" s="8" t="s">
        <v>272</v>
      </c>
      <c r="B19" s="46">
        <f>86+126+86+122</f>
        <v>420</v>
      </c>
      <c r="C19" s="46">
        <f>126+122</f>
        <v>248</v>
      </c>
      <c r="D19" s="46">
        <f>86+122</f>
        <v>208</v>
      </c>
    </row>
    <row r="20" spans="1:4" x14ac:dyDescent="0.25">
      <c r="A20" s="8" t="s">
        <v>274</v>
      </c>
      <c r="B20" s="46">
        <v>159</v>
      </c>
      <c r="C20" s="46">
        <v>97</v>
      </c>
      <c r="D20" s="46">
        <v>87</v>
      </c>
    </row>
    <row r="21" spans="1:4" x14ac:dyDescent="0.25">
      <c r="A21" s="8" t="s">
        <v>273</v>
      </c>
      <c r="B21" s="46">
        <v>56</v>
      </c>
      <c r="C21" s="46">
        <v>20</v>
      </c>
      <c r="D21" s="46">
        <v>26</v>
      </c>
    </row>
    <row r="22" spans="1:4" x14ac:dyDescent="0.25">
      <c r="A22" s="8" t="s">
        <v>275</v>
      </c>
      <c r="B22" s="46">
        <v>23</v>
      </c>
      <c r="C22" s="46">
        <v>17</v>
      </c>
      <c r="D22" s="46">
        <v>15</v>
      </c>
    </row>
    <row r="23" spans="1:4" x14ac:dyDescent="0.25">
      <c r="A23" s="8" t="s">
        <v>276</v>
      </c>
      <c r="B23" s="46">
        <v>14</v>
      </c>
      <c r="C23" s="46">
        <v>12</v>
      </c>
      <c r="D23" s="46">
        <v>14</v>
      </c>
    </row>
    <row r="24" spans="1:4" x14ac:dyDescent="0.25">
      <c r="A24" s="8" t="s">
        <v>277</v>
      </c>
      <c r="B24" s="46">
        <v>96</v>
      </c>
      <c r="C24" s="46">
        <v>11</v>
      </c>
      <c r="D24" s="46">
        <v>77</v>
      </c>
    </row>
    <row r="25" spans="1:4" x14ac:dyDescent="0.25">
      <c r="A25" s="8" t="s">
        <v>279</v>
      </c>
      <c r="B25" s="46">
        <v>41</v>
      </c>
      <c r="C25" s="46">
        <v>31</v>
      </c>
      <c r="D25" s="46">
        <v>32</v>
      </c>
    </row>
    <row r="26" spans="1:4" x14ac:dyDescent="0.25">
      <c r="A26" s="8" t="s">
        <v>278</v>
      </c>
      <c r="B26" s="46">
        <v>51</v>
      </c>
      <c r="C26" s="46">
        <v>37</v>
      </c>
      <c r="D26" s="46">
        <v>23</v>
      </c>
    </row>
    <row r="27" spans="1:4" x14ac:dyDescent="0.25">
      <c r="A27" s="8" t="s">
        <v>280</v>
      </c>
      <c r="B27" s="46">
        <v>10</v>
      </c>
      <c r="C27" s="46">
        <v>9</v>
      </c>
      <c r="D27" s="46">
        <v>4</v>
      </c>
    </row>
    <row r="28" spans="1:4" x14ac:dyDescent="0.25">
      <c r="A28" s="8" t="s">
        <v>281</v>
      </c>
      <c r="B28" s="46">
        <v>0</v>
      </c>
      <c r="C28" s="46">
        <v>0</v>
      </c>
      <c r="D28" s="46">
        <v>0</v>
      </c>
    </row>
    <row r="29" spans="1:4" x14ac:dyDescent="0.25">
      <c r="A29" s="8" t="s">
        <v>282</v>
      </c>
      <c r="B29" s="46">
        <v>0</v>
      </c>
      <c r="C29" s="46">
        <v>0</v>
      </c>
      <c r="D29" s="46">
        <v>0</v>
      </c>
    </row>
    <row r="30" spans="1:4" x14ac:dyDescent="0.25">
      <c r="A30" s="8" t="s">
        <v>283</v>
      </c>
      <c r="B30" s="46">
        <v>50</v>
      </c>
      <c r="C30" s="46">
        <v>38</v>
      </c>
      <c r="D30" s="46">
        <v>37</v>
      </c>
    </row>
    <row r="31" spans="1:4" ht="15.75" thickBot="1" x14ac:dyDescent="0.3">
      <c r="A31" s="10" t="s">
        <v>284</v>
      </c>
      <c r="B31" s="50">
        <v>39</v>
      </c>
      <c r="C31" s="50">
        <v>17</v>
      </c>
      <c r="D31" s="50">
        <v>20</v>
      </c>
    </row>
    <row r="32" spans="1:4" ht="15.75" thickTop="1" x14ac:dyDescent="0.25">
      <c r="A32" s="11" t="s">
        <v>4</v>
      </c>
      <c r="B32" s="47">
        <f>SUM(B6:B31)</f>
        <v>1543</v>
      </c>
      <c r="C32" s="47">
        <f t="shared" ref="C32:D32" si="0">SUM(C6:C31)</f>
        <v>811</v>
      </c>
      <c r="D32" s="47">
        <f t="shared" si="0"/>
        <v>869</v>
      </c>
    </row>
    <row r="34" spans="1:1" x14ac:dyDescent="0.25">
      <c r="A34" s="109"/>
    </row>
  </sheetData>
  <sortState ref="A6:D31">
    <sortCondition ref="A6:A31"/>
  </sortState>
  <mergeCells count="2">
    <mergeCell ref="A4:A5"/>
    <mergeCell ref="B4:D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34" sqref="A34"/>
    </sheetView>
  </sheetViews>
  <sheetFormatPr defaultRowHeight="15" x14ac:dyDescent="0.25"/>
  <cols>
    <col min="1" max="1" width="23.7109375" style="89" customWidth="1"/>
    <col min="2" max="2" width="13.28515625" customWidth="1"/>
  </cols>
  <sheetData>
    <row r="1" spans="1:2" x14ac:dyDescent="0.25">
      <c r="A1" s="1" t="s">
        <v>150</v>
      </c>
    </row>
    <row r="4" spans="1:2" ht="30" customHeight="1" thickBot="1" x14ac:dyDescent="0.3">
      <c r="A4" s="88" t="s">
        <v>35</v>
      </c>
      <c r="B4" s="91" t="s">
        <v>151</v>
      </c>
    </row>
    <row r="5" spans="1:2" ht="15.75" thickTop="1" x14ac:dyDescent="0.25">
      <c r="A5" s="6" t="s">
        <v>7</v>
      </c>
      <c r="B5" s="94">
        <v>455</v>
      </c>
    </row>
    <row r="6" spans="1:2" x14ac:dyDescent="0.25">
      <c r="A6" s="7" t="s">
        <v>9</v>
      </c>
      <c r="B6" s="96">
        <v>0</v>
      </c>
    </row>
    <row r="7" spans="1:2" x14ac:dyDescent="0.25">
      <c r="A7" s="7" t="s">
        <v>10</v>
      </c>
      <c r="B7" s="96">
        <v>2856</v>
      </c>
    </row>
    <row r="8" spans="1:2" x14ac:dyDescent="0.25">
      <c r="A8" s="7" t="s">
        <v>11</v>
      </c>
      <c r="B8" s="96">
        <v>99</v>
      </c>
    </row>
    <row r="9" spans="1:2" x14ac:dyDescent="0.25">
      <c r="A9" s="7" t="s">
        <v>12</v>
      </c>
      <c r="B9" s="96">
        <v>27</v>
      </c>
    </row>
    <row r="10" spans="1:2" x14ac:dyDescent="0.25">
      <c r="A10" s="7" t="s">
        <v>13</v>
      </c>
      <c r="B10" s="96">
        <v>321</v>
      </c>
    </row>
    <row r="11" spans="1:2" x14ac:dyDescent="0.25">
      <c r="A11" s="7" t="s">
        <v>14</v>
      </c>
      <c r="B11" s="96">
        <v>216</v>
      </c>
    </row>
    <row r="12" spans="1:2" x14ac:dyDescent="0.25">
      <c r="A12" s="7" t="s">
        <v>15</v>
      </c>
      <c r="B12" s="96">
        <v>1779</v>
      </c>
    </row>
    <row r="13" spans="1:2" x14ac:dyDescent="0.25">
      <c r="A13" s="7" t="s">
        <v>16</v>
      </c>
      <c r="B13" s="96">
        <v>0</v>
      </c>
    </row>
    <row r="14" spans="1:2" x14ac:dyDescent="0.25">
      <c r="A14" s="7" t="s">
        <v>17</v>
      </c>
      <c r="B14" s="96">
        <v>64</v>
      </c>
    </row>
    <row r="15" spans="1:2" x14ac:dyDescent="0.25">
      <c r="A15" s="7" t="s">
        <v>18</v>
      </c>
      <c r="B15" s="96">
        <v>167</v>
      </c>
    </row>
    <row r="16" spans="1:2" x14ac:dyDescent="0.25">
      <c r="A16" s="7" t="s">
        <v>19</v>
      </c>
      <c r="B16" s="96">
        <v>172</v>
      </c>
    </row>
    <row r="17" spans="1:2" x14ac:dyDescent="0.25">
      <c r="A17" s="8" t="s">
        <v>20</v>
      </c>
      <c r="B17" s="96">
        <v>243</v>
      </c>
    </row>
    <row r="18" spans="1:2" x14ac:dyDescent="0.25">
      <c r="A18" s="8" t="s">
        <v>21</v>
      </c>
      <c r="B18" s="118" t="s">
        <v>76</v>
      </c>
    </row>
    <row r="19" spans="1:2" x14ac:dyDescent="0.25">
      <c r="A19" s="8" t="s">
        <v>22</v>
      </c>
      <c r="B19" s="96">
        <v>400</v>
      </c>
    </row>
    <row r="20" spans="1:2" x14ac:dyDescent="0.25">
      <c r="A20" s="8" t="s">
        <v>23</v>
      </c>
      <c r="B20" s="96">
        <v>255</v>
      </c>
    </row>
    <row r="21" spans="1:2" x14ac:dyDescent="0.25">
      <c r="A21" s="8" t="s">
        <v>24</v>
      </c>
      <c r="B21" s="96">
        <v>178</v>
      </c>
    </row>
    <row r="22" spans="1:2" x14ac:dyDescent="0.25">
      <c r="A22" s="8" t="s">
        <v>25</v>
      </c>
      <c r="B22" s="96">
        <v>197</v>
      </c>
    </row>
    <row r="23" spans="1:2" x14ac:dyDescent="0.25">
      <c r="A23" s="8" t="s">
        <v>26</v>
      </c>
      <c r="B23" s="96">
        <v>232</v>
      </c>
    </row>
    <row r="24" spans="1:2" x14ac:dyDescent="0.25">
      <c r="A24" s="8" t="s">
        <v>27</v>
      </c>
      <c r="B24" s="96">
        <v>210</v>
      </c>
    </row>
    <row r="25" spans="1:2" x14ac:dyDescent="0.25">
      <c r="A25" s="8" t="s">
        <v>28</v>
      </c>
      <c r="B25" s="96">
        <v>16</v>
      </c>
    </row>
    <row r="26" spans="1:2" x14ac:dyDescent="0.25">
      <c r="A26" s="8" t="s">
        <v>29</v>
      </c>
      <c r="B26" s="96">
        <v>88</v>
      </c>
    </row>
    <row r="27" spans="1:2" x14ac:dyDescent="0.25">
      <c r="A27" s="8" t="s">
        <v>30</v>
      </c>
      <c r="B27" s="96">
        <v>29</v>
      </c>
    </row>
    <row r="28" spans="1:2" x14ac:dyDescent="0.25">
      <c r="A28" s="8" t="s">
        <v>31</v>
      </c>
      <c r="B28" s="96">
        <v>64</v>
      </c>
    </row>
    <row r="29" spans="1:2" x14ac:dyDescent="0.25">
      <c r="A29" s="8" t="s">
        <v>32</v>
      </c>
      <c r="B29" s="96">
        <v>201</v>
      </c>
    </row>
    <row r="30" spans="1:2" ht="15.75" thickBot="1" x14ac:dyDescent="0.3">
      <c r="A30" s="10" t="s">
        <v>33</v>
      </c>
      <c r="B30" s="100">
        <v>1927</v>
      </c>
    </row>
    <row r="31" spans="1:2" ht="15.75" thickTop="1" x14ac:dyDescent="0.25">
      <c r="A31" s="11" t="s">
        <v>4</v>
      </c>
      <c r="B31" s="94">
        <f>SUM(B5:B30)</f>
        <v>10196</v>
      </c>
    </row>
    <row r="33" spans="1:1" x14ac:dyDescent="0.25">
      <c r="A33" s="63" t="s">
        <v>152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5" x14ac:dyDescent="0.25"/>
  <cols>
    <col min="1" max="1" width="23.7109375" style="112" customWidth="1"/>
    <col min="2" max="2" width="13.28515625" style="112" customWidth="1"/>
    <col min="3" max="16384" width="9.140625" style="112"/>
  </cols>
  <sheetData>
    <row r="1" spans="1:2" x14ac:dyDescent="0.25">
      <c r="A1" s="1" t="s">
        <v>153</v>
      </c>
    </row>
    <row r="4" spans="1:2" ht="46.5" customHeight="1" thickBot="1" x14ac:dyDescent="0.3">
      <c r="A4" s="111" t="s">
        <v>35</v>
      </c>
      <c r="B4" s="113" t="s">
        <v>154</v>
      </c>
    </row>
    <row r="5" spans="1:2" ht="15.75" thickTop="1" x14ac:dyDescent="0.25">
      <c r="A5" s="6" t="s">
        <v>261</v>
      </c>
      <c r="B5" s="94">
        <v>1</v>
      </c>
    </row>
    <row r="6" spans="1:2" x14ac:dyDescent="0.25">
      <c r="A6" s="7" t="s">
        <v>289</v>
      </c>
      <c r="B6" s="96">
        <v>0</v>
      </c>
    </row>
    <row r="7" spans="1:2" x14ac:dyDescent="0.25">
      <c r="A7" s="7" t="s">
        <v>263</v>
      </c>
      <c r="B7" s="96">
        <v>53</v>
      </c>
    </row>
    <row r="8" spans="1:2" x14ac:dyDescent="0.25">
      <c r="A8" s="7" t="s">
        <v>262</v>
      </c>
      <c r="B8" s="96">
        <v>8</v>
      </c>
    </row>
    <row r="9" spans="1:2" x14ac:dyDescent="0.25">
      <c r="A9" s="7" t="s">
        <v>288</v>
      </c>
      <c r="B9" s="96">
        <v>2</v>
      </c>
    </row>
    <row r="10" spans="1:2" x14ac:dyDescent="0.25">
      <c r="A10" s="7" t="s">
        <v>264</v>
      </c>
      <c r="B10" s="96">
        <v>110</v>
      </c>
    </row>
    <row r="11" spans="1:2" x14ac:dyDescent="0.25">
      <c r="A11" s="7" t="s">
        <v>266</v>
      </c>
      <c r="B11" s="96">
        <v>103</v>
      </c>
    </row>
    <row r="12" spans="1:2" x14ac:dyDescent="0.25">
      <c r="A12" s="7" t="s">
        <v>265</v>
      </c>
      <c r="B12" s="96">
        <v>46</v>
      </c>
    </row>
    <row r="13" spans="1:2" x14ac:dyDescent="0.25">
      <c r="A13" s="7" t="s">
        <v>267</v>
      </c>
      <c r="B13" s="96">
        <f>95+28</f>
        <v>123</v>
      </c>
    </row>
    <row r="14" spans="1:2" x14ac:dyDescent="0.25">
      <c r="A14" s="7" t="s">
        <v>268</v>
      </c>
      <c r="B14" s="96">
        <v>22</v>
      </c>
    </row>
    <row r="15" spans="1:2" x14ac:dyDescent="0.25">
      <c r="A15" s="7" t="s">
        <v>269</v>
      </c>
      <c r="B15" s="96">
        <v>19</v>
      </c>
    </row>
    <row r="16" spans="1:2" x14ac:dyDescent="0.25">
      <c r="A16" s="7" t="s">
        <v>270</v>
      </c>
      <c r="B16" s="96">
        <v>148</v>
      </c>
    </row>
    <row r="17" spans="1:2" x14ac:dyDescent="0.25">
      <c r="A17" s="8" t="s">
        <v>271</v>
      </c>
      <c r="B17" s="96">
        <v>94</v>
      </c>
    </row>
    <row r="18" spans="1:2" x14ac:dyDescent="0.25">
      <c r="A18" s="8" t="s">
        <v>272</v>
      </c>
      <c r="B18" s="118">
        <v>114</v>
      </c>
    </row>
    <row r="19" spans="1:2" x14ac:dyDescent="0.25">
      <c r="A19" s="8" t="s">
        <v>274</v>
      </c>
      <c r="B19" s="96">
        <v>120</v>
      </c>
    </row>
    <row r="20" spans="1:2" x14ac:dyDescent="0.25">
      <c r="A20" s="8" t="s">
        <v>273</v>
      </c>
      <c r="B20" s="96">
        <v>17</v>
      </c>
    </row>
    <row r="21" spans="1:2" x14ac:dyDescent="0.25">
      <c r="A21" s="8" t="s">
        <v>275</v>
      </c>
      <c r="B21" s="96">
        <v>21</v>
      </c>
    </row>
    <row r="22" spans="1:2" x14ac:dyDescent="0.25">
      <c r="A22" s="8" t="s">
        <v>276</v>
      </c>
      <c r="B22" s="96">
        <v>3</v>
      </c>
    </row>
    <row r="23" spans="1:2" x14ac:dyDescent="0.25">
      <c r="A23" s="8" t="s">
        <v>277</v>
      </c>
      <c r="B23" s="96">
        <v>8</v>
      </c>
    </row>
    <row r="24" spans="1:2" x14ac:dyDescent="0.25">
      <c r="A24" s="8" t="s">
        <v>279</v>
      </c>
      <c r="B24" s="96">
        <v>2</v>
      </c>
    </row>
    <row r="25" spans="1:2" x14ac:dyDescent="0.25">
      <c r="A25" s="8" t="s">
        <v>278</v>
      </c>
      <c r="B25" s="96">
        <v>0</v>
      </c>
    </row>
    <row r="26" spans="1:2" x14ac:dyDescent="0.25">
      <c r="A26" s="8" t="s">
        <v>280</v>
      </c>
      <c r="B26" s="96">
        <v>6</v>
      </c>
    </row>
    <row r="27" spans="1:2" x14ac:dyDescent="0.25">
      <c r="A27" s="8" t="s">
        <v>281</v>
      </c>
      <c r="B27" s="96">
        <v>3</v>
      </c>
    </row>
    <row r="28" spans="1:2" x14ac:dyDescent="0.25">
      <c r="A28" s="8" t="s">
        <v>282</v>
      </c>
      <c r="B28" s="96">
        <v>0</v>
      </c>
    </row>
    <row r="29" spans="1:2" x14ac:dyDescent="0.25">
      <c r="A29" s="8" t="s">
        <v>283</v>
      </c>
      <c r="B29" s="118" t="s">
        <v>76</v>
      </c>
    </row>
    <row r="30" spans="1:2" ht="15.75" thickBot="1" x14ac:dyDescent="0.3">
      <c r="A30" s="10" t="s">
        <v>284</v>
      </c>
      <c r="B30" s="100">
        <v>54</v>
      </c>
    </row>
    <row r="31" spans="1:2" ht="15.75" thickTop="1" x14ac:dyDescent="0.25">
      <c r="A31" s="11" t="s">
        <v>4</v>
      </c>
      <c r="B31" s="94">
        <f>SUM(B5:B30)</f>
        <v>1077</v>
      </c>
    </row>
    <row r="33" spans="1:1" x14ac:dyDescent="0.25">
      <c r="A33" s="63"/>
    </row>
  </sheetData>
  <sortState ref="A5:B30">
    <sortCondition ref="A5:A30"/>
  </sortState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A1048576"/>
    </sheetView>
  </sheetViews>
  <sheetFormatPr defaultRowHeight="15" x14ac:dyDescent="0.25"/>
  <cols>
    <col min="1" max="1" width="23.7109375" style="116" customWidth="1"/>
    <col min="2" max="2" width="13.28515625" style="116" customWidth="1"/>
    <col min="3" max="16384" width="9.140625" style="116"/>
  </cols>
  <sheetData>
    <row r="1" spans="1:2" x14ac:dyDescent="0.25">
      <c r="A1" s="1" t="s">
        <v>155</v>
      </c>
    </row>
    <row r="4" spans="1:2" ht="30.75" thickBot="1" x14ac:dyDescent="0.3">
      <c r="A4" s="115" t="s">
        <v>35</v>
      </c>
      <c r="B4" s="117" t="s">
        <v>156</v>
      </c>
    </row>
    <row r="5" spans="1:2" ht="15.75" thickTop="1" x14ac:dyDescent="0.25">
      <c r="A5" s="6" t="s">
        <v>7</v>
      </c>
      <c r="B5" s="94">
        <v>0</v>
      </c>
    </row>
    <row r="6" spans="1:2" x14ac:dyDescent="0.25">
      <c r="A6" s="7" t="s">
        <v>9</v>
      </c>
      <c r="B6" s="96">
        <v>0</v>
      </c>
    </row>
    <row r="7" spans="1:2" x14ac:dyDescent="0.25">
      <c r="A7" s="7" t="s">
        <v>10</v>
      </c>
      <c r="B7" s="96">
        <v>26</v>
      </c>
    </row>
    <row r="8" spans="1:2" x14ac:dyDescent="0.25">
      <c r="A8" s="7" t="s">
        <v>11</v>
      </c>
      <c r="B8" s="96">
        <v>0</v>
      </c>
    </row>
    <row r="9" spans="1:2" x14ac:dyDescent="0.25">
      <c r="A9" s="7" t="s">
        <v>12</v>
      </c>
      <c r="B9" s="96">
        <v>0</v>
      </c>
    </row>
    <row r="10" spans="1:2" x14ac:dyDescent="0.25">
      <c r="A10" s="7" t="s">
        <v>13</v>
      </c>
      <c r="B10" s="96">
        <v>0</v>
      </c>
    </row>
    <row r="11" spans="1:2" x14ac:dyDescent="0.25">
      <c r="A11" s="7" t="s">
        <v>14</v>
      </c>
      <c r="B11" s="96">
        <v>0</v>
      </c>
    </row>
    <row r="12" spans="1:2" x14ac:dyDescent="0.25">
      <c r="A12" s="7" t="s">
        <v>15</v>
      </c>
      <c r="B12" s="96">
        <v>3</v>
      </c>
    </row>
    <row r="13" spans="1:2" x14ac:dyDescent="0.25">
      <c r="A13" s="7" t="s">
        <v>16</v>
      </c>
      <c r="B13" s="96">
        <v>0</v>
      </c>
    </row>
    <row r="14" spans="1:2" x14ac:dyDescent="0.25">
      <c r="A14" s="7" t="s">
        <v>17</v>
      </c>
      <c r="B14" s="118" t="s">
        <v>76</v>
      </c>
    </row>
    <row r="15" spans="1:2" x14ac:dyDescent="0.25">
      <c r="A15" s="7" t="s">
        <v>18</v>
      </c>
      <c r="B15" s="96">
        <v>0</v>
      </c>
    </row>
    <row r="16" spans="1:2" x14ac:dyDescent="0.25">
      <c r="A16" s="7" t="s">
        <v>19</v>
      </c>
      <c r="B16" s="118" t="s">
        <v>76</v>
      </c>
    </row>
    <row r="17" spans="1:2" x14ac:dyDescent="0.25">
      <c r="A17" s="8" t="s">
        <v>20</v>
      </c>
      <c r="B17" s="96">
        <v>0</v>
      </c>
    </row>
    <row r="18" spans="1:2" x14ac:dyDescent="0.25">
      <c r="A18" s="8" t="s">
        <v>21</v>
      </c>
      <c r="B18" s="118" t="s">
        <v>76</v>
      </c>
    </row>
    <row r="19" spans="1:2" x14ac:dyDescent="0.25">
      <c r="A19" s="8" t="s">
        <v>22</v>
      </c>
      <c r="B19" s="96">
        <v>0</v>
      </c>
    </row>
    <row r="20" spans="1:2" x14ac:dyDescent="0.25">
      <c r="A20" s="8" t="s">
        <v>23</v>
      </c>
      <c r="B20" s="96">
        <v>6</v>
      </c>
    </row>
    <row r="21" spans="1:2" x14ac:dyDescent="0.25">
      <c r="A21" s="8" t="s">
        <v>24</v>
      </c>
      <c r="B21" s="96">
        <v>1</v>
      </c>
    </row>
    <row r="22" spans="1:2" x14ac:dyDescent="0.25">
      <c r="A22" s="8" t="s">
        <v>25</v>
      </c>
      <c r="B22" s="96">
        <v>0</v>
      </c>
    </row>
    <row r="23" spans="1:2" x14ac:dyDescent="0.25">
      <c r="A23" s="8" t="s">
        <v>26</v>
      </c>
      <c r="B23" s="96">
        <v>5</v>
      </c>
    </row>
    <row r="24" spans="1:2" x14ac:dyDescent="0.25">
      <c r="A24" s="8" t="s">
        <v>27</v>
      </c>
      <c r="B24" s="96">
        <v>0</v>
      </c>
    </row>
    <row r="25" spans="1:2" x14ac:dyDescent="0.25">
      <c r="A25" s="8" t="s">
        <v>28</v>
      </c>
      <c r="B25" s="96">
        <v>0</v>
      </c>
    </row>
    <row r="26" spans="1:2" x14ac:dyDescent="0.25">
      <c r="A26" s="8" t="s">
        <v>29</v>
      </c>
      <c r="B26" s="96">
        <v>0</v>
      </c>
    </row>
    <row r="27" spans="1:2" x14ac:dyDescent="0.25">
      <c r="A27" s="8" t="s">
        <v>30</v>
      </c>
      <c r="B27" s="96">
        <v>0</v>
      </c>
    </row>
    <row r="28" spans="1:2" x14ac:dyDescent="0.25">
      <c r="A28" s="8" t="s">
        <v>31</v>
      </c>
      <c r="B28" s="96">
        <v>0</v>
      </c>
    </row>
    <row r="29" spans="1:2" x14ac:dyDescent="0.25">
      <c r="A29" s="8" t="s">
        <v>32</v>
      </c>
      <c r="B29" s="118">
        <v>5</v>
      </c>
    </row>
    <row r="30" spans="1:2" ht="15.75" thickBot="1" x14ac:dyDescent="0.3">
      <c r="A30" s="10" t="s">
        <v>33</v>
      </c>
      <c r="B30" s="100">
        <v>0</v>
      </c>
    </row>
    <row r="31" spans="1:2" ht="15.75" thickTop="1" x14ac:dyDescent="0.25">
      <c r="A31" s="11" t="s">
        <v>4</v>
      </c>
      <c r="B31" s="94">
        <f>SUM(B5:B30)</f>
        <v>46</v>
      </c>
    </row>
    <row r="33" spans="1:1" x14ac:dyDescent="0.25">
      <c r="A33" s="63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5" zoomScaleNormal="85" workbookViewId="0">
      <selection activeCell="I28" sqref="I28"/>
    </sheetView>
  </sheetViews>
  <sheetFormatPr defaultRowHeight="15" x14ac:dyDescent="0.25"/>
  <cols>
    <col min="1" max="1" width="23.7109375" style="156" customWidth="1"/>
    <col min="2" max="5" width="16.28515625" customWidth="1"/>
  </cols>
  <sheetData>
    <row r="1" spans="1:5" x14ac:dyDescent="0.25">
      <c r="A1" s="159" t="s">
        <v>260</v>
      </c>
    </row>
    <row r="2" spans="1:5" x14ac:dyDescent="0.25">
      <c r="A2" s="156" t="s">
        <v>259</v>
      </c>
    </row>
    <row r="4" spans="1:5" ht="45.75" thickBot="1" x14ac:dyDescent="0.3">
      <c r="A4" s="155" t="s">
        <v>35</v>
      </c>
      <c r="B4" s="157" t="s">
        <v>255</v>
      </c>
      <c r="C4" s="157" t="s">
        <v>256</v>
      </c>
      <c r="D4" s="157" t="s">
        <v>257</v>
      </c>
      <c r="E4" s="157" t="s">
        <v>258</v>
      </c>
    </row>
    <row r="5" spans="1:5" ht="15.75" thickTop="1" x14ac:dyDescent="0.25">
      <c r="A5" s="6" t="s">
        <v>7</v>
      </c>
      <c r="B5" s="94">
        <v>28.3</v>
      </c>
      <c r="C5" s="47">
        <v>0</v>
      </c>
      <c r="D5" s="158">
        <v>0</v>
      </c>
      <c r="E5" s="47">
        <v>0</v>
      </c>
    </row>
    <row r="6" spans="1:5" x14ac:dyDescent="0.25">
      <c r="A6" s="7" t="s">
        <v>9</v>
      </c>
      <c r="B6" s="96">
        <v>61</v>
      </c>
      <c r="C6" s="96">
        <v>2196</v>
      </c>
      <c r="D6" s="46">
        <v>0</v>
      </c>
      <c r="E6" s="46">
        <v>0</v>
      </c>
    </row>
    <row r="7" spans="1:5" x14ac:dyDescent="0.25">
      <c r="A7" s="7" t="s">
        <v>10</v>
      </c>
      <c r="B7" s="96">
        <v>1246.7</v>
      </c>
      <c r="C7" s="96">
        <v>155934</v>
      </c>
      <c r="D7" s="96">
        <v>34396</v>
      </c>
      <c r="E7" s="96">
        <v>40304</v>
      </c>
    </row>
    <row r="8" spans="1:5" x14ac:dyDescent="0.25">
      <c r="A8" s="7" t="s">
        <v>11</v>
      </c>
      <c r="B8" s="96">
        <v>0</v>
      </c>
      <c r="C8" s="96">
        <v>1041</v>
      </c>
      <c r="D8" s="96">
        <v>0</v>
      </c>
      <c r="E8" s="96">
        <v>0</v>
      </c>
    </row>
    <row r="9" spans="1:5" x14ac:dyDescent="0.25">
      <c r="A9" s="7" t="s">
        <v>12</v>
      </c>
      <c r="B9" s="96">
        <v>0</v>
      </c>
      <c r="C9" s="96">
        <v>0</v>
      </c>
      <c r="D9" s="96">
        <v>0</v>
      </c>
      <c r="E9" s="96">
        <v>0</v>
      </c>
    </row>
    <row r="10" spans="1:5" x14ac:dyDescent="0.25">
      <c r="A10" s="7" t="s">
        <v>13</v>
      </c>
      <c r="B10" s="96">
        <v>0</v>
      </c>
      <c r="C10" s="96">
        <v>5800</v>
      </c>
      <c r="D10" s="96">
        <v>195</v>
      </c>
      <c r="E10" s="96">
        <v>1586</v>
      </c>
    </row>
    <row r="11" spans="1:5" x14ac:dyDescent="0.25">
      <c r="A11" s="7" t="s">
        <v>14</v>
      </c>
      <c r="B11" s="96">
        <v>1744</v>
      </c>
      <c r="C11" s="96">
        <v>1531</v>
      </c>
      <c r="D11" s="96">
        <v>631</v>
      </c>
      <c r="E11" s="118" t="s">
        <v>76</v>
      </c>
    </row>
    <row r="12" spans="1:5" x14ac:dyDescent="0.25">
      <c r="A12" s="7" t="s">
        <v>15</v>
      </c>
      <c r="B12" s="96">
        <v>152</v>
      </c>
      <c r="C12" s="96">
        <v>3426</v>
      </c>
      <c r="D12" s="96">
        <v>1056</v>
      </c>
      <c r="E12" s="96">
        <v>1568</v>
      </c>
    </row>
    <row r="13" spans="1:5" x14ac:dyDescent="0.25">
      <c r="A13" s="7" t="s">
        <v>16</v>
      </c>
      <c r="B13" s="96">
        <v>0</v>
      </c>
      <c r="C13" s="96">
        <v>760</v>
      </c>
      <c r="D13" s="96">
        <v>83</v>
      </c>
      <c r="E13" s="96">
        <v>1206</v>
      </c>
    </row>
    <row r="14" spans="1:5" x14ac:dyDescent="0.25">
      <c r="A14" s="7" t="s">
        <v>17</v>
      </c>
      <c r="B14" s="118" t="s">
        <v>76</v>
      </c>
      <c r="C14" s="96">
        <v>325</v>
      </c>
      <c r="D14" s="118" t="s">
        <v>76</v>
      </c>
      <c r="E14" s="118" t="s">
        <v>76</v>
      </c>
    </row>
    <row r="15" spans="1:5" x14ac:dyDescent="0.25">
      <c r="A15" s="7" t="s">
        <v>18</v>
      </c>
      <c r="B15" s="96">
        <v>2471</v>
      </c>
      <c r="C15" s="96">
        <v>42314</v>
      </c>
      <c r="D15" s="96">
        <v>2082</v>
      </c>
      <c r="E15" s="118">
        <v>0</v>
      </c>
    </row>
    <row r="16" spans="1:5" x14ac:dyDescent="0.25">
      <c r="A16" s="7" t="s">
        <v>19</v>
      </c>
      <c r="B16" s="118" t="s">
        <v>76</v>
      </c>
      <c r="C16" s="118" t="s">
        <v>76</v>
      </c>
      <c r="D16" s="118" t="s">
        <v>76</v>
      </c>
      <c r="E16" s="118" t="s">
        <v>76</v>
      </c>
    </row>
    <row r="17" spans="1:7" x14ac:dyDescent="0.25">
      <c r="A17" s="8" t="s">
        <v>20</v>
      </c>
      <c r="B17" s="96">
        <v>0</v>
      </c>
      <c r="C17" s="96">
        <v>1200.768</v>
      </c>
      <c r="D17" s="96">
        <v>260.39100000000002</v>
      </c>
      <c r="E17" s="96">
        <v>40.22</v>
      </c>
    </row>
    <row r="18" spans="1:7" x14ac:dyDescent="0.25">
      <c r="A18" s="8" t="s">
        <v>21</v>
      </c>
      <c r="B18" s="96">
        <v>23</v>
      </c>
      <c r="C18" s="96">
        <v>23470.968000000001</v>
      </c>
      <c r="D18" s="96">
        <v>19111.504000000001</v>
      </c>
      <c r="E18" s="96">
        <v>8410.6689999999999</v>
      </c>
    </row>
    <row r="19" spans="1:7" x14ac:dyDescent="0.25">
      <c r="A19" s="8" t="s">
        <v>22</v>
      </c>
      <c r="B19" s="96">
        <v>0</v>
      </c>
      <c r="C19" s="96">
        <v>2218</v>
      </c>
      <c r="D19" s="96">
        <v>3065</v>
      </c>
      <c r="E19" s="96">
        <v>6081</v>
      </c>
    </row>
    <row r="20" spans="1:7" x14ac:dyDescent="0.25">
      <c r="A20" s="8" t="s">
        <v>23</v>
      </c>
      <c r="B20" s="96">
        <v>123.78167000000001</v>
      </c>
      <c r="C20" s="96">
        <v>16819</v>
      </c>
      <c r="D20" s="96">
        <v>3658</v>
      </c>
      <c r="E20" s="96">
        <v>65</v>
      </c>
    </row>
    <row r="21" spans="1:7" x14ac:dyDescent="0.25">
      <c r="A21" s="8" t="s">
        <v>24</v>
      </c>
      <c r="B21" s="96">
        <v>833.3</v>
      </c>
      <c r="C21" s="96">
        <v>5903.6030000000001</v>
      </c>
      <c r="D21" s="96">
        <v>432.577</v>
      </c>
      <c r="E21" s="96">
        <v>118.895</v>
      </c>
    </row>
    <row r="22" spans="1:7" x14ac:dyDescent="0.25">
      <c r="A22" s="8" t="s">
        <v>25</v>
      </c>
      <c r="B22" s="96">
        <v>5</v>
      </c>
      <c r="C22" s="96">
        <v>1183</v>
      </c>
      <c r="D22" s="118">
        <v>868</v>
      </c>
      <c r="E22" s="96">
        <f>12880+48769</f>
        <v>61649</v>
      </c>
      <c r="G22" s="153"/>
    </row>
    <row r="23" spans="1:7" x14ac:dyDescent="0.25">
      <c r="A23" s="8" t="s">
        <v>26</v>
      </c>
      <c r="B23" s="96">
        <v>347.5</v>
      </c>
      <c r="C23" s="118">
        <v>61929.728999999999</v>
      </c>
      <c r="D23" s="96">
        <f>3650.135+54+16+180+67.5+190.8</f>
        <v>4158.4350000000004</v>
      </c>
      <c r="E23" s="118" t="s">
        <v>77</v>
      </c>
    </row>
    <row r="24" spans="1:7" x14ac:dyDescent="0.25">
      <c r="A24" s="8" t="s">
        <v>27</v>
      </c>
      <c r="B24" s="96">
        <v>0</v>
      </c>
      <c r="C24" s="96">
        <v>10900</v>
      </c>
      <c r="D24" s="96">
        <v>5000</v>
      </c>
      <c r="E24" s="96">
        <v>1397</v>
      </c>
    </row>
    <row r="25" spans="1:7" x14ac:dyDescent="0.25">
      <c r="A25" s="8" t="s">
        <v>28</v>
      </c>
      <c r="B25" s="96">
        <v>150</v>
      </c>
      <c r="C25" s="96">
        <v>49300</v>
      </c>
      <c r="D25" s="96">
        <v>13000</v>
      </c>
      <c r="E25" s="96">
        <v>7000</v>
      </c>
    </row>
    <row r="26" spans="1:7" x14ac:dyDescent="0.25">
      <c r="A26" s="8" t="s">
        <v>29</v>
      </c>
      <c r="B26" s="96">
        <v>0</v>
      </c>
      <c r="C26" s="96">
        <v>0</v>
      </c>
      <c r="D26" s="96">
        <v>633.5</v>
      </c>
      <c r="E26" s="96">
        <v>589</v>
      </c>
    </row>
    <row r="27" spans="1:7" x14ac:dyDescent="0.25">
      <c r="A27" s="8" t="s">
        <v>30</v>
      </c>
      <c r="B27" s="96">
        <v>0</v>
      </c>
      <c r="C27" s="96">
        <v>0</v>
      </c>
      <c r="D27" s="96">
        <v>0</v>
      </c>
      <c r="E27" s="96">
        <v>0</v>
      </c>
    </row>
    <row r="28" spans="1:7" x14ac:dyDescent="0.25">
      <c r="A28" s="8" t="s">
        <v>31</v>
      </c>
      <c r="B28" s="96">
        <v>61</v>
      </c>
      <c r="C28" s="96">
        <v>2196</v>
      </c>
      <c r="D28" s="96">
        <v>0</v>
      </c>
      <c r="E28" s="118">
        <v>0</v>
      </c>
    </row>
    <row r="29" spans="1:7" x14ac:dyDescent="0.25">
      <c r="A29" s="8" t="s">
        <v>32</v>
      </c>
      <c r="B29" s="96">
        <v>101.61069999999999</v>
      </c>
      <c r="C29" s="96">
        <v>120000</v>
      </c>
      <c r="D29" s="118" t="s">
        <v>76</v>
      </c>
      <c r="E29" s="118" t="s">
        <v>76</v>
      </c>
    </row>
    <row r="30" spans="1:7" ht="15.75" thickBot="1" x14ac:dyDescent="0.3">
      <c r="A30" s="10" t="s">
        <v>33</v>
      </c>
      <c r="B30" s="100">
        <v>5400</v>
      </c>
      <c r="C30" s="100">
        <v>31000</v>
      </c>
      <c r="D30" s="100">
        <v>4300</v>
      </c>
      <c r="E30" s="100">
        <v>4900</v>
      </c>
    </row>
    <row r="31" spans="1:7" ht="15.75" thickTop="1" x14ac:dyDescent="0.25">
      <c r="A31" s="11" t="s">
        <v>4</v>
      </c>
      <c r="B31" s="94">
        <f>SUM(B5:B30)</f>
        <v>12748.192370000001</v>
      </c>
      <c r="C31" s="94">
        <f t="shared" ref="C31:E31" si="0">SUM(C5:C30)</f>
        <v>539448.06799999997</v>
      </c>
      <c r="D31" s="94">
        <f t="shared" si="0"/>
        <v>92930.407000000007</v>
      </c>
      <c r="E31" s="94">
        <f t="shared" si="0"/>
        <v>134914.78399999999</v>
      </c>
    </row>
    <row r="33" spans="1:1" x14ac:dyDescent="0.25">
      <c r="A33" s="6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6" sqref="B6:I31"/>
    </sheetView>
  </sheetViews>
  <sheetFormatPr defaultRowHeight="15" x14ac:dyDescent="0.25"/>
  <cols>
    <col min="1" max="1" width="23.7109375" style="2" customWidth="1"/>
    <col min="2" max="7" width="11.42578125" style="2" customWidth="1"/>
    <col min="8" max="8" width="13.140625" style="2" customWidth="1"/>
    <col min="9" max="9" width="11.42578125" style="3" customWidth="1"/>
    <col min="10" max="16384" width="9.140625" style="2"/>
  </cols>
  <sheetData>
    <row r="1" spans="1:9" x14ac:dyDescent="0.25">
      <c r="A1" s="1" t="s">
        <v>34</v>
      </c>
    </row>
    <row r="4" spans="1:9" ht="42.75" customHeight="1" x14ac:dyDescent="0.25">
      <c r="A4" s="176" t="s">
        <v>35</v>
      </c>
      <c r="B4" s="174" t="s">
        <v>0</v>
      </c>
      <c r="C4" s="175"/>
      <c r="D4" s="174" t="s">
        <v>1</v>
      </c>
      <c r="E4" s="175"/>
      <c r="F4" s="174" t="s">
        <v>2</v>
      </c>
      <c r="G4" s="175"/>
      <c r="H4" s="178" t="s">
        <v>3</v>
      </c>
      <c r="I4" s="172" t="s">
        <v>4</v>
      </c>
    </row>
    <row r="5" spans="1:9" ht="15.75" thickBot="1" x14ac:dyDescent="0.3">
      <c r="A5" s="177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179"/>
      <c r="I5" s="173"/>
    </row>
    <row r="6" spans="1:9" ht="15.75" thickTop="1" x14ac:dyDescent="0.25">
      <c r="A6" s="6" t="s">
        <v>261</v>
      </c>
      <c r="B6" s="12">
        <v>3</v>
      </c>
      <c r="C6" s="12">
        <v>0</v>
      </c>
      <c r="D6" s="12">
        <v>0</v>
      </c>
      <c r="E6" s="12">
        <v>0</v>
      </c>
      <c r="F6" s="12">
        <v>3</v>
      </c>
      <c r="G6" s="12">
        <v>0</v>
      </c>
      <c r="H6" s="13">
        <v>0</v>
      </c>
      <c r="I6" s="14">
        <v>6</v>
      </c>
    </row>
    <row r="7" spans="1:9" x14ac:dyDescent="0.25">
      <c r="A7" s="7" t="s">
        <v>289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6">
        <v>0</v>
      </c>
      <c r="I7" s="17">
        <v>0</v>
      </c>
    </row>
    <row r="8" spans="1:9" x14ac:dyDescent="0.25">
      <c r="A8" s="7" t="s">
        <v>263</v>
      </c>
      <c r="B8" s="15">
        <v>5</v>
      </c>
      <c r="C8" s="15">
        <v>2</v>
      </c>
      <c r="D8" s="15">
        <v>0</v>
      </c>
      <c r="E8" s="15">
        <v>0</v>
      </c>
      <c r="F8" s="15">
        <v>9</v>
      </c>
      <c r="G8" s="15">
        <v>2</v>
      </c>
      <c r="H8" s="16">
        <v>14</v>
      </c>
      <c r="I8" s="17">
        <v>32</v>
      </c>
    </row>
    <row r="9" spans="1:9" x14ac:dyDescent="0.25">
      <c r="A9" s="7" t="s">
        <v>262</v>
      </c>
      <c r="B9" s="15">
        <v>11</v>
      </c>
      <c r="C9" s="15">
        <v>8</v>
      </c>
      <c r="D9" s="15">
        <v>0</v>
      </c>
      <c r="E9" s="15">
        <v>0</v>
      </c>
      <c r="F9" s="15">
        <v>17</v>
      </c>
      <c r="G9" s="15">
        <v>8</v>
      </c>
      <c r="H9" s="16">
        <v>12</v>
      </c>
      <c r="I9" s="17">
        <v>56</v>
      </c>
    </row>
    <row r="10" spans="1:9" x14ac:dyDescent="0.25">
      <c r="A10" s="7" t="s">
        <v>288</v>
      </c>
      <c r="B10" s="15">
        <v>1</v>
      </c>
      <c r="C10" s="15">
        <v>0</v>
      </c>
      <c r="D10" s="15">
        <v>0</v>
      </c>
      <c r="E10" s="15">
        <v>0</v>
      </c>
      <c r="F10" s="15">
        <v>1</v>
      </c>
      <c r="G10" s="15">
        <v>0</v>
      </c>
      <c r="H10" s="16">
        <v>1</v>
      </c>
      <c r="I10" s="17">
        <v>3</v>
      </c>
    </row>
    <row r="11" spans="1:9" x14ac:dyDescent="0.25">
      <c r="A11" s="7" t="s">
        <v>264</v>
      </c>
      <c r="B11" s="15">
        <v>2</v>
      </c>
      <c r="C11" s="15">
        <v>1</v>
      </c>
      <c r="D11" s="15">
        <v>0</v>
      </c>
      <c r="E11" s="15">
        <v>0</v>
      </c>
      <c r="F11" s="15">
        <v>8</v>
      </c>
      <c r="G11" s="15">
        <v>1</v>
      </c>
      <c r="H11" s="16">
        <v>11</v>
      </c>
      <c r="I11" s="17">
        <v>23</v>
      </c>
    </row>
    <row r="12" spans="1:9" x14ac:dyDescent="0.25">
      <c r="A12" s="7" t="s">
        <v>266</v>
      </c>
      <c r="B12" s="15">
        <v>8</v>
      </c>
      <c r="C12" s="15">
        <v>2</v>
      </c>
      <c r="D12" s="15">
        <v>6</v>
      </c>
      <c r="E12" s="15">
        <v>0</v>
      </c>
      <c r="F12" s="15">
        <v>19</v>
      </c>
      <c r="G12" s="15">
        <v>3</v>
      </c>
      <c r="H12" s="16">
        <v>52</v>
      </c>
      <c r="I12" s="17">
        <v>90</v>
      </c>
    </row>
    <row r="13" spans="1:9" x14ac:dyDescent="0.25">
      <c r="A13" s="7" t="s">
        <v>265</v>
      </c>
      <c r="B13" s="15">
        <v>5</v>
      </c>
      <c r="C13" s="15">
        <v>1</v>
      </c>
      <c r="D13" s="15">
        <v>0</v>
      </c>
      <c r="E13" s="15">
        <v>0</v>
      </c>
      <c r="F13" s="15">
        <v>6</v>
      </c>
      <c r="G13" s="15">
        <v>1</v>
      </c>
      <c r="H13" s="16">
        <v>7</v>
      </c>
      <c r="I13" s="17">
        <v>20</v>
      </c>
    </row>
    <row r="14" spans="1:9" x14ac:dyDescent="0.25">
      <c r="A14" s="7" t="s">
        <v>267</v>
      </c>
      <c r="B14" s="15">
        <v>3</v>
      </c>
      <c r="C14" s="15">
        <v>1</v>
      </c>
      <c r="D14" s="15">
        <v>0</v>
      </c>
      <c r="E14" s="15">
        <v>0</v>
      </c>
      <c r="F14" s="15">
        <v>1</v>
      </c>
      <c r="G14" s="15">
        <v>0</v>
      </c>
      <c r="H14" s="16">
        <v>3</v>
      </c>
      <c r="I14" s="17">
        <v>8</v>
      </c>
    </row>
    <row r="15" spans="1:9" x14ac:dyDescent="0.25">
      <c r="A15" s="7" t="s">
        <v>268</v>
      </c>
      <c r="B15" s="15">
        <v>1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6">
        <v>1</v>
      </c>
      <c r="I15" s="17">
        <v>3</v>
      </c>
    </row>
    <row r="16" spans="1:9" x14ac:dyDescent="0.25">
      <c r="A16" s="7" t="s">
        <v>269</v>
      </c>
      <c r="B16" s="15">
        <v>3</v>
      </c>
      <c r="C16" s="15">
        <v>2</v>
      </c>
      <c r="D16" s="15">
        <v>0</v>
      </c>
      <c r="E16" s="15">
        <v>0</v>
      </c>
      <c r="F16" s="15">
        <v>4</v>
      </c>
      <c r="G16" s="15">
        <v>3</v>
      </c>
      <c r="H16" s="16">
        <v>12</v>
      </c>
      <c r="I16" s="17">
        <v>24</v>
      </c>
    </row>
    <row r="17" spans="1:9" x14ac:dyDescent="0.25">
      <c r="A17" s="7" t="s">
        <v>270</v>
      </c>
      <c r="B17" s="15">
        <v>3</v>
      </c>
      <c r="C17" s="15">
        <v>2</v>
      </c>
      <c r="D17" s="15">
        <v>0</v>
      </c>
      <c r="E17" s="15">
        <v>0</v>
      </c>
      <c r="F17" s="15">
        <v>4</v>
      </c>
      <c r="G17" s="15">
        <v>2</v>
      </c>
      <c r="H17" s="16">
        <v>2</v>
      </c>
      <c r="I17" s="17">
        <v>13</v>
      </c>
    </row>
    <row r="18" spans="1:9" x14ac:dyDescent="0.25">
      <c r="A18" s="8" t="s">
        <v>271</v>
      </c>
      <c r="B18" s="17">
        <v>1</v>
      </c>
      <c r="C18" s="17">
        <v>0</v>
      </c>
      <c r="D18" s="17">
        <v>0</v>
      </c>
      <c r="E18" s="17">
        <v>0</v>
      </c>
      <c r="F18" s="17">
        <v>1</v>
      </c>
      <c r="G18" s="9">
        <v>0</v>
      </c>
      <c r="H18" s="18">
        <v>3</v>
      </c>
      <c r="I18" s="17">
        <v>5</v>
      </c>
    </row>
    <row r="19" spans="1:9" x14ac:dyDescent="0.25">
      <c r="A19" s="8" t="s">
        <v>272</v>
      </c>
      <c r="B19" s="17">
        <v>4</v>
      </c>
      <c r="C19" s="17">
        <v>0</v>
      </c>
      <c r="D19" s="17">
        <v>5</v>
      </c>
      <c r="E19" s="17">
        <v>1</v>
      </c>
      <c r="F19" s="17">
        <v>9</v>
      </c>
      <c r="G19" s="17">
        <v>2</v>
      </c>
      <c r="H19" s="18">
        <v>23</v>
      </c>
      <c r="I19" s="17">
        <v>44</v>
      </c>
    </row>
    <row r="20" spans="1:9" x14ac:dyDescent="0.25">
      <c r="A20" s="8" t="s">
        <v>274</v>
      </c>
      <c r="B20" s="17">
        <v>1</v>
      </c>
      <c r="C20" s="17">
        <v>0</v>
      </c>
      <c r="D20" s="17">
        <v>2</v>
      </c>
      <c r="E20" s="17">
        <v>0</v>
      </c>
      <c r="F20" s="17">
        <v>3</v>
      </c>
      <c r="G20" s="17">
        <v>0</v>
      </c>
      <c r="H20" s="18">
        <v>13</v>
      </c>
      <c r="I20" s="17">
        <v>19</v>
      </c>
    </row>
    <row r="21" spans="1:9" x14ac:dyDescent="0.25">
      <c r="A21" s="8" t="s">
        <v>273</v>
      </c>
      <c r="B21" s="17">
        <v>3</v>
      </c>
      <c r="C21" s="17">
        <v>0</v>
      </c>
      <c r="D21" s="17">
        <v>0</v>
      </c>
      <c r="E21" s="17">
        <v>0</v>
      </c>
      <c r="F21" s="17">
        <v>3</v>
      </c>
      <c r="G21" s="17">
        <v>0</v>
      </c>
      <c r="H21" s="18">
        <v>13</v>
      </c>
      <c r="I21" s="17">
        <v>19</v>
      </c>
    </row>
    <row r="22" spans="1:9" x14ac:dyDescent="0.25">
      <c r="A22" s="8" t="s">
        <v>275</v>
      </c>
      <c r="B22" s="17">
        <v>1</v>
      </c>
      <c r="C22" s="17">
        <v>0</v>
      </c>
      <c r="D22" s="17">
        <v>0</v>
      </c>
      <c r="E22" s="17">
        <v>0</v>
      </c>
      <c r="F22" s="17">
        <v>3</v>
      </c>
      <c r="G22" s="17">
        <v>0</v>
      </c>
      <c r="H22" s="18">
        <v>8</v>
      </c>
      <c r="I22" s="17">
        <v>12</v>
      </c>
    </row>
    <row r="23" spans="1:9" x14ac:dyDescent="0.25">
      <c r="A23" s="8" t="s">
        <v>276</v>
      </c>
      <c r="B23" s="17">
        <v>1</v>
      </c>
      <c r="C23" s="17">
        <v>1</v>
      </c>
      <c r="D23" s="17">
        <v>3</v>
      </c>
      <c r="E23" s="17">
        <v>0</v>
      </c>
      <c r="F23" s="17">
        <v>1</v>
      </c>
      <c r="G23" s="17">
        <v>0</v>
      </c>
      <c r="H23" s="18">
        <v>2</v>
      </c>
      <c r="I23" s="17">
        <v>8</v>
      </c>
    </row>
    <row r="24" spans="1:9" x14ac:dyDescent="0.25">
      <c r="A24" s="8" t="s">
        <v>277</v>
      </c>
      <c r="B24" s="17">
        <v>11</v>
      </c>
      <c r="C24" s="17">
        <v>9</v>
      </c>
      <c r="D24" s="17">
        <v>0</v>
      </c>
      <c r="E24" s="17">
        <v>0</v>
      </c>
      <c r="F24" s="17">
        <v>18</v>
      </c>
      <c r="G24" s="17">
        <v>12</v>
      </c>
      <c r="H24" s="18">
        <v>22</v>
      </c>
      <c r="I24" s="17">
        <v>72</v>
      </c>
    </row>
    <row r="25" spans="1:9" x14ac:dyDescent="0.25">
      <c r="A25" s="8" t="s">
        <v>279</v>
      </c>
      <c r="B25" s="17">
        <v>1</v>
      </c>
      <c r="C25" s="17">
        <v>0</v>
      </c>
      <c r="D25" s="17">
        <v>0</v>
      </c>
      <c r="E25" s="17">
        <v>0</v>
      </c>
      <c r="F25" s="17">
        <v>10</v>
      </c>
      <c r="G25" s="17">
        <v>0</v>
      </c>
      <c r="H25" s="18">
        <v>10</v>
      </c>
      <c r="I25" s="17">
        <v>21</v>
      </c>
    </row>
    <row r="26" spans="1:9" x14ac:dyDescent="0.25">
      <c r="A26" s="8" t="s">
        <v>278</v>
      </c>
      <c r="B26" s="17">
        <v>7</v>
      </c>
      <c r="C26" s="17">
        <v>3</v>
      </c>
      <c r="D26" s="17">
        <v>0</v>
      </c>
      <c r="E26" s="17">
        <v>0</v>
      </c>
      <c r="F26" s="17">
        <v>6</v>
      </c>
      <c r="G26" s="17">
        <v>6</v>
      </c>
      <c r="H26" s="18">
        <v>12</v>
      </c>
      <c r="I26" s="17">
        <v>34</v>
      </c>
    </row>
    <row r="27" spans="1:9" x14ac:dyDescent="0.25">
      <c r="A27" s="8" t="s">
        <v>280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v>0</v>
      </c>
      <c r="I27" s="17">
        <v>0</v>
      </c>
    </row>
    <row r="28" spans="1:9" x14ac:dyDescent="0.25">
      <c r="A28" s="8" t="s">
        <v>281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  <c r="I28" s="17">
        <v>0</v>
      </c>
    </row>
    <row r="29" spans="1:9" x14ac:dyDescent="0.25">
      <c r="A29" s="8" t="s">
        <v>282</v>
      </c>
      <c r="B29" s="17">
        <v>0</v>
      </c>
      <c r="C29" s="17">
        <v>0</v>
      </c>
      <c r="D29" s="17">
        <v>0</v>
      </c>
      <c r="E29" s="17">
        <v>0</v>
      </c>
      <c r="F29" s="17">
        <v>1</v>
      </c>
      <c r="G29" s="17">
        <v>0</v>
      </c>
      <c r="H29" s="18">
        <v>0</v>
      </c>
      <c r="I29" s="17">
        <v>1</v>
      </c>
    </row>
    <row r="30" spans="1:9" x14ac:dyDescent="0.25">
      <c r="A30" s="8" t="s">
        <v>283</v>
      </c>
      <c r="B30" s="17">
        <v>3</v>
      </c>
      <c r="C30" s="17">
        <v>0</v>
      </c>
      <c r="D30" s="17">
        <v>0</v>
      </c>
      <c r="E30" s="17">
        <v>0</v>
      </c>
      <c r="F30" s="17">
        <v>4</v>
      </c>
      <c r="G30" s="17">
        <v>0</v>
      </c>
      <c r="H30" s="18">
        <v>11</v>
      </c>
      <c r="I30" s="17">
        <v>18</v>
      </c>
    </row>
    <row r="31" spans="1:9" ht="15.75" thickBot="1" x14ac:dyDescent="0.3">
      <c r="A31" s="10" t="s">
        <v>284</v>
      </c>
      <c r="B31" s="19">
        <v>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v>2</v>
      </c>
      <c r="I31" s="19">
        <v>4</v>
      </c>
    </row>
    <row r="32" spans="1:9" ht="15.75" thickTop="1" x14ac:dyDescent="0.25">
      <c r="A32" s="11" t="s">
        <v>4</v>
      </c>
      <c r="B32" s="14">
        <v>80</v>
      </c>
      <c r="C32" s="14">
        <v>33</v>
      </c>
      <c r="D32" s="14">
        <v>16</v>
      </c>
      <c r="E32" s="14">
        <v>1</v>
      </c>
      <c r="F32" s="14">
        <v>131</v>
      </c>
      <c r="G32" s="14">
        <v>40</v>
      </c>
      <c r="H32" s="14">
        <v>234</v>
      </c>
      <c r="I32" s="14">
        <v>535</v>
      </c>
    </row>
  </sheetData>
  <sortState ref="A6:I31">
    <sortCondition ref="A6:A31"/>
  </sortState>
  <mergeCells count="6">
    <mergeCell ref="I4:I5"/>
    <mergeCell ref="A4:A5"/>
    <mergeCell ref="B4:C4"/>
    <mergeCell ref="D4:E4"/>
    <mergeCell ref="F4:G4"/>
    <mergeCell ref="H4:H5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G15" sqref="G15"/>
    </sheetView>
  </sheetViews>
  <sheetFormatPr defaultRowHeight="15" x14ac:dyDescent="0.25"/>
  <cols>
    <col min="1" max="1" width="17.140625" style="124" customWidth="1"/>
    <col min="2" max="14" width="10.42578125" style="124" customWidth="1"/>
    <col min="15" max="16384" width="9.140625" style="124"/>
  </cols>
  <sheetData>
    <row r="1" spans="1:14" x14ac:dyDescent="0.25">
      <c r="A1" s="123" t="s">
        <v>157</v>
      </c>
    </row>
    <row r="4" spans="1:14" x14ac:dyDescent="0.25">
      <c r="A4" s="228"/>
      <c r="B4" s="174" t="s">
        <v>158</v>
      </c>
      <c r="C4" s="227"/>
      <c r="D4" s="227"/>
      <c r="E4" s="227"/>
      <c r="F4" s="227"/>
      <c r="G4" s="227"/>
      <c r="H4" s="227"/>
      <c r="I4" s="217"/>
      <c r="J4" s="228" t="s">
        <v>167</v>
      </c>
      <c r="K4" s="228" t="s">
        <v>168</v>
      </c>
      <c r="L4" s="228" t="s">
        <v>169</v>
      </c>
      <c r="M4" s="228" t="s">
        <v>170</v>
      </c>
      <c r="N4" s="172" t="s">
        <v>4</v>
      </c>
    </row>
    <row r="5" spans="1:14" ht="30.75" thickBot="1" x14ac:dyDescent="0.3">
      <c r="A5" s="229"/>
      <c r="B5" s="4" t="s">
        <v>159</v>
      </c>
      <c r="C5" s="4" t="s">
        <v>160</v>
      </c>
      <c r="D5" s="4" t="s">
        <v>161</v>
      </c>
      <c r="E5" s="4" t="s">
        <v>162</v>
      </c>
      <c r="F5" s="4" t="s">
        <v>163</v>
      </c>
      <c r="G5" s="4" t="s">
        <v>164</v>
      </c>
      <c r="H5" s="4" t="s">
        <v>165</v>
      </c>
      <c r="I5" s="4" t="s">
        <v>166</v>
      </c>
      <c r="J5" s="229"/>
      <c r="K5" s="229"/>
      <c r="L5" s="229"/>
      <c r="M5" s="229"/>
      <c r="N5" s="173"/>
    </row>
    <row r="6" spans="1:14" ht="47.25" customHeight="1" thickTop="1" x14ac:dyDescent="0.25">
      <c r="A6" s="125" t="s">
        <v>171</v>
      </c>
      <c r="B6" s="127">
        <v>512</v>
      </c>
      <c r="C6" s="127">
        <v>10</v>
      </c>
      <c r="D6" s="127">
        <v>11</v>
      </c>
      <c r="E6" s="127">
        <v>28</v>
      </c>
      <c r="F6" s="127">
        <v>8</v>
      </c>
      <c r="G6" s="127">
        <v>48</v>
      </c>
      <c r="H6" s="127">
        <v>12</v>
      </c>
      <c r="I6" s="127">
        <v>19</v>
      </c>
      <c r="J6" s="127">
        <v>71</v>
      </c>
      <c r="K6" s="127">
        <v>33</v>
      </c>
      <c r="L6" s="127">
        <v>100</v>
      </c>
      <c r="M6" s="127">
        <v>127</v>
      </c>
      <c r="N6" s="127">
        <v>979</v>
      </c>
    </row>
    <row r="7" spans="1:14" ht="47.25" customHeight="1" x14ac:dyDescent="0.25">
      <c r="A7" s="126" t="s">
        <v>172</v>
      </c>
      <c r="B7" s="128">
        <v>9474</v>
      </c>
      <c r="C7" s="128">
        <v>8</v>
      </c>
      <c r="D7" s="127">
        <v>8</v>
      </c>
      <c r="E7" s="127">
        <v>66</v>
      </c>
      <c r="F7" s="127">
        <v>0</v>
      </c>
      <c r="G7" s="127">
        <v>49</v>
      </c>
      <c r="H7" s="127">
        <v>0</v>
      </c>
      <c r="I7" s="127">
        <v>14</v>
      </c>
      <c r="J7" s="127">
        <v>136</v>
      </c>
      <c r="K7" s="127">
        <v>17</v>
      </c>
      <c r="L7" s="127">
        <v>1379</v>
      </c>
      <c r="M7" s="127">
        <v>716</v>
      </c>
      <c r="N7" s="127">
        <v>11867</v>
      </c>
    </row>
    <row r="8" spans="1:14" ht="47.25" customHeight="1" x14ac:dyDescent="0.25">
      <c r="A8" s="126" t="s">
        <v>173</v>
      </c>
      <c r="B8" s="128">
        <v>6897</v>
      </c>
      <c r="C8" s="128">
        <v>0</v>
      </c>
      <c r="D8" s="127">
        <v>0</v>
      </c>
      <c r="E8" s="127">
        <v>2</v>
      </c>
      <c r="F8" s="127">
        <v>0</v>
      </c>
      <c r="G8" s="127">
        <v>204</v>
      </c>
      <c r="H8" s="127">
        <v>1</v>
      </c>
      <c r="I8" s="127">
        <v>42</v>
      </c>
      <c r="J8" s="127">
        <v>158</v>
      </c>
      <c r="K8" s="127">
        <v>19</v>
      </c>
      <c r="L8" s="127">
        <v>321</v>
      </c>
      <c r="M8" s="127">
        <v>1230</v>
      </c>
      <c r="N8" s="127">
        <v>8874</v>
      </c>
    </row>
    <row r="9" spans="1:14" ht="47.25" customHeight="1" x14ac:dyDescent="0.25">
      <c r="A9" s="126" t="s">
        <v>174</v>
      </c>
      <c r="B9" s="128">
        <v>1615</v>
      </c>
      <c r="C9" s="128">
        <v>10</v>
      </c>
      <c r="D9" s="127">
        <v>15</v>
      </c>
      <c r="E9" s="127">
        <v>8</v>
      </c>
      <c r="F9" s="127">
        <v>2</v>
      </c>
      <c r="G9" s="127">
        <v>12</v>
      </c>
      <c r="H9" s="127">
        <v>14</v>
      </c>
      <c r="I9" s="127">
        <v>9</v>
      </c>
      <c r="J9" s="127">
        <v>79</v>
      </c>
      <c r="K9" s="127">
        <v>18</v>
      </c>
      <c r="L9" s="127">
        <v>111</v>
      </c>
      <c r="M9" s="127">
        <v>817</v>
      </c>
      <c r="N9" s="127">
        <v>2710</v>
      </c>
    </row>
    <row r="10" spans="1:14" ht="47.25" customHeight="1" x14ac:dyDescent="0.25">
      <c r="A10" s="126" t="s">
        <v>175</v>
      </c>
      <c r="B10" s="128">
        <v>918</v>
      </c>
      <c r="C10" s="128">
        <v>0</v>
      </c>
      <c r="D10" s="127">
        <v>23</v>
      </c>
      <c r="E10" s="127">
        <v>8</v>
      </c>
      <c r="F10" s="127">
        <v>0</v>
      </c>
      <c r="G10" s="127">
        <v>30</v>
      </c>
      <c r="H10" s="127">
        <v>69</v>
      </c>
      <c r="I10" s="127">
        <v>103</v>
      </c>
      <c r="J10" s="127">
        <v>121</v>
      </c>
      <c r="K10" s="127">
        <v>13</v>
      </c>
      <c r="L10" s="127">
        <v>143</v>
      </c>
      <c r="M10" s="127">
        <v>276</v>
      </c>
      <c r="N10" s="127">
        <v>1704</v>
      </c>
    </row>
    <row r="11" spans="1:14" ht="47.25" customHeight="1" x14ac:dyDescent="0.25">
      <c r="A11" s="126" t="s">
        <v>176</v>
      </c>
      <c r="B11" s="128">
        <v>271</v>
      </c>
      <c r="C11" s="129"/>
      <c r="D11" s="127">
        <v>2</v>
      </c>
      <c r="E11" s="129"/>
      <c r="F11" s="129"/>
      <c r="G11" s="129"/>
      <c r="H11" s="129"/>
      <c r="I11" s="129"/>
      <c r="J11" s="129"/>
      <c r="K11" s="129"/>
      <c r="L11" s="129"/>
      <c r="M11" s="127">
        <v>7</v>
      </c>
      <c r="N11" s="127">
        <v>280</v>
      </c>
    </row>
    <row r="12" spans="1:14" ht="47.25" customHeight="1" x14ac:dyDescent="0.25">
      <c r="A12" s="126" t="s">
        <v>177</v>
      </c>
      <c r="B12" s="128">
        <v>131</v>
      </c>
      <c r="C12" s="129"/>
      <c r="D12" s="127">
        <v>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7">
        <v>132</v>
      </c>
    </row>
    <row r="13" spans="1:14" ht="47.25" customHeight="1" x14ac:dyDescent="0.25">
      <c r="A13" s="126" t="s">
        <v>178</v>
      </c>
      <c r="B13" s="128">
        <v>362118.6</v>
      </c>
      <c r="C13" s="128">
        <v>679.9</v>
      </c>
      <c r="D13" s="127">
        <v>2069.5</v>
      </c>
      <c r="E13" s="127">
        <v>5408.8</v>
      </c>
      <c r="F13" s="127">
        <v>1674</v>
      </c>
      <c r="G13" s="127">
        <v>41793.1</v>
      </c>
      <c r="H13" s="127">
        <v>1940</v>
      </c>
      <c r="I13" s="127">
        <v>5893.6</v>
      </c>
      <c r="J13" s="127">
        <v>6480.3</v>
      </c>
      <c r="K13" s="127">
        <v>2287.38</v>
      </c>
      <c r="L13" s="127">
        <v>99578.8</v>
      </c>
      <c r="M13" s="127">
        <v>25962.077000000001</v>
      </c>
      <c r="N13" s="127">
        <v>555886.05700000003</v>
      </c>
    </row>
  </sheetData>
  <mergeCells count="7">
    <mergeCell ref="B4:I4"/>
    <mergeCell ref="N4:N5"/>
    <mergeCell ref="A4:A5"/>
    <mergeCell ref="J4:J5"/>
    <mergeCell ref="K4:K5"/>
    <mergeCell ref="L4:L5"/>
    <mergeCell ref="M4:M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70" zoomScaleNormal="70" workbookViewId="0">
      <selection activeCell="A2" sqref="A2"/>
    </sheetView>
  </sheetViews>
  <sheetFormatPr defaultRowHeight="15" x14ac:dyDescent="0.25"/>
  <cols>
    <col min="1" max="1" width="26.7109375" style="124" customWidth="1"/>
    <col min="2" max="5" width="15.42578125" style="124" customWidth="1"/>
    <col min="6" max="16384" width="9.140625" style="124"/>
  </cols>
  <sheetData>
    <row r="1" spans="1:8" x14ac:dyDescent="0.25">
      <c r="A1" s="123" t="s">
        <v>179</v>
      </c>
    </row>
    <row r="4" spans="1:8" ht="27.75" customHeight="1" x14ac:dyDescent="0.25">
      <c r="A4" s="228"/>
      <c r="B4" s="221" t="s">
        <v>180</v>
      </c>
      <c r="C4" s="221"/>
      <c r="D4" s="221" t="s">
        <v>102</v>
      </c>
      <c r="E4" s="221" t="s">
        <v>43</v>
      </c>
    </row>
    <row r="5" spans="1:8" ht="31.5" customHeight="1" thickBot="1" x14ac:dyDescent="0.3">
      <c r="A5" s="229"/>
      <c r="B5" s="122" t="s">
        <v>85</v>
      </c>
      <c r="C5" s="121" t="s">
        <v>184</v>
      </c>
      <c r="D5" s="222"/>
      <c r="E5" s="222"/>
    </row>
    <row r="6" spans="1:8" ht="48.75" customHeight="1" thickTop="1" x14ac:dyDescent="0.25">
      <c r="A6" s="125" t="s">
        <v>171</v>
      </c>
      <c r="B6" s="133">
        <v>240</v>
      </c>
      <c r="C6" s="133">
        <v>20</v>
      </c>
      <c r="D6" s="133">
        <v>204</v>
      </c>
      <c r="E6" s="133">
        <v>444</v>
      </c>
      <c r="H6" s="148"/>
    </row>
    <row r="7" spans="1:8" ht="48.75" customHeight="1" x14ac:dyDescent="0.25">
      <c r="A7" s="126" t="s">
        <v>172</v>
      </c>
      <c r="B7" s="134">
        <v>53</v>
      </c>
      <c r="C7" s="134">
        <v>8</v>
      </c>
      <c r="D7" s="134">
        <v>48</v>
      </c>
      <c r="E7" s="134">
        <v>101</v>
      </c>
      <c r="H7" s="148"/>
    </row>
    <row r="8" spans="1:8" ht="48.75" customHeight="1" x14ac:dyDescent="0.25">
      <c r="A8" s="126" t="s">
        <v>173</v>
      </c>
      <c r="B8" s="134">
        <v>56</v>
      </c>
      <c r="C8" s="134">
        <v>6</v>
      </c>
      <c r="D8" s="134">
        <v>17</v>
      </c>
      <c r="E8" s="134">
        <v>73</v>
      </c>
      <c r="H8" s="148"/>
    </row>
    <row r="9" spans="1:8" ht="48.75" customHeight="1" x14ac:dyDescent="0.25">
      <c r="A9" s="126" t="s">
        <v>181</v>
      </c>
      <c r="B9" s="134">
        <v>259</v>
      </c>
      <c r="C9" s="134">
        <v>13</v>
      </c>
      <c r="D9" s="134">
        <v>153</v>
      </c>
      <c r="E9" s="134">
        <v>412</v>
      </c>
      <c r="H9" s="148"/>
    </row>
    <row r="10" spans="1:8" ht="48.75" customHeight="1" x14ac:dyDescent="0.25">
      <c r="A10" s="126" t="s">
        <v>182</v>
      </c>
      <c r="B10" s="134">
        <v>127</v>
      </c>
      <c r="C10" s="134">
        <v>15</v>
      </c>
      <c r="D10" s="134">
        <v>86</v>
      </c>
      <c r="E10" s="134">
        <v>213</v>
      </c>
      <c r="H10" s="148"/>
    </row>
    <row r="11" spans="1:8" ht="48.75" customHeight="1" x14ac:dyDescent="0.25">
      <c r="A11" s="126" t="s">
        <v>178</v>
      </c>
      <c r="B11" s="134">
        <v>298443.09999999998</v>
      </c>
      <c r="C11" s="134">
        <v>25681.525000000001</v>
      </c>
      <c r="D11" s="134">
        <v>182757.19600000003</v>
      </c>
      <c r="E11" s="134">
        <v>481200</v>
      </c>
      <c r="H11" s="148"/>
    </row>
    <row r="13" spans="1:8" x14ac:dyDescent="0.25">
      <c r="A13" s="124" t="s">
        <v>183</v>
      </c>
    </row>
  </sheetData>
  <mergeCells count="4">
    <mergeCell ref="B4:C4"/>
    <mergeCell ref="E4:E5"/>
    <mergeCell ref="A4:A5"/>
    <mergeCell ref="D4:D5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16" zoomScale="70" zoomScaleNormal="70" workbookViewId="0">
      <selection activeCell="A34" sqref="A34"/>
    </sheetView>
  </sheetViews>
  <sheetFormatPr defaultRowHeight="15" x14ac:dyDescent="0.25"/>
  <cols>
    <col min="1" max="1" width="18.140625" customWidth="1"/>
    <col min="2" max="5" width="13.42578125" style="102" customWidth="1"/>
  </cols>
  <sheetData>
    <row r="1" spans="1:5" x14ac:dyDescent="0.25">
      <c r="A1" s="1" t="s">
        <v>185</v>
      </c>
    </row>
    <row r="4" spans="1:5" ht="60.75" thickBot="1" x14ac:dyDescent="0.3">
      <c r="A4" s="122" t="s">
        <v>186</v>
      </c>
      <c r="B4" s="121" t="s">
        <v>187</v>
      </c>
      <c r="C4" s="121" t="s">
        <v>188</v>
      </c>
      <c r="D4" s="121" t="s">
        <v>189</v>
      </c>
      <c r="E4" s="121" t="s">
        <v>190</v>
      </c>
    </row>
    <row r="5" spans="1:5" ht="15.75" thickTop="1" x14ac:dyDescent="0.25">
      <c r="A5" s="47" t="s">
        <v>191</v>
      </c>
      <c r="B5" s="103">
        <v>317</v>
      </c>
      <c r="C5" s="103">
        <v>76</v>
      </c>
      <c r="D5" s="103">
        <v>344</v>
      </c>
      <c r="E5" s="103">
        <v>47</v>
      </c>
    </row>
    <row r="6" spans="1:5" s="120" customFormat="1" x14ac:dyDescent="0.25">
      <c r="A6" s="46" t="s">
        <v>194</v>
      </c>
      <c r="B6" s="104">
        <v>264</v>
      </c>
      <c r="C6" s="104">
        <v>16</v>
      </c>
      <c r="D6" s="104">
        <v>97</v>
      </c>
      <c r="E6" s="104">
        <v>20</v>
      </c>
    </row>
    <row r="7" spans="1:5" x14ac:dyDescent="0.25">
      <c r="A7" s="46" t="s">
        <v>192</v>
      </c>
      <c r="B7" s="104">
        <v>996</v>
      </c>
      <c r="C7" s="104">
        <v>560</v>
      </c>
      <c r="D7" s="104">
        <v>915</v>
      </c>
      <c r="E7" s="104">
        <v>274</v>
      </c>
    </row>
    <row r="8" spans="1:5" x14ac:dyDescent="0.25">
      <c r="A8" s="46" t="s">
        <v>193</v>
      </c>
      <c r="B8" s="104">
        <v>400</v>
      </c>
      <c r="C8" s="104">
        <v>157</v>
      </c>
      <c r="D8" s="104">
        <v>684</v>
      </c>
      <c r="E8" s="104">
        <v>108</v>
      </c>
    </row>
    <row r="9" spans="1:5" x14ac:dyDescent="0.25">
      <c r="A9" s="46" t="s">
        <v>195</v>
      </c>
      <c r="B9" s="104">
        <v>71</v>
      </c>
      <c r="C9" s="104">
        <v>31</v>
      </c>
      <c r="D9" s="104">
        <v>91</v>
      </c>
      <c r="E9" s="104">
        <v>21</v>
      </c>
    </row>
    <row r="10" spans="1:5" x14ac:dyDescent="0.25">
      <c r="A10" s="46" t="s">
        <v>196</v>
      </c>
      <c r="B10" s="104">
        <v>111</v>
      </c>
      <c r="C10" s="104">
        <v>146</v>
      </c>
      <c r="D10" s="104">
        <v>106</v>
      </c>
      <c r="E10" s="104">
        <v>42</v>
      </c>
    </row>
    <row r="11" spans="1:5" x14ac:dyDescent="0.25">
      <c r="A11" s="46" t="s">
        <v>197</v>
      </c>
      <c r="B11" s="104">
        <v>123</v>
      </c>
      <c r="C11" s="104">
        <v>65</v>
      </c>
      <c r="D11" s="104">
        <v>249</v>
      </c>
      <c r="E11" s="104">
        <v>92</v>
      </c>
    </row>
    <row r="12" spans="1:5" x14ac:dyDescent="0.25">
      <c r="A12" s="46" t="s">
        <v>198</v>
      </c>
      <c r="B12" s="104">
        <v>1378</v>
      </c>
      <c r="C12" s="104">
        <v>328</v>
      </c>
      <c r="D12" s="104">
        <v>1655</v>
      </c>
      <c r="E12" s="104">
        <v>504</v>
      </c>
    </row>
    <row r="13" spans="1:5" x14ac:dyDescent="0.25">
      <c r="A13" s="46" t="s">
        <v>199</v>
      </c>
      <c r="B13" s="104">
        <v>372</v>
      </c>
      <c r="C13" s="104">
        <v>82</v>
      </c>
      <c r="D13" s="104">
        <v>190</v>
      </c>
      <c r="E13" s="104">
        <v>44</v>
      </c>
    </row>
    <row r="14" spans="1:5" x14ac:dyDescent="0.25">
      <c r="A14" s="46" t="s">
        <v>200</v>
      </c>
      <c r="B14" s="104">
        <v>378</v>
      </c>
      <c r="C14" s="104">
        <v>548</v>
      </c>
      <c r="D14" s="104">
        <v>555</v>
      </c>
      <c r="E14" s="104">
        <v>468</v>
      </c>
    </row>
    <row r="15" spans="1:5" x14ac:dyDescent="0.25">
      <c r="A15" s="46" t="s">
        <v>201</v>
      </c>
      <c r="B15" s="104">
        <v>485</v>
      </c>
      <c r="C15" s="104">
        <v>393</v>
      </c>
      <c r="D15" s="104">
        <v>199</v>
      </c>
      <c r="E15" s="104">
        <v>34</v>
      </c>
    </row>
    <row r="16" spans="1:5" x14ac:dyDescent="0.25">
      <c r="A16" s="46" t="s">
        <v>202</v>
      </c>
      <c r="B16" s="104">
        <v>588</v>
      </c>
      <c r="C16" s="104">
        <v>88</v>
      </c>
      <c r="D16" s="104">
        <v>582</v>
      </c>
      <c r="E16" s="104">
        <v>183</v>
      </c>
    </row>
    <row r="17" spans="1:5" x14ac:dyDescent="0.25">
      <c r="A17" s="46" t="s">
        <v>204</v>
      </c>
      <c r="B17" s="104">
        <v>202</v>
      </c>
      <c r="C17" s="104">
        <v>594</v>
      </c>
      <c r="D17" s="104">
        <v>156</v>
      </c>
      <c r="E17" s="104">
        <v>102</v>
      </c>
    </row>
    <row r="18" spans="1:5" x14ac:dyDescent="0.25">
      <c r="A18" s="46" t="s">
        <v>203</v>
      </c>
      <c r="B18" s="104">
        <v>255</v>
      </c>
      <c r="C18" s="104">
        <v>211</v>
      </c>
      <c r="D18" s="104">
        <v>248</v>
      </c>
      <c r="E18" s="104">
        <v>59</v>
      </c>
    </row>
    <row r="19" spans="1:5" x14ac:dyDescent="0.25">
      <c r="A19" s="46" t="s">
        <v>241</v>
      </c>
      <c r="B19" s="104">
        <v>446</v>
      </c>
      <c r="C19" s="104">
        <v>1346</v>
      </c>
      <c r="D19" s="104">
        <v>1611</v>
      </c>
      <c r="E19" s="104">
        <v>542</v>
      </c>
    </row>
    <row r="20" spans="1:5" x14ac:dyDescent="0.25">
      <c r="A20" s="46" t="s">
        <v>206</v>
      </c>
      <c r="B20" s="104">
        <v>987</v>
      </c>
      <c r="C20" s="104">
        <v>901</v>
      </c>
      <c r="D20" s="104">
        <v>580</v>
      </c>
      <c r="E20" s="104">
        <v>93</v>
      </c>
    </row>
    <row r="21" spans="1:5" x14ac:dyDescent="0.25">
      <c r="A21" s="46" t="s">
        <v>205</v>
      </c>
      <c r="B21" s="104">
        <v>272</v>
      </c>
      <c r="C21" s="104">
        <v>33</v>
      </c>
      <c r="D21" s="104">
        <v>161</v>
      </c>
      <c r="E21" s="104">
        <v>45</v>
      </c>
    </row>
    <row r="22" spans="1:5" x14ac:dyDescent="0.25">
      <c r="A22" s="46" t="s">
        <v>207</v>
      </c>
      <c r="B22" s="104">
        <v>178</v>
      </c>
      <c r="C22" s="104">
        <v>36</v>
      </c>
      <c r="D22" s="104">
        <v>415</v>
      </c>
      <c r="E22" s="104">
        <v>40</v>
      </c>
    </row>
    <row r="23" spans="1:5" x14ac:dyDescent="0.25">
      <c r="A23" s="46" t="s">
        <v>208</v>
      </c>
      <c r="B23" s="104">
        <v>325</v>
      </c>
      <c r="C23" s="104">
        <v>897</v>
      </c>
      <c r="D23" s="104">
        <v>715</v>
      </c>
      <c r="E23" s="104">
        <v>196</v>
      </c>
    </row>
    <row r="24" spans="1:5" x14ac:dyDescent="0.25">
      <c r="A24" s="151" t="s">
        <v>209</v>
      </c>
      <c r="B24" s="152">
        <v>736</v>
      </c>
      <c r="C24" s="152">
        <v>104</v>
      </c>
      <c r="D24" s="152">
        <v>658</v>
      </c>
      <c r="E24" s="152">
        <v>180</v>
      </c>
    </row>
    <row r="25" spans="1:5" ht="15.75" thickBot="1" x14ac:dyDescent="0.3">
      <c r="A25" s="50" t="s">
        <v>210</v>
      </c>
      <c r="B25" s="105">
        <v>2937</v>
      </c>
      <c r="C25" s="105">
        <v>2964</v>
      </c>
      <c r="D25" s="105">
        <v>2392</v>
      </c>
      <c r="E25" s="105">
        <v>800</v>
      </c>
    </row>
    <row r="26" spans="1:5" ht="15.75" thickTop="1" x14ac:dyDescent="0.25">
      <c r="A26" s="47" t="s">
        <v>4</v>
      </c>
      <c r="B26" s="103">
        <v>11821</v>
      </c>
      <c r="C26" s="103">
        <v>9576</v>
      </c>
      <c r="D26" s="103">
        <v>12603</v>
      </c>
      <c r="E26" s="103">
        <v>3894</v>
      </c>
    </row>
    <row r="28" spans="1:5" ht="15" customHeight="1" x14ac:dyDescent="0.25">
      <c r="A28" s="150" t="s">
        <v>237</v>
      </c>
      <c r="B28" s="149"/>
      <c r="C28" s="149"/>
      <c r="D28" s="149"/>
      <c r="E28" s="149"/>
    </row>
    <row r="29" spans="1:5" ht="15" customHeight="1" x14ac:dyDescent="0.25">
      <c r="A29" s="150" t="s">
        <v>238</v>
      </c>
      <c r="B29" s="149"/>
      <c r="C29" s="149"/>
      <c r="D29" s="149"/>
      <c r="E29" s="149"/>
    </row>
    <row r="30" spans="1:5" ht="15" customHeight="1" x14ac:dyDescent="0.25">
      <c r="A30" s="150" t="s">
        <v>239</v>
      </c>
      <c r="B30" s="149"/>
      <c r="C30" s="149"/>
      <c r="D30" s="149"/>
      <c r="E30" s="149"/>
    </row>
    <row r="31" spans="1:5" ht="15" customHeight="1" x14ac:dyDescent="0.25">
      <c r="A31" s="150" t="s">
        <v>240</v>
      </c>
      <c r="B31" s="149"/>
      <c r="C31" s="149"/>
      <c r="D31" s="149"/>
      <c r="E31" s="149"/>
    </row>
    <row r="34" spans="1:5" x14ac:dyDescent="0.25">
      <c r="A34" s="1" t="s">
        <v>211</v>
      </c>
    </row>
    <row r="37" spans="1:5" ht="60.75" thickBot="1" x14ac:dyDescent="0.3">
      <c r="A37" s="122" t="s">
        <v>35</v>
      </c>
      <c r="B37" s="121" t="s">
        <v>187</v>
      </c>
      <c r="C37" s="121" t="s">
        <v>188</v>
      </c>
      <c r="D37" s="121" t="s">
        <v>189</v>
      </c>
      <c r="E37" s="121" t="s">
        <v>190</v>
      </c>
    </row>
    <row r="38" spans="1:5" ht="15.75" thickTop="1" x14ac:dyDescent="0.25">
      <c r="A38" s="6" t="s">
        <v>261</v>
      </c>
      <c r="B38" s="136">
        <v>258</v>
      </c>
      <c r="C38" s="136">
        <v>251</v>
      </c>
      <c r="D38" s="136">
        <v>71</v>
      </c>
      <c r="E38" s="136">
        <v>41</v>
      </c>
    </row>
    <row r="39" spans="1:5" x14ac:dyDescent="0.25">
      <c r="A39" s="7" t="s">
        <v>289</v>
      </c>
      <c r="B39" s="135">
        <v>39</v>
      </c>
      <c r="C39" s="135">
        <v>54</v>
      </c>
      <c r="D39" s="135">
        <v>7</v>
      </c>
      <c r="E39" s="135">
        <v>4</v>
      </c>
    </row>
    <row r="40" spans="1:5" x14ac:dyDescent="0.25">
      <c r="A40" s="7" t="s">
        <v>263</v>
      </c>
      <c r="B40" s="135">
        <v>614</v>
      </c>
      <c r="C40" s="135">
        <v>610</v>
      </c>
      <c r="D40" s="135">
        <v>135</v>
      </c>
      <c r="E40" s="135">
        <v>108</v>
      </c>
    </row>
    <row r="41" spans="1:5" x14ac:dyDescent="0.25">
      <c r="A41" s="7" t="s">
        <v>262</v>
      </c>
      <c r="B41" s="135">
        <v>769</v>
      </c>
      <c r="C41" s="135">
        <v>2406</v>
      </c>
      <c r="D41" s="135">
        <v>3337</v>
      </c>
      <c r="E41" s="135">
        <v>1124</v>
      </c>
    </row>
    <row r="42" spans="1:5" x14ac:dyDescent="0.25">
      <c r="A42" s="7" t="s">
        <v>288</v>
      </c>
      <c r="B42" s="135">
        <v>88</v>
      </c>
      <c r="C42" s="135">
        <v>36</v>
      </c>
      <c r="D42" s="135">
        <v>20</v>
      </c>
      <c r="E42" s="135">
        <v>97</v>
      </c>
    </row>
    <row r="43" spans="1:5" x14ac:dyDescent="0.25">
      <c r="A43" s="7" t="s">
        <v>264</v>
      </c>
      <c r="B43" s="135">
        <v>314</v>
      </c>
      <c r="C43" s="135">
        <v>125</v>
      </c>
      <c r="D43" s="135">
        <v>361</v>
      </c>
      <c r="E43" s="135">
        <v>80</v>
      </c>
    </row>
    <row r="44" spans="1:5" x14ac:dyDescent="0.25">
      <c r="A44" s="7" t="s">
        <v>266</v>
      </c>
      <c r="B44" s="135">
        <v>1847</v>
      </c>
      <c r="C44" s="135">
        <v>784</v>
      </c>
      <c r="D44" s="135">
        <v>166</v>
      </c>
      <c r="E44" s="135">
        <v>100</v>
      </c>
    </row>
    <row r="45" spans="1:5" x14ac:dyDescent="0.25">
      <c r="A45" s="7" t="s">
        <v>265</v>
      </c>
      <c r="B45" s="135">
        <v>438</v>
      </c>
      <c r="C45" s="135">
        <v>331</v>
      </c>
      <c r="D45" s="135">
        <v>383</v>
      </c>
      <c r="E45" s="135">
        <v>34</v>
      </c>
    </row>
    <row r="46" spans="1:5" x14ac:dyDescent="0.25">
      <c r="A46" s="7" t="s">
        <v>267</v>
      </c>
      <c r="B46" s="135">
        <v>299</v>
      </c>
      <c r="C46" s="135">
        <v>118</v>
      </c>
      <c r="D46" s="135">
        <v>168</v>
      </c>
      <c r="E46" s="135">
        <v>103</v>
      </c>
    </row>
    <row r="47" spans="1:5" x14ac:dyDescent="0.25">
      <c r="A47" s="7" t="s">
        <v>268</v>
      </c>
      <c r="B47" s="135">
        <v>163</v>
      </c>
      <c r="C47" s="135">
        <v>43</v>
      </c>
      <c r="D47" s="135">
        <v>151</v>
      </c>
      <c r="E47" s="135">
        <v>31</v>
      </c>
    </row>
    <row r="48" spans="1:5" x14ac:dyDescent="0.25">
      <c r="A48" s="7" t="s">
        <v>269</v>
      </c>
      <c r="B48" s="135">
        <v>248</v>
      </c>
      <c r="C48" s="135">
        <v>119</v>
      </c>
      <c r="D48" s="135">
        <v>330</v>
      </c>
      <c r="E48" s="135">
        <v>25</v>
      </c>
    </row>
    <row r="49" spans="1:5" x14ac:dyDescent="0.25">
      <c r="A49" s="7" t="s">
        <v>270</v>
      </c>
      <c r="B49" s="135">
        <v>210</v>
      </c>
      <c r="C49" s="135">
        <v>166</v>
      </c>
      <c r="D49" s="135">
        <v>193</v>
      </c>
      <c r="E49" s="135">
        <v>97</v>
      </c>
    </row>
    <row r="50" spans="1:5" x14ac:dyDescent="0.25">
      <c r="A50" s="8" t="s">
        <v>271</v>
      </c>
      <c r="B50" s="135">
        <v>438</v>
      </c>
      <c r="C50" s="135">
        <v>181</v>
      </c>
      <c r="D50" s="135">
        <v>54</v>
      </c>
      <c r="E50" s="135">
        <v>64</v>
      </c>
    </row>
    <row r="51" spans="1:5" x14ac:dyDescent="0.25">
      <c r="A51" s="8" t="s">
        <v>272</v>
      </c>
      <c r="B51" s="135">
        <v>1260</v>
      </c>
      <c r="C51" s="135">
        <v>889</v>
      </c>
      <c r="D51" s="135">
        <v>4382</v>
      </c>
      <c r="E51" s="135">
        <v>974</v>
      </c>
    </row>
    <row r="52" spans="1:5" x14ac:dyDescent="0.25">
      <c r="A52" s="8" t="s">
        <v>274</v>
      </c>
      <c r="B52" s="135">
        <v>964</v>
      </c>
      <c r="C52" s="135">
        <v>549</v>
      </c>
      <c r="D52" s="135">
        <v>660</v>
      </c>
      <c r="E52" s="135">
        <v>191</v>
      </c>
    </row>
    <row r="53" spans="1:5" x14ac:dyDescent="0.25">
      <c r="A53" s="8" t="s">
        <v>273</v>
      </c>
      <c r="B53" s="135">
        <v>471</v>
      </c>
      <c r="C53" s="135">
        <v>300</v>
      </c>
      <c r="D53" s="135">
        <v>286</v>
      </c>
      <c r="E53" s="135">
        <v>186</v>
      </c>
    </row>
    <row r="54" spans="1:5" x14ac:dyDescent="0.25">
      <c r="A54" s="8" t="s">
        <v>275</v>
      </c>
      <c r="B54" s="135">
        <v>370</v>
      </c>
      <c r="C54" s="135">
        <v>209</v>
      </c>
      <c r="D54" s="135">
        <v>118</v>
      </c>
      <c r="E54" s="135">
        <v>90</v>
      </c>
    </row>
    <row r="55" spans="1:5" x14ac:dyDescent="0.25">
      <c r="A55" s="8" t="s">
        <v>276</v>
      </c>
      <c r="B55" s="135">
        <v>370</v>
      </c>
      <c r="C55" s="135">
        <v>209</v>
      </c>
      <c r="D55" s="135">
        <v>118</v>
      </c>
      <c r="E55" s="135">
        <v>90</v>
      </c>
    </row>
    <row r="56" spans="1:5" x14ac:dyDescent="0.25">
      <c r="A56" s="8" t="s">
        <v>277</v>
      </c>
      <c r="B56" s="135">
        <v>306</v>
      </c>
      <c r="C56" s="135">
        <v>390</v>
      </c>
      <c r="D56" s="135">
        <v>193</v>
      </c>
      <c r="E56" s="135">
        <v>109</v>
      </c>
    </row>
    <row r="57" spans="1:5" x14ac:dyDescent="0.25">
      <c r="A57" s="8" t="s">
        <v>279</v>
      </c>
      <c r="B57" s="135">
        <v>596</v>
      </c>
      <c r="C57" s="135">
        <v>639</v>
      </c>
      <c r="D57" s="135">
        <v>59</v>
      </c>
      <c r="E57" s="135">
        <v>73</v>
      </c>
    </row>
    <row r="58" spans="1:5" x14ac:dyDescent="0.25">
      <c r="A58" s="8" t="s">
        <v>278</v>
      </c>
      <c r="B58" s="135">
        <v>132</v>
      </c>
      <c r="C58" s="135">
        <v>222</v>
      </c>
      <c r="D58" s="135">
        <v>762</v>
      </c>
      <c r="E58" s="135">
        <v>66</v>
      </c>
    </row>
    <row r="59" spans="1:5" x14ac:dyDescent="0.25">
      <c r="A59" s="8" t="s">
        <v>280</v>
      </c>
      <c r="B59" s="135">
        <v>65</v>
      </c>
      <c r="C59" s="135">
        <v>12</v>
      </c>
      <c r="D59" s="135">
        <v>14</v>
      </c>
      <c r="E59" s="135">
        <v>5</v>
      </c>
    </row>
    <row r="60" spans="1:5" x14ac:dyDescent="0.25">
      <c r="A60" s="8" t="s">
        <v>281</v>
      </c>
      <c r="B60" s="135">
        <v>21</v>
      </c>
      <c r="C60" s="135">
        <v>5</v>
      </c>
      <c r="D60" s="135">
        <v>13</v>
      </c>
      <c r="E60" s="135">
        <v>4</v>
      </c>
    </row>
    <row r="61" spans="1:5" x14ac:dyDescent="0.25">
      <c r="A61" s="8" t="s">
        <v>282</v>
      </c>
      <c r="B61" s="135">
        <v>77</v>
      </c>
      <c r="C61" s="135">
        <v>74</v>
      </c>
      <c r="D61" s="135">
        <v>5</v>
      </c>
      <c r="E61" s="135">
        <v>8</v>
      </c>
    </row>
    <row r="62" spans="1:5" x14ac:dyDescent="0.25">
      <c r="A62" s="8" t="s">
        <v>283</v>
      </c>
      <c r="B62" s="135">
        <v>855</v>
      </c>
      <c r="C62" s="135">
        <v>551</v>
      </c>
      <c r="D62" s="135">
        <v>254</v>
      </c>
      <c r="E62" s="135">
        <v>125</v>
      </c>
    </row>
    <row r="63" spans="1:5" ht="15.75" thickBot="1" x14ac:dyDescent="0.3">
      <c r="A63" s="10" t="s">
        <v>284</v>
      </c>
      <c r="B63" s="137">
        <v>609</v>
      </c>
      <c r="C63" s="137">
        <v>303</v>
      </c>
      <c r="D63" s="137">
        <v>363</v>
      </c>
      <c r="E63" s="137">
        <v>65</v>
      </c>
    </row>
    <row r="64" spans="1:5" ht="15.75" thickTop="1" x14ac:dyDescent="0.25">
      <c r="A64" s="11" t="s">
        <v>4</v>
      </c>
      <c r="B64" s="136">
        <v>11821</v>
      </c>
      <c r="C64" s="136">
        <v>9576</v>
      </c>
      <c r="D64" s="136">
        <v>12603</v>
      </c>
      <c r="E64" s="136">
        <v>3894</v>
      </c>
    </row>
    <row r="66" spans="1:1" x14ac:dyDescent="0.25">
      <c r="A66" s="150" t="s">
        <v>237</v>
      </c>
    </row>
    <row r="67" spans="1:1" x14ac:dyDescent="0.25">
      <c r="A67" s="150" t="s">
        <v>238</v>
      </c>
    </row>
    <row r="68" spans="1:1" x14ac:dyDescent="0.25">
      <c r="A68" s="150" t="s">
        <v>239</v>
      </c>
    </row>
    <row r="69" spans="1:1" x14ac:dyDescent="0.25">
      <c r="A69" s="150" t="s">
        <v>240</v>
      </c>
    </row>
  </sheetData>
  <sortState ref="A38:E63">
    <sortCondition ref="A38:A63"/>
  </sortState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defaultRowHeight="15" x14ac:dyDescent="0.25"/>
  <cols>
    <col min="1" max="1" width="23.7109375" style="120" customWidth="1"/>
    <col min="2" max="3" width="18.42578125" customWidth="1"/>
  </cols>
  <sheetData>
    <row r="1" spans="1:3" x14ac:dyDescent="0.25">
      <c r="A1" s="1" t="s">
        <v>242</v>
      </c>
    </row>
    <row r="2" spans="1:3" s="120" customFormat="1" x14ac:dyDescent="0.25"/>
    <row r="4" spans="1:3" ht="45.75" thickBot="1" x14ac:dyDescent="0.3">
      <c r="A4" s="119" t="s">
        <v>294</v>
      </c>
      <c r="B4" s="130" t="s">
        <v>243</v>
      </c>
      <c r="C4" s="130" t="s">
        <v>244</v>
      </c>
    </row>
    <row r="5" spans="1:3" ht="15.75" thickTop="1" x14ac:dyDescent="0.25">
      <c r="A5" s="6" t="s">
        <v>261</v>
      </c>
      <c r="B5" s="94">
        <v>14633745.140000001</v>
      </c>
      <c r="C5" s="94">
        <v>3957296.27</v>
      </c>
    </row>
    <row r="6" spans="1:3" x14ac:dyDescent="0.25">
      <c r="A6" s="7" t="s">
        <v>289</v>
      </c>
      <c r="B6" s="96">
        <v>3930568</v>
      </c>
      <c r="C6" s="96">
        <v>1287992.56</v>
      </c>
    </row>
    <row r="7" spans="1:3" x14ac:dyDescent="0.25">
      <c r="A7" s="7" t="s">
        <v>263</v>
      </c>
      <c r="B7" s="96">
        <v>53473536.770000003</v>
      </c>
      <c r="C7" s="96">
        <v>9014755.0299999993</v>
      </c>
    </row>
    <row r="8" spans="1:3" x14ac:dyDescent="0.25">
      <c r="A8" s="7" t="s">
        <v>262</v>
      </c>
      <c r="B8" s="96">
        <f>1216310*1000</f>
        <v>1216310000</v>
      </c>
      <c r="C8" s="96">
        <f>389914*1000</f>
        <v>389914000</v>
      </c>
    </row>
    <row r="9" spans="1:3" x14ac:dyDescent="0.25">
      <c r="A9" s="7" t="s">
        <v>288</v>
      </c>
      <c r="B9" s="96">
        <v>29730297.48</v>
      </c>
      <c r="C9" s="96">
        <v>14506758.529999999</v>
      </c>
    </row>
    <row r="10" spans="1:3" x14ac:dyDescent="0.25">
      <c r="A10" s="7" t="s">
        <v>264</v>
      </c>
      <c r="B10" s="96">
        <v>1153628131.8601053</v>
      </c>
      <c r="C10" s="96">
        <v>262183713.22999996</v>
      </c>
    </row>
    <row r="11" spans="1:3" x14ac:dyDescent="0.25">
      <c r="A11" s="7" t="s">
        <v>266</v>
      </c>
      <c r="B11" s="96">
        <v>11104109264.93</v>
      </c>
      <c r="C11" s="96">
        <v>1311001483.95</v>
      </c>
    </row>
    <row r="12" spans="1:3" x14ac:dyDescent="0.25">
      <c r="A12" s="7" t="s">
        <v>265</v>
      </c>
      <c r="B12" s="96">
        <v>1272953030.7099993</v>
      </c>
      <c r="C12" s="96">
        <v>464129669.21999991</v>
      </c>
    </row>
    <row r="13" spans="1:3" x14ac:dyDescent="0.25">
      <c r="A13" s="7" t="s">
        <v>267</v>
      </c>
      <c r="B13" s="96">
        <v>787154763.46000004</v>
      </c>
      <c r="C13" s="96">
        <v>127824021.47</v>
      </c>
    </row>
    <row r="14" spans="1:3" x14ac:dyDescent="0.25">
      <c r="A14" s="7" t="s">
        <v>268</v>
      </c>
      <c r="B14" s="96">
        <v>158821470</v>
      </c>
      <c r="C14" s="96">
        <v>26409260</v>
      </c>
    </row>
    <row r="15" spans="1:3" x14ac:dyDescent="0.25">
      <c r="A15" s="7" t="s">
        <v>269</v>
      </c>
      <c r="B15" s="96">
        <v>966264173.57000005</v>
      </c>
      <c r="C15" s="96">
        <v>294006919.66000003</v>
      </c>
    </row>
    <row r="16" spans="1:3" x14ac:dyDescent="0.25">
      <c r="A16" s="7" t="s">
        <v>270</v>
      </c>
      <c r="B16" s="96">
        <v>296142905.66000003</v>
      </c>
      <c r="C16" s="96">
        <v>73292596.359999999</v>
      </c>
    </row>
    <row r="17" spans="1:3" x14ac:dyDescent="0.25">
      <c r="A17" s="8" t="s">
        <v>271</v>
      </c>
      <c r="B17" s="96">
        <v>500859336.07999998</v>
      </c>
      <c r="C17" s="96">
        <v>79289641.180000007</v>
      </c>
    </row>
    <row r="18" spans="1:3" x14ac:dyDescent="0.25">
      <c r="A18" s="8" t="s">
        <v>272</v>
      </c>
      <c r="B18" s="96">
        <v>1141296000</v>
      </c>
      <c r="C18" s="97">
        <v>571793000</v>
      </c>
    </row>
    <row r="19" spans="1:3" x14ac:dyDescent="0.25">
      <c r="A19" s="8" t="s">
        <v>274</v>
      </c>
      <c r="B19" s="96">
        <v>1454462520</v>
      </c>
      <c r="C19" s="96">
        <v>323804550</v>
      </c>
    </row>
    <row r="20" spans="1:3" x14ac:dyDescent="0.25">
      <c r="A20" s="8" t="s">
        <v>273</v>
      </c>
      <c r="B20" s="96">
        <v>447803590.83999997</v>
      </c>
      <c r="C20" s="96">
        <v>356427940.48000002</v>
      </c>
    </row>
    <row r="21" spans="1:3" x14ac:dyDescent="0.25">
      <c r="A21" s="8" t="s">
        <v>275</v>
      </c>
      <c r="B21" s="96">
        <v>1849197084</v>
      </c>
      <c r="C21" s="96">
        <v>370918927.80000001</v>
      </c>
    </row>
    <row r="22" spans="1:3" x14ac:dyDescent="0.25">
      <c r="A22" s="8" t="s">
        <v>276</v>
      </c>
      <c r="B22" s="96">
        <v>379326198.24000001</v>
      </c>
      <c r="C22" s="96">
        <v>30183469.77</v>
      </c>
    </row>
    <row r="23" spans="1:3" x14ac:dyDescent="0.25">
      <c r="A23" s="8" t="s">
        <v>277</v>
      </c>
      <c r="B23" s="96">
        <v>4775716886.7215996</v>
      </c>
      <c r="C23" s="96">
        <v>1170873990.9579997</v>
      </c>
    </row>
    <row r="24" spans="1:3" x14ac:dyDescent="0.25">
      <c r="A24" s="8" t="s">
        <v>279</v>
      </c>
      <c r="B24" s="96">
        <v>139285539.20000002</v>
      </c>
      <c r="C24" s="96">
        <v>26432390.980000004</v>
      </c>
    </row>
    <row r="25" spans="1:3" x14ac:dyDescent="0.25">
      <c r="A25" s="8" t="s">
        <v>278</v>
      </c>
      <c r="B25" s="96">
        <v>115568000</v>
      </c>
      <c r="C25" s="96">
        <v>51055482.11999999</v>
      </c>
    </row>
    <row r="26" spans="1:3" x14ac:dyDescent="0.25">
      <c r="A26" s="8" t="s">
        <v>280</v>
      </c>
      <c r="B26" s="96">
        <v>36673909</v>
      </c>
      <c r="C26" s="96">
        <v>8634481</v>
      </c>
    </row>
    <row r="27" spans="1:3" x14ac:dyDescent="0.25">
      <c r="A27" s="8" t="s">
        <v>281</v>
      </c>
      <c r="B27" s="96">
        <v>15577286.310000001</v>
      </c>
      <c r="C27" s="96">
        <v>1642697.88</v>
      </c>
    </row>
    <row r="28" spans="1:3" x14ac:dyDescent="0.25">
      <c r="A28" s="8" t="s">
        <v>282</v>
      </c>
      <c r="B28" s="96">
        <v>9428085</v>
      </c>
      <c r="C28" s="96">
        <v>4447622</v>
      </c>
    </row>
    <row r="29" spans="1:3" x14ac:dyDescent="0.25">
      <c r="A29" s="8" t="s">
        <v>283</v>
      </c>
      <c r="B29" s="96">
        <v>5079089276.25</v>
      </c>
      <c r="C29" s="96">
        <v>1697804718.1700001</v>
      </c>
    </row>
    <row r="30" spans="1:3" ht="15.75" thickBot="1" x14ac:dyDescent="0.3">
      <c r="A30" s="10" t="s">
        <v>284</v>
      </c>
      <c r="B30" s="100">
        <v>3702214000</v>
      </c>
      <c r="C30" s="100">
        <v>248211000</v>
      </c>
    </row>
    <row r="31" spans="1:3" ht="15.75" thickTop="1" x14ac:dyDescent="0.25">
      <c r="A31" s="11" t="s">
        <v>43</v>
      </c>
      <c r="B31" s="94">
        <f>SUM(B5:B30)</f>
        <v>36703649599.22171</v>
      </c>
      <c r="C31" s="94">
        <f>SUM(C5:C30)</f>
        <v>7919048378.618</v>
      </c>
    </row>
    <row r="33" spans="1:6" x14ac:dyDescent="0.25">
      <c r="A33" s="63"/>
    </row>
    <row r="34" spans="1:6" ht="15" customHeight="1" x14ac:dyDescent="0.25">
      <c r="A34" s="153" t="s">
        <v>245</v>
      </c>
      <c r="B34" s="153"/>
      <c r="C34" s="153"/>
      <c r="D34" s="153"/>
      <c r="E34" s="153"/>
      <c r="F34" s="153"/>
    </row>
    <row r="35" spans="1:6" ht="15" customHeight="1" x14ac:dyDescent="0.25">
      <c r="A35" s="153" t="s">
        <v>246</v>
      </c>
      <c r="B35" s="153"/>
      <c r="C35" s="153"/>
      <c r="D35" s="153"/>
      <c r="E35" s="153"/>
      <c r="F35" s="153"/>
    </row>
  </sheetData>
  <sortState ref="A5:C30">
    <sortCondition ref="A5:A30"/>
  </sortState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2" zoomScale="70" zoomScaleNormal="70" workbookViewId="0">
      <selection activeCell="A36" sqref="A36"/>
    </sheetView>
  </sheetViews>
  <sheetFormatPr defaultRowHeight="15" x14ac:dyDescent="0.25"/>
  <cols>
    <col min="1" max="1" width="24" style="131" customWidth="1"/>
    <col min="2" max="5" width="18.7109375" customWidth="1"/>
  </cols>
  <sheetData>
    <row r="1" spans="1:5" x14ac:dyDescent="0.25">
      <c r="A1" s="1" t="s">
        <v>254</v>
      </c>
    </row>
    <row r="4" spans="1:5" ht="30" customHeight="1" x14ac:dyDescent="0.25">
      <c r="A4" s="172" t="s">
        <v>35</v>
      </c>
      <c r="B4" s="230" t="s">
        <v>171</v>
      </c>
      <c r="C4" s="212" t="s">
        <v>247</v>
      </c>
      <c r="D4" s="212"/>
      <c r="E4" s="212"/>
    </row>
    <row r="5" spans="1:5" s="131" customFormat="1" ht="21.75" customHeight="1" thickBot="1" x14ac:dyDescent="0.3">
      <c r="A5" s="173"/>
      <c r="B5" s="231"/>
      <c r="C5" s="132" t="s">
        <v>248</v>
      </c>
      <c r="D5" s="132" t="s">
        <v>249</v>
      </c>
      <c r="E5" s="132" t="s">
        <v>85</v>
      </c>
    </row>
    <row r="6" spans="1:5" ht="15.75" thickTop="1" x14ac:dyDescent="0.25">
      <c r="A6" s="6" t="s">
        <v>261</v>
      </c>
      <c r="B6" s="47">
        <v>11</v>
      </c>
      <c r="C6" s="94">
        <v>3564</v>
      </c>
      <c r="D6" s="94">
        <v>12033</v>
      </c>
      <c r="E6" s="94">
        <f t="shared" ref="E6:E18" si="0">C6+D6</f>
        <v>15597</v>
      </c>
    </row>
    <row r="7" spans="1:5" x14ac:dyDescent="0.25">
      <c r="A7" s="7" t="s">
        <v>289</v>
      </c>
      <c r="B7" s="46">
        <v>4</v>
      </c>
      <c r="C7" s="96"/>
      <c r="D7" s="96">
        <v>2949</v>
      </c>
      <c r="E7" s="96">
        <f t="shared" si="0"/>
        <v>2949</v>
      </c>
    </row>
    <row r="8" spans="1:5" x14ac:dyDescent="0.25">
      <c r="A8" s="7" t="s">
        <v>263</v>
      </c>
      <c r="B8" s="46">
        <v>17</v>
      </c>
      <c r="C8" s="96">
        <v>27027</v>
      </c>
      <c r="D8" s="96">
        <v>19808</v>
      </c>
      <c r="E8" s="96">
        <f t="shared" si="0"/>
        <v>46835</v>
      </c>
    </row>
    <row r="9" spans="1:5" x14ac:dyDescent="0.25">
      <c r="A9" s="7" t="s">
        <v>262</v>
      </c>
      <c r="B9" s="46">
        <v>34</v>
      </c>
      <c r="C9" s="96">
        <v>53079</v>
      </c>
      <c r="D9" s="96">
        <v>45097</v>
      </c>
      <c r="E9" s="96">
        <f t="shared" si="0"/>
        <v>98176</v>
      </c>
    </row>
    <row r="10" spans="1:5" x14ac:dyDescent="0.25">
      <c r="A10" s="7" t="s">
        <v>288</v>
      </c>
      <c r="B10" s="46">
        <v>11</v>
      </c>
      <c r="C10" s="96">
        <v>1444</v>
      </c>
      <c r="D10" s="96">
        <v>7366</v>
      </c>
      <c r="E10" s="96">
        <f t="shared" si="0"/>
        <v>8810</v>
      </c>
    </row>
    <row r="11" spans="1:5" x14ac:dyDescent="0.25">
      <c r="A11" s="7" t="s">
        <v>264</v>
      </c>
      <c r="B11" s="46">
        <v>18</v>
      </c>
      <c r="C11" s="96">
        <v>8964</v>
      </c>
      <c r="D11" s="96">
        <v>16584</v>
      </c>
      <c r="E11" s="96">
        <f t="shared" si="0"/>
        <v>25548</v>
      </c>
    </row>
    <row r="12" spans="1:5" x14ac:dyDescent="0.25">
      <c r="A12" s="7" t="s">
        <v>266</v>
      </c>
      <c r="B12" s="46">
        <v>22</v>
      </c>
      <c r="C12" s="96">
        <v>25247</v>
      </c>
      <c r="D12" s="96">
        <v>112593</v>
      </c>
      <c r="E12" s="96">
        <f t="shared" si="0"/>
        <v>137840</v>
      </c>
    </row>
    <row r="13" spans="1:5" x14ac:dyDescent="0.25">
      <c r="A13" s="7" t="s">
        <v>265</v>
      </c>
      <c r="B13" s="46">
        <v>20</v>
      </c>
      <c r="C13" s="96">
        <v>10230</v>
      </c>
      <c r="D13" s="96">
        <v>16073</v>
      </c>
      <c r="E13" s="96">
        <f t="shared" si="0"/>
        <v>26303</v>
      </c>
    </row>
    <row r="14" spans="1:5" x14ac:dyDescent="0.25">
      <c r="A14" s="7" t="s">
        <v>267</v>
      </c>
      <c r="B14" s="46">
        <v>12</v>
      </c>
      <c r="C14" s="96">
        <v>12468</v>
      </c>
      <c r="D14" s="96">
        <v>11054</v>
      </c>
      <c r="E14" s="96">
        <f t="shared" si="0"/>
        <v>23522</v>
      </c>
    </row>
    <row r="15" spans="1:5" x14ac:dyDescent="0.25">
      <c r="A15" s="7" t="s">
        <v>268</v>
      </c>
      <c r="B15" s="46">
        <v>12</v>
      </c>
      <c r="C15" s="96">
        <v>6016</v>
      </c>
      <c r="D15" s="96">
        <v>8284</v>
      </c>
      <c r="E15" s="96">
        <f t="shared" si="0"/>
        <v>14300</v>
      </c>
    </row>
    <row r="16" spans="1:5" x14ac:dyDescent="0.25">
      <c r="A16" s="7" t="s">
        <v>269</v>
      </c>
      <c r="B16" s="46">
        <v>29</v>
      </c>
      <c r="C16" s="96">
        <v>12999</v>
      </c>
      <c r="D16" s="96">
        <v>17307</v>
      </c>
      <c r="E16" s="96">
        <f t="shared" si="0"/>
        <v>30306</v>
      </c>
    </row>
    <row r="17" spans="1:5" x14ac:dyDescent="0.25">
      <c r="A17" s="7" t="s">
        <v>270</v>
      </c>
      <c r="B17" s="46">
        <v>9</v>
      </c>
      <c r="C17" s="96">
        <v>2668</v>
      </c>
      <c r="D17" s="96">
        <v>13873</v>
      </c>
      <c r="E17" s="96">
        <f t="shared" si="0"/>
        <v>16541</v>
      </c>
    </row>
    <row r="18" spans="1:5" x14ac:dyDescent="0.25">
      <c r="A18" s="8" t="s">
        <v>271</v>
      </c>
      <c r="B18" s="46">
        <v>13</v>
      </c>
      <c r="C18" s="96">
        <v>25704</v>
      </c>
      <c r="D18" s="96">
        <v>7210</v>
      </c>
      <c r="E18" s="96">
        <f t="shared" si="0"/>
        <v>32914</v>
      </c>
    </row>
    <row r="19" spans="1:5" x14ac:dyDescent="0.25">
      <c r="A19" s="8" t="s">
        <v>272</v>
      </c>
      <c r="B19" s="46">
        <v>66</v>
      </c>
      <c r="C19" s="118" t="s">
        <v>76</v>
      </c>
      <c r="D19" s="118" t="s">
        <v>76</v>
      </c>
      <c r="E19" s="96">
        <v>208653</v>
      </c>
    </row>
    <row r="20" spans="1:5" x14ac:dyDescent="0.25">
      <c r="A20" s="8" t="s">
        <v>274</v>
      </c>
      <c r="B20" s="46">
        <v>23</v>
      </c>
      <c r="C20" s="96">
        <v>42144</v>
      </c>
      <c r="D20" s="96">
        <v>23066</v>
      </c>
      <c r="E20" s="96">
        <f t="shared" ref="E20:E31" si="1">C20+D20</f>
        <v>65210</v>
      </c>
    </row>
    <row r="21" spans="1:5" x14ac:dyDescent="0.25">
      <c r="A21" s="8" t="s">
        <v>273</v>
      </c>
      <c r="B21" s="46">
        <v>18</v>
      </c>
      <c r="C21" s="96">
        <v>27562</v>
      </c>
      <c r="D21" s="96">
        <v>10984</v>
      </c>
      <c r="E21" s="96">
        <f t="shared" si="1"/>
        <v>38546</v>
      </c>
    </row>
    <row r="22" spans="1:5" x14ac:dyDescent="0.25">
      <c r="A22" s="8" t="s">
        <v>275</v>
      </c>
      <c r="B22" s="46">
        <v>9</v>
      </c>
      <c r="C22" s="96">
        <v>8720</v>
      </c>
      <c r="D22" s="96">
        <v>14289</v>
      </c>
      <c r="E22" s="96">
        <f t="shared" si="1"/>
        <v>23009</v>
      </c>
    </row>
    <row r="23" spans="1:5" x14ac:dyDescent="0.25">
      <c r="A23" s="8" t="s">
        <v>276</v>
      </c>
      <c r="B23" s="46">
        <v>5</v>
      </c>
      <c r="C23" s="96">
        <v>5500</v>
      </c>
      <c r="D23" s="96">
        <v>2910</v>
      </c>
      <c r="E23" s="96">
        <f t="shared" si="1"/>
        <v>8410</v>
      </c>
    </row>
    <row r="24" spans="1:5" x14ac:dyDescent="0.25">
      <c r="A24" s="8" t="s">
        <v>277</v>
      </c>
      <c r="B24" s="46">
        <v>27</v>
      </c>
      <c r="C24" s="96">
        <v>19109</v>
      </c>
      <c r="D24" s="96">
        <v>34921</v>
      </c>
      <c r="E24" s="96">
        <f t="shared" si="1"/>
        <v>54030</v>
      </c>
    </row>
    <row r="25" spans="1:5" x14ac:dyDescent="0.25">
      <c r="A25" s="8" t="s">
        <v>279</v>
      </c>
      <c r="B25" s="46">
        <v>20</v>
      </c>
      <c r="C25" s="96">
        <v>6750</v>
      </c>
      <c r="D25" s="96">
        <v>32395</v>
      </c>
      <c r="E25" s="96">
        <f t="shared" si="1"/>
        <v>39145</v>
      </c>
    </row>
    <row r="26" spans="1:5" x14ac:dyDescent="0.25">
      <c r="A26" s="8" t="s">
        <v>278</v>
      </c>
      <c r="B26" s="46">
        <v>21</v>
      </c>
      <c r="C26" s="96">
        <v>20311</v>
      </c>
      <c r="D26" s="96">
        <v>13696</v>
      </c>
      <c r="E26" s="96">
        <f t="shared" si="1"/>
        <v>34007</v>
      </c>
    </row>
    <row r="27" spans="1:5" x14ac:dyDescent="0.25">
      <c r="A27" s="8" t="s">
        <v>280</v>
      </c>
      <c r="B27" s="46">
        <v>5</v>
      </c>
      <c r="C27" s="96">
        <v>1792.55</v>
      </c>
      <c r="D27" s="96">
        <v>2108.3989999999999</v>
      </c>
      <c r="E27" s="96">
        <f t="shared" si="1"/>
        <v>3900.9489999999996</v>
      </c>
    </row>
    <row r="28" spans="1:5" x14ac:dyDescent="0.25">
      <c r="A28" s="8" t="s">
        <v>281</v>
      </c>
      <c r="B28" s="46">
        <v>3</v>
      </c>
      <c r="C28" s="96">
        <v>802</v>
      </c>
      <c r="D28" s="96">
        <v>1228</v>
      </c>
      <c r="E28" s="96">
        <f t="shared" si="1"/>
        <v>2030</v>
      </c>
    </row>
    <row r="29" spans="1:5" x14ac:dyDescent="0.25">
      <c r="A29" s="8" t="s">
        <v>282</v>
      </c>
      <c r="B29" s="46">
        <v>11</v>
      </c>
      <c r="C29" s="96">
        <v>3799</v>
      </c>
      <c r="D29" s="96">
        <v>5101</v>
      </c>
      <c r="E29" s="96">
        <f t="shared" si="1"/>
        <v>8900</v>
      </c>
    </row>
    <row r="30" spans="1:5" x14ac:dyDescent="0.25">
      <c r="A30" s="8" t="s">
        <v>283</v>
      </c>
      <c r="B30" s="46">
        <v>27</v>
      </c>
      <c r="C30" s="96">
        <v>16670</v>
      </c>
      <c r="D30" s="96">
        <v>48096</v>
      </c>
      <c r="E30" s="96">
        <f t="shared" si="1"/>
        <v>64766</v>
      </c>
    </row>
    <row r="31" spans="1:5" ht="15.75" thickBot="1" x14ac:dyDescent="0.3">
      <c r="A31" s="10" t="s">
        <v>284</v>
      </c>
      <c r="B31" s="50">
        <v>23</v>
      </c>
      <c r="C31" s="100">
        <v>9933</v>
      </c>
      <c r="D31" s="100">
        <v>27112</v>
      </c>
      <c r="E31" s="100">
        <f t="shared" si="1"/>
        <v>37045</v>
      </c>
    </row>
    <row r="32" spans="1:5" ht="15.75" thickTop="1" x14ac:dyDescent="0.25">
      <c r="A32" s="11" t="s">
        <v>4</v>
      </c>
      <c r="B32" s="47">
        <f>SUM(B6:B31)</f>
        <v>470</v>
      </c>
      <c r="C32" s="101">
        <f t="shared" ref="C32:E32" si="2">SUM(C6:C31)</f>
        <v>352502.55</v>
      </c>
      <c r="D32" s="101">
        <f t="shared" si="2"/>
        <v>506137.39899999998</v>
      </c>
      <c r="E32" s="94">
        <f t="shared" si="2"/>
        <v>1067292.949</v>
      </c>
    </row>
    <row r="34" spans="1:7" x14ac:dyDescent="0.25">
      <c r="A34" s="63"/>
    </row>
    <row r="35" spans="1:7" x14ac:dyDescent="0.25">
      <c r="A35" s="153"/>
    </row>
    <row r="36" spans="1:7" x14ac:dyDescent="0.25">
      <c r="A36" s="1" t="s">
        <v>254</v>
      </c>
    </row>
    <row r="39" spans="1:7" s="131" customFormat="1" ht="30" customHeight="1" x14ac:dyDescent="0.25">
      <c r="A39" s="172" t="s">
        <v>35</v>
      </c>
      <c r="B39" s="212" t="s">
        <v>171</v>
      </c>
      <c r="C39" s="212"/>
      <c r="D39" s="232" t="s">
        <v>247</v>
      </c>
      <c r="E39" s="233"/>
    </row>
    <row r="40" spans="1:7" s="131" customFormat="1" ht="33.75" customHeight="1" thickBot="1" x14ac:dyDescent="0.3">
      <c r="A40" s="173"/>
      <c r="B40" s="154" t="s">
        <v>252</v>
      </c>
      <c r="C40" s="154" t="s">
        <v>253</v>
      </c>
      <c r="D40" s="154" t="s">
        <v>252</v>
      </c>
      <c r="E40" s="154" t="s">
        <v>253</v>
      </c>
    </row>
    <row r="41" spans="1:7" ht="15.75" thickTop="1" x14ac:dyDescent="0.25">
      <c r="A41" s="6" t="s">
        <v>261</v>
      </c>
      <c r="B41" s="47">
        <v>6</v>
      </c>
      <c r="C41" s="94">
        <v>5</v>
      </c>
      <c r="D41" s="94">
        <v>10866</v>
      </c>
      <c r="E41" s="94">
        <v>4731</v>
      </c>
      <c r="G41" s="153"/>
    </row>
    <row r="42" spans="1:7" x14ac:dyDescent="0.25">
      <c r="A42" s="7" t="s">
        <v>289</v>
      </c>
      <c r="B42" s="46">
        <v>3</v>
      </c>
      <c r="C42" s="96">
        <v>1</v>
      </c>
      <c r="D42" s="96">
        <v>2449</v>
      </c>
      <c r="E42" s="96">
        <v>500</v>
      </c>
      <c r="G42" s="153"/>
    </row>
    <row r="43" spans="1:7" x14ac:dyDescent="0.25">
      <c r="A43" s="7" t="s">
        <v>263</v>
      </c>
      <c r="B43" s="46">
        <v>11</v>
      </c>
      <c r="C43" s="96">
        <v>6</v>
      </c>
      <c r="D43" s="96">
        <v>37860</v>
      </c>
      <c r="E43" s="96">
        <v>8975</v>
      </c>
      <c r="G43" s="153"/>
    </row>
    <row r="44" spans="1:7" x14ac:dyDescent="0.25">
      <c r="A44" s="7" t="s">
        <v>262</v>
      </c>
      <c r="B44" s="46">
        <v>20</v>
      </c>
      <c r="C44" s="96">
        <v>14</v>
      </c>
      <c r="D44" s="96">
        <v>67696</v>
      </c>
      <c r="E44" s="96">
        <v>30480</v>
      </c>
      <c r="G44" s="153"/>
    </row>
    <row r="45" spans="1:7" x14ac:dyDescent="0.25">
      <c r="A45" s="7" t="s">
        <v>288</v>
      </c>
      <c r="B45" s="46">
        <v>5</v>
      </c>
      <c r="C45" s="96">
        <v>6</v>
      </c>
      <c r="D45" s="96">
        <v>5190</v>
      </c>
      <c r="E45" s="96">
        <v>3620</v>
      </c>
      <c r="G45" s="153"/>
    </row>
    <row r="46" spans="1:7" x14ac:dyDescent="0.25">
      <c r="A46" s="7" t="s">
        <v>264</v>
      </c>
      <c r="B46" s="46">
        <v>12</v>
      </c>
      <c r="C46" s="96">
        <v>6</v>
      </c>
      <c r="D46" s="96">
        <v>21967</v>
      </c>
      <c r="E46" s="96">
        <v>3581</v>
      </c>
      <c r="G46" s="153"/>
    </row>
    <row r="47" spans="1:7" x14ac:dyDescent="0.25">
      <c r="A47" s="7" t="s">
        <v>266</v>
      </c>
      <c r="B47" s="46">
        <v>12</v>
      </c>
      <c r="C47" s="96">
        <v>10</v>
      </c>
      <c r="D47" s="96">
        <v>96979</v>
      </c>
      <c r="E47" s="96">
        <v>40861</v>
      </c>
      <c r="G47" s="153"/>
    </row>
    <row r="48" spans="1:7" x14ac:dyDescent="0.25">
      <c r="A48" s="7" t="s">
        <v>265</v>
      </c>
      <c r="B48" s="46">
        <v>14</v>
      </c>
      <c r="C48" s="96">
        <v>6</v>
      </c>
      <c r="D48" s="96">
        <v>23678</v>
      </c>
      <c r="E48" s="96">
        <v>2625</v>
      </c>
      <c r="G48" s="153"/>
    </row>
    <row r="49" spans="1:7" x14ac:dyDescent="0.25">
      <c r="A49" s="7" t="s">
        <v>267</v>
      </c>
      <c r="B49" s="46">
        <v>6</v>
      </c>
      <c r="C49" s="96">
        <v>6</v>
      </c>
      <c r="D49" s="96">
        <v>18405</v>
      </c>
      <c r="E49" s="96">
        <v>5117</v>
      </c>
      <c r="G49" s="153"/>
    </row>
    <row r="50" spans="1:7" x14ac:dyDescent="0.25">
      <c r="A50" s="7" t="s">
        <v>268</v>
      </c>
      <c r="B50" s="46">
        <v>8</v>
      </c>
      <c r="C50" s="96">
        <v>4</v>
      </c>
      <c r="D50" s="96">
        <v>11889</v>
      </c>
      <c r="E50" s="96">
        <v>2411</v>
      </c>
      <c r="G50" s="153"/>
    </row>
    <row r="51" spans="1:7" x14ac:dyDescent="0.25">
      <c r="A51" s="7" t="s">
        <v>269</v>
      </c>
      <c r="B51" s="46">
        <v>17</v>
      </c>
      <c r="C51" s="96">
        <v>12</v>
      </c>
      <c r="D51" s="96">
        <v>19875</v>
      </c>
      <c r="E51" s="96">
        <v>10431</v>
      </c>
      <c r="G51" s="153"/>
    </row>
    <row r="52" spans="1:7" x14ac:dyDescent="0.25">
      <c r="A52" s="7" t="s">
        <v>270</v>
      </c>
      <c r="B52" s="46">
        <v>6</v>
      </c>
      <c r="C52" s="96">
        <v>3</v>
      </c>
      <c r="D52" s="96">
        <v>15534</v>
      </c>
      <c r="E52" s="96">
        <v>1007</v>
      </c>
      <c r="G52" s="153"/>
    </row>
    <row r="53" spans="1:7" x14ac:dyDescent="0.25">
      <c r="A53" s="8" t="s">
        <v>271</v>
      </c>
      <c r="B53" s="46">
        <v>6</v>
      </c>
      <c r="C53" s="96">
        <v>7</v>
      </c>
      <c r="D53" s="96">
        <v>20166</v>
      </c>
      <c r="E53" s="96">
        <v>12748</v>
      </c>
      <c r="G53" s="153"/>
    </row>
    <row r="54" spans="1:7" x14ac:dyDescent="0.25">
      <c r="A54" s="8" t="s">
        <v>272</v>
      </c>
      <c r="B54" s="46">
        <v>31</v>
      </c>
      <c r="C54" s="118">
        <v>35</v>
      </c>
      <c r="D54" s="118">
        <v>149826</v>
      </c>
      <c r="E54" s="96">
        <v>58827</v>
      </c>
      <c r="F54" s="153"/>
      <c r="G54" s="153"/>
    </row>
    <row r="55" spans="1:7" x14ac:dyDescent="0.25">
      <c r="A55" s="8" t="s">
        <v>274</v>
      </c>
      <c r="B55" s="46">
        <v>17</v>
      </c>
      <c r="C55" s="96">
        <v>6</v>
      </c>
      <c r="D55" s="96">
        <v>49436</v>
      </c>
      <c r="E55" s="96">
        <v>15774</v>
      </c>
      <c r="G55" s="153"/>
    </row>
    <row r="56" spans="1:7" x14ac:dyDescent="0.25">
      <c r="A56" s="8" t="s">
        <v>273</v>
      </c>
      <c r="B56" s="46">
        <v>3</v>
      </c>
      <c r="C56" s="96">
        <v>15</v>
      </c>
      <c r="D56" s="96">
        <v>22185</v>
      </c>
      <c r="E56" s="96">
        <v>16361</v>
      </c>
      <c r="G56" s="153"/>
    </row>
    <row r="57" spans="1:7" x14ac:dyDescent="0.25">
      <c r="A57" s="8" t="s">
        <v>275</v>
      </c>
      <c r="B57" s="46">
        <v>9</v>
      </c>
      <c r="C57" s="96">
        <v>0</v>
      </c>
      <c r="D57" s="96">
        <v>23009</v>
      </c>
      <c r="E57" s="96">
        <v>0</v>
      </c>
      <c r="G57" s="153"/>
    </row>
    <row r="58" spans="1:7" x14ac:dyDescent="0.25">
      <c r="A58" s="8" t="s">
        <v>276</v>
      </c>
      <c r="B58" s="46">
        <v>4</v>
      </c>
      <c r="C58" s="96">
        <v>1</v>
      </c>
      <c r="D58" s="96">
        <v>8009</v>
      </c>
      <c r="E58" s="96">
        <v>401</v>
      </c>
      <c r="G58" s="153"/>
    </row>
    <row r="59" spans="1:7" x14ac:dyDescent="0.25">
      <c r="A59" s="8" t="s">
        <v>277</v>
      </c>
      <c r="B59" s="46">
        <v>19</v>
      </c>
      <c r="C59" s="96">
        <v>8</v>
      </c>
      <c r="D59" s="96">
        <v>42801</v>
      </c>
      <c r="E59" s="96">
        <v>11229</v>
      </c>
      <c r="G59" s="153"/>
    </row>
    <row r="60" spans="1:7" x14ac:dyDescent="0.25">
      <c r="A60" s="8" t="s">
        <v>279</v>
      </c>
      <c r="B60" s="46">
        <v>16</v>
      </c>
      <c r="C60" s="96">
        <v>4</v>
      </c>
      <c r="D60" s="96">
        <v>34779</v>
      </c>
      <c r="E60" s="96">
        <v>4366</v>
      </c>
      <c r="G60" s="153"/>
    </row>
    <row r="61" spans="1:7" x14ac:dyDescent="0.25">
      <c r="A61" s="8" t="s">
        <v>278</v>
      </c>
      <c r="B61" s="46">
        <v>9</v>
      </c>
      <c r="C61" s="96">
        <v>12</v>
      </c>
      <c r="D61" s="96">
        <v>15390</v>
      </c>
      <c r="E61" s="96">
        <v>18617</v>
      </c>
      <c r="G61" s="153"/>
    </row>
    <row r="62" spans="1:7" x14ac:dyDescent="0.25">
      <c r="A62" s="8" t="s">
        <v>280</v>
      </c>
      <c r="B62" s="46">
        <v>3</v>
      </c>
      <c r="C62" s="96">
        <v>2</v>
      </c>
      <c r="D62" s="96">
        <v>3536.9489999999996</v>
      </c>
      <c r="E62" s="96">
        <v>364</v>
      </c>
      <c r="G62" s="153"/>
    </row>
    <row r="63" spans="1:7" x14ac:dyDescent="0.25">
      <c r="A63" s="8" t="s">
        <v>281</v>
      </c>
      <c r="B63" s="46">
        <v>2</v>
      </c>
      <c r="C63" s="96">
        <v>1</v>
      </c>
      <c r="D63" s="96">
        <v>1800</v>
      </c>
      <c r="E63" s="96">
        <v>230</v>
      </c>
      <c r="G63" s="153"/>
    </row>
    <row r="64" spans="1:7" x14ac:dyDescent="0.25">
      <c r="A64" s="8" t="s">
        <v>282</v>
      </c>
      <c r="B64" s="46">
        <v>4</v>
      </c>
      <c r="C64" s="96">
        <v>7</v>
      </c>
      <c r="D64" s="96">
        <v>2840</v>
      </c>
      <c r="E64" s="96">
        <v>6060</v>
      </c>
      <c r="G64" s="153"/>
    </row>
    <row r="65" spans="1:9" x14ac:dyDescent="0.25">
      <c r="A65" s="8" t="s">
        <v>283</v>
      </c>
      <c r="B65" s="46">
        <v>20</v>
      </c>
      <c r="C65" s="96">
        <v>7</v>
      </c>
      <c r="D65" s="96">
        <v>53800</v>
      </c>
      <c r="E65" s="96">
        <v>10966</v>
      </c>
      <c r="G65" s="153"/>
    </row>
    <row r="66" spans="1:9" ht="15.75" thickBot="1" x14ac:dyDescent="0.3">
      <c r="A66" s="10" t="s">
        <v>284</v>
      </c>
      <c r="B66" s="50">
        <v>13</v>
      </c>
      <c r="C66" s="100">
        <v>10</v>
      </c>
      <c r="D66" s="100">
        <v>32125</v>
      </c>
      <c r="E66" s="100">
        <v>4920</v>
      </c>
      <c r="G66" s="153"/>
    </row>
    <row r="67" spans="1:9" ht="15.75" thickTop="1" x14ac:dyDescent="0.25">
      <c r="A67" s="11" t="s">
        <v>4</v>
      </c>
      <c r="B67" s="47">
        <f>SUM(B41:B66)</f>
        <v>276</v>
      </c>
      <c r="C67" s="93">
        <f t="shared" ref="C67" si="3">SUM(C41:C66)</f>
        <v>194</v>
      </c>
      <c r="D67" s="93">
        <f t="shared" ref="D67" si="4">SUM(D41:D66)</f>
        <v>792090.94900000002</v>
      </c>
      <c r="E67" s="94">
        <f t="shared" ref="E67" si="5">SUM(E41:E66)</f>
        <v>275202</v>
      </c>
      <c r="G67" s="153"/>
      <c r="I67" s="153"/>
    </row>
    <row r="69" spans="1:9" x14ac:dyDescent="0.25">
      <c r="D69" s="153"/>
    </row>
  </sheetData>
  <sortState ref="A41:E66">
    <sortCondition ref="A41:A66"/>
  </sortState>
  <mergeCells count="6">
    <mergeCell ref="A4:A5"/>
    <mergeCell ref="B4:B5"/>
    <mergeCell ref="C4:E4"/>
    <mergeCell ref="A39:A40"/>
    <mergeCell ref="B39:C39"/>
    <mergeCell ref="D39:E39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70" zoomScaleNormal="70" workbookViewId="0"/>
  </sheetViews>
  <sheetFormatPr defaultRowHeight="15" x14ac:dyDescent="0.25"/>
  <cols>
    <col min="1" max="1" width="23.7109375" style="131" customWidth="1"/>
    <col min="2" max="5" width="13.85546875" style="131" customWidth="1"/>
    <col min="6" max="16384" width="9.140625" style="131"/>
  </cols>
  <sheetData>
    <row r="1" spans="1:5" x14ac:dyDescent="0.25">
      <c r="A1" s="1" t="s">
        <v>250</v>
      </c>
    </row>
    <row r="4" spans="1:5" ht="30" customHeight="1" x14ac:dyDescent="0.25">
      <c r="A4" s="172" t="s">
        <v>35</v>
      </c>
      <c r="B4" s="230" t="s">
        <v>251</v>
      </c>
      <c r="C4" s="212" t="s">
        <v>247</v>
      </c>
      <c r="D4" s="212"/>
      <c r="E4" s="212"/>
    </row>
    <row r="5" spans="1:5" ht="21.75" customHeight="1" thickBot="1" x14ac:dyDescent="0.3">
      <c r="A5" s="173"/>
      <c r="B5" s="231"/>
      <c r="C5" s="132" t="s">
        <v>248</v>
      </c>
      <c r="D5" s="132" t="s">
        <v>249</v>
      </c>
      <c r="E5" s="132" t="s">
        <v>85</v>
      </c>
    </row>
    <row r="6" spans="1:5" ht="15.75" thickTop="1" x14ac:dyDescent="0.25">
      <c r="A6" s="6" t="s">
        <v>261</v>
      </c>
      <c r="B6" s="47">
        <v>13</v>
      </c>
      <c r="C6" s="94">
        <v>1015</v>
      </c>
      <c r="D6" s="94">
        <v>2072</v>
      </c>
      <c r="E6" s="94">
        <f t="shared" ref="E6:E17" si="0">C6+D6</f>
        <v>3087</v>
      </c>
    </row>
    <row r="7" spans="1:5" x14ac:dyDescent="0.25">
      <c r="A7" s="7" t="s">
        <v>289</v>
      </c>
      <c r="B7" s="46">
        <v>0</v>
      </c>
      <c r="C7" s="96">
        <v>0</v>
      </c>
      <c r="D7" s="96">
        <v>0</v>
      </c>
      <c r="E7" s="96">
        <f t="shared" si="0"/>
        <v>0</v>
      </c>
    </row>
    <row r="8" spans="1:5" x14ac:dyDescent="0.25">
      <c r="A8" s="7" t="s">
        <v>263</v>
      </c>
      <c r="B8" s="46">
        <v>38</v>
      </c>
      <c r="C8" s="96">
        <v>9445</v>
      </c>
      <c r="D8" s="96">
        <v>3319</v>
      </c>
      <c r="E8" s="96">
        <f t="shared" si="0"/>
        <v>12764</v>
      </c>
    </row>
    <row r="9" spans="1:5" x14ac:dyDescent="0.25">
      <c r="A9" s="7" t="s">
        <v>262</v>
      </c>
      <c r="B9" s="46">
        <v>137</v>
      </c>
      <c r="C9" s="96">
        <v>17697</v>
      </c>
      <c r="D9" s="96">
        <v>23500</v>
      </c>
      <c r="E9" s="96">
        <f t="shared" si="0"/>
        <v>41197</v>
      </c>
    </row>
    <row r="10" spans="1:5" x14ac:dyDescent="0.25">
      <c r="A10" s="7" t="s">
        <v>288</v>
      </c>
      <c r="B10" s="46">
        <v>13</v>
      </c>
      <c r="C10" s="96">
        <v>3713</v>
      </c>
      <c r="D10" s="96">
        <v>1774</v>
      </c>
      <c r="E10" s="96">
        <f t="shared" si="0"/>
        <v>5487</v>
      </c>
    </row>
    <row r="11" spans="1:5" x14ac:dyDescent="0.25">
      <c r="A11" s="7" t="s">
        <v>264</v>
      </c>
      <c r="B11" s="46">
        <v>27</v>
      </c>
      <c r="C11" s="96">
        <v>2376</v>
      </c>
      <c r="D11" s="96">
        <v>1967</v>
      </c>
      <c r="E11" s="96">
        <f t="shared" si="0"/>
        <v>4343</v>
      </c>
    </row>
    <row r="12" spans="1:5" x14ac:dyDescent="0.25">
      <c r="A12" s="7" t="s">
        <v>266</v>
      </c>
      <c r="B12" s="46">
        <v>91</v>
      </c>
      <c r="C12" s="96">
        <v>6470</v>
      </c>
      <c r="D12" s="96">
        <v>7593</v>
      </c>
      <c r="E12" s="96">
        <f t="shared" si="0"/>
        <v>14063</v>
      </c>
    </row>
    <row r="13" spans="1:5" x14ac:dyDescent="0.25">
      <c r="A13" s="7" t="s">
        <v>265</v>
      </c>
      <c r="B13" s="46">
        <v>45</v>
      </c>
      <c r="C13" s="96">
        <v>13722</v>
      </c>
      <c r="D13" s="96">
        <v>3244</v>
      </c>
      <c r="E13" s="96">
        <f t="shared" si="0"/>
        <v>16966</v>
      </c>
    </row>
    <row r="14" spans="1:5" x14ac:dyDescent="0.25">
      <c r="A14" s="7" t="s">
        <v>267</v>
      </c>
      <c r="B14" s="46">
        <v>8</v>
      </c>
      <c r="C14" s="96">
        <v>3452</v>
      </c>
      <c r="D14" s="96">
        <v>702</v>
      </c>
      <c r="E14" s="96">
        <f t="shared" si="0"/>
        <v>4154</v>
      </c>
    </row>
    <row r="15" spans="1:5" x14ac:dyDescent="0.25">
      <c r="A15" s="7" t="s">
        <v>268</v>
      </c>
      <c r="B15" s="46">
        <v>19</v>
      </c>
      <c r="C15" s="96">
        <v>12307</v>
      </c>
      <c r="D15" s="96">
        <v>1188</v>
      </c>
      <c r="E15" s="96">
        <f t="shared" si="0"/>
        <v>13495</v>
      </c>
    </row>
    <row r="16" spans="1:5" x14ac:dyDescent="0.25">
      <c r="A16" s="7" t="s">
        <v>269</v>
      </c>
      <c r="B16" s="46">
        <v>16</v>
      </c>
      <c r="C16" s="96">
        <v>9609</v>
      </c>
      <c r="D16" s="96">
        <v>1077</v>
      </c>
      <c r="E16" s="96">
        <f t="shared" si="0"/>
        <v>10686</v>
      </c>
    </row>
    <row r="17" spans="1:5" x14ac:dyDescent="0.25">
      <c r="A17" s="7" t="s">
        <v>270</v>
      </c>
      <c r="B17" s="46">
        <v>15</v>
      </c>
      <c r="C17" s="96">
        <v>961</v>
      </c>
      <c r="D17" s="96">
        <v>1231</v>
      </c>
      <c r="E17" s="96">
        <f t="shared" si="0"/>
        <v>2192</v>
      </c>
    </row>
    <row r="18" spans="1:5" x14ac:dyDescent="0.25">
      <c r="A18" s="8" t="s">
        <v>271</v>
      </c>
      <c r="B18" s="46">
        <v>7</v>
      </c>
      <c r="C18" s="118" t="s">
        <v>76</v>
      </c>
      <c r="D18" s="118" t="s">
        <v>76</v>
      </c>
      <c r="E18" s="96">
        <v>2192</v>
      </c>
    </row>
    <row r="19" spans="1:5" x14ac:dyDescent="0.25">
      <c r="A19" s="8" t="s">
        <v>272</v>
      </c>
      <c r="B19" s="46">
        <v>85</v>
      </c>
      <c r="C19" s="118">
        <v>23010</v>
      </c>
      <c r="D19" s="118">
        <v>14516</v>
      </c>
      <c r="E19" s="96">
        <f t="shared" ref="E19:E31" si="1">C19+D19</f>
        <v>37526</v>
      </c>
    </row>
    <row r="20" spans="1:5" x14ac:dyDescent="0.25">
      <c r="A20" s="8" t="s">
        <v>274</v>
      </c>
      <c r="B20" s="46">
        <v>104</v>
      </c>
      <c r="C20" s="96">
        <v>4930</v>
      </c>
      <c r="D20" s="96">
        <v>10655</v>
      </c>
      <c r="E20" s="96">
        <f t="shared" si="1"/>
        <v>15585</v>
      </c>
    </row>
    <row r="21" spans="1:5" x14ac:dyDescent="0.25">
      <c r="A21" s="8" t="s">
        <v>273</v>
      </c>
      <c r="B21" s="46">
        <v>38</v>
      </c>
      <c r="C21" s="96">
        <v>15026</v>
      </c>
      <c r="D21" s="96">
        <v>3383</v>
      </c>
      <c r="E21" s="96">
        <f t="shared" si="1"/>
        <v>18409</v>
      </c>
    </row>
    <row r="22" spans="1:5" x14ac:dyDescent="0.25">
      <c r="A22" s="8" t="s">
        <v>275</v>
      </c>
      <c r="B22" s="46">
        <v>6</v>
      </c>
      <c r="C22" s="96">
        <v>4914</v>
      </c>
      <c r="D22" s="96">
        <v>312</v>
      </c>
      <c r="E22" s="96">
        <f t="shared" si="1"/>
        <v>5226</v>
      </c>
    </row>
    <row r="23" spans="1:5" x14ac:dyDescent="0.25">
      <c r="A23" s="8" t="s">
        <v>276</v>
      </c>
      <c r="B23" s="46">
        <v>13</v>
      </c>
      <c r="C23" s="96">
        <v>3300</v>
      </c>
      <c r="D23" s="96">
        <v>1316</v>
      </c>
      <c r="E23" s="96">
        <f t="shared" si="1"/>
        <v>4616</v>
      </c>
    </row>
    <row r="24" spans="1:5" x14ac:dyDescent="0.25">
      <c r="A24" s="8" t="s">
        <v>277</v>
      </c>
      <c r="B24" s="46">
        <v>68</v>
      </c>
      <c r="C24" s="96">
        <v>15242</v>
      </c>
      <c r="D24" s="96">
        <v>7964</v>
      </c>
      <c r="E24" s="96">
        <f t="shared" si="1"/>
        <v>23206</v>
      </c>
    </row>
    <row r="25" spans="1:5" x14ac:dyDescent="0.25">
      <c r="A25" s="8" t="s">
        <v>279</v>
      </c>
      <c r="B25" s="46">
        <v>11</v>
      </c>
      <c r="C25" s="96">
        <v>0</v>
      </c>
      <c r="D25" s="96">
        <v>745</v>
      </c>
      <c r="E25" s="96">
        <f t="shared" si="1"/>
        <v>745</v>
      </c>
    </row>
    <row r="26" spans="1:5" x14ac:dyDescent="0.25">
      <c r="A26" s="8" t="s">
        <v>278</v>
      </c>
      <c r="B26" s="46">
        <v>22</v>
      </c>
      <c r="C26" s="96">
        <v>8572</v>
      </c>
      <c r="D26" s="96">
        <v>2513</v>
      </c>
      <c r="E26" s="96">
        <f t="shared" si="1"/>
        <v>11085</v>
      </c>
    </row>
    <row r="27" spans="1:5" x14ac:dyDescent="0.25">
      <c r="A27" s="8" t="s">
        <v>280</v>
      </c>
      <c r="B27" s="46">
        <v>4</v>
      </c>
      <c r="C27" s="96">
        <v>2794</v>
      </c>
      <c r="D27" s="96">
        <v>718</v>
      </c>
      <c r="E27" s="96">
        <f t="shared" si="1"/>
        <v>3512</v>
      </c>
    </row>
    <row r="28" spans="1:5" x14ac:dyDescent="0.25">
      <c r="A28" s="8" t="s">
        <v>281</v>
      </c>
      <c r="B28" s="46">
        <v>0</v>
      </c>
      <c r="C28" s="96">
        <v>0</v>
      </c>
      <c r="D28" s="96">
        <v>0</v>
      </c>
      <c r="E28" s="96">
        <f t="shared" si="1"/>
        <v>0</v>
      </c>
    </row>
    <row r="29" spans="1:5" x14ac:dyDescent="0.25">
      <c r="A29" s="8" t="s">
        <v>282</v>
      </c>
      <c r="B29" s="46">
        <v>3</v>
      </c>
      <c r="C29" s="96">
        <v>0</v>
      </c>
      <c r="D29" s="96">
        <v>514</v>
      </c>
      <c r="E29" s="96">
        <f t="shared" si="1"/>
        <v>514</v>
      </c>
    </row>
    <row r="30" spans="1:5" x14ac:dyDescent="0.25">
      <c r="A30" s="8" t="s">
        <v>283</v>
      </c>
      <c r="B30" s="46">
        <v>191</v>
      </c>
      <c r="C30" s="96">
        <v>13593</v>
      </c>
      <c r="D30" s="96">
        <v>31859</v>
      </c>
      <c r="E30" s="96">
        <f t="shared" si="1"/>
        <v>45452</v>
      </c>
    </row>
    <row r="31" spans="1:5" ht="15.75" thickBot="1" x14ac:dyDescent="0.3">
      <c r="A31" s="10" t="s">
        <v>284</v>
      </c>
      <c r="B31" s="50">
        <v>61</v>
      </c>
      <c r="C31" s="100">
        <v>14781</v>
      </c>
      <c r="D31" s="100">
        <v>7338</v>
      </c>
      <c r="E31" s="100">
        <f t="shared" si="1"/>
        <v>22119</v>
      </c>
    </row>
    <row r="32" spans="1:5" ht="15.75" thickTop="1" x14ac:dyDescent="0.25">
      <c r="A32" s="11" t="s">
        <v>4</v>
      </c>
      <c r="B32" s="47">
        <f>SUM(B6:B31)</f>
        <v>1035</v>
      </c>
      <c r="C32" s="101">
        <f t="shared" ref="C32:E32" si="2">SUM(C6:C31)</f>
        <v>186929</v>
      </c>
      <c r="D32" s="101">
        <f t="shared" si="2"/>
        <v>129500</v>
      </c>
      <c r="E32" s="94">
        <f t="shared" si="2"/>
        <v>318621</v>
      </c>
    </row>
    <row r="34" spans="1:1" x14ac:dyDescent="0.25">
      <c r="A34" s="63"/>
    </row>
    <row r="35" spans="1:1" x14ac:dyDescent="0.25">
      <c r="A35" s="153"/>
    </row>
    <row r="36" spans="1:1" x14ac:dyDescent="0.25">
      <c r="A36" s="153"/>
    </row>
  </sheetData>
  <sortState ref="A6:E31">
    <sortCondition ref="A6:A31"/>
  </sortState>
  <mergeCells count="3">
    <mergeCell ref="A4:A5"/>
    <mergeCell ref="B4:B5"/>
    <mergeCell ref="C4:E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B19" sqref="B19"/>
    </sheetView>
  </sheetViews>
  <sheetFormatPr defaultRowHeight="15" x14ac:dyDescent="0.25"/>
  <cols>
    <col min="1" max="1" width="23.7109375" style="2" customWidth="1"/>
    <col min="2" max="2" width="11.42578125" style="2" customWidth="1"/>
    <col min="3" max="16384" width="9.140625" style="2"/>
  </cols>
  <sheetData>
    <row r="1" spans="1:2" x14ac:dyDescent="0.25">
      <c r="A1" s="1" t="s">
        <v>37</v>
      </c>
    </row>
    <row r="4" spans="1:2" ht="42.75" customHeight="1" thickBot="1" x14ac:dyDescent="0.3">
      <c r="A4" s="5" t="s">
        <v>35</v>
      </c>
      <c r="B4" s="4" t="s">
        <v>38</v>
      </c>
    </row>
    <row r="5" spans="1:2" ht="15.75" thickTop="1" x14ac:dyDescent="0.25">
      <c r="A5" s="6" t="s">
        <v>7</v>
      </c>
      <c r="B5" s="12">
        <v>0</v>
      </c>
    </row>
    <row r="6" spans="1:2" x14ac:dyDescent="0.25">
      <c r="A6" s="7" t="s">
        <v>9</v>
      </c>
      <c r="B6" s="15">
        <v>0</v>
      </c>
    </row>
    <row r="7" spans="1:2" x14ac:dyDescent="0.25">
      <c r="A7" s="7" t="s">
        <v>10</v>
      </c>
      <c r="B7" s="15">
        <v>1</v>
      </c>
    </row>
    <row r="8" spans="1:2" x14ac:dyDescent="0.25">
      <c r="A8" s="7" t="s">
        <v>11</v>
      </c>
      <c r="B8" s="15">
        <v>1</v>
      </c>
    </row>
    <row r="9" spans="1:2" x14ac:dyDescent="0.25">
      <c r="A9" s="7" t="s">
        <v>12</v>
      </c>
      <c r="B9" s="15">
        <v>1</v>
      </c>
    </row>
    <row r="10" spans="1:2" x14ac:dyDescent="0.25">
      <c r="A10" s="7" t="s">
        <v>13</v>
      </c>
      <c r="B10" s="15">
        <v>4</v>
      </c>
    </row>
    <row r="11" spans="1:2" x14ac:dyDescent="0.25">
      <c r="A11" s="7" t="s">
        <v>14</v>
      </c>
      <c r="B11" s="15">
        <v>0</v>
      </c>
    </row>
    <row r="12" spans="1:2" x14ac:dyDescent="0.25">
      <c r="A12" s="7" t="s">
        <v>15</v>
      </c>
      <c r="B12" s="15">
        <v>0</v>
      </c>
    </row>
    <row r="13" spans="1:2" x14ac:dyDescent="0.25">
      <c r="A13" s="7" t="s">
        <v>16</v>
      </c>
      <c r="B13" s="15">
        <v>2</v>
      </c>
    </row>
    <row r="14" spans="1:2" x14ac:dyDescent="0.25">
      <c r="A14" s="7" t="s">
        <v>17</v>
      </c>
      <c r="B14" s="15">
        <v>0</v>
      </c>
    </row>
    <row r="15" spans="1:2" x14ac:dyDescent="0.25">
      <c r="A15" s="7" t="s">
        <v>18</v>
      </c>
      <c r="B15" s="15">
        <v>4</v>
      </c>
    </row>
    <row r="16" spans="1:2" x14ac:dyDescent="0.25">
      <c r="A16" s="7" t="s">
        <v>19</v>
      </c>
      <c r="B16" s="15">
        <v>4</v>
      </c>
    </row>
    <row r="17" spans="1:2" x14ac:dyDescent="0.25">
      <c r="A17" s="8" t="s">
        <v>20</v>
      </c>
      <c r="B17" s="17">
        <v>2</v>
      </c>
    </row>
    <row r="18" spans="1:2" x14ac:dyDescent="0.25">
      <c r="A18" s="8" t="s">
        <v>21</v>
      </c>
      <c r="B18" s="17">
        <v>1</v>
      </c>
    </row>
    <row r="19" spans="1:2" x14ac:dyDescent="0.25">
      <c r="A19" s="8" t="s">
        <v>22</v>
      </c>
      <c r="B19" s="17">
        <v>4</v>
      </c>
    </row>
    <row r="20" spans="1:2" x14ac:dyDescent="0.25">
      <c r="A20" s="8" t="s">
        <v>23</v>
      </c>
      <c r="B20" s="17">
        <v>0</v>
      </c>
    </row>
    <row r="21" spans="1:2" x14ac:dyDescent="0.25">
      <c r="A21" s="8" t="s">
        <v>24</v>
      </c>
      <c r="B21" s="17">
        <v>0</v>
      </c>
    </row>
    <row r="22" spans="1:2" x14ac:dyDescent="0.25">
      <c r="A22" s="8" t="s">
        <v>25</v>
      </c>
      <c r="B22" s="17">
        <v>0</v>
      </c>
    </row>
    <row r="23" spans="1:2" x14ac:dyDescent="0.25">
      <c r="A23" s="8" t="s">
        <v>26</v>
      </c>
      <c r="B23" s="17">
        <v>2</v>
      </c>
    </row>
    <row r="24" spans="1:2" x14ac:dyDescent="0.25">
      <c r="A24" s="8" t="s">
        <v>27</v>
      </c>
      <c r="B24" s="17">
        <v>3</v>
      </c>
    </row>
    <row r="25" spans="1:2" x14ac:dyDescent="0.25">
      <c r="A25" s="8" t="s">
        <v>28</v>
      </c>
      <c r="B25" s="17">
        <v>0</v>
      </c>
    </row>
    <row r="26" spans="1:2" x14ac:dyDescent="0.25">
      <c r="A26" s="8" t="s">
        <v>29</v>
      </c>
      <c r="B26" s="17">
        <v>0</v>
      </c>
    </row>
    <row r="27" spans="1:2" x14ac:dyDescent="0.25">
      <c r="A27" s="8" t="s">
        <v>30</v>
      </c>
      <c r="B27" s="17">
        <v>0</v>
      </c>
    </row>
    <row r="28" spans="1:2" x14ac:dyDescent="0.25">
      <c r="A28" s="8" t="s">
        <v>31</v>
      </c>
      <c r="B28" s="17">
        <v>0</v>
      </c>
    </row>
    <row r="29" spans="1:2" x14ac:dyDescent="0.25">
      <c r="A29" s="8" t="s">
        <v>32</v>
      </c>
      <c r="B29" s="17">
        <v>2</v>
      </c>
    </row>
    <row r="30" spans="1:2" ht="15.75" thickBot="1" x14ac:dyDescent="0.3">
      <c r="A30" s="10" t="s">
        <v>33</v>
      </c>
      <c r="B30" s="19">
        <v>2</v>
      </c>
    </row>
    <row r="31" spans="1:2" ht="15.75" thickTop="1" x14ac:dyDescent="0.25">
      <c r="A31" s="11" t="s">
        <v>4</v>
      </c>
      <c r="B31" s="14">
        <f>SUM(B5:B30)</f>
        <v>33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3" sqref="B23"/>
    </sheetView>
  </sheetViews>
  <sheetFormatPr defaultRowHeight="15" x14ac:dyDescent="0.25"/>
  <cols>
    <col min="1" max="1" width="23.7109375" style="2" customWidth="1"/>
    <col min="2" max="2" width="11.42578125" style="2" customWidth="1"/>
    <col min="3" max="16384" width="9.140625" style="2"/>
  </cols>
  <sheetData>
    <row r="1" spans="1:2" x14ac:dyDescent="0.25">
      <c r="A1" s="1" t="s">
        <v>39</v>
      </c>
    </row>
    <row r="4" spans="1:2" ht="42.75" customHeight="1" thickBot="1" x14ac:dyDescent="0.3">
      <c r="A4" s="21" t="s">
        <v>35</v>
      </c>
      <c r="B4" s="4" t="s">
        <v>38</v>
      </c>
    </row>
    <row r="5" spans="1:2" ht="15.75" thickTop="1" x14ac:dyDescent="0.25">
      <c r="A5" s="6" t="s">
        <v>7</v>
      </c>
      <c r="B5" s="12">
        <v>0</v>
      </c>
    </row>
    <row r="6" spans="1:2" x14ac:dyDescent="0.25">
      <c r="A6" s="7" t="s">
        <v>9</v>
      </c>
      <c r="B6" s="15">
        <v>0</v>
      </c>
    </row>
    <row r="7" spans="1:2" x14ac:dyDescent="0.25">
      <c r="A7" s="7" t="s">
        <v>10</v>
      </c>
      <c r="B7" s="15">
        <v>0</v>
      </c>
    </row>
    <row r="8" spans="1:2" x14ac:dyDescent="0.25">
      <c r="A8" s="7" t="s">
        <v>11</v>
      </c>
      <c r="B8" s="15">
        <v>2</v>
      </c>
    </row>
    <row r="9" spans="1:2" x14ac:dyDescent="0.25">
      <c r="A9" s="7" t="s">
        <v>12</v>
      </c>
      <c r="B9" s="15">
        <v>0</v>
      </c>
    </row>
    <row r="10" spans="1:2" x14ac:dyDescent="0.25">
      <c r="A10" s="7" t="s">
        <v>13</v>
      </c>
      <c r="B10" s="15">
        <v>0</v>
      </c>
    </row>
    <row r="11" spans="1:2" x14ac:dyDescent="0.25">
      <c r="A11" s="7" t="s">
        <v>14</v>
      </c>
      <c r="B11" s="15">
        <v>0</v>
      </c>
    </row>
    <row r="12" spans="1:2" x14ac:dyDescent="0.25">
      <c r="A12" s="7" t="s">
        <v>15</v>
      </c>
      <c r="B12" s="15">
        <v>0</v>
      </c>
    </row>
    <row r="13" spans="1:2" x14ac:dyDescent="0.25">
      <c r="A13" s="7" t="s">
        <v>16</v>
      </c>
      <c r="B13" s="15">
        <v>0</v>
      </c>
    </row>
    <row r="14" spans="1:2" x14ac:dyDescent="0.25">
      <c r="A14" s="7" t="s">
        <v>17</v>
      </c>
      <c r="B14" s="15">
        <v>1</v>
      </c>
    </row>
    <row r="15" spans="1:2" x14ac:dyDescent="0.25">
      <c r="A15" s="7" t="s">
        <v>18</v>
      </c>
      <c r="B15" s="15">
        <v>0</v>
      </c>
    </row>
    <row r="16" spans="1:2" x14ac:dyDescent="0.25">
      <c r="A16" s="7" t="s">
        <v>19</v>
      </c>
      <c r="B16" s="15">
        <v>0</v>
      </c>
    </row>
    <row r="17" spans="1:2" x14ac:dyDescent="0.25">
      <c r="A17" s="8" t="s">
        <v>20</v>
      </c>
      <c r="B17" s="17">
        <v>0</v>
      </c>
    </row>
    <row r="18" spans="1:2" x14ac:dyDescent="0.25">
      <c r="A18" s="8" t="s">
        <v>21</v>
      </c>
      <c r="B18" s="17">
        <v>5</v>
      </c>
    </row>
    <row r="19" spans="1:2" x14ac:dyDescent="0.25">
      <c r="A19" s="8" t="s">
        <v>22</v>
      </c>
      <c r="B19" s="17">
        <v>0</v>
      </c>
    </row>
    <row r="20" spans="1:2" x14ac:dyDescent="0.25">
      <c r="A20" s="8" t="s">
        <v>23</v>
      </c>
      <c r="B20" s="17">
        <v>1</v>
      </c>
    </row>
    <row r="21" spans="1:2" x14ac:dyDescent="0.25">
      <c r="A21" s="8" t="s">
        <v>24</v>
      </c>
      <c r="B21" s="17">
        <v>7</v>
      </c>
    </row>
    <row r="22" spans="1:2" x14ac:dyDescent="0.25">
      <c r="A22" s="8" t="s">
        <v>25</v>
      </c>
      <c r="B22" s="17">
        <v>0</v>
      </c>
    </row>
    <row r="23" spans="1:2" x14ac:dyDescent="0.25">
      <c r="A23" s="8" t="s">
        <v>26</v>
      </c>
      <c r="B23" s="17">
        <v>6</v>
      </c>
    </row>
    <row r="24" spans="1:2" x14ac:dyDescent="0.25">
      <c r="A24" s="8" t="s">
        <v>27</v>
      </c>
      <c r="B24" s="17">
        <v>1</v>
      </c>
    </row>
    <row r="25" spans="1:2" x14ac:dyDescent="0.25">
      <c r="A25" s="8" t="s">
        <v>28</v>
      </c>
      <c r="B25" s="17">
        <v>3</v>
      </c>
    </row>
    <row r="26" spans="1:2" x14ac:dyDescent="0.25">
      <c r="A26" s="8" t="s">
        <v>29</v>
      </c>
      <c r="B26" s="17">
        <v>0</v>
      </c>
    </row>
    <row r="27" spans="1:2" x14ac:dyDescent="0.25">
      <c r="A27" s="8" t="s">
        <v>30</v>
      </c>
      <c r="B27" s="17">
        <v>0</v>
      </c>
    </row>
    <row r="28" spans="1:2" x14ac:dyDescent="0.25">
      <c r="A28" s="8" t="s">
        <v>31</v>
      </c>
      <c r="B28" s="17">
        <v>0</v>
      </c>
    </row>
    <row r="29" spans="1:2" x14ac:dyDescent="0.25">
      <c r="A29" s="8" t="s">
        <v>32</v>
      </c>
      <c r="B29" s="17">
        <v>0</v>
      </c>
    </row>
    <row r="30" spans="1:2" ht="15.75" thickBot="1" x14ac:dyDescent="0.3">
      <c r="A30" s="10" t="s">
        <v>33</v>
      </c>
      <c r="B30" s="19">
        <v>0</v>
      </c>
    </row>
    <row r="31" spans="1:2" ht="15.75" thickTop="1" x14ac:dyDescent="0.25">
      <c r="A31" s="11" t="s">
        <v>4</v>
      </c>
      <c r="B31" s="14">
        <f>SUM(B5:B30)</f>
        <v>26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D21" sqref="D21"/>
    </sheetView>
  </sheetViews>
  <sheetFormatPr defaultRowHeight="15" x14ac:dyDescent="0.25"/>
  <cols>
    <col min="1" max="1" width="23.7109375" style="2" customWidth="1"/>
    <col min="2" max="2" width="11.42578125" style="2" customWidth="1"/>
    <col min="3" max="16384" width="9.140625" style="2"/>
  </cols>
  <sheetData>
    <row r="1" spans="1:2" x14ac:dyDescent="0.25">
      <c r="A1" s="1" t="s">
        <v>40</v>
      </c>
    </row>
    <row r="4" spans="1:2" ht="42.75" customHeight="1" thickBot="1" x14ac:dyDescent="0.3">
      <c r="A4" s="21" t="s">
        <v>35</v>
      </c>
      <c r="B4" s="4" t="s">
        <v>38</v>
      </c>
    </row>
    <row r="5" spans="1:2" ht="15.75" thickTop="1" x14ac:dyDescent="0.25">
      <c r="A5" s="6" t="s">
        <v>7</v>
      </c>
      <c r="B5" s="12">
        <v>0</v>
      </c>
    </row>
    <row r="6" spans="1:2" x14ac:dyDescent="0.25">
      <c r="A6" s="7" t="s">
        <v>9</v>
      </c>
      <c r="B6" s="15">
        <v>0</v>
      </c>
    </row>
    <row r="7" spans="1:2" x14ac:dyDescent="0.25">
      <c r="A7" s="7" t="s">
        <v>10</v>
      </c>
      <c r="B7" s="15">
        <v>9</v>
      </c>
    </row>
    <row r="8" spans="1:2" x14ac:dyDescent="0.25">
      <c r="A8" s="7" t="s">
        <v>11</v>
      </c>
      <c r="B8" s="15">
        <v>9</v>
      </c>
    </row>
    <row r="9" spans="1:2" x14ac:dyDescent="0.25">
      <c r="A9" s="7" t="s">
        <v>12</v>
      </c>
      <c r="B9" s="15">
        <v>0</v>
      </c>
    </row>
    <row r="10" spans="1:2" x14ac:dyDescent="0.25">
      <c r="A10" s="7" t="s">
        <v>13</v>
      </c>
      <c r="B10" s="15">
        <v>0</v>
      </c>
    </row>
    <row r="11" spans="1:2" x14ac:dyDescent="0.25">
      <c r="A11" s="7" t="s">
        <v>14</v>
      </c>
      <c r="B11" s="15">
        <v>0</v>
      </c>
    </row>
    <row r="12" spans="1:2" x14ac:dyDescent="0.25">
      <c r="A12" s="7" t="s">
        <v>15</v>
      </c>
      <c r="B12" s="15">
        <v>0</v>
      </c>
    </row>
    <row r="13" spans="1:2" x14ac:dyDescent="0.25">
      <c r="A13" s="7" t="s">
        <v>16</v>
      </c>
      <c r="B13" s="15">
        <v>3</v>
      </c>
    </row>
    <row r="14" spans="1:2" x14ac:dyDescent="0.25">
      <c r="A14" s="7" t="s">
        <v>17</v>
      </c>
      <c r="B14" s="15">
        <v>4</v>
      </c>
    </row>
    <row r="15" spans="1:2" x14ac:dyDescent="0.25">
      <c r="A15" s="7" t="s">
        <v>18</v>
      </c>
      <c r="B15" s="15">
        <v>4</v>
      </c>
    </row>
    <row r="16" spans="1:2" x14ac:dyDescent="0.25">
      <c r="A16" s="7" t="s">
        <v>19</v>
      </c>
      <c r="B16" s="15">
        <v>0</v>
      </c>
    </row>
    <row r="17" spans="1:2" x14ac:dyDescent="0.25">
      <c r="A17" s="8" t="s">
        <v>20</v>
      </c>
      <c r="B17" s="17">
        <v>5</v>
      </c>
    </row>
    <row r="18" spans="1:2" x14ac:dyDescent="0.25">
      <c r="A18" s="8" t="s">
        <v>21</v>
      </c>
      <c r="B18" s="17">
        <v>0</v>
      </c>
    </row>
    <row r="19" spans="1:2" x14ac:dyDescent="0.25">
      <c r="A19" s="8" t="s">
        <v>22</v>
      </c>
      <c r="B19" s="17">
        <v>4</v>
      </c>
    </row>
    <row r="20" spans="1:2" x14ac:dyDescent="0.25">
      <c r="A20" s="8" t="s">
        <v>23</v>
      </c>
      <c r="B20" s="17">
        <v>0</v>
      </c>
    </row>
    <row r="21" spans="1:2" x14ac:dyDescent="0.25">
      <c r="A21" s="8" t="s">
        <v>24</v>
      </c>
      <c r="B21" s="17">
        <v>14</v>
      </c>
    </row>
    <row r="22" spans="1:2" x14ac:dyDescent="0.25">
      <c r="A22" s="8" t="s">
        <v>25</v>
      </c>
      <c r="B22" s="17">
        <v>0</v>
      </c>
    </row>
    <row r="23" spans="1:2" x14ac:dyDescent="0.25">
      <c r="A23" s="8" t="s">
        <v>26</v>
      </c>
      <c r="B23" s="17">
        <v>17</v>
      </c>
    </row>
    <row r="24" spans="1:2" x14ac:dyDescent="0.25">
      <c r="A24" s="8" t="s">
        <v>27</v>
      </c>
      <c r="B24" s="17">
        <v>0</v>
      </c>
    </row>
    <row r="25" spans="1:2" x14ac:dyDescent="0.25">
      <c r="A25" s="8" t="s">
        <v>28</v>
      </c>
      <c r="B25" s="17">
        <v>0</v>
      </c>
    </row>
    <row r="26" spans="1:2" x14ac:dyDescent="0.25">
      <c r="A26" s="8" t="s">
        <v>29</v>
      </c>
      <c r="B26" s="17">
        <v>0</v>
      </c>
    </row>
    <row r="27" spans="1:2" x14ac:dyDescent="0.25">
      <c r="A27" s="8" t="s">
        <v>30</v>
      </c>
      <c r="B27" s="17">
        <v>0</v>
      </c>
    </row>
    <row r="28" spans="1:2" x14ac:dyDescent="0.25">
      <c r="A28" s="8" t="s">
        <v>31</v>
      </c>
      <c r="B28" s="17">
        <v>2</v>
      </c>
    </row>
    <row r="29" spans="1:2" x14ac:dyDescent="0.25">
      <c r="A29" s="8" t="s">
        <v>32</v>
      </c>
      <c r="B29" s="17">
        <v>1</v>
      </c>
    </row>
    <row r="30" spans="1:2" ht="15.75" thickBot="1" x14ac:dyDescent="0.3">
      <c r="A30" s="10" t="s">
        <v>33</v>
      </c>
      <c r="B30" s="19">
        <v>1</v>
      </c>
    </row>
    <row r="31" spans="1:2" ht="15.75" thickTop="1" x14ac:dyDescent="0.25">
      <c r="A31" s="11" t="s">
        <v>4</v>
      </c>
      <c r="B31" s="14">
        <f>SUM(B5:B30)</f>
        <v>73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13" zoomScaleNormal="100" workbookViewId="0">
      <selection activeCell="M32" sqref="M32"/>
    </sheetView>
  </sheetViews>
  <sheetFormatPr defaultRowHeight="15" x14ac:dyDescent="0.25"/>
  <cols>
    <col min="1" max="1" width="36.5703125" bestFit="1" customWidth="1"/>
    <col min="2" max="2" width="7" bestFit="1" customWidth="1"/>
    <col min="3" max="3" width="6" bestFit="1" customWidth="1"/>
    <col min="4" max="4" width="4" bestFit="1" customWidth="1"/>
    <col min="5" max="5" width="6" bestFit="1" customWidth="1"/>
    <col min="6" max="6" width="5" bestFit="1" customWidth="1"/>
    <col min="7" max="7" width="4" customWidth="1"/>
    <col min="8" max="9" width="6" bestFit="1" customWidth="1"/>
    <col min="10" max="10" width="4" bestFit="1" customWidth="1"/>
    <col min="11" max="12" width="6" bestFit="1" customWidth="1"/>
    <col min="13" max="13" width="4" customWidth="1"/>
    <col min="14" max="14" width="7" bestFit="1" customWidth="1"/>
  </cols>
  <sheetData>
    <row r="1" spans="1:16" ht="15.75" thickBot="1" x14ac:dyDescent="0.3">
      <c r="A1" s="183" t="s">
        <v>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6" ht="15.75" thickBot="1" x14ac:dyDescent="0.3">
      <c r="A2" s="185" t="s">
        <v>41</v>
      </c>
      <c r="B2" s="188" t="s">
        <v>42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43</v>
      </c>
    </row>
    <row r="3" spans="1:16" ht="39.75" customHeight="1" thickBot="1" x14ac:dyDescent="0.3">
      <c r="A3" s="186"/>
      <c r="B3" s="194" t="s">
        <v>69</v>
      </c>
      <c r="C3" s="195"/>
      <c r="D3" s="196"/>
      <c r="E3" s="194" t="s">
        <v>70</v>
      </c>
      <c r="F3" s="195"/>
      <c r="G3" s="196"/>
      <c r="H3" s="194" t="s">
        <v>71</v>
      </c>
      <c r="I3" s="195"/>
      <c r="J3" s="196"/>
      <c r="K3" s="194" t="s">
        <v>72</v>
      </c>
      <c r="L3" s="195"/>
      <c r="M3" s="196"/>
      <c r="N3" s="192"/>
    </row>
    <row r="4" spans="1:16" ht="15.75" thickBot="1" x14ac:dyDescent="0.3">
      <c r="A4" s="187"/>
      <c r="B4" s="23" t="s">
        <v>5</v>
      </c>
      <c r="C4" s="23" t="s">
        <v>45</v>
      </c>
      <c r="D4" s="23" t="s">
        <v>44</v>
      </c>
      <c r="E4" s="23" t="s">
        <v>5</v>
      </c>
      <c r="F4" s="23" t="s">
        <v>45</v>
      </c>
      <c r="G4" s="23" t="s">
        <v>44</v>
      </c>
      <c r="H4" s="23" t="s">
        <v>5</v>
      </c>
      <c r="I4" s="23" t="s">
        <v>45</v>
      </c>
      <c r="J4" s="23" t="s">
        <v>44</v>
      </c>
      <c r="K4" s="23" t="s">
        <v>5</v>
      </c>
      <c r="L4" s="23" t="s">
        <v>45</v>
      </c>
      <c r="M4" s="23" t="s">
        <v>44</v>
      </c>
      <c r="N4" s="193"/>
    </row>
    <row r="5" spans="1:16" x14ac:dyDescent="0.25">
      <c r="A5" s="163" t="s">
        <v>261</v>
      </c>
      <c r="B5" s="25">
        <v>759</v>
      </c>
      <c r="C5" s="25">
        <v>14</v>
      </c>
      <c r="D5" s="25">
        <v>0</v>
      </c>
      <c r="E5" s="25">
        <v>119</v>
      </c>
      <c r="F5" s="25">
        <v>0</v>
      </c>
      <c r="G5" s="25">
        <v>0</v>
      </c>
      <c r="H5" s="25">
        <v>495</v>
      </c>
      <c r="I5" s="25">
        <v>29</v>
      </c>
      <c r="J5" s="25">
        <v>0</v>
      </c>
      <c r="K5" s="25">
        <v>83</v>
      </c>
      <c r="L5" s="25">
        <v>56</v>
      </c>
      <c r="M5" s="25">
        <v>0</v>
      </c>
      <c r="N5" s="26">
        <v>1555</v>
      </c>
      <c r="P5">
        <f>K5+L5+M5</f>
        <v>139</v>
      </c>
    </row>
    <row r="6" spans="1:16" x14ac:dyDescent="0.25">
      <c r="A6" s="164" t="s">
        <v>289</v>
      </c>
      <c r="B6" s="28">
        <v>0</v>
      </c>
      <c r="C6" s="28">
        <v>0</v>
      </c>
      <c r="D6" s="28">
        <v>0</v>
      </c>
      <c r="E6" s="28">
        <v>323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29</v>
      </c>
      <c r="L6" s="28">
        <v>5</v>
      </c>
      <c r="M6" s="28">
        <v>0</v>
      </c>
      <c r="N6" s="29">
        <v>357</v>
      </c>
      <c r="P6" s="160">
        <f t="shared" ref="P6:P31" si="0">K6+L6+M6</f>
        <v>34</v>
      </c>
    </row>
    <row r="7" spans="1:16" x14ac:dyDescent="0.25">
      <c r="A7" s="163" t="s">
        <v>263</v>
      </c>
      <c r="B7" s="25">
        <v>9654</v>
      </c>
      <c r="C7" s="25">
        <v>4129</v>
      </c>
      <c r="D7" s="25">
        <v>0</v>
      </c>
      <c r="E7" s="25">
        <v>0</v>
      </c>
      <c r="F7" s="25">
        <v>0</v>
      </c>
      <c r="G7" s="25">
        <v>0</v>
      </c>
      <c r="H7" s="25">
        <v>4415</v>
      </c>
      <c r="I7" s="25">
        <v>2936</v>
      </c>
      <c r="J7" s="25">
        <v>0</v>
      </c>
      <c r="K7" s="25">
        <v>735</v>
      </c>
      <c r="L7" s="25">
        <v>350</v>
      </c>
      <c r="M7" s="25">
        <v>6</v>
      </c>
      <c r="N7" s="26">
        <v>22225</v>
      </c>
      <c r="P7" s="160">
        <f t="shared" si="0"/>
        <v>1091</v>
      </c>
    </row>
    <row r="8" spans="1:16" x14ac:dyDescent="0.25">
      <c r="A8" s="164" t="s">
        <v>262</v>
      </c>
      <c r="B8" s="28">
        <v>13706</v>
      </c>
      <c r="C8" s="28">
        <v>1229</v>
      </c>
      <c r="D8" s="28">
        <v>0</v>
      </c>
      <c r="E8" s="28">
        <v>51</v>
      </c>
      <c r="F8" s="28">
        <v>0</v>
      </c>
      <c r="G8" s="28">
        <v>0</v>
      </c>
      <c r="H8" s="28">
        <v>5510</v>
      </c>
      <c r="I8" s="28">
        <v>615</v>
      </c>
      <c r="J8" s="28">
        <v>0</v>
      </c>
      <c r="K8" s="28">
        <v>1226</v>
      </c>
      <c r="L8" s="28">
        <v>830</v>
      </c>
      <c r="M8" s="28">
        <v>18</v>
      </c>
      <c r="N8" s="29">
        <v>23185</v>
      </c>
      <c r="P8" s="160">
        <f t="shared" si="0"/>
        <v>2074</v>
      </c>
    </row>
    <row r="9" spans="1:16" ht="26.25" x14ac:dyDescent="0.25">
      <c r="A9" s="164" t="s">
        <v>288</v>
      </c>
      <c r="B9" s="28">
        <v>366</v>
      </c>
      <c r="C9" s="28">
        <v>12</v>
      </c>
      <c r="D9" s="28">
        <v>0</v>
      </c>
      <c r="E9" s="28">
        <v>85</v>
      </c>
      <c r="F9" s="28">
        <v>26</v>
      </c>
      <c r="G9" s="28">
        <v>0</v>
      </c>
      <c r="H9" s="28">
        <v>161</v>
      </c>
      <c r="I9" s="28">
        <v>3</v>
      </c>
      <c r="J9" s="28">
        <v>0</v>
      </c>
      <c r="K9" s="28">
        <v>40</v>
      </c>
      <c r="L9" s="28">
        <v>34</v>
      </c>
      <c r="M9" s="28">
        <v>0</v>
      </c>
      <c r="N9" s="29">
        <v>727</v>
      </c>
      <c r="P9" s="160">
        <f t="shared" si="0"/>
        <v>74</v>
      </c>
    </row>
    <row r="10" spans="1:16" x14ac:dyDescent="0.25">
      <c r="A10" s="164" t="s">
        <v>264</v>
      </c>
      <c r="B10" s="28">
        <v>6573</v>
      </c>
      <c r="C10" s="28">
        <v>2806</v>
      </c>
      <c r="D10" s="28">
        <v>0</v>
      </c>
      <c r="E10" s="28">
        <v>959</v>
      </c>
      <c r="F10" s="28">
        <v>68</v>
      </c>
      <c r="G10" s="28">
        <v>0</v>
      </c>
      <c r="H10" s="28">
        <v>1382</v>
      </c>
      <c r="I10" s="28">
        <v>744</v>
      </c>
      <c r="J10" s="28">
        <v>0</v>
      </c>
      <c r="K10" s="28">
        <v>418</v>
      </c>
      <c r="L10" s="28">
        <v>178</v>
      </c>
      <c r="M10" s="28">
        <v>0</v>
      </c>
      <c r="N10" s="29">
        <v>13128</v>
      </c>
      <c r="P10" s="160">
        <f t="shared" si="0"/>
        <v>596</v>
      </c>
    </row>
    <row r="11" spans="1:16" x14ac:dyDescent="0.25">
      <c r="A11" s="164" t="s">
        <v>266</v>
      </c>
      <c r="B11" s="28">
        <v>16265</v>
      </c>
      <c r="C11" s="28">
        <v>5764</v>
      </c>
      <c r="D11" s="28">
        <v>0</v>
      </c>
      <c r="E11" s="28">
        <v>7946</v>
      </c>
      <c r="F11" s="28">
        <v>345</v>
      </c>
      <c r="G11" s="28">
        <v>0</v>
      </c>
      <c r="H11" s="28">
        <v>7472</v>
      </c>
      <c r="I11" s="28">
        <v>2423</v>
      </c>
      <c r="J11" s="28">
        <v>0</v>
      </c>
      <c r="K11" s="28">
        <v>1809</v>
      </c>
      <c r="L11" s="28">
        <v>1617</v>
      </c>
      <c r="M11" s="28">
        <v>0</v>
      </c>
      <c r="N11" s="29">
        <v>43641</v>
      </c>
      <c r="P11" s="160">
        <f t="shared" si="0"/>
        <v>3426</v>
      </c>
    </row>
    <row r="12" spans="1:16" x14ac:dyDescent="0.25">
      <c r="A12" s="164" t="s">
        <v>265</v>
      </c>
      <c r="B12" s="28">
        <v>6494</v>
      </c>
      <c r="C12" s="28">
        <v>1078</v>
      </c>
      <c r="D12" s="28">
        <v>0</v>
      </c>
      <c r="E12" s="28">
        <v>0</v>
      </c>
      <c r="F12" s="28">
        <v>1</v>
      </c>
      <c r="G12" s="28">
        <v>0</v>
      </c>
      <c r="H12" s="28">
        <v>2330</v>
      </c>
      <c r="I12" s="28">
        <v>392</v>
      </c>
      <c r="J12" s="28">
        <v>0</v>
      </c>
      <c r="K12" s="28">
        <v>355</v>
      </c>
      <c r="L12" s="28">
        <v>176</v>
      </c>
      <c r="M12" s="28">
        <v>0</v>
      </c>
      <c r="N12" s="29">
        <v>10826</v>
      </c>
      <c r="P12" s="160">
        <f t="shared" si="0"/>
        <v>531</v>
      </c>
    </row>
    <row r="13" spans="1:16" x14ac:dyDescent="0.25">
      <c r="A13" s="163" t="s">
        <v>267</v>
      </c>
      <c r="B13" s="25">
        <v>4884</v>
      </c>
      <c r="C13" s="25">
        <v>2216</v>
      </c>
      <c r="D13" s="25">
        <v>105</v>
      </c>
      <c r="E13" s="25">
        <v>589</v>
      </c>
      <c r="F13" s="25">
        <v>166</v>
      </c>
      <c r="G13" s="25">
        <v>0</v>
      </c>
      <c r="H13" s="25">
        <v>1550</v>
      </c>
      <c r="I13" s="25">
        <v>561</v>
      </c>
      <c r="J13" s="25">
        <v>0</v>
      </c>
      <c r="K13" s="25">
        <v>156</v>
      </c>
      <c r="L13" s="25">
        <v>157</v>
      </c>
      <c r="M13" s="25">
        <v>0</v>
      </c>
      <c r="N13" s="26">
        <v>10384</v>
      </c>
      <c r="P13" s="160">
        <f t="shared" si="0"/>
        <v>313</v>
      </c>
    </row>
    <row r="14" spans="1:16" x14ac:dyDescent="0.25">
      <c r="A14" s="163" t="s">
        <v>268</v>
      </c>
      <c r="B14" s="25">
        <v>4080</v>
      </c>
      <c r="C14" s="25">
        <v>2338</v>
      </c>
      <c r="D14" s="25">
        <v>0</v>
      </c>
      <c r="E14" s="25">
        <v>134</v>
      </c>
      <c r="F14" s="25">
        <v>0</v>
      </c>
      <c r="G14" s="25">
        <v>0</v>
      </c>
      <c r="H14" s="25">
        <v>953</v>
      </c>
      <c r="I14" s="25">
        <v>727</v>
      </c>
      <c r="J14" s="25">
        <v>0</v>
      </c>
      <c r="K14" s="25">
        <v>89</v>
      </c>
      <c r="L14" s="25">
        <v>180</v>
      </c>
      <c r="M14" s="25">
        <v>0</v>
      </c>
      <c r="N14" s="26">
        <v>8501</v>
      </c>
      <c r="P14" s="160">
        <f t="shared" si="0"/>
        <v>269</v>
      </c>
    </row>
    <row r="15" spans="1:16" x14ac:dyDescent="0.25">
      <c r="A15" s="163" t="s">
        <v>269</v>
      </c>
      <c r="B15" s="25">
        <v>4894</v>
      </c>
      <c r="C15" s="25">
        <v>1469</v>
      </c>
      <c r="D15" s="25">
        <v>0</v>
      </c>
      <c r="E15" s="25">
        <v>197</v>
      </c>
      <c r="F15" s="25">
        <v>198</v>
      </c>
      <c r="G15" s="25">
        <v>0</v>
      </c>
      <c r="H15" s="25">
        <v>1340</v>
      </c>
      <c r="I15" s="25">
        <v>398</v>
      </c>
      <c r="J15" s="25">
        <v>0</v>
      </c>
      <c r="K15" s="25">
        <v>273</v>
      </c>
      <c r="L15" s="25">
        <v>126</v>
      </c>
      <c r="M15" s="25">
        <v>0</v>
      </c>
      <c r="N15" s="26">
        <v>8895</v>
      </c>
      <c r="P15" s="160">
        <f t="shared" si="0"/>
        <v>399</v>
      </c>
    </row>
    <row r="16" spans="1:16" x14ac:dyDescent="0.25">
      <c r="A16" s="164" t="s">
        <v>270</v>
      </c>
      <c r="B16" s="28">
        <v>4404</v>
      </c>
      <c r="C16" s="28">
        <v>2262</v>
      </c>
      <c r="D16" s="28">
        <v>0</v>
      </c>
      <c r="E16" s="28">
        <v>1060</v>
      </c>
      <c r="F16" s="28">
        <v>152</v>
      </c>
      <c r="G16" s="28">
        <v>0</v>
      </c>
      <c r="H16" s="28">
        <v>651</v>
      </c>
      <c r="I16" s="28">
        <v>713</v>
      </c>
      <c r="J16" s="28">
        <v>0</v>
      </c>
      <c r="K16" s="28">
        <v>61</v>
      </c>
      <c r="L16" s="28">
        <v>81</v>
      </c>
      <c r="M16" s="28">
        <v>0</v>
      </c>
      <c r="N16" s="29">
        <v>9384</v>
      </c>
      <c r="P16" s="160">
        <f t="shared" si="0"/>
        <v>142</v>
      </c>
    </row>
    <row r="17" spans="1:16" ht="26.25" x14ac:dyDescent="0.25">
      <c r="A17" s="163" t="s">
        <v>290</v>
      </c>
      <c r="B17" s="25">
        <v>5957</v>
      </c>
      <c r="C17" s="25">
        <v>2169</v>
      </c>
      <c r="D17" s="25">
        <v>0</v>
      </c>
      <c r="E17" s="25">
        <v>709</v>
      </c>
      <c r="F17" s="25">
        <v>304</v>
      </c>
      <c r="G17" s="25">
        <v>0</v>
      </c>
      <c r="H17" s="25">
        <v>1253</v>
      </c>
      <c r="I17" s="25">
        <v>52</v>
      </c>
      <c r="J17" s="25">
        <v>0</v>
      </c>
      <c r="K17" s="25">
        <v>72</v>
      </c>
      <c r="L17" s="25">
        <v>111</v>
      </c>
      <c r="M17" s="25">
        <v>0</v>
      </c>
      <c r="N17" s="26">
        <v>10627</v>
      </c>
      <c r="P17" s="160">
        <f t="shared" si="0"/>
        <v>183</v>
      </c>
    </row>
    <row r="18" spans="1:16" x14ac:dyDescent="0.25">
      <c r="A18" s="163" t="s">
        <v>272</v>
      </c>
      <c r="B18" s="25">
        <v>15460</v>
      </c>
      <c r="C18" s="25">
        <v>3997</v>
      </c>
      <c r="D18" s="25">
        <v>0</v>
      </c>
      <c r="E18" s="25">
        <v>15807</v>
      </c>
      <c r="F18" s="25">
        <v>294</v>
      </c>
      <c r="G18" s="25">
        <v>0</v>
      </c>
      <c r="H18" s="25">
        <v>7101</v>
      </c>
      <c r="I18" s="25">
        <v>1435</v>
      </c>
      <c r="J18" s="25">
        <v>0</v>
      </c>
      <c r="K18" s="25">
        <v>3251</v>
      </c>
      <c r="L18" s="25">
        <v>4614</v>
      </c>
      <c r="M18" s="25">
        <v>0</v>
      </c>
      <c r="N18" s="26">
        <v>51959</v>
      </c>
      <c r="P18" s="160">
        <f t="shared" si="0"/>
        <v>7865</v>
      </c>
    </row>
    <row r="19" spans="1:16" x14ac:dyDescent="0.25">
      <c r="A19" s="163" t="s">
        <v>274</v>
      </c>
      <c r="B19" s="25">
        <v>8547</v>
      </c>
      <c r="C19" s="25">
        <v>3702</v>
      </c>
      <c r="D19" s="25">
        <v>0</v>
      </c>
      <c r="E19" s="25">
        <v>4288</v>
      </c>
      <c r="F19" s="25">
        <v>553</v>
      </c>
      <c r="G19" s="25">
        <v>0</v>
      </c>
      <c r="H19" s="25">
        <v>3310</v>
      </c>
      <c r="I19" s="25">
        <v>958</v>
      </c>
      <c r="J19" s="25">
        <v>0</v>
      </c>
      <c r="K19" s="25">
        <v>769</v>
      </c>
      <c r="L19" s="25">
        <v>856</v>
      </c>
      <c r="M19" s="25">
        <v>0</v>
      </c>
      <c r="N19" s="26">
        <v>22983</v>
      </c>
      <c r="P19" s="160">
        <f t="shared" si="0"/>
        <v>1625</v>
      </c>
    </row>
    <row r="20" spans="1:16" x14ac:dyDescent="0.25">
      <c r="A20" s="164" t="s">
        <v>273</v>
      </c>
      <c r="B20" s="28">
        <v>6762</v>
      </c>
      <c r="C20" s="28">
        <v>1406</v>
      </c>
      <c r="D20" s="28">
        <v>0</v>
      </c>
      <c r="E20" s="28">
        <v>9</v>
      </c>
      <c r="F20" s="28">
        <v>0</v>
      </c>
      <c r="G20" s="28">
        <v>0</v>
      </c>
      <c r="H20" s="28">
        <v>1754</v>
      </c>
      <c r="I20" s="28">
        <v>435</v>
      </c>
      <c r="J20" s="28">
        <v>0</v>
      </c>
      <c r="K20" s="28">
        <v>235</v>
      </c>
      <c r="L20" s="28">
        <v>319</v>
      </c>
      <c r="M20" s="28">
        <v>0</v>
      </c>
      <c r="N20" s="29">
        <v>10920</v>
      </c>
      <c r="P20" s="160">
        <f t="shared" si="0"/>
        <v>554</v>
      </c>
    </row>
    <row r="21" spans="1:16" x14ac:dyDescent="0.25">
      <c r="A21" s="163" t="s">
        <v>275</v>
      </c>
      <c r="B21" s="25">
        <v>4952</v>
      </c>
      <c r="C21" s="25">
        <v>3504</v>
      </c>
      <c r="D21" s="25">
        <v>0</v>
      </c>
      <c r="E21" s="25">
        <v>0</v>
      </c>
      <c r="F21" s="25">
        <v>0</v>
      </c>
      <c r="G21" s="25">
        <v>0</v>
      </c>
      <c r="H21" s="25">
        <v>1586</v>
      </c>
      <c r="I21" s="25">
        <v>1952</v>
      </c>
      <c r="J21" s="25">
        <v>0</v>
      </c>
      <c r="K21" s="25">
        <v>235</v>
      </c>
      <c r="L21" s="25">
        <v>233</v>
      </c>
      <c r="M21" s="25">
        <v>0</v>
      </c>
      <c r="N21" s="26">
        <v>12462</v>
      </c>
      <c r="P21" s="160">
        <f t="shared" si="0"/>
        <v>468</v>
      </c>
    </row>
    <row r="22" spans="1:16" x14ac:dyDescent="0.25">
      <c r="A22" s="164" t="s">
        <v>276</v>
      </c>
      <c r="B22" s="28">
        <v>269</v>
      </c>
      <c r="C22" s="28">
        <v>80</v>
      </c>
      <c r="D22" s="28">
        <v>0</v>
      </c>
      <c r="E22" s="28">
        <v>2375</v>
      </c>
      <c r="F22" s="28">
        <v>0</v>
      </c>
      <c r="G22" s="28">
        <v>0</v>
      </c>
      <c r="H22" s="28">
        <v>141</v>
      </c>
      <c r="I22" s="28">
        <v>0</v>
      </c>
      <c r="J22" s="28">
        <v>0</v>
      </c>
      <c r="K22" s="28">
        <v>183</v>
      </c>
      <c r="L22" s="28">
        <v>105</v>
      </c>
      <c r="M22" s="28">
        <v>0</v>
      </c>
      <c r="N22" s="29">
        <v>3153</v>
      </c>
      <c r="P22" s="160">
        <f t="shared" si="0"/>
        <v>288</v>
      </c>
    </row>
    <row r="23" spans="1:16" ht="26.25" x14ac:dyDescent="0.25">
      <c r="A23" s="164" t="s">
        <v>291</v>
      </c>
      <c r="B23" s="28">
        <v>10786</v>
      </c>
      <c r="C23" s="28">
        <v>3381</v>
      </c>
      <c r="D23" s="28">
        <v>0</v>
      </c>
      <c r="E23" s="28">
        <v>1</v>
      </c>
      <c r="F23" s="28">
        <v>0</v>
      </c>
      <c r="G23" s="28">
        <v>0</v>
      </c>
      <c r="H23" s="28">
        <v>3961</v>
      </c>
      <c r="I23" s="28">
        <v>2007</v>
      </c>
      <c r="J23" s="28">
        <v>0</v>
      </c>
      <c r="K23" s="28">
        <v>613</v>
      </c>
      <c r="L23" s="28">
        <v>864</v>
      </c>
      <c r="M23" s="28">
        <v>0</v>
      </c>
      <c r="N23" s="29">
        <v>21613</v>
      </c>
      <c r="P23" s="160">
        <f t="shared" si="0"/>
        <v>1477</v>
      </c>
    </row>
    <row r="24" spans="1:16" x14ac:dyDescent="0.25">
      <c r="A24" s="164" t="s">
        <v>279</v>
      </c>
      <c r="B24" s="28">
        <v>10546</v>
      </c>
      <c r="C24" s="28">
        <v>331</v>
      </c>
      <c r="D24" s="28">
        <v>0</v>
      </c>
      <c r="E24" s="28">
        <v>99</v>
      </c>
      <c r="F24" s="28">
        <v>0</v>
      </c>
      <c r="G24" s="28">
        <v>0</v>
      </c>
      <c r="H24" s="28">
        <v>6949</v>
      </c>
      <c r="I24" s="28">
        <v>356</v>
      </c>
      <c r="J24" s="28">
        <v>219</v>
      </c>
      <c r="K24" s="28">
        <v>306</v>
      </c>
      <c r="L24" s="28">
        <v>396</v>
      </c>
      <c r="M24" s="28">
        <v>7</v>
      </c>
      <c r="N24" s="29">
        <v>19209</v>
      </c>
      <c r="P24" s="160">
        <f t="shared" si="0"/>
        <v>709</v>
      </c>
    </row>
    <row r="25" spans="1:16" ht="26.25" x14ac:dyDescent="0.25">
      <c r="A25" s="163" t="s">
        <v>278</v>
      </c>
      <c r="B25" s="25">
        <v>2085</v>
      </c>
      <c r="C25" s="25">
        <v>170</v>
      </c>
      <c r="D25" s="25">
        <v>0</v>
      </c>
      <c r="E25" s="25">
        <v>0</v>
      </c>
      <c r="F25" s="25">
        <v>0</v>
      </c>
      <c r="G25" s="25">
        <v>0</v>
      </c>
      <c r="H25" s="25">
        <v>807</v>
      </c>
      <c r="I25" s="25">
        <v>57</v>
      </c>
      <c r="J25" s="25">
        <v>0</v>
      </c>
      <c r="K25" s="25">
        <v>488</v>
      </c>
      <c r="L25" s="25">
        <v>342</v>
      </c>
      <c r="M25" s="25">
        <v>0</v>
      </c>
      <c r="N25" s="26">
        <v>3949</v>
      </c>
      <c r="P25" s="160">
        <f t="shared" si="0"/>
        <v>830</v>
      </c>
    </row>
    <row r="26" spans="1:16" x14ac:dyDescent="0.25">
      <c r="A26" s="163" t="s">
        <v>280</v>
      </c>
      <c r="B26" s="25">
        <v>2293</v>
      </c>
      <c r="C26" s="25">
        <v>829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3122</v>
      </c>
      <c r="P26" s="160">
        <f t="shared" si="0"/>
        <v>0</v>
      </c>
    </row>
    <row r="27" spans="1:16" ht="26.25" x14ac:dyDescent="0.25">
      <c r="A27" s="164" t="s">
        <v>293</v>
      </c>
      <c r="B27" s="28">
        <v>1802</v>
      </c>
      <c r="C27" s="28">
        <v>1217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3019</v>
      </c>
      <c r="P27" s="160">
        <f t="shared" si="0"/>
        <v>0</v>
      </c>
    </row>
    <row r="28" spans="1:16" x14ac:dyDescent="0.25">
      <c r="A28" s="163" t="s">
        <v>292</v>
      </c>
      <c r="B28" s="25">
        <v>190</v>
      </c>
      <c r="C28" s="25">
        <v>0</v>
      </c>
      <c r="D28" s="25">
        <v>0</v>
      </c>
      <c r="E28" s="25">
        <v>242</v>
      </c>
      <c r="F28" s="25">
        <v>0</v>
      </c>
      <c r="G28" s="25">
        <v>0</v>
      </c>
      <c r="H28" s="25">
        <v>58</v>
      </c>
      <c r="I28" s="25">
        <v>0</v>
      </c>
      <c r="J28" s="25">
        <v>0</v>
      </c>
      <c r="K28" s="25">
        <v>19</v>
      </c>
      <c r="L28" s="25">
        <v>2</v>
      </c>
      <c r="M28" s="25">
        <v>1</v>
      </c>
      <c r="N28" s="26">
        <v>512</v>
      </c>
      <c r="P28" s="160">
        <f t="shared" si="0"/>
        <v>22</v>
      </c>
    </row>
    <row r="29" spans="1:16" x14ac:dyDescent="0.25">
      <c r="A29" s="163" t="s">
        <v>283</v>
      </c>
      <c r="B29" s="25">
        <v>12997</v>
      </c>
      <c r="C29" s="25">
        <v>1124</v>
      </c>
      <c r="D29" s="25">
        <v>0</v>
      </c>
      <c r="E29" s="25">
        <v>0</v>
      </c>
      <c r="F29" s="25">
        <v>0</v>
      </c>
      <c r="G29" s="25">
        <v>0</v>
      </c>
      <c r="H29" s="25">
        <v>5961</v>
      </c>
      <c r="I29" s="25">
        <v>891</v>
      </c>
      <c r="J29" s="25">
        <v>0</v>
      </c>
      <c r="K29" s="25">
        <v>1117</v>
      </c>
      <c r="L29" s="25">
        <v>832</v>
      </c>
      <c r="M29" s="25">
        <v>0</v>
      </c>
      <c r="N29" s="26">
        <v>22922</v>
      </c>
      <c r="P29" s="160">
        <f t="shared" si="0"/>
        <v>1949</v>
      </c>
    </row>
    <row r="30" spans="1:16" x14ac:dyDescent="0.25">
      <c r="A30" s="164" t="s">
        <v>284</v>
      </c>
      <c r="B30" s="28">
        <v>8909</v>
      </c>
      <c r="C30" s="28">
        <v>1592</v>
      </c>
      <c r="D30" s="28">
        <v>0</v>
      </c>
      <c r="E30" s="28">
        <v>1739</v>
      </c>
      <c r="F30" s="28">
        <v>118</v>
      </c>
      <c r="G30" s="28">
        <v>0</v>
      </c>
      <c r="H30" s="28">
        <v>2525</v>
      </c>
      <c r="I30" s="28">
        <v>405</v>
      </c>
      <c r="J30" s="28">
        <v>0</v>
      </c>
      <c r="K30" s="28">
        <v>442</v>
      </c>
      <c r="L30" s="28">
        <v>410</v>
      </c>
      <c r="M30" s="28">
        <v>0</v>
      </c>
      <c r="N30" s="29">
        <v>16140</v>
      </c>
      <c r="P30" s="160">
        <f t="shared" si="0"/>
        <v>852</v>
      </c>
    </row>
    <row r="31" spans="1:16" ht="15.75" thickBot="1" x14ac:dyDescent="0.3">
      <c r="A31" s="30" t="s">
        <v>43</v>
      </c>
      <c r="B31" s="31">
        <v>163634</v>
      </c>
      <c r="C31" s="31">
        <v>46819</v>
      </c>
      <c r="D31" s="31">
        <v>105</v>
      </c>
      <c r="E31" s="31">
        <v>36732</v>
      </c>
      <c r="F31" s="31">
        <v>2225</v>
      </c>
      <c r="G31" s="31">
        <v>0</v>
      </c>
      <c r="H31" s="31">
        <v>61665</v>
      </c>
      <c r="I31" s="31">
        <v>18089</v>
      </c>
      <c r="J31" s="31">
        <v>219</v>
      </c>
      <c r="K31" s="31">
        <v>13004</v>
      </c>
      <c r="L31" s="31">
        <v>12874</v>
      </c>
      <c r="M31" s="31">
        <v>32</v>
      </c>
      <c r="N31" s="32">
        <v>355398</v>
      </c>
      <c r="P31" s="160">
        <f t="shared" si="0"/>
        <v>25910</v>
      </c>
    </row>
    <row r="38" spans="1:14" ht="15.75" thickBot="1" x14ac:dyDescent="0.3">
      <c r="A38" s="183" t="s">
        <v>46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1:14" ht="15.75" thickBot="1" x14ac:dyDescent="0.3">
      <c r="A39" s="197" t="s">
        <v>50</v>
      </c>
      <c r="B39" s="200" t="s">
        <v>42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03" t="s">
        <v>43</v>
      </c>
    </row>
    <row r="40" spans="1:14" ht="39.75" customHeight="1" thickBot="1" x14ac:dyDescent="0.3">
      <c r="A40" s="198"/>
      <c r="B40" s="194" t="s">
        <v>69</v>
      </c>
      <c r="C40" s="195"/>
      <c r="D40" s="196"/>
      <c r="E40" s="194" t="s">
        <v>70</v>
      </c>
      <c r="F40" s="195"/>
      <c r="G40" s="196"/>
      <c r="H40" s="194" t="s">
        <v>71</v>
      </c>
      <c r="I40" s="195"/>
      <c r="J40" s="196"/>
      <c r="K40" s="194" t="s">
        <v>72</v>
      </c>
      <c r="L40" s="195"/>
      <c r="M40" s="196"/>
      <c r="N40" s="204"/>
    </row>
    <row r="41" spans="1:14" ht="15.75" thickBot="1" x14ac:dyDescent="0.3">
      <c r="A41" s="199"/>
      <c r="B41" s="23" t="s">
        <v>5</v>
      </c>
      <c r="C41" s="23" t="s">
        <v>45</v>
      </c>
      <c r="D41" s="23" t="s">
        <v>44</v>
      </c>
      <c r="E41" s="23" t="s">
        <v>5</v>
      </c>
      <c r="F41" s="23" t="s">
        <v>45</v>
      </c>
      <c r="G41" s="23" t="s">
        <v>44</v>
      </c>
      <c r="H41" s="23" t="s">
        <v>5</v>
      </c>
      <c r="I41" s="23" t="s">
        <v>45</v>
      </c>
      <c r="J41" s="23" t="s">
        <v>44</v>
      </c>
      <c r="K41" s="23" t="s">
        <v>5</v>
      </c>
      <c r="L41" s="23" t="s">
        <v>45</v>
      </c>
      <c r="M41" s="23" t="s">
        <v>44</v>
      </c>
      <c r="N41" s="205"/>
    </row>
    <row r="42" spans="1:14" x14ac:dyDescent="0.25">
      <c r="A42" s="37" t="s">
        <v>55</v>
      </c>
      <c r="B42" s="38">
        <v>36665</v>
      </c>
      <c r="C42" s="38">
        <v>8901</v>
      </c>
      <c r="D42" s="38">
        <v>0</v>
      </c>
      <c r="E42" s="38">
        <v>1254</v>
      </c>
      <c r="F42" s="38">
        <v>0</v>
      </c>
      <c r="G42" s="38">
        <v>0</v>
      </c>
      <c r="H42" s="38">
        <v>16688</v>
      </c>
      <c r="I42" s="38">
        <v>4867</v>
      </c>
      <c r="J42" s="38">
        <v>195</v>
      </c>
      <c r="K42" s="38">
        <v>954</v>
      </c>
      <c r="L42" s="38">
        <v>1269</v>
      </c>
      <c r="M42" s="38">
        <v>13</v>
      </c>
      <c r="N42" s="39">
        <v>70806</v>
      </c>
    </row>
    <row r="43" spans="1:14" x14ac:dyDescent="0.25">
      <c r="A43" s="37" t="s">
        <v>58</v>
      </c>
      <c r="B43" s="38">
        <v>697</v>
      </c>
      <c r="C43" s="38">
        <v>338</v>
      </c>
      <c r="D43" s="38">
        <v>0</v>
      </c>
      <c r="E43" s="38">
        <v>942</v>
      </c>
      <c r="F43" s="38">
        <v>133</v>
      </c>
      <c r="G43" s="38">
        <v>0</v>
      </c>
      <c r="H43" s="38">
        <v>234</v>
      </c>
      <c r="I43" s="38">
        <v>101</v>
      </c>
      <c r="J43" s="38">
        <v>0</v>
      </c>
      <c r="K43" s="38">
        <v>167</v>
      </c>
      <c r="L43" s="38">
        <v>227</v>
      </c>
      <c r="M43" s="38">
        <v>0</v>
      </c>
      <c r="N43" s="39">
        <v>2839</v>
      </c>
    </row>
    <row r="44" spans="1:14" x14ac:dyDescent="0.25">
      <c r="A44" s="37" t="s">
        <v>57</v>
      </c>
      <c r="B44" s="38">
        <v>19005</v>
      </c>
      <c r="C44" s="38">
        <v>12532</v>
      </c>
      <c r="D44" s="38">
        <v>0</v>
      </c>
      <c r="E44" s="38">
        <v>4679</v>
      </c>
      <c r="F44" s="38">
        <v>1868</v>
      </c>
      <c r="G44" s="38">
        <v>0</v>
      </c>
      <c r="H44" s="38">
        <v>5553</v>
      </c>
      <c r="I44" s="38">
        <v>4162</v>
      </c>
      <c r="J44" s="38">
        <v>0</v>
      </c>
      <c r="K44" s="38">
        <v>562</v>
      </c>
      <c r="L44" s="38">
        <v>721</v>
      </c>
      <c r="M44" s="38">
        <v>0</v>
      </c>
      <c r="N44" s="39">
        <v>49082</v>
      </c>
    </row>
    <row r="45" spans="1:14" x14ac:dyDescent="0.25">
      <c r="A45" s="37" t="s">
        <v>56</v>
      </c>
      <c r="B45" s="38">
        <v>427</v>
      </c>
      <c r="C45" s="38">
        <v>1182</v>
      </c>
      <c r="D45" s="38">
        <v>0</v>
      </c>
      <c r="E45" s="38">
        <v>10039</v>
      </c>
      <c r="F45" s="38">
        <v>0</v>
      </c>
      <c r="G45" s="38">
        <v>0</v>
      </c>
      <c r="H45" s="38">
        <v>0</v>
      </c>
      <c r="I45" s="38">
        <v>140</v>
      </c>
      <c r="J45" s="38">
        <v>0</v>
      </c>
      <c r="K45" s="38">
        <v>135</v>
      </c>
      <c r="L45" s="38">
        <v>731</v>
      </c>
      <c r="M45" s="38">
        <v>0</v>
      </c>
      <c r="N45" s="39">
        <v>12654</v>
      </c>
    </row>
    <row r="46" spans="1:14" x14ac:dyDescent="0.25">
      <c r="A46" s="37" t="s">
        <v>51</v>
      </c>
      <c r="B46" s="38">
        <v>17866</v>
      </c>
      <c r="C46" s="38">
        <v>1651</v>
      </c>
      <c r="D46" s="38">
        <v>105</v>
      </c>
      <c r="E46" s="38">
        <v>23</v>
      </c>
      <c r="F46" s="38">
        <v>0</v>
      </c>
      <c r="G46" s="38">
        <v>0</v>
      </c>
      <c r="H46" s="38">
        <v>7513</v>
      </c>
      <c r="I46" s="38">
        <v>198</v>
      </c>
      <c r="J46" s="38">
        <v>24</v>
      </c>
      <c r="K46" s="38">
        <v>3347</v>
      </c>
      <c r="L46" s="38">
        <v>1809</v>
      </c>
      <c r="M46" s="38">
        <v>0</v>
      </c>
      <c r="N46" s="39">
        <v>32536</v>
      </c>
    </row>
    <row r="47" spans="1:14" x14ac:dyDescent="0.25">
      <c r="A47" s="37" t="s">
        <v>54</v>
      </c>
      <c r="B47" s="38">
        <v>24390</v>
      </c>
      <c r="C47" s="38">
        <v>6079</v>
      </c>
      <c r="D47" s="38">
        <v>0</v>
      </c>
      <c r="E47" s="38">
        <v>1512</v>
      </c>
      <c r="F47" s="38">
        <v>128</v>
      </c>
      <c r="G47" s="38">
        <v>0</v>
      </c>
      <c r="H47" s="38">
        <v>8856</v>
      </c>
      <c r="I47" s="38">
        <v>2059</v>
      </c>
      <c r="J47" s="38">
        <v>0</v>
      </c>
      <c r="K47" s="38">
        <v>1672</v>
      </c>
      <c r="L47" s="38">
        <v>1911</v>
      </c>
      <c r="M47" s="38">
        <v>0</v>
      </c>
      <c r="N47" s="39">
        <v>46607</v>
      </c>
    </row>
    <row r="48" spans="1:14" x14ac:dyDescent="0.25">
      <c r="A48" s="37" t="s">
        <v>52</v>
      </c>
      <c r="B48" s="38">
        <v>45787</v>
      </c>
      <c r="C48" s="38">
        <v>9738</v>
      </c>
      <c r="D48" s="38">
        <v>0</v>
      </c>
      <c r="E48" s="38">
        <v>76</v>
      </c>
      <c r="F48" s="38">
        <v>33</v>
      </c>
      <c r="G48" s="38">
        <v>0</v>
      </c>
      <c r="H48" s="38">
        <v>17133</v>
      </c>
      <c r="I48" s="38">
        <v>5009</v>
      </c>
      <c r="J48" s="38">
        <v>0</v>
      </c>
      <c r="K48" s="38">
        <v>4078</v>
      </c>
      <c r="L48" s="38">
        <v>3313</v>
      </c>
      <c r="M48" s="38">
        <v>18</v>
      </c>
      <c r="N48" s="39">
        <v>85185</v>
      </c>
    </row>
    <row r="49" spans="1:14" x14ac:dyDescent="0.25">
      <c r="A49" s="37" t="s">
        <v>59</v>
      </c>
      <c r="B49" s="38">
        <v>5491</v>
      </c>
      <c r="C49" s="38">
        <v>828</v>
      </c>
      <c r="D49" s="38">
        <v>0</v>
      </c>
      <c r="E49" s="38">
        <v>856</v>
      </c>
      <c r="F49" s="38">
        <v>32</v>
      </c>
      <c r="G49" s="38">
        <v>0</v>
      </c>
      <c r="H49" s="38">
        <v>2073</v>
      </c>
      <c r="I49" s="38">
        <v>264</v>
      </c>
      <c r="J49" s="38">
        <v>0</v>
      </c>
      <c r="K49" s="38">
        <v>437</v>
      </c>
      <c r="L49" s="38">
        <v>480</v>
      </c>
      <c r="M49" s="38">
        <v>1</v>
      </c>
      <c r="N49" s="39">
        <v>10462</v>
      </c>
    </row>
    <row r="50" spans="1:14" x14ac:dyDescent="0.25">
      <c r="A50" s="37" t="s">
        <v>53</v>
      </c>
      <c r="B50" s="38">
        <v>6625</v>
      </c>
      <c r="C50" s="38">
        <v>2909</v>
      </c>
      <c r="D50" s="38">
        <v>0</v>
      </c>
      <c r="E50" s="38">
        <v>15713</v>
      </c>
      <c r="F50" s="38">
        <v>0</v>
      </c>
      <c r="G50" s="38">
        <v>0</v>
      </c>
      <c r="H50" s="38">
        <v>1130</v>
      </c>
      <c r="I50" s="38">
        <v>406</v>
      </c>
      <c r="J50" s="38">
        <v>0</v>
      </c>
      <c r="K50" s="38">
        <v>897</v>
      </c>
      <c r="L50" s="38">
        <v>2059</v>
      </c>
      <c r="M50" s="38">
        <v>0</v>
      </c>
      <c r="N50" s="39">
        <v>29739</v>
      </c>
    </row>
    <row r="51" spans="1:14" x14ac:dyDescent="0.25">
      <c r="A51" s="37" t="s">
        <v>60</v>
      </c>
      <c r="B51" s="38">
        <v>6681</v>
      </c>
      <c r="C51" s="38">
        <v>2661</v>
      </c>
      <c r="D51" s="38">
        <v>0</v>
      </c>
      <c r="E51" s="38">
        <v>1638</v>
      </c>
      <c r="F51" s="38">
        <v>31</v>
      </c>
      <c r="G51" s="38">
        <v>0</v>
      </c>
      <c r="H51" s="38">
        <v>2485</v>
      </c>
      <c r="I51" s="38">
        <v>883</v>
      </c>
      <c r="J51" s="38">
        <v>0</v>
      </c>
      <c r="K51" s="38">
        <v>755</v>
      </c>
      <c r="L51" s="38">
        <v>354</v>
      </c>
      <c r="M51" s="38">
        <v>0</v>
      </c>
      <c r="N51" s="39">
        <v>15488</v>
      </c>
    </row>
    <row r="52" spans="1:14" ht="15.75" thickBot="1" x14ac:dyDescent="0.3">
      <c r="A52" s="30" t="s">
        <v>43</v>
      </c>
      <c r="B52" s="31">
        <v>163634</v>
      </c>
      <c r="C52" s="31">
        <v>46819</v>
      </c>
      <c r="D52" s="31">
        <v>105</v>
      </c>
      <c r="E52" s="31">
        <v>36732</v>
      </c>
      <c r="F52" s="31">
        <v>2225</v>
      </c>
      <c r="G52" s="31">
        <v>0</v>
      </c>
      <c r="H52" s="31">
        <v>61665</v>
      </c>
      <c r="I52" s="31">
        <v>18089</v>
      </c>
      <c r="J52" s="31">
        <v>219</v>
      </c>
      <c r="K52" s="31">
        <v>13004</v>
      </c>
      <c r="L52" s="31">
        <v>12874</v>
      </c>
      <c r="M52" s="31">
        <v>32</v>
      </c>
      <c r="N52" s="32">
        <v>355398</v>
      </c>
    </row>
  </sheetData>
  <sortState ref="A5:N30">
    <sortCondition ref="A5:A30"/>
  </sortState>
  <mergeCells count="16">
    <mergeCell ref="A38:N38"/>
    <mergeCell ref="A39:A41"/>
    <mergeCell ref="B39:M39"/>
    <mergeCell ref="N39:N41"/>
    <mergeCell ref="B40:D40"/>
    <mergeCell ref="E40:G40"/>
    <mergeCell ref="H40:J40"/>
    <mergeCell ref="K40:M40"/>
    <mergeCell ref="A1:N1"/>
    <mergeCell ref="A2:A4"/>
    <mergeCell ref="B2:M2"/>
    <mergeCell ref="N2:N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85" zoomScaleNormal="85" workbookViewId="0">
      <selection activeCell="S29" sqref="S29"/>
    </sheetView>
  </sheetViews>
  <sheetFormatPr defaultRowHeight="15" x14ac:dyDescent="0.25"/>
  <cols>
    <col min="1" max="1" width="36.5703125" bestFit="1" customWidth="1"/>
    <col min="2" max="13" width="5" customWidth="1"/>
    <col min="14" max="14" width="9.28515625" customWidth="1"/>
  </cols>
  <sheetData>
    <row r="1" spans="1:23" ht="15.75" thickBot="1" x14ac:dyDescent="0.3">
      <c r="A1" s="183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3" ht="15.75" thickBot="1" x14ac:dyDescent="0.3">
      <c r="A2" s="185" t="s">
        <v>41</v>
      </c>
      <c r="B2" s="188" t="s">
        <v>42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43</v>
      </c>
    </row>
    <row r="3" spans="1:23" ht="39" customHeight="1" thickBot="1" x14ac:dyDescent="0.3">
      <c r="A3" s="186"/>
      <c r="B3" s="194" t="s">
        <v>69</v>
      </c>
      <c r="C3" s="195"/>
      <c r="D3" s="196"/>
      <c r="E3" s="194" t="s">
        <v>70</v>
      </c>
      <c r="F3" s="195"/>
      <c r="G3" s="196"/>
      <c r="H3" s="194" t="s">
        <v>71</v>
      </c>
      <c r="I3" s="195"/>
      <c r="J3" s="196"/>
      <c r="K3" s="194" t="s">
        <v>72</v>
      </c>
      <c r="L3" s="195"/>
      <c r="M3" s="196"/>
      <c r="N3" s="192"/>
    </row>
    <row r="4" spans="1:23" ht="15.75" thickBot="1" x14ac:dyDescent="0.3">
      <c r="A4" s="187"/>
      <c r="B4" s="23" t="s">
        <v>5</v>
      </c>
      <c r="C4" s="23" t="s">
        <v>45</v>
      </c>
      <c r="D4" s="23" t="s">
        <v>44</v>
      </c>
      <c r="E4" s="23" t="s">
        <v>5</v>
      </c>
      <c r="F4" s="23" t="s">
        <v>45</v>
      </c>
      <c r="G4" s="23" t="s">
        <v>44</v>
      </c>
      <c r="H4" s="23" t="s">
        <v>5</v>
      </c>
      <c r="I4" s="23" t="s">
        <v>45</v>
      </c>
      <c r="J4" s="23" t="s">
        <v>44</v>
      </c>
      <c r="K4" s="23" t="s">
        <v>5</v>
      </c>
      <c r="L4" s="23" t="s">
        <v>45</v>
      </c>
      <c r="M4" s="23" t="s">
        <v>44</v>
      </c>
      <c r="N4" s="193"/>
    </row>
    <row r="5" spans="1:23" x14ac:dyDescent="0.25">
      <c r="A5" s="164" t="s">
        <v>261</v>
      </c>
      <c r="B5" s="28">
        <v>15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31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9">
        <v>46</v>
      </c>
    </row>
    <row r="6" spans="1:23" x14ac:dyDescent="0.25">
      <c r="A6" s="164" t="s">
        <v>263</v>
      </c>
      <c r="B6" s="28">
        <v>3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12</v>
      </c>
      <c r="I6" s="28">
        <v>0</v>
      </c>
      <c r="J6" s="28">
        <v>0</v>
      </c>
      <c r="K6" s="28">
        <v>18</v>
      </c>
      <c r="L6" s="28">
        <v>1</v>
      </c>
      <c r="M6" s="28">
        <v>0</v>
      </c>
      <c r="N6" s="29">
        <v>34</v>
      </c>
      <c r="P6" s="160"/>
      <c r="Q6" s="160"/>
      <c r="R6" s="160"/>
      <c r="S6" s="160"/>
      <c r="T6" s="160"/>
      <c r="U6" s="160"/>
      <c r="V6" s="160"/>
      <c r="W6" s="160"/>
    </row>
    <row r="7" spans="1:23" x14ac:dyDescent="0.25">
      <c r="A7" s="164" t="s">
        <v>262</v>
      </c>
      <c r="B7" s="28">
        <v>46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  <c r="H7" s="28">
        <v>71</v>
      </c>
      <c r="I7" s="28">
        <v>0</v>
      </c>
      <c r="J7" s="28">
        <v>0</v>
      </c>
      <c r="K7" s="28">
        <v>4</v>
      </c>
      <c r="L7" s="28">
        <v>3</v>
      </c>
      <c r="M7" s="28">
        <v>0</v>
      </c>
      <c r="N7" s="29">
        <v>125</v>
      </c>
      <c r="P7" s="160"/>
      <c r="Q7" s="160"/>
      <c r="R7" s="160"/>
      <c r="S7" s="160"/>
      <c r="T7" s="160"/>
      <c r="U7" s="160"/>
      <c r="V7" s="160"/>
      <c r="W7" s="160"/>
    </row>
    <row r="8" spans="1:23" ht="26.25" x14ac:dyDescent="0.25">
      <c r="A8" s="164" t="s">
        <v>288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</v>
      </c>
      <c r="L8" s="28">
        <v>0</v>
      </c>
      <c r="M8" s="28">
        <v>0</v>
      </c>
      <c r="N8" s="29">
        <v>1</v>
      </c>
      <c r="P8" s="160"/>
      <c r="Q8" s="160"/>
      <c r="R8" s="160"/>
      <c r="S8" s="160"/>
      <c r="T8" s="160"/>
      <c r="U8" s="160"/>
      <c r="V8" s="160"/>
      <c r="W8" s="160"/>
    </row>
    <row r="9" spans="1:23" x14ac:dyDescent="0.25">
      <c r="A9" s="163" t="s">
        <v>266</v>
      </c>
      <c r="B9" s="25">
        <v>0</v>
      </c>
      <c r="C9" s="25">
        <v>0</v>
      </c>
      <c r="D9" s="25">
        <v>0</v>
      </c>
      <c r="E9" s="25">
        <v>410</v>
      </c>
      <c r="F9" s="25">
        <v>0</v>
      </c>
      <c r="G9" s="25">
        <v>0</v>
      </c>
      <c r="H9" s="25">
        <v>60</v>
      </c>
      <c r="I9" s="25">
        <v>0</v>
      </c>
      <c r="J9" s="25">
        <v>0</v>
      </c>
      <c r="K9" s="25">
        <v>7</v>
      </c>
      <c r="L9" s="25">
        <v>6</v>
      </c>
      <c r="M9" s="25">
        <v>0</v>
      </c>
      <c r="N9" s="26">
        <v>483</v>
      </c>
      <c r="P9" s="160"/>
      <c r="Q9" s="160"/>
      <c r="R9" s="160"/>
      <c r="S9" s="160"/>
      <c r="T9" s="160"/>
      <c r="U9" s="160"/>
      <c r="V9" s="160"/>
      <c r="W9" s="160"/>
    </row>
    <row r="10" spans="1:23" x14ac:dyDescent="0.25">
      <c r="A10" s="163" t="s">
        <v>265</v>
      </c>
      <c r="B10" s="25">
        <v>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6</v>
      </c>
      <c r="I10" s="25">
        <v>0</v>
      </c>
      <c r="J10" s="25">
        <v>0</v>
      </c>
      <c r="K10" s="25">
        <v>2</v>
      </c>
      <c r="L10" s="25">
        <v>29</v>
      </c>
      <c r="M10" s="25">
        <v>0</v>
      </c>
      <c r="N10" s="26">
        <v>46</v>
      </c>
      <c r="P10" s="160"/>
      <c r="Q10" s="160"/>
      <c r="R10" s="160"/>
      <c r="S10" s="160"/>
      <c r="T10" s="160"/>
      <c r="U10" s="160"/>
      <c r="V10" s="160"/>
      <c r="W10" s="160"/>
    </row>
    <row r="11" spans="1:23" x14ac:dyDescent="0.25">
      <c r="A11" s="164" t="s">
        <v>267</v>
      </c>
      <c r="B11" s="28">
        <v>55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</v>
      </c>
      <c r="M11" s="28">
        <v>0</v>
      </c>
      <c r="N11" s="29">
        <v>56</v>
      </c>
      <c r="P11" s="160"/>
      <c r="Q11" s="160"/>
      <c r="R11" s="160"/>
      <c r="S11" s="160"/>
      <c r="T11" s="160"/>
      <c r="U11" s="160"/>
      <c r="V11" s="160"/>
      <c r="W11" s="160"/>
    </row>
    <row r="12" spans="1:23" x14ac:dyDescent="0.25">
      <c r="A12" s="164" t="s">
        <v>269</v>
      </c>
      <c r="B12" s="28">
        <v>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1</v>
      </c>
      <c r="I12" s="28">
        <v>0</v>
      </c>
      <c r="J12" s="28">
        <v>0</v>
      </c>
      <c r="K12" s="28">
        <v>1</v>
      </c>
      <c r="L12" s="28">
        <v>0</v>
      </c>
      <c r="M12" s="28">
        <v>0</v>
      </c>
      <c r="N12" s="29">
        <v>5</v>
      </c>
      <c r="P12" s="160"/>
      <c r="Q12" s="160"/>
      <c r="R12" s="160"/>
      <c r="S12" s="160"/>
      <c r="T12" s="160"/>
      <c r="U12" s="160"/>
      <c r="V12" s="160"/>
      <c r="W12" s="160"/>
    </row>
    <row r="13" spans="1:23" x14ac:dyDescent="0.25">
      <c r="A13" s="163" t="s">
        <v>270</v>
      </c>
      <c r="B13" s="25">
        <v>16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3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19</v>
      </c>
      <c r="P13" s="160"/>
      <c r="Q13" s="160"/>
      <c r="R13" s="160"/>
      <c r="S13" s="160"/>
      <c r="T13" s="160"/>
      <c r="U13" s="160"/>
      <c r="V13" s="160"/>
      <c r="W13" s="160"/>
    </row>
    <row r="14" spans="1:23" ht="26.25" x14ac:dyDescent="0.25">
      <c r="A14" s="164" t="s">
        <v>290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10</v>
      </c>
      <c r="P14" s="160"/>
      <c r="Q14" s="160"/>
      <c r="R14" s="160"/>
      <c r="S14" s="160"/>
      <c r="T14" s="160"/>
      <c r="U14" s="160"/>
      <c r="V14" s="160"/>
      <c r="W14" s="160"/>
    </row>
    <row r="15" spans="1:23" x14ac:dyDescent="0.25">
      <c r="A15" s="163" t="s">
        <v>272</v>
      </c>
      <c r="B15" s="25">
        <v>93</v>
      </c>
      <c r="C15" s="25">
        <v>0</v>
      </c>
      <c r="D15" s="25">
        <v>0</v>
      </c>
      <c r="E15" s="25">
        <v>1959</v>
      </c>
      <c r="F15" s="25">
        <v>0</v>
      </c>
      <c r="G15" s="25">
        <v>0</v>
      </c>
      <c r="H15" s="25">
        <v>162</v>
      </c>
      <c r="I15" s="25">
        <v>1</v>
      </c>
      <c r="J15" s="25">
        <v>0</v>
      </c>
      <c r="K15" s="25">
        <v>16</v>
      </c>
      <c r="L15" s="25">
        <v>18</v>
      </c>
      <c r="M15" s="25">
        <v>0</v>
      </c>
      <c r="N15" s="26">
        <v>2249</v>
      </c>
      <c r="P15" s="160"/>
      <c r="Q15" s="160"/>
      <c r="R15" s="160"/>
      <c r="S15" s="160"/>
      <c r="T15" s="160"/>
      <c r="U15" s="160"/>
      <c r="V15" s="160"/>
      <c r="W15" s="160"/>
    </row>
    <row r="16" spans="1:23" x14ac:dyDescent="0.25">
      <c r="A16" s="164" t="s">
        <v>274</v>
      </c>
      <c r="B16" s="28">
        <v>0</v>
      </c>
      <c r="C16" s="28">
        <v>0</v>
      </c>
      <c r="D16" s="28">
        <v>0</v>
      </c>
      <c r="E16" s="28">
        <v>265</v>
      </c>
      <c r="F16" s="28">
        <v>0</v>
      </c>
      <c r="G16" s="28">
        <v>0</v>
      </c>
      <c r="H16" s="28">
        <v>16</v>
      </c>
      <c r="I16" s="28">
        <v>0</v>
      </c>
      <c r="J16" s="28">
        <v>0</v>
      </c>
      <c r="K16" s="28">
        <v>10</v>
      </c>
      <c r="L16" s="28">
        <v>1</v>
      </c>
      <c r="M16" s="28">
        <v>0</v>
      </c>
      <c r="N16" s="29">
        <v>292</v>
      </c>
      <c r="P16" s="160"/>
      <c r="Q16" s="160"/>
      <c r="R16" s="160"/>
      <c r="S16" s="160"/>
      <c r="T16" s="160"/>
      <c r="U16" s="160"/>
      <c r="V16" s="160"/>
      <c r="W16" s="160"/>
    </row>
    <row r="17" spans="1:23" x14ac:dyDescent="0.25">
      <c r="A17" s="163" t="s">
        <v>273</v>
      </c>
      <c r="B17" s="25">
        <v>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1</v>
      </c>
      <c r="P17" s="160"/>
      <c r="Q17" s="160"/>
      <c r="R17" s="160"/>
      <c r="S17" s="160"/>
      <c r="T17" s="160"/>
      <c r="U17" s="160"/>
      <c r="V17" s="160"/>
      <c r="W17" s="160"/>
    </row>
    <row r="18" spans="1:23" x14ac:dyDescent="0.25">
      <c r="A18" s="164" t="s">
        <v>275</v>
      </c>
      <c r="B18" s="28">
        <v>10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15</v>
      </c>
      <c r="I18" s="28">
        <v>0</v>
      </c>
      <c r="J18" s="28">
        <v>0</v>
      </c>
      <c r="K18" s="28">
        <v>4</v>
      </c>
      <c r="L18" s="28">
        <v>17</v>
      </c>
      <c r="M18" s="28">
        <v>0</v>
      </c>
      <c r="N18" s="29">
        <v>46</v>
      </c>
      <c r="P18" s="160"/>
      <c r="Q18" s="160"/>
      <c r="R18" s="160"/>
      <c r="S18" s="160"/>
      <c r="T18" s="160"/>
      <c r="U18" s="160"/>
      <c r="V18" s="160"/>
      <c r="W18" s="160"/>
    </row>
    <row r="19" spans="1:23" x14ac:dyDescent="0.25">
      <c r="A19" s="163" t="s">
        <v>276</v>
      </c>
      <c r="B19" s="25">
        <v>0</v>
      </c>
      <c r="C19" s="25">
        <v>0</v>
      </c>
      <c r="D19" s="25">
        <v>0</v>
      </c>
      <c r="E19" s="25">
        <v>209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209</v>
      </c>
      <c r="P19" s="160"/>
      <c r="Q19" s="160"/>
      <c r="R19" s="160"/>
      <c r="S19" s="160"/>
      <c r="T19" s="160"/>
      <c r="U19" s="160"/>
      <c r="V19" s="160"/>
      <c r="W19" s="160"/>
    </row>
    <row r="20" spans="1:23" ht="26.25" x14ac:dyDescent="0.25">
      <c r="A20" s="163" t="s">
        <v>291</v>
      </c>
      <c r="B20" s="25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1</v>
      </c>
      <c r="I20" s="25">
        <v>0</v>
      </c>
      <c r="J20" s="25">
        <v>0</v>
      </c>
      <c r="K20" s="25">
        <v>1</v>
      </c>
      <c r="L20" s="25">
        <v>16</v>
      </c>
      <c r="M20" s="25">
        <v>0</v>
      </c>
      <c r="N20" s="26">
        <v>36</v>
      </c>
      <c r="P20" s="160"/>
      <c r="Q20" s="160"/>
      <c r="R20" s="160"/>
      <c r="S20" s="160"/>
      <c r="T20" s="160"/>
      <c r="U20" s="160"/>
      <c r="V20" s="160"/>
      <c r="W20" s="160"/>
    </row>
    <row r="21" spans="1:23" x14ac:dyDescent="0.25">
      <c r="A21" s="163" t="s">
        <v>279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10</v>
      </c>
      <c r="M21" s="25">
        <v>1</v>
      </c>
      <c r="N21" s="26">
        <v>11</v>
      </c>
      <c r="P21" s="160"/>
      <c r="Q21" s="160"/>
      <c r="R21" s="160"/>
      <c r="S21" s="160"/>
      <c r="T21" s="160"/>
      <c r="U21" s="160"/>
      <c r="V21" s="160"/>
      <c r="W21" s="160"/>
    </row>
    <row r="22" spans="1:23" ht="26.25" x14ac:dyDescent="0.25">
      <c r="A22" s="163" t="s">
        <v>278</v>
      </c>
      <c r="B22" s="25">
        <v>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23</v>
      </c>
      <c r="I22" s="25">
        <v>0</v>
      </c>
      <c r="J22" s="25">
        <v>0</v>
      </c>
      <c r="K22" s="25">
        <v>5</v>
      </c>
      <c r="L22" s="25">
        <v>3</v>
      </c>
      <c r="M22" s="25">
        <v>0</v>
      </c>
      <c r="N22" s="26">
        <v>38</v>
      </c>
      <c r="P22" s="160"/>
      <c r="Q22" s="160"/>
      <c r="R22" s="160"/>
      <c r="S22" s="160"/>
      <c r="T22" s="160"/>
      <c r="U22" s="160"/>
      <c r="V22" s="160"/>
      <c r="W22" s="160"/>
    </row>
    <row r="23" spans="1:23" x14ac:dyDescent="0.25">
      <c r="A23" s="163" t="s">
        <v>292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16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16</v>
      </c>
      <c r="P23" s="160"/>
      <c r="Q23" s="160"/>
      <c r="R23" s="160"/>
      <c r="S23" s="160"/>
      <c r="T23" s="160"/>
      <c r="U23" s="160"/>
      <c r="V23" s="160"/>
      <c r="W23" s="160"/>
    </row>
    <row r="24" spans="1:23" x14ac:dyDescent="0.25">
      <c r="A24" s="164" t="s">
        <v>283</v>
      </c>
      <c r="B24" s="28">
        <v>4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35</v>
      </c>
      <c r="I24" s="28">
        <v>0</v>
      </c>
      <c r="J24" s="28">
        <v>0</v>
      </c>
      <c r="K24" s="28">
        <v>2</v>
      </c>
      <c r="L24" s="28">
        <v>1</v>
      </c>
      <c r="M24" s="28">
        <v>0</v>
      </c>
      <c r="N24" s="29">
        <v>42</v>
      </c>
      <c r="P24" s="160"/>
      <c r="Q24" s="160"/>
      <c r="R24" s="160"/>
      <c r="S24" s="160"/>
      <c r="T24" s="160"/>
      <c r="U24" s="160"/>
      <c r="V24" s="160"/>
      <c r="W24" s="160"/>
    </row>
    <row r="25" spans="1:23" ht="15.75" thickBot="1" x14ac:dyDescent="0.3">
      <c r="A25" s="30" t="s">
        <v>43</v>
      </c>
      <c r="B25" s="31">
        <v>280</v>
      </c>
      <c r="C25" s="31">
        <v>0</v>
      </c>
      <c r="D25" s="31">
        <v>0</v>
      </c>
      <c r="E25" s="31">
        <v>2844</v>
      </c>
      <c r="F25" s="31">
        <v>0</v>
      </c>
      <c r="G25" s="31">
        <v>0</v>
      </c>
      <c r="H25" s="31">
        <v>462</v>
      </c>
      <c r="I25" s="31">
        <v>1</v>
      </c>
      <c r="J25" s="31">
        <v>0</v>
      </c>
      <c r="K25" s="31">
        <v>71</v>
      </c>
      <c r="L25" s="31">
        <v>106</v>
      </c>
      <c r="M25" s="31">
        <v>1</v>
      </c>
      <c r="N25" s="32">
        <v>3765</v>
      </c>
      <c r="P25" s="160"/>
      <c r="Q25" s="160"/>
      <c r="R25" s="160"/>
      <c r="S25" s="160"/>
      <c r="T25" s="160"/>
      <c r="U25" s="160"/>
      <c r="V25" s="160"/>
      <c r="W25" s="160"/>
    </row>
    <row r="33" spans="1:14" ht="15.75" thickBot="1" x14ac:dyDescent="0.3">
      <c r="A33" s="183" t="s">
        <v>49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</row>
    <row r="34" spans="1:14" ht="15.75" thickBot="1" x14ac:dyDescent="0.3">
      <c r="A34" s="185" t="s">
        <v>50</v>
      </c>
      <c r="B34" s="188" t="s">
        <v>42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90"/>
      <c r="N34" s="191" t="s">
        <v>43</v>
      </c>
    </row>
    <row r="35" spans="1:14" ht="39" customHeight="1" thickBot="1" x14ac:dyDescent="0.3">
      <c r="A35" s="186"/>
      <c r="B35" s="194" t="s">
        <v>69</v>
      </c>
      <c r="C35" s="195"/>
      <c r="D35" s="196"/>
      <c r="E35" s="194" t="s">
        <v>70</v>
      </c>
      <c r="F35" s="195"/>
      <c r="G35" s="196"/>
      <c r="H35" s="194" t="s">
        <v>71</v>
      </c>
      <c r="I35" s="195"/>
      <c r="J35" s="196"/>
      <c r="K35" s="194" t="s">
        <v>72</v>
      </c>
      <c r="L35" s="195"/>
      <c r="M35" s="196"/>
      <c r="N35" s="192"/>
    </row>
    <row r="36" spans="1:14" ht="15.75" thickBot="1" x14ac:dyDescent="0.3">
      <c r="A36" s="187"/>
      <c r="B36" s="23" t="s">
        <v>5</v>
      </c>
      <c r="C36" s="23" t="s">
        <v>45</v>
      </c>
      <c r="D36" s="23" t="s">
        <v>44</v>
      </c>
      <c r="E36" s="23" t="s">
        <v>5</v>
      </c>
      <c r="F36" s="23" t="s">
        <v>45</v>
      </c>
      <c r="G36" s="23" t="s">
        <v>44</v>
      </c>
      <c r="H36" s="23" t="s">
        <v>5</v>
      </c>
      <c r="I36" s="23" t="s">
        <v>45</v>
      </c>
      <c r="J36" s="23" t="s">
        <v>44</v>
      </c>
      <c r="K36" s="23" t="s">
        <v>5</v>
      </c>
      <c r="L36" s="23" t="s">
        <v>45</v>
      </c>
      <c r="M36" s="23" t="s">
        <v>44</v>
      </c>
      <c r="N36" s="193"/>
    </row>
    <row r="37" spans="1:14" x14ac:dyDescent="0.25">
      <c r="A37" s="24" t="s">
        <v>55</v>
      </c>
      <c r="B37" s="35">
        <v>67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101</v>
      </c>
      <c r="I37" s="35">
        <v>0</v>
      </c>
      <c r="J37" s="35">
        <v>0</v>
      </c>
      <c r="K37" s="35">
        <v>21</v>
      </c>
      <c r="L37" s="35">
        <v>67</v>
      </c>
      <c r="M37" s="35">
        <v>1</v>
      </c>
      <c r="N37" s="36">
        <v>257</v>
      </c>
    </row>
    <row r="38" spans="1:14" x14ac:dyDescent="0.25">
      <c r="A38" s="27" t="s">
        <v>58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2</v>
      </c>
      <c r="L38" s="33">
        <v>0</v>
      </c>
      <c r="M38" s="33">
        <v>0</v>
      </c>
      <c r="N38" s="34">
        <v>2</v>
      </c>
    </row>
    <row r="39" spans="1:14" x14ac:dyDescent="0.25">
      <c r="A39" s="24" t="s">
        <v>57</v>
      </c>
      <c r="B39" s="35">
        <v>8</v>
      </c>
      <c r="C39" s="35">
        <v>0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7</v>
      </c>
      <c r="L39" s="35">
        <v>1</v>
      </c>
      <c r="M39" s="35">
        <v>0</v>
      </c>
      <c r="N39" s="36">
        <v>17</v>
      </c>
    </row>
    <row r="40" spans="1:14" x14ac:dyDescent="0.25">
      <c r="A40" s="24" t="s">
        <v>51</v>
      </c>
      <c r="B40" s="35">
        <v>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25</v>
      </c>
      <c r="I40" s="35">
        <v>1</v>
      </c>
      <c r="J40" s="35">
        <v>0</v>
      </c>
      <c r="K40" s="35">
        <v>19</v>
      </c>
      <c r="L40" s="35">
        <v>14</v>
      </c>
      <c r="M40" s="35">
        <v>0</v>
      </c>
      <c r="N40" s="36">
        <v>65</v>
      </c>
    </row>
    <row r="41" spans="1:14" x14ac:dyDescent="0.25">
      <c r="A41" s="24" t="s">
        <v>54</v>
      </c>
      <c r="B41" s="33">
        <v>10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169</v>
      </c>
      <c r="I41" s="33">
        <v>0</v>
      </c>
      <c r="J41" s="33">
        <v>0</v>
      </c>
      <c r="K41" s="33">
        <v>3</v>
      </c>
      <c r="L41" s="33">
        <v>6</v>
      </c>
      <c r="M41" s="33">
        <v>0</v>
      </c>
      <c r="N41" s="34">
        <v>188</v>
      </c>
    </row>
    <row r="42" spans="1:14" x14ac:dyDescent="0.25">
      <c r="A42" s="24" t="s">
        <v>52</v>
      </c>
      <c r="B42" s="35">
        <v>51</v>
      </c>
      <c r="C42" s="35">
        <v>0</v>
      </c>
      <c r="D42" s="35">
        <v>0</v>
      </c>
      <c r="E42" s="35">
        <v>1</v>
      </c>
      <c r="F42" s="35">
        <v>0</v>
      </c>
      <c r="G42" s="35">
        <v>0</v>
      </c>
      <c r="H42" s="35">
        <v>92</v>
      </c>
      <c r="I42" s="35">
        <v>0</v>
      </c>
      <c r="J42" s="35">
        <v>0</v>
      </c>
      <c r="K42" s="35">
        <v>12</v>
      </c>
      <c r="L42" s="35">
        <v>10</v>
      </c>
      <c r="M42" s="35">
        <v>0</v>
      </c>
      <c r="N42" s="36">
        <v>166</v>
      </c>
    </row>
    <row r="43" spans="1:14" x14ac:dyDescent="0.25">
      <c r="A43" s="24" t="s">
        <v>59</v>
      </c>
      <c r="B43" s="35">
        <v>15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57</v>
      </c>
      <c r="I43" s="35">
        <v>0</v>
      </c>
      <c r="J43" s="35">
        <v>0</v>
      </c>
      <c r="K43" s="35">
        <v>1</v>
      </c>
      <c r="L43" s="35">
        <v>0</v>
      </c>
      <c r="M43" s="35">
        <v>0</v>
      </c>
      <c r="N43" s="36">
        <v>73</v>
      </c>
    </row>
    <row r="44" spans="1:14" x14ac:dyDescent="0.25">
      <c r="A44" s="24" t="s">
        <v>53</v>
      </c>
      <c r="B44" s="35">
        <v>123</v>
      </c>
      <c r="C44" s="35">
        <v>0</v>
      </c>
      <c r="D44" s="35">
        <v>0</v>
      </c>
      <c r="E44" s="35">
        <v>2694</v>
      </c>
      <c r="F44" s="35">
        <v>0</v>
      </c>
      <c r="G44" s="35">
        <v>0</v>
      </c>
      <c r="H44" s="35">
        <v>8</v>
      </c>
      <c r="I44" s="35">
        <v>0</v>
      </c>
      <c r="J44" s="35">
        <v>0</v>
      </c>
      <c r="K44" s="35">
        <v>4</v>
      </c>
      <c r="L44" s="35">
        <v>7</v>
      </c>
      <c r="M44" s="35">
        <v>0</v>
      </c>
      <c r="N44" s="36">
        <v>2836</v>
      </c>
    </row>
    <row r="45" spans="1:14" x14ac:dyDescent="0.25">
      <c r="A45" s="24" t="s">
        <v>60</v>
      </c>
      <c r="B45" s="35">
        <v>0</v>
      </c>
      <c r="C45" s="35">
        <v>0</v>
      </c>
      <c r="D45" s="35">
        <v>0</v>
      </c>
      <c r="E45" s="35">
        <v>148</v>
      </c>
      <c r="F45" s="35">
        <v>0</v>
      </c>
      <c r="G45" s="35">
        <v>0</v>
      </c>
      <c r="H45" s="35">
        <v>10</v>
      </c>
      <c r="I45" s="35">
        <v>0</v>
      </c>
      <c r="J45" s="35">
        <v>0</v>
      </c>
      <c r="K45" s="35">
        <v>2</v>
      </c>
      <c r="L45" s="35">
        <v>1</v>
      </c>
      <c r="M45" s="35">
        <v>0</v>
      </c>
      <c r="N45" s="36">
        <v>161</v>
      </c>
    </row>
    <row r="46" spans="1:14" ht="15.75" thickBot="1" x14ac:dyDescent="0.3">
      <c r="A46" s="30" t="s">
        <v>43</v>
      </c>
      <c r="B46" s="31">
        <v>280</v>
      </c>
      <c r="C46" s="31">
        <v>0</v>
      </c>
      <c r="D46" s="31">
        <v>0</v>
      </c>
      <c r="E46" s="31">
        <v>2844</v>
      </c>
      <c r="F46" s="31">
        <v>0</v>
      </c>
      <c r="G46" s="31">
        <v>0</v>
      </c>
      <c r="H46" s="31">
        <v>462</v>
      </c>
      <c r="I46" s="31">
        <v>1</v>
      </c>
      <c r="J46" s="31">
        <v>0</v>
      </c>
      <c r="K46" s="31">
        <v>71</v>
      </c>
      <c r="L46" s="31">
        <v>106</v>
      </c>
      <c r="M46" s="31">
        <v>1</v>
      </c>
      <c r="N46" s="32">
        <v>3765</v>
      </c>
    </row>
  </sheetData>
  <sortState ref="A5:N24">
    <sortCondition ref="A5:A24"/>
  </sortState>
  <mergeCells count="16">
    <mergeCell ref="A33:N33"/>
    <mergeCell ref="A34:A36"/>
    <mergeCell ref="B34:M34"/>
    <mergeCell ref="N34:N36"/>
    <mergeCell ref="B35:D35"/>
    <mergeCell ref="E35:G35"/>
    <mergeCell ref="H35:J35"/>
    <mergeCell ref="K35:M35"/>
    <mergeCell ref="A1:N1"/>
    <mergeCell ref="A2:A4"/>
    <mergeCell ref="B2:M2"/>
    <mergeCell ref="N2:N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16" zoomScale="85" zoomScaleNormal="85" workbookViewId="0">
      <selection activeCell="P43" sqref="P43:W53"/>
    </sheetView>
  </sheetViews>
  <sheetFormatPr defaultRowHeight="15" x14ac:dyDescent="0.25"/>
  <cols>
    <col min="1" max="1" width="36.5703125" bestFit="1" customWidth="1"/>
    <col min="2" max="2" width="5" bestFit="1" customWidth="1"/>
    <col min="3" max="3" width="6" bestFit="1" customWidth="1"/>
    <col min="4" max="4" width="3" bestFit="1" customWidth="1"/>
    <col min="5" max="6" width="5" bestFit="1" customWidth="1"/>
    <col min="7" max="7" width="2.140625" bestFit="1" customWidth="1"/>
    <col min="8" max="8" width="5" bestFit="1" customWidth="1"/>
    <col min="9" max="9" width="6" bestFit="1" customWidth="1"/>
    <col min="10" max="10" width="3" bestFit="1" customWidth="1"/>
    <col min="11" max="12" width="5" bestFit="1" customWidth="1"/>
    <col min="13" max="13" width="3" bestFit="1" customWidth="1"/>
    <col min="14" max="14" width="6.85546875" bestFit="1" customWidth="1"/>
  </cols>
  <sheetData>
    <row r="1" spans="1:23" ht="15.75" thickBot="1" x14ac:dyDescent="0.3">
      <c r="A1" s="183" t="s">
        <v>48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3" ht="15.75" thickBot="1" x14ac:dyDescent="0.3">
      <c r="A2" s="185" t="s">
        <v>41</v>
      </c>
      <c r="B2" s="188" t="s">
        <v>42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43</v>
      </c>
    </row>
    <row r="3" spans="1:23" ht="39.75" customHeight="1" thickBot="1" x14ac:dyDescent="0.3">
      <c r="A3" s="186"/>
      <c r="B3" s="194" t="s">
        <v>69</v>
      </c>
      <c r="C3" s="195"/>
      <c r="D3" s="196"/>
      <c r="E3" s="194" t="s">
        <v>70</v>
      </c>
      <c r="F3" s="195"/>
      <c r="G3" s="196"/>
      <c r="H3" s="194" t="s">
        <v>71</v>
      </c>
      <c r="I3" s="195"/>
      <c r="J3" s="196"/>
      <c r="K3" s="194" t="s">
        <v>72</v>
      </c>
      <c r="L3" s="195"/>
      <c r="M3" s="196"/>
      <c r="N3" s="192"/>
    </row>
    <row r="4" spans="1:23" ht="15.75" thickBot="1" x14ac:dyDescent="0.3">
      <c r="A4" s="187"/>
      <c r="B4" s="23" t="s">
        <v>5</v>
      </c>
      <c r="C4" s="23" t="s">
        <v>45</v>
      </c>
      <c r="D4" s="23" t="s">
        <v>44</v>
      </c>
      <c r="E4" s="23" t="s">
        <v>5</v>
      </c>
      <c r="F4" s="23" t="s">
        <v>45</v>
      </c>
      <c r="G4" s="23" t="s">
        <v>44</v>
      </c>
      <c r="H4" s="23" t="s">
        <v>5</v>
      </c>
      <c r="I4" s="23" t="s">
        <v>45</v>
      </c>
      <c r="J4" s="23" t="s">
        <v>44</v>
      </c>
      <c r="K4" s="23" t="s">
        <v>5</v>
      </c>
      <c r="L4" s="23" t="s">
        <v>45</v>
      </c>
      <c r="M4" s="23" t="s">
        <v>44</v>
      </c>
      <c r="N4" s="193"/>
    </row>
    <row r="5" spans="1:23" x14ac:dyDescent="0.25">
      <c r="A5" s="163" t="s">
        <v>261</v>
      </c>
      <c r="B5" s="25">
        <v>51</v>
      </c>
      <c r="C5" s="25">
        <v>5</v>
      </c>
      <c r="D5" s="25">
        <v>0</v>
      </c>
      <c r="E5" s="25">
        <v>2</v>
      </c>
      <c r="F5" s="25">
        <v>0</v>
      </c>
      <c r="G5" s="25">
        <v>0</v>
      </c>
      <c r="H5" s="25">
        <v>92</v>
      </c>
      <c r="I5" s="25">
        <v>16</v>
      </c>
      <c r="J5" s="25">
        <v>0</v>
      </c>
      <c r="K5" s="25">
        <v>58</v>
      </c>
      <c r="L5" s="25">
        <v>44</v>
      </c>
      <c r="M5" s="25">
        <v>0</v>
      </c>
      <c r="N5" s="26">
        <v>268</v>
      </c>
      <c r="P5">
        <f>B5</f>
        <v>51</v>
      </c>
      <c r="Q5">
        <f>C5+D5</f>
        <v>5</v>
      </c>
      <c r="R5">
        <f>E5</f>
        <v>2</v>
      </c>
      <c r="S5">
        <f>F5+G5</f>
        <v>0</v>
      </c>
      <c r="T5">
        <f>H5</f>
        <v>92</v>
      </c>
      <c r="U5">
        <f>I5+J5</f>
        <v>16</v>
      </c>
      <c r="V5">
        <f>K5+L5+M5</f>
        <v>102</v>
      </c>
      <c r="W5">
        <f>N5</f>
        <v>268</v>
      </c>
    </row>
    <row r="6" spans="1:23" x14ac:dyDescent="0.25">
      <c r="A6" s="164" t="s">
        <v>289</v>
      </c>
      <c r="B6" s="28">
        <v>0</v>
      </c>
      <c r="C6" s="28">
        <v>0</v>
      </c>
      <c r="D6" s="28">
        <v>0</v>
      </c>
      <c r="E6" s="28">
        <v>27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26</v>
      </c>
      <c r="L6" s="28">
        <v>4</v>
      </c>
      <c r="M6" s="28">
        <v>0</v>
      </c>
      <c r="N6" s="29">
        <v>57</v>
      </c>
      <c r="P6" s="160">
        <f t="shared" ref="P6:P31" si="0">B6</f>
        <v>0</v>
      </c>
      <c r="Q6" s="160">
        <f t="shared" ref="Q6:Q31" si="1">C6+D6</f>
        <v>0</v>
      </c>
      <c r="R6" s="160">
        <f t="shared" ref="R6:R31" si="2">E6</f>
        <v>27</v>
      </c>
      <c r="S6" s="160">
        <f t="shared" ref="S6:S31" si="3">F6+G6</f>
        <v>0</v>
      </c>
      <c r="T6" s="160">
        <f t="shared" ref="T6:T31" si="4">H6</f>
        <v>0</v>
      </c>
      <c r="U6" s="160">
        <f t="shared" ref="U6:U31" si="5">I6+J6</f>
        <v>0</v>
      </c>
      <c r="V6" s="160">
        <f t="shared" ref="V6:V31" si="6">K6+L6+M6</f>
        <v>30</v>
      </c>
      <c r="W6" s="160">
        <f t="shared" ref="W6:W31" si="7">N6</f>
        <v>57</v>
      </c>
    </row>
    <row r="7" spans="1:23" x14ac:dyDescent="0.25">
      <c r="A7" s="163" t="s">
        <v>263</v>
      </c>
      <c r="B7" s="25">
        <v>19</v>
      </c>
      <c r="C7" s="25">
        <v>1770</v>
      </c>
      <c r="D7" s="25">
        <v>0</v>
      </c>
      <c r="E7" s="25">
        <v>0</v>
      </c>
      <c r="F7" s="25">
        <v>0</v>
      </c>
      <c r="G7" s="25">
        <v>0</v>
      </c>
      <c r="H7" s="25">
        <v>65</v>
      </c>
      <c r="I7" s="25">
        <v>1568</v>
      </c>
      <c r="J7" s="25">
        <v>0</v>
      </c>
      <c r="K7" s="25">
        <v>149</v>
      </c>
      <c r="L7" s="25">
        <v>250</v>
      </c>
      <c r="M7" s="25">
        <v>6</v>
      </c>
      <c r="N7" s="26">
        <v>3827</v>
      </c>
      <c r="P7" s="160">
        <f t="shared" si="0"/>
        <v>19</v>
      </c>
      <c r="Q7" s="160">
        <f t="shared" si="1"/>
        <v>1770</v>
      </c>
      <c r="R7" s="160">
        <f t="shared" si="2"/>
        <v>0</v>
      </c>
      <c r="S7" s="160">
        <f t="shared" si="3"/>
        <v>0</v>
      </c>
      <c r="T7" s="160">
        <f t="shared" si="4"/>
        <v>65</v>
      </c>
      <c r="U7" s="160">
        <f t="shared" si="5"/>
        <v>1568</v>
      </c>
      <c r="V7" s="160">
        <f t="shared" si="6"/>
        <v>405</v>
      </c>
      <c r="W7" s="160">
        <f t="shared" si="7"/>
        <v>3827</v>
      </c>
    </row>
    <row r="8" spans="1:23" x14ac:dyDescent="0.25">
      <c r="A8" s="164" t="s">
        <v>262</v>
      </c>
      <c r="B8" s="28">
        <v>61</v>
      </c>
      <c r="C8" s="28">
        <v>575</v>
      </c>
      <c r="D8" s="28">
        <v>0</v>
      </c>
      <c r="E8" s="28">
        <v>0</v>
      </c>
      <c r="F8" s="28">
        <v>0</v>
      </c>
      <c r="G8" s="28">
        <v>0</v>
      </c>
      <c r="H8" s="28">
        <v>77</v>
      </c>
      <c r="I8" s="28">
        <v>246</v>
      </c>
      <c r="J8" s="28">
        <v>0</v>
      </c>
      <c r="K8" s="28">
        <v>180</v>
      </c>
      <c r="L8" s="28">
        <v>546</v>
      </c>
      <c r="M8" s="28">
        <v>18</v>
      </c>
      <c r="N8" s="29">
        <v>1703</v>
      </c>
      <c r="P8" s="160">
        <f t="shared" si="0"/>
        <v>61</v>
      </c>
      <c r="Q8" s="160">
        <f t="shared" si="1"/>
        <v>575</v>
      </c>
      <c r="R8" s="160">
        <f t="shared" si="2"/>
        <v>0</v>
      </c>
      <c r="S8" s="160">
        <f t="shared" si="3"/>
        <v>0</v>
      </c>
      <c r="T8" s="160">
        <f t="shared" si="4"/>
        <v>77</v>
      </c>
      <c r="U8" s="160">
        <f t="shared" si="5"/>
        <v>246</v>
      </c>
      <c r="V8" s="160">
        <f t="shared" si="6"/>
        <v>744</v>
      </c>
      <c r="W8" s="160">
        <f t="shared" si="7"/>
        <v>1703</v>
      </c>
    </row>
    <row r="9" spans="1:23" ht="26.25" x14ac:dyDescent="0.25">
      <c r="A9" s="164" t="s">
        <v>288</v>
      </c>
      <c r="B9" s="28">
        <v>16</v>
      </c>
      <c r="C9" s="28">
        <v>12</v>
      </c>
      <c r="D9" s="28">
        <v>0</v>
      </c>
      <c r="E9" s="28">
        <v>0</v>
      </c>
      <c r="F9" s="28">
        <v>7</v>
      </c>
      <c r="G9" s="28">
        <v>0</v>
      </c>
      <c r="H9" s="28">
        <v>12</v>
      </c>
      <c r="I9" s="28">
        <v>2</v>
      </c>
      <c r="J9" s="28">
        <v>0</v>
      </c>
      <c r="K9" s="28">
        <v>15</v>
      </c>
      <c r="L9" s="28">
        <v>24</v>
      </c>
      <c r="M9" s="28">
        <v>0</v>
      </c>
      <c r="N9" s="29">
        <v>88</v>
      </c>
      <c r="P9" s="160">
        <f t="shared" si="0"/>
        <v>16</v>
      </c>
      <c r="Q9" s="160">
        <f t="shared" si="1"/>
        <v>12</v>
      </c>
      <c r="R9" s="160">
        <f t="shared" si="2"/>
        <v>0</v>
      </c>
      <c r="S9" s="160">
        <f t="shared" si="3"/>
        <v>7</v>
      </c>
      <c r="T9" s="160">
        <f t="shared" si="4"/>
        <v>12</v>
      </c>
      <c r="U9" s="160">
        <f t="shared" si="5"/>
        <v>2</v>
      </c>
      <c r="V9" s="160">
        <f t="shared" si="6"/>
        <v>39</v>
      </c>
      <c r="W9" s="160">
        <f t="shared" si="7"/>
        <v>88</v>
      </c>
    </row>
    <row r="10" spans="1:23" x14ac:dyDescent="0.25">
      <c r="A10" s="164" t="s">
        <v>264</v>
      </c>
      <c r="B10" s="28">
        <v>44</v>
      </c>
      <c r="C10" s="28">
        <v>1648</v>
      </c>
      <c r="D10" s="28">
        <v>0</v>
      </c>
      <c r="E10" s="28">
        <v>20</v>
      </c>
      <c r="F10" s="28">
        <v>36</v>
      </c>
      <c r="G10" s="28">
        <v>0</v>
      </c>
      <c r="H10" s="28">
        <v>27</v>
      </c>
      <c r="I10" s="28">
        <v>408</v>
      </c>
      <c r="J10" s="28">
        <v>0</v>
      </c>
      <c r="K10" s="28">
        <v>88</v>
      </c>
      <c r="L10" s="28">
        <v>136</v>
      </c>
      <c r="M10" s="28">
        <v>0</v>
      </c>
      <c r="N10" s="29">
        <v>2407</v>
      </c>
      <c r="P10" s="160">
        <f t="shared" si="0"/>
        <v>44</v>
      </c>
      <c r="Q10" s="160">
        <f t="shared" si="1"/>
        <v>1648</v>
      </c>
      <c r="R10" s="160">
        <f t="shared" si="2"/>
        <v>20</v>
      </c>
      <c r="S10" s="160">
        <f t="shared" si="3"/>
        <v>36</v>
      </c>
      <c r="T10" s="160">
        <f t="shared" si="4"/>
        <v>27</v>
      </c>
      <c r="U10" s="160">
        <f t="shared" si="5"/>
        <v>408</v>
      </c>
      <c r="V10" s="160">
        <f t="shared" si="6"/>
        <v>224</v>
      </c>
      <c r="W10" s="160">
        <f t="shared" si="7"/>
        <v>2407</v>
      </c>
    </row>
    <row r="11" spans="1:23" x14ac:dyDescent="0.25">
      <c r="A11" s="164" t="s">
        <v>266</v>
      </c>
      <c r="B11" s="28">
        <v>107</v>
      </c>
      <c r="C11" s="28">
        <v>2119</v>
      </c>
      <c r="D11" s="28">
        <v>0</v>
      </c>
      <c r="E11" s="28">
        <v>152</v>
      </c>
      <c r="F11" s="28">
        <v>154</v>
      </c>
      <c r="G11" s="28">
        <v>0</v>
      </c>
      <c r="H11" s="28">
        <v>157</v>
      </c>
      <c r="I11" s="28">
        <v>1183</v>
      </c>
      <c r="J11" s="28">
        <v>0</v>
      </c>
      <c r="K11" s="28">
        <v>292</v>
      </c>
      <c r="L11" s="28">
        <v>1145</v>
      </c>
      <c r="M11" s="28">
        <v>0</v>
      </c>
      <c r="N11" s="29">
        <v>5309</v>
      </c>
      <c r="P11" s="160">
        <f t="shared" si="0"/>
        <v>107</v>
      </c>
      <c r="Q11" s="160">
        <f t="shared" si="1"/>
        <v>2119</v>
      </c>
      <c r="R11" s="160">
        <f t="shared" si="2"/>
        <v>152</v>
      </c>
      <c r="S11" s="160">
        <f t="shared" si="3"/>
        <v>154</v>
      </c>
      <c r="T11" s="160">
        <f t="shared" si="4"/>
        <v>157</v>
      </c>
      <c r="U11" s="160">
        <f t="shared" si="5"/>
        <v>1183</v>
      </c>
      <c r="V11" s="160">
        <f t="shared" si="6"/>
        <v>1437</v>
      </c>
      <c r="W11" s="160">
        <f t="shared" si="7"/>
        <v>5309</v>
      </c>
    </row>
    <row r="12" spans="1:23" x14ac:dyDescent="0.25">
      <c r="A12" s="164" t="s">
        <v>265</v>
      </c>
      <c r="B12" s="28">
        <v>18</v>
      </c>
      <c r="C12" s="28">
        <v>445</v>
      </c>
      <c r="D12" s="28">
        <v>0</v>
      </c>
      <c r="E12" s="28">
        <v>0</v>
      </c>
      <c r="F12" s="28">
        <v>0</v>
      </c>
      <c r="G12" s="28">
        <v>0</v>
      </c>
      <c r="H12" s="28">
        <v>19</v>
      </c>
      <c r="I12" s="28">
        <v>165</v>
      </c>
      <c r="J12" s="28">
        <v>0</v>
      </c>
      <c r="K12" s="28">
        <v>37</v>
      </c>
      <c r="L12" s="28">
        <v>134</v>
      </c>
      <c r="M12" s="28">
        <v>0</v>
      </c>
      <c r="N12" s="29">
        <v>818</v>
      </c>
      <c r="P12" s="160">
        <f t="shared" si="0"/>
        <v>18</v>
      </c>
      <c r="Q12" s="160">
        <f t="shared" si="1"/>
        <v>445</v>
      </c>
      <c r="R12" s="160">
        <f t="shared" si="2"/>
        <v>0</v>
      </c>
      <c r="S12" s="160">
        <f t="shared" si="3"/>
        <v>0</v>
      </c>
      <c r="T12" s="160">
        <f t="shared" si="4"/>
        <v>19</v>
      </c>
      <c r="U12" s="160">
        <f t="shared" si="5"/>
        <v>165</v>
      </c>
      <c r="V12" s="160">
        <f t="shared" si="6"/>
        <v>171</v>
      </c>
      <c r="W12" s="160">
        <f t="shared" si="7"/>
        <v>818</v>
      </c>
    </row>
    <row r="13" spans="1:23" x14ac:dyDescent="0.25">
      <c r="A13" s="163" t="s">
        <v>267</v>
      </c>
      <c r="B13" s="25">
        <v>39</v>
      </c>
      <c r="C13" s="25">
        <v>1324</v>
      </c>
      <c r="D13" s="25">
        <v>47</v>
      </c>
      <c r="E13" s="25">
        <v>10</v>
      </c>
      <c r="F13" s="25">
        <v>101</v>
      </c>
      <c r="G13" s="25">
        <v>0</v>
      </c>
      <c r="H13" s="25">
        <v>73</v>
      </c>
      <c r="I13" s="25">
        <v>402</v>
      </c>
      <c r="J13" s="25">
        <v>0</v>
      </c>
      <c r="K13" s="25">
        <v>22</v>
      </c>
      <c r="L13" s="25">
        <v>107</v>
      </c>
      <c r="M13" s="25">
        <v>0</v>
      </c>
      <c r="N13" s="26">
        <v>2125</v>
      </c>
      <c r="P13" s="160">
        <f t="shared" si="0"/>
        <v>39</v>
      </c>
      <c r="Q13" s="160">
        <f t="shared" si="1"/>
        <v>1371</v>
      </c>
      <c r="R13" s="160">
        <f t="shared" si="2"/>
        <v>10</v>
      </c>
      <c r="S13" s="160">
        <f t="shared" si="3"/>
        <v>101</v>
      </c>
      <c r="T13" s="160">
        <f t="shared" si="4"/>
        <v>73</v>
      </c>
      <c r="U13" s="160">
        <f t="shared" si="5"/>
        <v>402</v>
      </c>
      <c r="V13" s="160">
        <f t="shared" si="6"/>
        <v>129</v>
      </c>
      <c r="W13" s="160">
        <f t="shared" si="7"/>
        <v>2125</v>
      </c>
    </row>
    <row r="14" spans="1:23" x14ac:dyDescent="0.25">
      <c r="A14" s="163" t="s">
        <v>268</v>
      </c>
      <c r="B14" s="25">
        <v>24</v>
      </c>
      <c r="C14" s="25">
        <v>1253</v>
      </c>
      <c r="D14" s="25">
        <v>0</v>
      </c>
      <c r="E14" s="25">
        <v>5</v>
      </c>
      <c r="F14" s="25">
        <v>0</v>
      </c>
      <c r="G14" s="25">
        <v>0</v>
      </c>
      <c r="H14" s="25">
        <v>40</v>
      </c>
      <c r="I14" s="25">
        <v>298</v>
      </c>
      <c r="J14" s="25">
        <v>0</v>
      </c>
      <c r="K14" s="25">
        <v>16</v>
      </c>
      <c r="L14" s="25">
        <v>132</v>
      </c>
      <c r="M14" s="25">
        <v>0</v>
      </c>
      <c r="N14" s="26">
        <v>1768</v>
      </c>
      <c r="P14" s="160">
        <f t="shared" si="0"/>
        <v>24</v>
      </c>
      <c r="Q14" s="160">
        <f t="shared" si="1"/>
        <v>1253</v>
      </c>
      <c r="R14" s="160">
        <f t="shared" si="2"/>
        <v>5</v>
      </c>
      <c r="S14" s="160">
        <f t="shared" si="3"/>
        <v>0</v>
      </c>
      <c r="T14" s="160">
        <f t="shared" si="4"/>
        <v>40</v>
      </c>
      <c r="U14" s="160">
        <f t="shared" si="5"/>
        <v>298</v>
      </c>
      <c r="V14" s="160">
        <f t="shared" si="6"/>
        <v>148</v>
      </c>
      <c r="W14" s="160">
        <f t="shared" si="7"/>
        <v>1768</v>
      </c>
    </row>
    <row r="15" spans="1:23" x14ac:dyDescent="0.25">
      <c r="A15" s="163" t="s">
        <v>269</v>
      </c>
      <c r="B15" s="25">
        <v>31</v>
      </c>
      <c r="C15" s="25">
        <v>665</v>
      </c>
      <c r="D15" s="25">
        <v>0</v>
      </c>
      <c r="E15" s="25">
        <v>4</v>
      </c>
      <c r="F15" s="25">
        <v>101</v>
      </c>
      <c r="G15" s="25">
        <v>0</v>
      </c>
      <c r="H15" s="25">
        <v>22</v>
      </c>
      <c r="I15" s="25">
        <v>136</v>
      </c>
      <c r="J15" s="25">
        <v>0</v>
      </c>
      <c r="K15" s="25">
        <v>68</v>
      </c>
      <c r="L15" s="25">
        <v>85</v>
      </c>
      <c r="M15" s="25">
        <v>0</v>
      </c>
      <c r="N15" s="26">
        <v>1112</v>
      </c>
      <c r="P15" s="160">
        <f t="shared" si="0"/>
        <v>31</v>
      </c>
      <c r="Q15" s="160">
        <f t="shared" si="1"/>
        <v>665</v>
      </c>
      <c r="R15" s="160">
        <f t="shared" si="2"/>
        <v>4</v>
      </c>
      <c r="S15" s="160">
        <f t="shared" si="3"/>
        <v>101</v>
      </c>
      <c r="T15" s="160">
        <f t="shared" si="4"/>
        <v>22</v>
      </c>
      <c r="U15" s="160">
        <f t="shared" si="5"/>
        <v>136</v>
      </c>
      <c r="V15" s="160">
        <f t="shared" si="6"/>
        <v>153</v>
      </c>
      <c r="W15" s="160">
        <f t="shared" si="7"/>
        <v>1112</v>
      </c>
    </row>
    <row r="16" spans="1:23" x14ac:dyDescent="0.25">
      <c r="A16" s="164" t="s">
        <v>270</v>
      </c>
      <c r="B16" s="28">
        <v>44</v>
      </c>
      <c r="C16" s="28">
        <v>1199</v>
      </c>
      <c r="D16" s="28">
        <v>0</v>
      </c>
      <c r="E16" s="28">
        <v>17</v>
      </c>
      <c r="F16" s="28">
        <v>102</v>
      </c>
      <c r="G16" s="28">
        <v>0</v>
      </c>
      <c r="H16" s="28">
        <v>19</v>
      </c>
      <c r="I16" s="28">
        <v>413</v>
      </c>
      <c r="J16" s="28">
        <v>0</v>
      </c>
      <c r="K16" s="28">
        <v>12</v>
      </c>
      <c r="L16" s="28">
        <v>57</v>
      </c>
      <c r="M16" s="28">
        <v>0</v>
      </c>
      <c r="N16" s="29">
        <v>1863</v>
      </c>
      <c r="P16" s="160">
        <f t="shared" si="0"/>
        <v>44</v>
      </c>
      <c r="Q16" s="160">
        <f t="shared" si="1"/>
        <v>1199</v>
      </c>
      <c r="R16" s="160">
        <f t="shared" si="2"/>
        <v>17</v>
      </c>
      <c r="S16" s="160">
        <f t="shared" si="3"/>
        <v>102</v>
      </c>
      <c r="T16" s="160">
        <f t="shared" si="4"/>
        <v>19</v>
      </c>
      <c r="U16" s="160">
        <f t="shared" si="5"/>
        <v>413</v>
      </c>
      <c r="V16" s="160">
        <f t="shared" si="6"/>
        <v>69</v>
      </c>
      <c r="W16" s="160">
        <f t="shared" si="7"/>
        <v>1863</v>
      </c>
    </row>
    <row r="17" spans="1:23" ht="26.25" x14ac:dyDescent="0.25">
      <c r="A17" s="163" t="s">
        <v>290</v>
      </c>
      <c r="B17" s="25">
        <v>176</v>
      </c>
      <c r="C17" s="25">
        <v>1112</v>
      </c>
      <c r="D17" s="25">
        <v>0</v>
      </c>
      <c r="E17" s="25">
        <v>24</v>
      </c>
      <c r="F17" s="25">
        <v>190</v>
      </c>
      <c r="G17" s="25">
        <v>0</v>
      </c>
      <c r="H17" s="25">
        <v>154</v>
      </c>
      <c r="I17" s="25">
        <v>31</v>
      </c>
      <c r="J17" s="25">
        <v>0</v>
      </c>
      <c r="K17" s="25">
        <v>27</v>
      </c>
      <c r="L17" s="25">
        <v>88</v>
      </c>
      <c r="M17" s="25">
        <v>0</v>
      </c>
      <c r="N17" s="26">
        <v>1802</v>
      </c>
      <c r="P17" s="160">
        <f t="shared" si="0"/>
        <v>176</v>
      </c>
      <c r="Q17" s="160">
        <f t="shared" si="1"/>
        <v>1112</v>
      </c>
      <c r="R17" s="160">
        <f t="shared" si="2"/>
        <v>24</v>
      </c>
      <c r="S17" s="160">
        <f t="shared" si="3"/>
        <v>190</v>
      </c>
      <c r="T17" s="160">
        <f t="shared" si="4"/>
        <v>154</v>
      </c>
      <c r="U17" s="160">
        <f t="shared" si="5"/>
        <v>31</v>
      </c>
      <c r="V17" s="160">
        <f t="shared" si="6"/>
        <v>115</v>
      </c>
      <c r="W17" s="160">
        <f t="shared" si="7"/>
        <v>1802</v>
      </c>
    </row>
    <row r="18" spans="1:23" x14ac:dyDescent="0.25">
      <c r="A18" s="163" t="s">
        <v>272</v>
      </c>
      <c r="B18" s="25">
        <v>469</v>
      </c>
      <c r="C18" s="25">
        <v>2241</v>
      </c>
      <c r="D18" s="25">
        <v>0</v>
      </c>
      <c r="E18" s="25">
        <v>613</v>
      </c>
      <c r="F18" s="25">
        <v>249</v>
      </c>
      <c r="G18" s="25">
        <v>0</v>
      </c>
      <c r="H18" s="25">
        <v>346</v>
      </c>
      <c r="I18" s="25">
        <v>724</v>
      </c>
      <c r="J18" s="25">
        <v>0</v>
      </c>
      <c r="K18" s="25">
        <v>676</v>
      </c>
      <c r="L18" s="25">
        <v>3522</v>
      </c>
      <c r="M18" s="25">
        <v>0</v>
      </c>
      <c r="N18" s="26">
        <v>8840</v>
      </c>
      <c r="P18" s="160">
        <f t="shared" si="0"/>
        <v>469</v>
      </c>
      <c r="Q18" s="160">
        <f t="shared" si="1"/>
        <v>2241</v>
      </c>
      <c r="R18" s="160">
        <f t="shared" si="2"/>
        <v>613</v>
      </c>
      <c r="S18" s="160">
        <f t="shared" si="3"/>
        <v>249</v>
      </c>
      <c r="T18" s="160">
        <f t="shared" si="4"/>
        <v>346</v>
      </c>
      <c r="U18" s="160">
        <f t="shared" si="5"/>
        <v>724</v>
      </c>
      <c r="V18" s="160">
        <f t="shared" si="6"/>
        <v>4198</v>
      </c>
      <c r="W18" s="160">
        <f t="shared" si="7"/>
        <v>8840</v>
      </c>
    </row>
    <row r="19" spans="1:23" x14ac:dyDescent="0.25">
      <c r="A19" s="163" t="s">
        <v>274</v>
      </c>
      <c r="B19" s="25">
        <v>56</v>
      </c>
      <c r="C19" s="25">
        <v>2265</v>
      </c>
      <c r="D19" s="25">
        <v>0</v>
      </c>
      <c r="E19" s="25">
        <v>116</v>
      </c>
      <c r="F19" s="25">
        <v>365</v>
      </c>
      <c r="G19" s="25">
        <v>0</v>
      </c>
      <c r="H19" s="25">
        <v>52</v>
      </c>
      <c r="I19" s="25">
        <v>623</v>
      </c>
      <c r="J19" s="25">
        <v>0</v>
      </c>
      <c r="K19" s="25">
        <v>136</v>
      </c>
      <c r="L19" s="25">
        <v>623</v>
      </c>
      <c r="M19" s="25">
        <v>0</v>
      </c>
      <c r="N19" s="26">
        <v>4236</v>
      </c>
      <c r="P19" s="160">
        <f t="shared" si="0"/>
        <v>56</v>
      </c>
      <c r="Q19" s="160">
        <f t="shared" si="1"/>
        <v>2265</v>
      </c>
      <c r="R19" s="160">
        <f t="shared" si="2"/>
        <v>116</v>
      </c>
      <c r="S19" s="160">
        <f t="shared" si="3"/>
        <v>365</v>
      </c>
      <c r="T19" s="160">
        <f t="shared" si="4"/>
        <v>52</v>
      </c>
      <c r="U19" s="160">
        <f t="shared" si="5"/>
        <v>623</v>
      </c>
      <c r="V19" s="160">
        <f t="shared" si="6"/>
        <v>759</v>
      </c>
      <c r="W19" s="160">
        <f t="shared" si="7"/>
        <v>4236</v>
      </c>
    </row>
    <row r="20" spans="1:23" x14ac:dyDescent="0.25">
      <c r="A20" s="164" t="s">
        <v>273</v>
      </c>
      <c r="B20" s="28">
        <v>65</v>
      </c>
      <c r="C20" s="28">
        <v>640</v>
      </c>
      <c r="D20" s="28">
        <v>0</v>
      </c>
      <c r="E20" s="28">
        <v>4</v>
      </c>
      <c r="F20" s="28">
        <v>0</v>
      </c>
      <c r="G20" s="28">
        <v>0</v>
      </c>
      <c r="H20" s="28">
        <v>57</v>
      </c>
      <c r="I20" s="28">
        <v>171</v>
      </c>
      <c r="J20" s="28">
        <v>0</v>
      </c>
      <c r="K20" s="28">
        <v>26</v>
      </c>
      <c r="L20" s="28">
        <v>198</v>
      </c>
      <c r="M20" s="28">
        <v>0</v>
      </c>
      <c r="N20" s="29">
        <v>1161</v>
      </c>
      <c r="P20" s="160">
        <f t="shared" si="0"/>
        <v>65</v>
      </c>
      <c r="Q20" s="160">
        <f t="shared" si="1"/>
        <v>640</v>
      </c>
      <c r="R20" s="160">
        <f t="shared" si="2"/>
        <v>4</v>
      </c>
      <c r="S20" s="160">
        <f t="shared" si="3"/>
        <v>0</v>
      </c>
      <c r="T20" s="160">
        <f t="shared" si="4"/>
        <v>57</v>
      </c>
      <c r="U20" s="160">
        <f t="shared" si="5"/>
        <v>171</v>
      </c>
      <c r="V20" s="160">
        <f t="shared" si="6"/>
        <v>224</v>
      </c>
      <c r="W20" s="160">
        <f t="shared" si="7"/>
        <v>1161</v>
      </c>
    </row>
    <row r="21" spans="1:23" x14ac:dyDescent="0.25">
      <c r="A21" s="163" t="s">
        <v>275</v>
      </c>
      <c r="B21" s="25">
        <v>8</v>
      </c>
      <c r="C21" s="25">
        <v>1933</v>
      </c>
      <c r="D21" s="25">
        <v>0</v>
      </c>
      <c r="E21" s="25">
        <v>0</v>
      </c>
      <c r="F21" s="25">
        <v>0</v>
      </c>
      <c r="G21" s="25">
        <v>0</v>
      </c>
      <c r="H21" s="25">
        <v>3</v>
      </c>
      <c r="I21" s="25">
        <v>1112</v>
      </c>
      <c r="J21" s="25">
        <v>0</v>
      </c>
      <c r="K21" s="25">
        <v>18</v>
      </c>
      <c r="L21" s="25">
        <v>150</v>
      </c>
      <c r="M21" s="25">
        <v>0</v>
      </c>
      <c r="N21" s="26">
        <v>3224</v>
      </c>
      <c r="P21" s="160">
        <f t="shared" si="0"/>
        <v>8</v>
      </c>
      <c r="Q21" s="160">
        <f t="shared" si="1"/>
        <v>1933</v>
      </c>
      <c r="R21" s="160">
        <f t="shared" si="2"/>
        <v>0</v>
      </c>
      <c r="S21" s="160">
        <f t="shared" si="3"/>
        <v>0</v>
      </c>
      <c r="T21" s="160">
        <f t="shared" si="4"/>
        <v>3</v>
      </c>
      <c r="U21" s="160">
        <f t="shared" si="5"/>
        <v>1112</v>
      </c>
      <c r="V21" s="160">
        <f t="shared" si="6"/>
        <v>168</v>
      </c>
      <c r="W21" s="160">
        <f t="shared" si="7"/>
        <v>3224</v>
      </c>
    </row>
    <row r="22" spans="1:23" x14ac:dyDescent="0.25">
      <c r="A22" s="164" t="s">
        <v>276</v>
      </c>
      <c r="B22" s="28">
        <v>2</v>
      </c>
      <c r="C22" s="28">
        <v>18</v>
      </c>
      <c r="D22" s="28">
        <v>0</v>
      </c>
      <c r="E22" s="28">
        <v>32</v>
      </c>
      <c r="F22" s="28">
        <v>0</v>
      </c>
      <c r="G22" s="28">
        <v>0</v>
      </c>
      <c r="H22" s="28">
        <v>3</v>
      </c>
      <c r="I22" s="28">
        <v>0</v>
      </c>
      <c r="J22" s="28">
        <v>0</v>
      </c>
      <c r="K22" s="28">
        <v>22</v>
      </c>
      <c r="L22" s="28">
        <v>58</v>
      </c>
      <c r="M22" s="28">
        <v>0</v>
      </c>
      <c r="N22" s="29">
        <v>135</v>
      </c>
      <c r="P22" s="160">
        <f t="shared" si="0"/>
        <v>2</v>
      </c>
      <c r="Q22" s="160">
        <f t="shared" si="1"/>
        <v>18</v>
      </c>
      <c r="R22" s="160">
        <f t="shared" si="2"/>
        <v>32</v>
      </c>
      <c r="S22" s="160">
        <f t="shared" si="3"/>
        <v>0</v>
      </c>
      <c r="T22" s="160">
        <f t="shared" si="4"/>
        <v>3</v>
      </c>
      <c r="U22" s="160">
        <f t="shared" si="5"/>
        <v>0</v>
      </c>
      <c r="V22" s="160">
        <f t="shared" si="6"/>
        <v>80</v>
      </c>
      <c r="W22" s="160">
        <f t="shared" si="7"/>
        <v>135</v>
      </c>
    </row>
    <row r="23" spans="1:23" ht="26.25" x14ac:dyDescent="0.25">
      <c r="A23" s="164" t="s">
        <v>291</v>
      </c>
      <c r="B23" s="28">
        <v>14</v>
      </c>
      <c r="C23" s="28">
        <v>1547</v>
      </c>
      <c r="D23" s="28">
        <v>0</v>
      </c>
      <c r="E23" s="28">
        <v>0</v>
      </c>
      <c r="F23" s="28">
        <v>0</v>
      </c>
      <c r="G23" s="28">
        <v>0</v>
      </c>
      <c r="H23" s="28">
        <v>44</v>
      </c>
      <c r="I23" s="28">
        <v>1055</v>
      </c>
      <c r="J23" s="28">
        <v>0</v>
      </c>
      <c r="K23" s="28">
        <v>41</v>
      </c>
      <c r="L23" s="28">
        <v>587</v>
      </c>
      <c r="M23" s="28">
        <v>0</v>
      </c>
      <c r="N23" s="29">
        <v>3288</v>
      </c>
      <c r="P23" s="160">
        <f t="shared" si="0"/>
        <v>14</v>
      </c>
      <c r="Q23" s="160">
        <f t="shared" si="1"/>
        <v>1547</v>
      </c>
      <c r="R23" s="160">
        <f t="shared" si="2"/>
        <v>0</v>
      </c>
      <c r="S23" s="160">
        <f t="shared" si="3"/>
        <v>0</v>
      </c>
      <c r="T23" s="160">
        <f t="shared" si="4"/>
        <v>44</v>
      </c>
      <c r="U23" s="160">
        <f t="shared" si="5"/>
        <v>1055</v>
      </c>
      <c r="V23" s="160">
        <f t="shared" si="6"/>
        <v>628</v>
      </c>
      <c r="W23" s="160">
        <f t="shared" si="7"/>
        <v>3288</v>
      </c>
    </row>
    <row r="24" spans="1:23" x14ac:dyDescent="0.25">
      <c r="A24" s="164" t="s">
        <v>279</v>
      </c>
      <c r="B24" s="28">
        <v>30</v>
      </c>
      <c r="C24" s="28">
        <v>132</v>
      </c>
      <c r="D24" s="28">
        <v>0</v>
      </c>
      <c r="E24" s="28">
        <v>10</v>
      </c>
      <c r="F24" s="28">
        <v>0</v>
      </c>
      <c r="G24" s="28">
        <v>0</v>
      </c>
      <c r="H24" s="28">
        <v>94</v>
      </c>
      <c r="I24" s="28">
        <v>129</v>
      </c>
      <c r="J24" s="28">
        <v>92</v>
      </c>
      <c r="K24" s="28">
        <v>60</v>
      </c>
      <c r="L24" s="28">
        <v>256</v>
      </c>
      <c r="M24" s="28">
        <v>7</v>
      </c>
      <c r="N24" s="29">
        <v>810</v>
      </c>
      <c r="P24" s="160">
        <f t="shared" si="0"/>
        <v>30</v>
      </c>
      <c r="Q24" s="160">
        <f t="shared" si="1"/>
        <v>132</v>
      </c>
      <c r="R24" s="160">
        <f t="shared" si="2"/>
        <v>10</v>
      </c>
      <c r="S24" s="160">
        <f t="shared" si="3"/>
        <v>0</v>
      </c>
      <c r="T24" s="160">
        <f t="shared" si="4"/>
        <v>94</v>
      </c>
      <c r="U24" s="160">
        <f t="shared" si="5"/>
        <v>221</v>
      </c>
      <c r="V24" s="160">
        <f t="shared" si="6"/>
        <v>323</v>
      </c>
      <c r="W24" s="160">
        <f t="shared" si="7"/>
        <v>810</v>
      </c>
    </row>
    <row r="25" spans="1:23" ht="26.25" x14ac:dyDescent="0.25">
      <c r="A25" s="163" t="s">
        <v>278</v>
      </c>
      <c r="B25" s="25">
        <v>29</v>
      </c>
      <c r="C25" s="25">
        <v>64</v>
      </c>
      <c r="D25" s="25">
        <v>0</v>
      </c>
      <c r="E25" s="25">
        <v>0</v>
      </c>
      <c r="F25" s="25">
        <v>0</v>
      </c>
      <c r="G25" s="25">
        <v>0</v>
      </c>
      <c r="H25" s="25">
        <v>12</v>
      </c>
      <c r="I25" s="25">
        <v>20</v>
      </c>
      <c r="J25" s="25">
        <v>0</v>
      </c>
      <c r="K25" s="25">
        <v>33</v>
      </c>
      <c r="L25" s="25">
        <v>188</v>
      </c>
      <c r="M25" s="25">
        <v>0</v>
      </c>
      <c r="N25" s="26">
        <v>346</v>
      </c>
      <c r="P25" s="160">
        <f t="shared" si="0"/>
        <v>29</v>
      </c>
      <c r="Q25" s="160">
        <f t="shared" si="1"/>
        <v>64</v>
      </c>
      <c r="R25" s="160">
        <f t="shared" si="2"/>
        <v>0</v>
      </c>
      <c r="S25" s="160">
        <f t="shared" si="3"/>
        <v>0</v>
      </c>
      <c r="T25" s="160">
        <f t="shared" si="4"/>
        <v>12</v>
      </c>
      <c r="U25" s="160">
        <f t="shared" si="5"/>
        <v>20</v>
      </c>
      <c r="V25" s="160">
        <f t="shared" si="6"/>
        <v>221</v>
      </c>
      <c r="W25" s="160">
        <f t="shared" si="7"/>
        <v>346</v>
      </c>
    </row>
    <row r="26" spans="1:23" x14ac:dyDescent="0.25">
      <c r="A26" s="163" t="s">
        <v>280</v>
      </c>
      <c r="B26" s="25">
        <v>4</v>
      </c>
      <c r="C26" s="25">
        <v>306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310</v>
      </c>
      <c r="P26" s="160">
        <f t="shared" si="0"/>
        <v>4</v>
      </c>
      <c r="Q26" s="160">
        <f t="shared" si="1"/>
        <v>306</v>
      </c>
      <c r="R26" s="160">
        <f t="shared" si="2"/>
        <v>0</v>
      </c>
      <c r="S26" s="160">
        <f t="shared" si="3"/>
        <v>0</v>
      </c>
      <c r="T26" s="160">
        <f t="shared" si="4"/>
        <v>0</v>
      </c>
      <c r="U26" s="160">
        <f t="shared" si="5"/>
        <v>0</v>
      </c>
      <c r="V26" s="160">
        <f t="shared" si="6"/>
        <v>0</v>
      </c>
      <c r="W26" s="160">
        <f t="shared" si="7"/>
        <v>310</v>
      </c>
    </row>
    <row r="27" spans="1:23" ht="26.25" x14ac:dyDescent="0.25">
      <c r="A27" s="164" t="s">
        <v>293</v>
      </c>
      <c r="B27" s="28">
        <v>7</v>
      </c>
      <c r="C27" s="28">
        <v>463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470</v>
      </c>
      <c r="P27" s="160">
        <f t="shared" si="0"/>
        <v>7</v>
      </c>
      <c r="Q27" s="160">
        <f t="shared" si="1"/>
        <v>463</v>
      </c>
      <c r="R27" s="160">
        <f t="shared" si="2"/>
        <v>0</v>
      </c>
      <c r="S27" s="160">
        <f t="shared" si="3"/>
        <v>0</v>
      </c>
      <c r="T27" s="160">
        <f t="shared" si="4"/>
        <v>0</v>
      </c>
      <c r="U27" s="160">
        <f t="shared" si="5"/>
        <v>0</v>
      </c>
      <c r="V27" s="160">
        <f t="shared" si="6"/>
        <v>0</v>
      </c>
      <c r="W27" s="160">
        <f t="shared" si="7"/>
        <v>470</v>
      </c>
    </row>
    <row r="28" spans="1:23" x14ac:dyDescent="0.25">
      <c r="A28" s="163" t="s">
        <v>292</v>
      </c>
      <c r="B28" s="25">
        <v>4</v>
      </c>
      <c r="C28" s="25">
        <v>0</v>
      </c>
      <c r="D28" s="25">
        <v>0</v>
      </c>
      <c r="E28" s="25">
        <v>23</v>
      </c>
      <c r="F28" s="25">
        <v>0</v>
      </c>
      <c r="G28" s="25">
        <v>0</v>
      </c>
      <c r="H28" s="25">
        <v>8</v>
      </c>
      <c r="I28" s="25">
        <v>0</v>
      </c>
      <c r="J28" s="25">
        <v>0</v>
      </c>
      <c r="K28" s="25">
        <v>12</v>
      </c>
      <c r="L28" s="25">
        <v>1</v>
      </c>
      <c r="M28" s="25">
        <v>1</v>
      </c>
      <c r="N28" s="26">
        <v>49</v>
      </c>
      <c r="P28" s="160">
        <f t="shared" si="0"/>
        <v>4</v>
      </c>
      <c r="Q28" s="160">
        <f t="shared" si="1"/>
        <v>0</v>
      </c>
      <c r="R28" s="160">
        <f t="shared" si="2"/>
        <v>23</v>
      </c>
      <c r="S28" s="160">
        <f t="shared" si="3"/>
        <v>0</v>
      </c>
      <c r="T28" s="160">
        <f t="shared" si="4"/>
        <v>8</v>
      </c>
      <c r="U28" s="160">
        <f t="shared" si="5"/>
        <v>0</v>
      </c>
      <c r="V28" s="160">
        <f t="shared" si="6"/>
        <v>14</v>
      </c>
      <c r="W28" s="160">
        <f t="shared" si="7"/>
        <v>49</v>
      </c>
    </row>
    <row r="29" spans="1:23" x14ac:dyDescent="0.25">
      <c r="A29" s="163" t="s">
        <v>283</v>
      </c>
      <c r="B29" s="25">
        <v>22</v>
      </c>
      <c r="C29" s="25">
        <v>336</v>
      </c>
      <c r="D29" s="25">
        <v>0</v>
      </c>
      <c r="E29" s="25">
        <v>0</v>
      </c>
      <c r="F29" s="25">
        <v>0</v>
      </c>
      <c r="G29" s="25">
        <v>0</v>
      </c>
      <c r="H29" s="25">
        <v>48</v>
      </c>
      <c r="I29" s="25">
        <v>189</v>
      </c>
      <c r="J29" s="25">
        <v>0</v>
      </c>
      <c r="K29" s="25">
        <v>65</v>
      </c>
      <c r="L29" s="25">
        <v>412</v>
      </c>
      <c r="M29" s="25">
        <v>0</v>
      </c>
      <c r="N29" s="26">
        <v>1072</v>
      </c>
      <c r="P29" s="160">
        <f t="shared" si="0"/>
        <v>22</v>
      </c>
      <c r="Q29" s="160">
        <f t="shared" si="1"/>
        <v>336</v>
      </c>
      <c r="R29" s="160">
        <f t="shared" si="2"/>
        <v>0</v>
      </c>
      <c r="S29" s="160">
        <f t="shared" si="3"/>
        <v>0</v>
      </c>
      <c r="T29" s="160">
        <f t="shared" si="4"/>
        <v>48</v>
      </c>
      <c r="U29" s="160">
        <f t="shared" si="5"/>
        <v>189</v>
      </c>
      <c r="V29" s="160">
        <f t="shared" si="6"/>
        <v>477</v>
      </c>
      <c r="W29" s="160">
        <f t="shared" si="7"/>
        <v>1072</v>
      </c>
    </row>
    <row r="30" spans="1:23" x14ac:dyDescent="0.25">
      <c r="A30" s="164" t="s">
        <v>284</v>
      </c>
      <c r="B30" s="28">
        <v>203</v>
      </c>
      <c r="C30" s="28">
        <v>815</v>
      </c>
      <c r="D30" s="28">
        <v>0</v>
      </c>
      <c r="E30" s="28">
        <v>204</v>
      </c>
      <c r="F30" s="28">
        <v>77</v>
      </c>
      <c r="G30" s="28">
        <v>0</v>
      </c>
      <c r="H30" s="28">
        <v>108</v>
      </c>
      <c r="I30" s="28">
        <v>184</v>
      </c>
      <c r="J30" s="28">
        <v>0</v>
      </c>
      <c r="K30" s="28">
        <v>51</v>
      </c>
      <c r="L30" s="28">
        <v>263</v>
      </c>
      <c r="M30" s="28">
        <v>0</v>
      </c>
      <c r="N30" s="29">
        <v>1905</v>
      </c>
      <c r="P30" s="160">
        <f t="shared" si="0"/>
        <v>203</v>
      </c>
      <c r="Q30" s="160">
        <f t="shared" si="1"/>
        <v>815</v>
      </c>
      <c r="R30" s="160">
        <f t="shared" si="2"/>
        <v>204</v>
      </c>
      <c r="S30" s="160">
        <f t="shared" si="3"/>
        <v>77</v>
      </c>
      <c r="T30" s="160">
        <f t="shared" si="4"/>
        <v>108</v>
      </c>
      <c r="U30" s="160">
        <f t="shared" si="5"/>
        <v>184</v>
      </c>
      <c r="V30" s="160">
        <f t="shared" si="6"/>
        <v>314</v>
      </c>
      <c r="W30" s="160">
        <f t="shared" si="7"/>
        <v>1905</v>
      </c>
    </row>
    <row r="31" spans="1:23" ht="15.75" thickBot="1" x14ac:dyDescent="0.3">
      <c r="A31" s="30" t="s">
        <v>43</v>
      </c>
      <c r="B31" s="31">
        <v>1543</v>
      </c>
      <c r="C31" s="31">
        <v>22887</v>
      </c>
      <c r="D31" s="31">
        <v>47</v>
      </c>
      <c r="E31" s="31">
        <v>1263</v>
      </c>
      <c r="F31" s="31">
        <v>1382</v>
      </c>
      <c r="G31" s="31">
        <v>0</v>
      </c>
      <c r="H31" s="31">
        <v>1532</v>
      </c>
      <c r="I31" s="31">
        <v>9075</v>
      </c>
      <c r="J31" s="31">
        <v>92</v>
      </c>
      <c r="K31" s="31">
        <v>2130</v>
      </c>
      <c r="L31" s="31">
        <v>9010</v>
      </c>
      <c r="M31" s="31">
        <v>32</v>
      </c>
      <c r="N31" s="32">
        <v>48993</v>
      </c>
      <c r="P31" s="160">
        <f t="shared" si="0"/>
        <v>1543</v>
      </c>
      <c r="Q31" s="160">
        <f t="shared" si="1"/>
        <v>22934</v>
      </c>
      <c r="R31" s="160">
        <f t="shared" si="2"/>
        <v>1263</v>
      </c>
      <c r="S31" s="160">
        <f t="shared" si="3"/>
        <v>1382</v>
      </c>
      <c r="T31" s="160">
        <f t="shared" si="4"/>
        <v>1532</v>
      </c>
      <c r="U31" s="160">
        <f t="shared" si="5"/>
        <v>9167</v>
      </c>
      <c r="V31" s="160">
        <f t="shared" si="6"/>
        <v>11172</v>
      </c>
      <c r="W31" s="160">
        <f t="shared" si="7"/>
        <v>48993</v>
      </c>
    </row>
    <row r="39" spans="1:23" ht="15.75" thickBot="1" x14ac:dyDescent="0.3">
      <c r="A39" s="183" t="s">
        <v>48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23" ht="15.75" thickBot="1" x14ac:dyDescent="0.3">
      <c r="A40" s="185" t="s">
        <v>50</v>
      </c>
      <c r="B40" s="188" t="s">
        <v>42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191" t="s">
        <v>43</v>
      </c>
    </row>
    <row r="41" spans="1:23" ht="39" customHeight="1" thickBot="1" x14ac:dyDescent="0.3">
      <c r="A41" s="186"/>
      <c r="B41" s="194" t="s">
        <v>69</v>
      </c>
      <c r="C41" s="195"/>
      <c r="D41" s="196"/>
      <c r="E41" s="194" t="s">
        <v>70</v>
      </c>
      <c r="F41" s="195"/>
      <c r="G41" s="196"/>
      <c r="H41" s="194" t="s">
        <v>71</v>
      </c>
      <c r="I41" s="195"/>
      <c r="J41" s="196"/>
      <c r="K41" s="194" t="s">
        <v>72</v>
      </c>
      <c r="L41" s="195"/>
      <c r="M41" s="196"/>
      <c r="N41" s="192"/>
    </row>
    <row r="42" spans="1:23" ht="15.75" thickBot="1" x14ac:dyDescent="0.3">
      <c r="A42" s="187"/>
      <c r="B42" s="23" t="s">
        <v>5</v>
      </c>
      <c r="C42" s="23" t="s">
        <v>45</v>
      </c>
      <c r="D42" s="23" t="s">
        <v>44</v>
      </c>
      <c r="E42" s="23" t="s">
        <v>5</v>
      </c>
      <c r="F42" s="23" t="s">
        <v>45</v>
      </c>
      <c r="G42" s="23" t="s">
        <v>44</v>
      </c>
      <c r="H42" s="23" t="s">
        <v>5</v>
      </c>
      <c r="I42" s="23" t="s">
        <v>45</v>
      </c>
      <c r="J42" s="23" t="s">
        <v>44</v>
      </c>
      <c r="K42" s="23" t="s">
        <v>5</v>
      </c>
      <c r="L42" s="23" t="s">
        <v>45</v>
      </c>
      <c r="M42" s="23" t="s">
        <v>44</v>
      </c>
      <c r="N42" s="193"/>
    </row>
    <row r="43" spans="1:23" x14ac:dyDescent="0.25">
      <c r="A43" s="24" t="s">
        <v>55</v>
      </c>
      <c r="B43" s="35">
        <v>61</v>
      </c>
      <c r="C43" s="35">
        <v>3490</v>
      </c>
      <c r="D43" s="35">
        <v>0</v>
      </c>
      <c r="E43" s="35">
        <v>13</v>
      </c>
      <c r="F43" s="35">
        <v>0</v>
      </c>
      <c r="G43" s="35">
        <v>0</v>
      </c>
      <c r="H43" s="35">
        <v>222</v>
      </c>
      <c r="I43" s="35">
        <v>1990</v>
      </c>
      <c r="J43" s="35">
        <v>86</v>
      </c>
      <c r="K43" s="35">
        <v>149</v>
      </c>
      <c r="L43" s="35">
        <v>857</v>
      </c>
      <c r="M43" s="35">
        <v>13</v>
      </c>
      <c r="N43" s="36">
        <v>6881</v>
      </c>
      <c r="P43" s="169">
        <f>B43</f>
        <v>61</v>
      </c>
      <c r="Q43" s="169">
        <f>C43+D43</f>
        <v>3490</v>
      </c>
      <c r="R43" s="169">
        <f>E43</f>
        <v>13</v>
      </c>
      <c r="S43" s="169">
        <f>F43+G43</f>
        <v>0</v>
      </c>
      <c r="T43" s="169">
        <f>H43</f>
        <v>222</v>
      </c>
      <c r="U43" s="169">
        <f>I43+J43</f>
        <v>2076</v>
      </c>
      <c r="V43" s="169">
        <f>K43+L43+M43</f>
        <v>1019</v>
      </c>
      <c r="W43" s="169">
        <f>N43</f>
        <v>6881</v>
      </c>
    </row>
    <row r="44" spans="1:23" x14ac:dyDescent="0.25">
      <c r="A44" s="24" t="s">
        <v>58</v>
      </c>
      <c r="B44" s="35">
        <v>18</v>
      </c>
      <c r="C44" s="35">
        <v>160</v>
      </c>
      <c r="D44" s="35">
        <v>0</v>
      </c>
      <c r="E44" s="35">
        <v>39</v>
      </c>
      <c r="F44" s="35">
        <v>90</v>
      </c>
      <c r="G44" s="35">
        <v>0</v>
      </c>
      <c r="H44" s="35">
        <v>13</v>
      </c>
      <c r="I44" s="35">
        <v>60</v>
      </c>
      <c r="J44" s="35">
        <v>0</v>
      </c>
      <c r="K44" s="35">
        <v>64</v>
      </c>
      <c r="L44" s="35">
        <v>178</v>
      </c>
      <c r="M44" s="35">
        <v>0</v>
      </c>
      <c r="N44" s="36">
        <v>622</v>
      </c>
      <c r="P44" s="169">
        <f t="shared" ref="P44:P53" si="8">B44</f>
        <v>18</v>
      </c>
      <c r="Q44" s="169">
        <f t="shared" ref="Q44:Q53" si="9">C44+D44</f>
        <v>160</v>
      </c>
      <c r="R44" s="169">
        <f t="shared" ref="R44:R53" si="10">E44</f>
        <v>39</v>
      </c>
      <c r="S44" s="169">
        <f t="shared" ref="S44:S53" si="11">F44+G44</f>
        <v>90</v>
      </c>
      <c r="T44" s="169">
        <f t="shared" ref="T44:T53" si="12">H44</f>
        <v>13</v>
      </c>
      <c r="U44" s="169">
        <f t="shared" ref="U44:U53" si="13">I44+J44</f>
        <v>60</v>
      </c>
      <c r="V44" s="169">
        <f t="shared" ref="V44:V53" si="14">K44+L44+M44</f>
        <v>242</v>
      </c>
      <c r="W44" s="169">
        <f t="shared" ref="W44:W53" si="15">N44</f>
        <v>622</v>
      </c>
    </row>
    <row r="45" spans="1:23" x14ac:dyDescent="0.25">
      <c r="A45" s="24" t="s">
        <v>57</v>
      </c>
      <c r="B45" s="35">
        <v>392</v>
      </c>
      <c r="C45" s="35">
        <v>7402</v>
      </c>
      <c r="D45" s="35">
        <v>0</v>
      </c>
      <c r="E45" s="35">
        <v>128</v>
      </c>
      <c r="F45" s="35">
        <v>1149</v>
      </c>
      <c r="G45" s="35">
        <v>0</v>
      </c>
      <c r="H45" s="35">
        <v>217</v>
      </c>
      <c r="I45" s="35">
        <v>2551</v>
      </c>
      <c r="J45" s="35">
        <v>0</v>
      </c>
      <c r="K45" s="35">
        <v>146</v>
      </c>
      <c r="L45" s="35">
        <v>570</v>
      </c>
      <c r="M45" s="35">
        <v>0</v>
      </c>
      <c r="N45" s="36">
        <v>12555</v>
      </c>
      <c r="P45" s="169">
        <f t="shared" si="8"/>
        <v>392</v>
      </c>
      <c r="Q45" s="169">
        <f t="shared" si="9"/>
        <v>7402</v>
      </c>
      <c r="R45" s="169">
        <f t="shared" si="10"/>
        <v>128</v>
      </c>
      <c r="S45" s="169">
        <f t="shared" si="11"/>
        <v>1149</v>
      </c>
      <c r="T45" s="169">
        <f t="shared" si="12"/>
        <v>217</v>
      </c>
      <c r="U45" s="169">
        <f t="shared" si="13"/>
        <v>2551</v>
      </c>
      <c r="V45" s="169">
        <f t="shared" si="14"/>
        <v>716</v>
      </c>
      <c r="W45" s="169">
        <f t="shared" si="15"/>
        <v>12555</v>
      </c>
    </row>
    <row r="46" spans="1:23" x14ac:dyDescent="0.25">
      <c r="A46" s="24" t="s">
        <v>56</v>
      </c>
      <c r="B46" s="35">
        <v>81</v>
      </c>
      <c r="C46" s="35">
        <v>406</v>
      </c>
      <c r="D46" s="35">
        <v>0</v>
      </c>
      <c r="E46" s="35">
        <v>564</v>
      </c>
      <c r="F46" s="35">
        <v>0</v>
      </c>
      <c r="G46" s="35">
        <v>0</v>
      </c>
      <c r="H46" s="35">
        <v>0</v>
      </c>
      <c r="I46" s="35">
        <v>105</v>
      </c>
      <c r="J46" s="35">
        <v>0</v>
      </c>
      <c r="K46" s="35">
        <v>17</v>
      </c>
      <c r="L46" s="35">
        <v>421</v>
      </c>
      <c r="M46" s="35">
        <v>0</v>
      </c>
      <c r="N46" s="36">
        <v>1594</v>
      </c>
      <c r="P46" s="169">
        <f t="shared" si="8"/>
        <v>81</v>
      </c>
      <c r="Q46" s="169">
        <f t="shared" si="9"/>
        <v>406</v>
      </c>
      <c r="R46" s="169">
        <f t="shared" si="10"/>
        <v>564</v>
      </c>
      <c r="S46" s="169">
        <f t="shared" si="11"/>
        <v>0</v>
      </c>
      <c r="T46" s="169">
        <f t="shared" si="12"/>
        <v>0</v>
      </c>
      <c r="U46" s="169">
        <f t="shared" si="13"/>
        <v>105</v>
      </c>
      <c r="V46" s="169">
        <f t="shared" si="14"/>
        <v>438</v>
      </c>
      <c r="W46" s="169">
        <f t="shared" si="15"/>
        <v>1594</v>
      </c>
    </row>
    <row r="47" spans="1:23" x14ac:dyDescent="0.25">
      <c r="A47" s="24" t="s">
        <v>51</v>
      </c>
      <c r="B47" s="35">
        <v>68</v>
      </c>
      <c r="C47" s="35">
        <v>722</v>
      </c>
      <c r="D47" s="35">
        <v>47</v>
      </c>
      <c r="E47" s="35">
        <v>2</v>
      </c>
      <c r="F47" s="35">
        <v>0</v>
      </c>
      <c r="G47" s="35">
        <v>0</v>
      </c>
      <c r="H47" s="35">
        <v>158</v>
      </c>
      <c r="I47" s="35">
        <v>100</v>
      </c>
      <c r="J47" s="35">
        <v>6</v>
      </c>
      <c r="K47" s="35">
        <v>361</v>
      </c>
      <c r="L47" s="35">
        <v>1149</v>
      </c>
      <c r="M47" s="35">
        <v>0</v>
      </c>
      <c r="N47" s="36">
        <v>2613</v>
      </c>
      <c r="P47" s="169">
        <f t="shared" si="8"/>
        <v>68</v>
      </c>
      <c r="Q47" s="169">
        <f t="shared" si="9"/>
        <v>769</v>
      </c>
      <c r="R47" s="169">
        <f t="shared" si="10"/>
        <v>2</v>
      </c>
      <c r="S47" s="169">
        <f t="shared" si="11"/>
        <v>0</v>
      </c>
      <c r="T47" s="169">
        <f t="shared" si="12"/>
        <v>158</v>
      </c>
      <c r="U47" s="169">
        <f t="shared" si="13"/>
        <v>106</v>
      </c>
      <c r="V47" s="169">
        <f t="shared" si="14"/>
        <v>1510</v>
      </c>
      <c r="W47" s="169">
        <f t="shared" si="15"/>
        <v>2613</v>
      </c>
    </row>
    <row r="48" spans="1:23" x14ac:dyDescent="0.25">
      <c r="A48" s="24" t="s">
        <v>54</v>
      </c>
      <c r="B48" s="35">
        <v>470</v>
      </c>
      <c r="C48" s="35">
        <v>3384</v>
      </c>
      <c r="D48" s="35">
        <v>0</v>
      </c>
      <c r="E48" s="35">
        <v>160</v>
      </c>
      <c r="F48" s="35">
        <v>106</v>
      </c>
      <c r="G48" s="35">
        <v>0</v>
      </c>
      <c r="H48" s="35">
        <v>445</v>
      </c>
      <c r="I48" s="35">
        <v>1111</v>
      </c>
      <c r="J48" s="35">
        <v>0</v>
      </c>
      <c r="K48" s="35">
        <v>473</v>
      </c>
      <c r="L48" s="35">
        <v>1517</v>
      </c>
      <c r="M48" s="35">
        <v>0</v>
      </c>
      <c r="N48" s="36">
        <v>7666</v>
      </c>
      <c r="P48" s="169">
        <f t="shared" si="8"/>
        <v>470</v>
      </c>
      <c r="Q48" s="169">
        <f t="shared" si="9"/>
        <v>3384</v>
      </c>
      <c r="R48" s="169">
        <f t="shared" si="10"/>
        <v>160</v>
      </c>
      <c r="S48" s="169">
        <f t="shared" si="11"/>
        <v>106</v>
      </c>
      <c r="T48" s="169">
        <f t="shared" si="12"/>
        <v>445</v>
      </c>
      <c r="U48" s="169">
        <f t="shared" si="13"/>
        <v>1111</v>
      </c>
      <c r="V48" s="169">
        <f t="shared" si="14"/>
        <v>1990</v>
      </c>
      <c r="W48" s="169">
        <f t="shared" si="15"/>
        <v>7666</v>
      </c>
    </row>
    <row r="49" spans="1:23" x14ac:dyDescent="0.25">
      <c r="A49" s="24" t="s">
        <v>52</v>
      </c>
      <c r="B49" s="35">
        <v>129</v>
      </c>
      <c r="C49" s="35">
        <v>4039</v>
      </c>
      <c r="D49" s="35">
        <v>0</v>
      </c>
      <c r="E49" s="35">
        <v>2</v>
      </c>
      <c r="F49" s="35">
        <v>6</v>
      </c>
      <c r="G49" s="35">
        <v>0</v>
      </c>
      <c r="H49" s="35">
        <v>178</v>
      </c>
      <c r="I49" s="35">
        <v>2355</v>
      </c>
      <c r="J49" s="35">
        <v>0</v>
      </c>
      <c r="K49" s="35">
        <v>430</v>
      </c>
      <c r="L49" s="35">
        <v>1991</v>
      </c>
      <c r="M49" s="35">
        <v>18</v>
      </c>
      <c r="N49" s="36">
        <v>9148</v>
      </c>
      <c r="P49" s="169">
        <f t="shared" si="8"/>
        <v>129</v>
      </c>
      <c r="Q49" s="169">
        <f t="shared" si="9"/>
        <v>4039</v>
      </c>
      <c r="R49" s="169">
        <f t="shared" si="10"/>
        <v>2</v>
      </c>
      <c r="S49" s="169">
        <f t="shared" si="11"/>
        <v>6</v>
      </c>
      <c r="T49" s="169">
        <f t="shared" si="12"/>
        <v>178</v>
      </c>
      <c r="U49" s="169">
        <f t="shared" si="13"/>
        <v>2355</v>
      </c>
      <c r="V49" s="169">
        <f t="shared" si="14"/>
        <v>2439</v>
      </c>
      <c r="W49" s="169">
        <f t="shared" si="15"/>
        <v>9148</v>
      </c>
    </row>
    <row r="50" spans="1:23" x14ac:dyDescent="0.25">
      <c r="A50" s="24" t="s">
        <v>59</v>
      </c>
      <c r="B50" s="35">
        <v>180</v>
      </c>
      <c r="C50" s="35">
        <v>310</v>
      </c>
      <c r="D50" s="35">
        <v>0</v>
      </c>
      <c r="E50" s="35">
        <v>68</v>
      </c>
      <c r="F50" s="35">
        <v>13</v>
      </c>
      <c r="G50" s="35">
        <v>0</v>
      </c>
      <c r="H50" s="35">
        <v>194</v>
      </c>
      <c r="I50" s="35">
        <v>128</v>
      </c>
      <c r="J50" s="35">
        <v>0</v>
      </c>
      <c r="K50" s="35">
        <v>205</v>
      </c>
      <c r="L50" s="35">
        <v>384</v>
      </c>
      <c r="M50" s="35">
        <v>1</v>
      </c>
      <c r="N50" s="36">
        <v>1483</v>
      </c>
      <c r="P50" s="169">
        <f t="shared" si="8"/>
        <v>180</v>
      </c>
      <c r="Q50" s="169">
        <f t="shared" si="9"/>
        <v>310</v>
      </c>
      <c r="R50" s="169">
        <f t="shared" si="10"/>
        <v>68</v>
      </c>
      <c r="S50" s="169">
        <f t="shared" si="11"/>
        <v>13</v>
      </c>
      <c r="T50" s="169">
        <f t="shared" si="12"/>
        <v>194</v>
      </c>
      <c r="U50" s="169">
        <f t="shared" si="13"/>
        <v>128</v>
      </c>
      <c r="V50" s="169">
        <f t="shared" si="14"/>
        <v>590</v>
      </c>
      <c r="W50" s="169">
        <f t="shared" si="15"/>
        <v>1483</v>
      </c>
    </row>
    <row r="51" spans="1:23" x14ac:dyDescent="0.25">
      <c r="A51" s="24" t="s">
        <v>53</v>
      </c>
      <c r="B51" s="35">
        <v>119</v>
      </c>
      <c r="C51" s="35">
        <v>1839</v>
      </c>
      <c r="D51" s="35">
        <v>0</v>
      </c>
      <c r="E51" s="35">
        <v>262</v>
      </c>
      <c r="F51" s="35">
        <v>0</v>
      </c>
      <c r="G51" s="35">
        <v>0</v>
      </c>
      <c r="H51" s="35">
        <v>56</v>
      </c>
      <c r="I51" s="35">
        <v>268</v>
      </c>
      <c r="J51" s="35">
        <v>0</v>
      </c>
      <c r="K51" s="35">
        <v>161</v>
      </c>
      <c r="L51" s="35">
        <v>1702</v>
      </c>
      <c r="M51" s="35">
        <v>0</v>
      </c>
      <c r="N51" s="36">
        <v>4407</v>
      </c>
      <c r="P51" s="169">
        <f t="shared" si="8"/>
        <v>119</v>
      </c>
      <c r="Q51" s="169">
        <f t="shared" si="9"/>
        <v>1839</v>
      </c>
      <c r="R51" s="169">
        <f t="shared" si="10"/>
        <v>262</v>
      </c>
      <c r="S51" s="169">
        <f t="shared" si="11"/>
        <v>0</v>
      </c>
      <c r="T51" s="169">
        <f t="shared" si="12"/>
        <v>56</v>
      </c>
      <c r="U51" s="169">
        <f t="shared" si="13"/>
        <v>268</v>
      </c>
      <c r="V51" s="169">
        <f t="shared" si="14"/>
        <v>1863</v>
      </c>
      <c r="W51" s="169">
        <f t="shared" si="15"/>
        <v>4407</v>
      </c>
    </row>
    <row r="52" spans="1:23" x14ac:dyDescent="0.25">
      <c r="A52" s="24" t="s">
        <v>60</v>
      </c>
      <c r="B52" s="35">
        <v>25</v>
      </c>
      <c r="C52" s="35">
        <v>1135</v>
      </c>
      <c r="D52" s="35">
        <v>0</v>
      </c>
      <c r="E52" s="35">
        <v>25</v>
      </c>
      <c r="F52" s="35">
        <v>18</v>
      </c>
      <c r="G52" s="35">
        <v>0</v>
      </c>
      <c r="H52" s="35">
        <v>49</v>
      </c>
      <c r="I52" s="35">
        <v>407</v>
      </c>
      <c r="J52" s="35">
        <v>0</v>
      </c>
      <c r="K52" s="35">
        <v>124</v>
      </c>
      <c r="L52" s="35">
        <v>241</v>
      </c>
      <c r="M52" s="35">
        <v>0</v>
      </c>
      <c r="N52" s="36">
        <v>2024</v>
      </c>
      <c r="P52" s="169">
        <f t="shared" si="8"/>
        <v>25</v>
      </c>
      <c r="Q52" s="169">
        <f t="shared" si="9"/>
        <v>1135</v>
      </c>
      <c r="R52" s="169">
        <f t="shared" si="10"/>
        <v>25</v>
      </c>
      <c r="S52" s="169">
        <f t="shared" si="11"/>
        <v>18</v>
      </c>
      <c r="T52" s="169">
        <f t="shared" si="12"/>
        <v>49</v>
      </c>
      <c r="U52" s="169">
        <f t="shared" si="13"/>
        <v>407</v>
      </c>
      <c r="V52" s="169">
        <f t="shared" si="14"/>
        <v>365</v>
      </c>
      <c r="W52" s="169">
        <f t="shared" si="15"/>
        <v>2024</v>
      </c>
    </row>
    <row r="53" spans="1:23" ht="15.75" thickBot="1" x14ac:dyDescent="0.3">
      <c r="A53" s="30" t="s">
        <v>43</v>
      </c>
      <c r="B53" s="31">
        <v>1543</v>
      </c>
      <c r="C53" s="31">
        <v>22887</v>
      </c>
      <c r="D53" s="31">
        <v>47</v>
      </c>
      <c r="E53" s="31">
        <v>1263</v>
      </c>
      <c r="F53" s="31">
        <v>1382</v>
      </c>
      <c r="G53" s="31">
        <v>0</v>
      </c>
      <c r="H53" s="31">
        <v>1532</v>
      </c>
      <c r="I53" s="31">
        <v>9075</v>
      </c>
      <c r="J53" s="31">
        <v>92</v>
      </c>
      <c r="K53" s="31">
        <v>2130</v>
      </c>
      <c r="L53" s="31">
        <v>9010</v>
      </c>
      <c r="M53" s="31">
        <v>32</v>
      </c>
      <c r="N53" s="32">
        <v>48993</v>
      </c>
      <c r="P53" s="169">
        <f t="shared" si="8"/>
        <v>1543</v>
      </c>
      <c r="Q53" s="169">
        <f t="shared" si="9"/>
        <v>22934</v>
      </c>
      <c r="R53" s="169">
        <f t="shared" si="10"/>
        <v>1263</v>
      </c>
      <c r="S53" s="169">
        <f t="shared" si="11"/>
        <v>1382</v>
      </c>
      <c r="T53" s="169">
        <f t="shared" si="12"/>
        <v>1532</v>
      </c>
      <c r="U53" s="169">
        <f t="shared" si="13"/>
        <v>9167</v>
      </c>
      <c r="V53" s="169">
        <f t="shared" si="14"/>
        <v>11172</v>
      </c>
      <c r="W53" s="169">
        <f t="shared" si="15"/>
        <v>48993</v>
      </c>
    </row>
  </sheetData>
  <sortState ref="A5:N30">
    <sortCondition ref="A5:A30"/>
  </sortState>
  <mergeCells count="16">
    <mergeCell ref="A39:N39"/>
    <mergeCell ref="A40:A42"/>
    <mergeCell ref="B40:M40"/>
    <mergeCell ref="N40:N42"/>
    <mergeCell ref="B41:D41"/>
    <mergeCell ref="E41:G41"/>
    <mergeCell ref="H41:J41"/>
    <mergeCell ref="K41:M41"/>
    <mergeCell ref="A1:N1"/>
    <mergeCell ref="A2:A4"/>
    <mergeCell ref="B2:M2"/>
    <mergeCell ref="N2:N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35</vt:i4>
      </vt:variant>
    </vt:vector>
  </HeadingPairs>
  <TitlesOfParts>
    <vt:vector size="35" baseType="lpstr">
      <vt:lpstr>3.1</vt:lpstr>
      <vt:lpstr>3.3</vt:lpstr>
      <vt:lpstr>3.2</vt:lpstr>
      <vt:lpstr>3.4</vt:lpstr>
      <vt:lpstr>3.5</vt:lpstr>
      <vt:lpstr>3.6</vt:lpstr>
      <vt:lpstr>4.1</vt:lpstr>
      <vt:lpstr>4.4</vt:lpstr>
      <vt:lpstr>4.5</vt:lpstr>
      <vt:lpstr>4.6</vt:lpstr>
      <vt:lpstr>5.1</vt:lpstr>
      <vt:lpstr>6.1</vt:lpstr>
      <vt:lpstr>6.2</vt:lpstr>
      <vt:lpstr>7.1</vt:lpstr>
      <vt:lpstr>7.2</vt:lpstr>
      <vt:lpstr>7.3</vt:lpstr>
      <vt:lpstr>7.4</vt:lpstr>
      <vt:lpstr>7.5</vt:lpstr>
      <vt:lpstr>7.6</vt:lpstr>
      <vt:lpstr>8.1</vt:lpstr>
      <vt:lpstr>8.2</vt:lpstr>
      <vt:lpstr>8.3</vt:lpstr>
      <vt:lpstr>10.1 a 10.2</vt:lpstr>
      <vt:lpstr>9.1</vt:lpstr>
      <vt:lpstr>11.1</vt:lpstr>
      <vt:lpstr>11.2</vt:lpstr>
      <vt:lpstr>11.3</vt:lpstr>
      <vt:lpstr>11.4</vt:lpstr>
      <vt:lpstr>11 mnop</vt:lpstr>
      <vt:lpstr>12.1</vt:lpstr>
      <vt:lpstr>12.2</vt:lpstr>
      <vt:lpstr>12.3</vt:lpstr>
      <vt:lpstr>15.1</vt:lpstr>
      <vt:lpstr>15.2</vt:lpstr>
      <vt:lpstr>15.3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Vladimír</dc:creator>
  <cp:lastModifiedBy>Vojtěch Vladimír</cp:lastModifiedBy>
  <cp:lastPrinted>2012-09-04T13:56:09Z</cp:lastPrinted>
  <dcterms:created xsi:type="dcterms:W3CDTF">2012-08-22T07:38:13Z</dcterms:created>
  <dcterms:modified xsi:type="dcterms:W3CDTF">2013-08-15T07:55:03Z</dcterms:modified>
</cp:coreProperties>
</file>