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65" yWindow="135" windowWidth="9540" windowHeight="11640" tabRatio="846"/>
  </bookViews>
  <sheets>
    <sheet name="Obsah" sheetId="1" r:id="rId1"/>
    <sheet name="Tabulka 1" sheetId="2" r:id="rId2"/>
    <sheet name="Tabulka 2" sheetId="6" r:id="rId3"/>
    <sheet name="Tabulka 3a" sheetId="12" r:id="rId4"/>
    <sheet name="Tabulka 3b" sheetId="7" r:id="rId5"/>
    <sheet name="Tabulka 4" sheetId="8" r:id="rId6"/>
    <sheet name="Tabulka 5" sheetId="9" r:id="rId7"/>
    <sheet name="Tabulka 6" sheetId="10" r:id="rId8"/>
    <sheet name="Tabulka 7" sheetId="11" r:id="rId9"/>
    <sheet name="Tabulka 8" sheetId="3" r:id="rId10"/>
  </sheets>
  <calcPr calcId="145621"/>
</workbook>
</file>

<file path=xl/calcChain.xml><?xml version="1.0" encoding="utf-8"?>
<calcChain xmlns="http://schemas.openxmlformats.org/spreadsheetml/2006/main">
  <c r="R14" i="7" l="1"/>
  <c r="I43" i="12"/>
  <c r="H10" i="11" l="1"/>
  <c r="G10" i="11"/>
  <c r="F10" i="11"/>
  <c r="E10" i="11"/>
  <c r="D10" i="11"/>
  <c r="C10" i="11"/>
  <c r="S15" i="7" l="1"/>
  <c r="R15" i="7"/>
  <c r="H43" i="12" l="1"/>
  <c r="I15" i="12"/>
  <c r="B18" i="6"/>
  <c r="E6" i="9"/>
  <c r="H6" i="9"/>
  <c r="I11" i="8"/>
  <c r="F11" i="8"/>
  <c r="G11" i="8"/>
  <c r="H11" i="8"/>
  <c r="Q17" i="7" l="1"/>
  <c r="F11" i="2"/>
  <c r="Q33" i="3" l="1"/>
  <c r="S7" i="7" l="1"/>
  <c r="S6" i="7"/>
  <c r="S3" i="7"/>
  <c r="S17" i="7" s="1"/>
  <c r="I17" i="7"/>
  <c r="G17" i="7"/>
  <c r="C17" i="7"/>
  <c r="E17" i="7"/>
  <c r="S16" i="7"/>
  <c r="R16" i="7"/>
  <c r="S14" i="7"/>
  <c r="S13" i="7"/>
  <c r="R13" i="7"/>
  <c r="S12" i="7"/>
  <c r="R12" i="7"/>
  <c r="S11" i="7"/>
  <c r="R11" i="7"/>
  <c r="S10" i="7"/>
  <c r="S9" i="7"/>
  <c r="R9" i="7"/>
  <c r="S8" i="7"/>
  <c r="R6" i="7"/>
  <c r="S5" i="7"/>
  <c r="R5" i="7"/>
  <c r="R4" i="7"/>
  <c r="S4" i="7"/>
  <c r="R3" i="7"/>
  <c r="M17" i="7"/>
  <c r="L17" i="7"/>
  <c r="K17" i="7"/>
  <c r="J17" i="7"/>
  <c r="H17" i="7"/>
  <c r="F17" i="7"/>
  <c r="D17" i="7"/>
  <c r="B17" i="7"/>
  <c r="I47" i="8" l="1"/>
  <c r="I48" i="8" s="1"/>
  <c r="H47" i="8"/>
  <c r="G43" i="12"/>
  <c r="F43" i="12"/>
  <c r="G15" i="12"/>
  <c r="F15" i="12"/>
  <c r="F18" i="6"/>
  <c r="E18" i="6"/>
  <c r="D18" i="6"/>
  <c r="C18" i="6"/>
  <c r="I11" i="2"/>
  <c r="H11" i="2"/>
  <c r="F47" i="8"/>
  <c r="F48" i="8" s="1"/>
  <c r="G47" i="8"/>
  <c r="G11" i="2"/>
  <c r="G44" i="12" l="1"/>
  <c r="H48" i="8"/>
  <c r="G48" i="8"/>
  <c r="F44" i="12"/>
  <c r="I44" i="12"/>
  <c r="I6" i="9"/>
  <c r="H33" i="3"/>
  <c r="I33" i="3"/>
  <c r="J33" i="3"/>
  <c r="K33" i="3"/>
  <c r="L33" i="3"/>
  <c r="M33" i="3"/>
  <c r="N33" i="3"/>
  <c r="O33" i="3"/>
  <c r="P33" i="3"/>
  <c r="R7" i="7" l="1"/>
  <c r="R10" i="7"/>
  <c r="R8" i="7"/>
  <c r="F6" i="9" l="1"/>
  <c r="G6" i="9"/>
  <c r="K6" i="9"/>
  <c r="J6" i="9"/>
  <c r="H15" i="12"/>
  <c r="H44" i="12"/>
  <c r="R17" i="7"/>
</calcChain>
</file>

<file path=xl/sharedStrings.xml><?xml version="1.0" encoding="utf-8"?>
<sst xmlns="http://schemas.openxmlformats.org/spreadsheetml/2006/main" count="839" uniqueCount="517">
  <si>
    <t>Číslo soutěže</t>
  </si>
  <si>
    <t>Místo konání</t>
  </si>
  <si>
    <t>Počet osob</t>
  </si>
  <si>
    <t>Termín konání</t>
  </si>
  <si>
    <t>Délka pobytu</t>
  </si>
  <si>
    <t>Účastnický poplatek</t>
  </si>
  <si>
    <t>Cestovné -zahraniční</t>
  </si>
  <si>
    <t>Cestovné -tuzemské</t>
  </si>
  <si>
    <t>Ubytování</t>
  </si>
  <si>
    <t>Stravování</t>
  </si>
  <si>
    <t>Víza</t>
  </si>
  <si>
    <t>Pojištění</t>
  </si>
  <si>
    <t>Ostatní</t>
  </si>
  <si>
    <t>Požadovaná výše dotace na rok 2013</t>
  </si>
  <si>
    <t>MA  1</t>
  </si>
  <si>
    <t>Mezinárodní matematická olympiáda, IČO  00444871</t>
  </si>
  <si>
    <t>6+2</t>
  </si>
  <si>
    <t>MA  2</t>
  </si>
  <si>
    <t>Středoevropská matematická olympiáda, IČO  00444871</t>
  </si>
  <si>
    <t>5+2</t>
  </si>
  <si>
    <t xml:space="preserve">MA  3 </t>
  </si>
  <si>
    <t>Mezinárodní fyzikální olympiáda, IČO  00444871</t>
  </si>
  <si>
    <t>MA  4</t>
  </si>
  <si>
    <t>Mezinárodní turnaj mladých fyziků, IČO  00444871</t>
  </si>
  <si>
    <t>5+3</t>
  </si>
  <si>
    <t>MA  5</t>
  </si>
  <si>
    <t>Mezinárodní olympiáda v informatice, IČO  00444871</t>
  </si>
  <si>
    <t>4+2</t>
  </si>
  <si>
    <t>MA  6</t>
  </si>
  <si>
    <t>Středoevropská olympiáda v informatice, IČO  00444871</t>
  </si>
  <si>
    <t>3+1</t>
  </si>
  <si>
    <t>MA  8</t>
  </si>
  <si>
    <t>Mezinárodní biologická olympiáda (IBO), IČO 60460709</t>
  </si>
  <si>
    <t>Mezinárodní astronomická olympiáda (IAO), IČO 00444537</t>
  </si>
  <si>
    <t>10+4</t>
  </si>
  <si>
    <t>MA  12</t>
  </si>
  <si>
    <t>Mezinárodní olympiáda v astronomii a astrofyzice (IOAA), IČO 00444537</t>
  </si>
  <si>
    <t>7+2</t>
  </si>
  <si>
    <t>International Linguistics Olympiad, IČO 00216208</t>
  </si>
  <si>
    <t>CELKEM</t>
  </si>
  <si>
    <t>Česko-slovenský Autoopravář Junior, IČO 00219321</t>
  </si>
  <si>
    <t>ČR, Mladá Boleslav</t>
  </si>
  <si>
    <t>22+22</t>
  </si>
  <si>
    <t>Česká repulika, Brno</t>
  </si>
  <si>
    <t>32+14</t>
  </si>
  <si>
    <t>Tabulka č. 2</t>
  </si>
  <si>
    <t>Tabulka č. 1</t>
  </si>
  <si>
    <t>Tabulka č. 4</t>
  </si>
  <si>
    <t>Tabulka č. 5</t>
  </si>
  <si>
    <t>Tabulka č. 6</t>
  </si>
  <si>
    <t>Tabulka č. 7</t>
  </si>
  <si>
    <t>Tabulka č. 8</t>
  </si>
  <si>
    <t>Finanční prostředky po krajích k zabezpečení jednotlivých ústředních kol</t>
  </si>
  <si>
    <t>Kontrolní součty podle způsobu převodu FP</t>
  </si>
  <si>
    <t>Ozn.</t>
  </si>
  <si>
    <t>Kraj</t>
  </si>
  <si>
    <t>Soutěž</t>
  </si>
  <si>
    <t>Adresa</t>
  </si>
  <si>
    <t>Finanční prostředky</t>
  </si>
  <si>
    <t>Požadované</t>
  </si>
  <si>
    <t xml:space="preserve"> z toho OON</t>
  </si>
  <si>
    <t>Přidělené</t>
  </si>
  <si>
    <t>z toho OON</t>
  </si>
  <si>
    <t>PHA</t>
  </si>
  <si>
    <t>B/31</t>
  </si>
  <si>
    <t>ZLK</t>
  </si>
  <si>
    <t>LBK</t>
  </si>
  <si>
    <t>B/33</t>
  </si>
  <si>
    <t>KHK</t>
  </si>
  <si>
    <t>Zimní olympiáda DDŠ a VÚ</t>
  </si>
  <si>
    <t>B/37</t>
  </si>
  <si>
    <t>STK</t>
  </si>
  <si>
    <t>Letní olympiáda VÚ a DDŠ – dívky</t>
  </si>
  <si>
    <t>B/38</t>
  </si>
  <si>
    <t>JMK</t>
  </si>
  <si>
    <t>Mistrovství ČR v grafických předmětech</t>
  </si>
  <si>
    <t>A/15</t>
  </si>
  <si>
    <t>JHM</t>
  </si>
  <si>
    <t>A/20</t>
  </si>
  <si>
    <t>JHČ</t>
  </si>
  <si>
    <t>Hudební festival SPgŠ a VOŠ pedagogických</t>
  </si>
  <si>
    <t>Práce s grafickými programy na stavební průmyslovce</t>
  </si>
  <si>
    <t>Soběslavská růže</t>
  </si>
  <si>
    <t>Atletický čtyřboj žáků zákl., praktických a speciálních škol</t>
  </si>
  <si>
    <t>CELKEM (A)</t>
  </si>
  <si>
    <t>B/4</t>
  </si>
  <si>
    <t>B/25</t>
  </si>
  <si>
    <t>Celostátní sportovní hry sluchově postižené mládeže</t>
  </si>
  <si>
    <t>MSK</t>
  </si>
  <si>
    <t>Nejmilejší koncert</t>
  </si>
  <si>
    <t>Soutěž dovednosti mladých grafiků</t>
  </si>
  <si>
    <t>B/61</t>
  </si>
  <si>
    <t>CELKEM (B)</t>
  </si>
  <si>
    <t>CELKEM (A+B)</t>
  </si>
  <si>
    <t>kraj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</si>
  <si>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</si>
  <si>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</si>
  <si>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</si>
  <si>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</si>
  <si>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</si>
  <si>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</si>
  <si>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</si>
  <si>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</si>
  <si>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</si>
  <si>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</si>
  <si>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</si>
  <si>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Zlínský</t>
  </si>
  <si>
    <t>Moravskoslezský</t>
  </si>
  <si>
    <t>Olomoucký</t>
  </si>
  <si>
    <t>1. soutěž</t>
  </si>
  <si>
    <t>OON</t>
  </si>
  <si>
    <t>2. soutěž</t>
  </si>
  <si>
    <t>3. soutěž</t>
  </si>
  <si>
    <t>4. soutěž</t>
  </si>
  <si>
    <t>5. soutěž</t>
  </si>
  <si>
    <t>6. soutěž</t>
  </si>
  <si>
    <t>9. soutěž</t>
  </si>
  <si>
    <t>počet subjektů</t>
  </si>
  <si>
    <t>součet FP</t>
  </si>
  <si>
    <t>A/3</t>
  </si>
  <si>
    <t>Chemická olympiáda</t>
  </si>
  <si>
    <t>Vysoká škola chemicko-technologická v Praze, Technická 5, 166 28 Praha 6, IČO 60461373</t>
  </si>
  <si>
    <t>A/4</t>
  </si>
  <si>
    <t>Biologická olympiáda</t>
  </si>
  <si>
    <t>Česká zemědělská univerzita v Praze, Kamýcká 129, 165 21 Praha 6, IČO 60460709</t>
  </si>
  <si>
    <t>A/8</t>
  </si>
  <si>
    <t>Zeměpisná olympiáda</t>
  </si>
  <si>
    <t xml:space="preserve">A/1, 2,
10, 12, 14
</t>
  </si>
  <si>
    <t>Jednota českých matematiků a fyziků, Žitná 25, 117 10 Praha 1, IČO 0044871</t>
  </si>
  <si>
    <t>A/11</t>
  </si>
  <si>
    <t>Astronomická olympiáda</t>
  </si>
  <si>
    <t>Česká astronomická společnost, Fričova 298, 251 65 Ondřejov, IČO 00444537</t>
  </si>
  <si>
    <t>A/21</t>
  </si>
  <si>
    <t>Pedagogická poema</t>
  </si>
  <si>
    <t>Finanční gramotnost</t>
  </si>
  <si>
    <t>FP kraje</t>
  </si>
  <si>
    <t>FP Σ</t>
  </si>
  <si>
    <t>STC</t>
  </si>
  <si>
    <t>č. tabulky</t>
  </si>
  <si>
    <t>Specifická skupina organizátorů a specifický typ převodu finančních prostředků</t>
  </si>
  <si>
    <t>okresy</t>
  </si>
  <si>
    <t>kraje</t>
  </si>
  <si>
    <t>ústředí</t>
  </si>
  <si>
    <t>celkem</t>
  </si>
  <si>
    <t>Soutěže zabezpečované školami a školskými zařízeními zřizovanými MŠMT</t>
  </si>
  <si>
    <t>Kraje – na zabezpečení okresních a krajských kol vybraných soutěží</t>
  </si>
  <si>
    <t>Kraje – na zabezpečení ústředních kol</t>
  </si>
  <si>
    <t>Vysoké školy, občanská sdružení, akciové společnosti, v.p.s., s.r.o.</t>
  </si>
  <si>
    <t>Rozpočtovým opatřením z MŠMT na MF do rozpočtu MK</t>
  </si>
  <si>
    <t>Tabulka č. 3a</t>
  </si>
  <si>
    <t>Tabulka č. 3b</t>
  </si>
  <si>
    <t>DDM hlavního města Praha, Karlínské nám.7, 186 00 Praha 8, IČO  00064289</t>
  </si>
  <si>
    <t>B/57</t>
  </si>
  <si>
    <t>požadavek celkem</t>
  </si>
  <si>
    <t>B/34</t>
  </si>
  <si>
    <t>Gastro Mánes</t>
  </si>
  <si>
    <t>B/32</t>
  </si>
  <si>
    <t>OLM</t>
  </si>
  <si>
    <t>Sladké opojení</t>
  </si>
  <si>
    <t>Letní olympiáda VÚ ČR - chlapci</t>
  </si>
  <si>
    <t>B/36</t>
  </si>
  <si>
    <t>B/26</t>
  </si>
  <si>
    <t>Celostátní přehlídka církevních škol v zájmové umělecké činnosti</t>
  </si>
  <si>
    <t>B/1</t>
  </si>
  <si>
    <t>B/2</t>
  </si>
  <si>
    <t>Náboj</t>
  </si>
  <si>
    <t>B/3</t>
  </si>
  <si>
    <t>OLK</t>
  </si>
  <si>
    <t>Přírodovědný klokan</t>
  </si>
  <si>
    <t>B/6</t>
  </si>
  <si>
    <t>Bobřík informatiky</t>
  </si>
  <si>
    <t>Katedra informatiky Pedagogické fakulty JU, Jeronýmova 10, 371 15 České Budějovice, IČO 60076658</t>
  </si>
  <si>
    <t>B/7</t>
  </si>
  <si>
    <t>B/8</t>
  </si>
  <si>
    <t>B/9</t>
  </si>
  <si>
    <t>VYS</t>
  </si>
  <si>
    <t>PDK</t>
  </si>
  <si>
    <t>Komenský a my</t>
  </si>
  <si>
    <t>B/27</t>
  </si>
  <si>
    <t>KV</t>
  </si>
  <si>
    <t>Mezinárodní pěvecká soutěž A. Dvořáka</t>
  </si>
  <si>
    <t>Mezinárodní pěvecké centrum o.p.s., Šmeralova 40, 360 05 Karlovy Vary, IČO 26328160</t>
  </si>
  <si>
    <t>B/28</t>
  </si>
  <si>
    <t>Klub centrum Ústí nad Orlicí, Lochmanova 1400, 562 01 Ústí nad Orlicí, IČO 00485195</t>
  </si>
  <si>
    <t>SAPERE-vědět jak žít</t>
  </si>
  <si>
    <t>COFET, a.s., Vyšehradská 320, 128 00 Praha 2, IČO 60916621</t>
  </si>
  <si>
    <t>B/64</t>
  </si>
  <si>
    <t>Prezentiáda</t>
  </si>
  <si>
    <t>CELKEM  (A+B)</t>
  </si>
  <si>
    <t>Asociace malých debrujárů České republiky, o.s., Praha 1, Sokolovská 702 IČO 46271066</t>
  </si>
  <si>
    <t>B/5</t>
  </si>
  <si>
    <t>FYKOSí Fyziklání</t>
  </si>
  <si>
    <t>Univerzita Karlova v Praze, Ovocný trh 3-5, 116 36 Praha 1, IČO 00216208</t>
  </si>
  <si>
    <t>Debate league</t>
  </si>
  <si>
    <t>Fyziklání online</t>
  </si>
  <si>
    <t>B/10</t>
  </si>
  <si>
    <t>Dějepisná soutěž studentů gymnázií</t>
  </si>
  <si>
    <t>KVK</t>
  </si>
  <si>
    <t>Eustory</t>
  </si>
  <si>
    <t>Občanské sdružení PANT, Nábřežní 1272/2a Polanka nad Odrou 725 25, IČO 22667393</t>
  </si>
  <si>
    <t>Česká lingvistická olympiáda</t>
  </si>
  <si>
    <t>B/17</t>
  </si>
  <si>
    <t>Mladý módní tvůrce ČR 2014</t>
  </si>
  <si>
    <t>Sdružení pro pořádání soutěže Mladý módní tvůrce ČR, Karoliny Světlé 2, 586 01 Jihlava, IČO 64243605</t>
  </si>
  <si>
    <t>Ekologická olympiáda</t>
  </si>
  <si>
    <t>Sdružení mladých ochránců přírody Českého svazu ochránců přírody, Michelská 5, Praha 4, 140 00, IČO 22743731</t>
  </si>
  <si>
    <t>Zlatý list</t>
  </si>
  <si>
    <t>B/63</t>
  </si>
  <si>
    <t>Poštovní a finanční služby</t>
  </si>
  <si>
    <t>Eurorebus</t>
  </si>
  <si>
    <t>TERRA-KLUB, o.p.s., Americká 5, 120 00 Praha 2, IČO 25751514</t>
  </si>
  <si>
    <t>SOŠ obhodu, užitého umění a designu, Nerudova 33, 301 00 Plzeň, IČO 00520152</t>
  </si>
  <si>
    <t>Cemach</t>
  </si>
  <si>
    <t>Česko-izraelská smíšená obchodní komora, Václavské náměstí 802, Praha 1 110 00 IČO 26128934</t>
  </si>
  <si>
    <t>B/35</t>
  </si>
  <si>
    <t>Finanční gramotnost o.p.s., Vyšehradská 320/49, 128 00 Praha 2, IČO 28433980</t>
  </si>
  <si>
    <t>Integrovaná střední škola automobilní, Křižíkova 15, 612 00 Brno, IČO 00219321</t>
  </si>
  <si>
    <t>Univerzita Karlova, Ovocný trh 3-5, 116 36 Praha 1, IČO 00216208</t>
  </si>
  <si>
    <t>Univerzita Palackého v Olomouci, Křížkovského 511/8, 771 46 Olomouc, IČO 61989592</t>
  </si>
  <si>
    <t>Schváleno</t>
  </si>
  <si>
    <t>SČK</t>
  </si>
  <si>
    <t>PLK</t>
  </si>
  <si>
    <t>SŠ polygrafická, Střední novosadská 53, Olomouc 772 00, IČO 00848778</t>
  </si>
  <si>
    <t>České ručičky, Pokrývač, Tesař, Klempíř</t>
  </si>
  <si>
    <t>Právní subjektivita</t>
  </si>
  <si>
    <t>příspěvková organizace</t>
  </si>
  <si>
    <t>školská právnická osoba</t>
  </si>
  <si>
    <t>školské zařízení</t>
  </si>
  <si>
    <t>Nadační fond Gaudeamus, Nerudova 7, 350 02 Cheb, IČO 25228633</t>
  </si>
  <si>
    <t>Název soutěže/ IČO žadatele</t>
  </si>
  <si>
    <t>Požadovaná výše dotace</t>
  </si>
  <si>
    <t>občanské sdružení</t>
  </si>
  <si>
    <t>vysoká škola</t>
  </si>
  <si>
    <t>občanské sddružení</t>
  </si>
  <si>
    <t>akciová společnost</t>
  </si>
  <si>
    <t>obecně prospěčná společnost</t>
  </si>
  <si>
    <t>nadační fond</t>
  </si>
  <si>
    <t>obecně prospěšná společnost</t>
  </si>
  <si>
    <t>společnost s ručením omezeným</t>
  </si>
  <si>
    <t>komora</t>
  </si>
  <si>
    <t>přímořízená organizace MŠMT</t>
  </si>
  <si>
    <t>7. Kontrolní součty podle způsobu FP (v Kč)</t>
  </si>
  <si>
    <t>8+2 (soutěžící a 1 pedag. vedoucí), 11+2 (hlav. vedoucí)</t>
  </si>
  <si>
    <t>4. - 16.7.</t>
  </si>
  <si>
    <t>Slovinsko / Koper</t>
  </si>
  <si>
    <t>25.-31.8.</t>
  </si>
  <si>
    <t>1200 Euro</t>
  </si>
  <si>
    <t>Indie/Bombaj</t>
  </si>
  <si>
    <t>5.-12.7.</t>
  </si>
  <si>
    <t>96372, 5</t>
  </si>
  <si>
    <t>Kazachstán / Almaty</t>
  </si>
  <si>
    <t>19.-26.7.</t>
  </si>
  <si>
    <t>USA/Pittsburgh</t>
  </si>
  <si>
    <t>9.-15.5.</t>
  </si>
  <si>
    <t>Thajsko/ Chiang May</t>
  </si>
  <si>
    <t>Dánsko, Aarhus</t>
  </si>
  <si>
    <t>12.–19. 7.</t>
  </si>
  <si>
    <t>8+1</t>
  </si>
  <si>
    <t xml:space="preserve">Bulharsko, Rozhen; </t>
  </si>
  <si>
    <t>Indonésie, Magelang</t>
  </si>
  <si>
    <t xml:space="preserve">9+2 </t>
  </si>
  <si>
    <t>10+2</t>
  </si>
  <si>
    <t>říjen 215</t>
  </si>
  <si>
    <t>Švédsko / Stockholm</t>
  </si>
  <si>
    <t>červenec 2015</t>
  </si>
  <si>
    <t>srpen 2015</t>
  </si>
  <si>
    <t>Itálie, Milán</t>
  </si>
  <si>
    <t>4+1</t>
  </si>
  <si>
    <t>Bulharsko</t>
  </si>
  <si>
    <t>MA 18</t>
  </si>
  <si>
    <t>Eurocup Prešov, IČO 00069175</t>
  </si>
  <si>
    <t>škola, školské zařízení</t>
  </si>
  <si>
    <t>Slovensko/Prešov</t>
  </si>
  <si>
    <t>2-3+2</t>
  </si>
  <si>
    <t>listopad</t>
  </si>
  <si>
    <t>2+2</t>
  </si>
  <si>
    <t>MA 19</t>
  </si>
  <si>
    <t>10th Bartender G&amp;T Cup Competition Bled, Slovenia</t>
  </si>
  <si>
    <t>Slovinsko, Bled</t>
  </si>
  <si>
    <t>březen</t>
  </si>
  <si>
    <t>1+2</t>
  </si>
  <si>
    <t>Thajsko / Nakhon Ratchasima</t>
  </si>
  <si>
    <t>27. 6. - 4. 7. 2015</t>
  </si>
  <si>
    <t xml:space="preserve">7+2 , 9+2 </t>
  </si>
  <si>
    <t>MA 20</t>
  </si>
  <si>
    <t>Estonsko, Tallinn</t>
  </si>
  <si>
    <t>6+3</t>
  </si>
  <si>
    <t>duben-květen 2015</t>
  </si>
  <si>
    <t>MA 21</t>
  </si>
  <si>
    <t>Česká republika, Brno na Brněnském výstavišti v rámci veletrhu Motosalon 2016</t>
  </si>
  <si>
    <t>20+25</t>
  </si>
  <si>
    <t>březen 2016</t>
  </si>
  <si>
    <t>20.–24. 7. 2014</t>
  </si>
  <si>
    <t>Ruská federace / Tverská oblast / Tver</t>
  </si>
  <si>
    <t>11.-17. 8. 2015 + 7 dní exkurze do 24. 8. 2015</t>
  </si>
  <si>
    <t>7+2+7</t>
  </si>
  <si>
    <t>12th International Geography Olympiad, iGeo 2015, IČO 00216208</t>
  </si>
  <si>
    <t>MA 22</t>
  </si>
  <si>
    <t>Celkem</t>
  </si>
  <si>
    <t>MA  11</t>
  </si>
  <si>
    <t>MA 17</t>
  </si>
  <si>
    <t>MA 23</t>
  </si>
  <si>
    <t>Celostátní sportovní hry sluchově postižených žáků</t>
  </si>
  <si>
    <t>Podzimní přebory v minikopané a vybíjené</t>
  </si>
  <si>
    <t>Dětský domov se školou, základní škola a školní jídelna, Hamr na Jezeře, Školní 89 IČO 62237047</t>
  </si>
  <si>
    <t>Dětský domov se školou, základní škola a školní jídelna, Bystřice pod Hostýnem, Havlíčkova 547 IČO 63458896</t>
  </si>
  <si>
    <t>Dětský diagnostický ústav, středisko výchovné péče, základní škola a školní jídelna Olomouc - Svatý Kopeček, Ústavní 9, 772 00 Olomouc - Svatý Kopeček IČO 00601811</t>
  </si>
  <si>
    <t>Výchovný ústav, dětský domov se školou, základní škola, střední škola a školní jídelna, Chodské nám. 131, 345 25 Hostouň IČO 48342998</t>
  </si>
  <si>
    <t>Letní olympiáda chlapců DDŠ</t>
  </si>
  <si>
    <t>Výchovný ústav, dětský domov se školou, střední škola, základní škola a školní jídelna, Moravský
Krumlov, Nádražní 698 IČO 49438905</t>
  </si>
  <si>
    <t>B/39</t>
  </si>
  <si>
    <t>Přebor dětských domovů se školou a výchovných ústavů ČR v letním biatlonu (Krkonošský letní biatlon)</t>
  </si>
  <si>
    <t>Dětský domov se školou, základní škola a školní jídelna, Vrchlabí, Al. Jiráska 617 IČO 60153261</t>
  </si>
  <si>
    <t>B/40</t>
  </si>
  <si>
    <t>Festival zájmové umělecké činnosti DÚ, DDŠ a VÚ ČR</t>
  </si>
  <si>
    <t>požadavek ONIV (rok 2015)</t>
  </si>
  <si>
    <t>požadavek OON (rok 2015)</t>
  </si>
  <si>
    <r>
      <rPr>
        <sz val="11"/>
        <color indexed="8"/>
        <rFont val="Times New Roman"/>
        <family val="1"/>
        <charset val="238"/>
      </rPr>
      <t>(</t>
    </r>
    <r>
      <rPr>
        <b/>
        <sz val="11"/>
        <color indexed="8"/>
        <rFont val="Times New Roman"/>
        <family val="1"/>
        <charset val="238"/>
      </rPr>
      <t>rok 2015</t>
    </r>
    <r>
      <rPr>
        <sz val="11"/>
        <color indexed="8"/>
        <rFont val="Times New Roman"/>
        <family val="1"/>
        <charset val="238"/>
      </rPr>
      <t>)</t>
    </r>
  </si>
  <si>
    <t>Přidělené 2015</t>
  </si>
  <si>
    <t>Požadované 2015</t>
  </si>
  <si>
    <t>Soutěže žáků ZUŠ - sólový a komorní zpěv</t>
  </si>
  <si>
    <t>Soutěže žáků ZUŠ - hra smyčcových souborů a orchestrů</t>
  </si>
  <si>
    <t>Soutěže žáků ZUŠ - hra na lidové nástroje + soubory</t>
  </si>
  <si>
    <t>Soutěže žáků ZUŠ - hra na bicí nástroje - sólová a souborová hra</t>
  </si>
  <si>
    <t>Soutěže žáků ZUŠ - hra na dechové nástroje</t>
  </si>
  <si>
    <t>Soutěže žáků ZUŠ - taneční obor</t>
  </si>
  <si>
    <t>Základní umělecká škola, Mikulov, okres Břeclav, Náměstí 28, Mikulov IČO 65337913</t>
  </si>
  <si>
    <t>B/13</t>
  </si>
  <si>
    <t>A/19</t>
  </si>
  <si>
    <t>Česká liga robotiky - FLL 2015</t>
  </si>
  <si>
    <t>A/18</t>
  </si>
  <si>
    <t>B/30</t>
  </si>
  <si>
    <t>Celostátní soutěž první pomoci</t>
  </si>
  <si>
    <t>Autoopravář Junior 2015</t>
  </si>
  <si>
    <t>B/83</t>
  </si>
  <si>
    <t>B/84</t>
  </si>
  <si>
    <t>Učeň instalatér 2015</t>
  </si>
  <si>
    <t>B/60</t>
  </si>
  <si>
    <t>Střední umělecká škola, Poděbradova 33, Ostrava 702 00 IČO 00602051</t>
  </si>
  <si>
    <t>B/85</t>
  </si>
  <si>
    <t>AHOL CUP 2014/2015</t>
  </si>
  <si>
    <t>B/68-71</t>
  </si>
  <si>
    <t>400000 (29000+ 29000+29000)</t>
  </si>
  <si>
    <t>Region 2015</t>
  </si>
  <si>
    <t>B/74</t>
  </si>
  <si>
    <t>Univerzita Karlova v Praze,Ovocný trh 3-5, 116 36 Praha 1, IČO 00216208</t>
  </si>
  <si>
    <t>A/24</t>
  </si>
  <si>
    <t>Pohár vědy 2015</t>
  </si>
  <si>
    <t>B/81</t>
  </si>
  <si>
    <t>Asociace debatních klubů, z.s., Senovážné náměstí 24, 116 47 Praha 1 IČO 69058041</t>
  </si>
  <si>
    <t>B/11</t>
  </si>
  <si>
    <t>B/16</t>
  </si>
  <si>
    <t>ZŠ J. A. Komenského, Žerotínova 29, 561 12 Brandýs nad Orlicí IČO 75015439</t>
  </si>
  <si>
    <t>Kocianova houslová soutěž</t>
  </si>
  <si>
    <t>B/56</t>
  </si>
  <si>
    <t>B/59</t>
  </si>
  <si>
    <t>A/25</t>
  </si>
  <si>
    <t>Telekomunikační a informační technologie</t>
  </si>
  <si>
    <t>B/66</t>
  </si>
  <si>
    <t>Asociace středních škol informačních technologií, telekomunikací, peněžnictví, poštovnictví a
logistiky, Čichnova 23, 624 00 Brno, IČO 26670526</t>
  </si>
  <si>
    <t>B/67</t>
  </si>
  <si>
    <t>Student Cyber Games, Křenová 89/19, IČO 26678586</t>
  </si>
  <si>
    <t>České hlavičky 2015</t>
  </si>
  <si>
    <t>B/72</t>
  </si>
  <si>
    <t>B/73</t>
  </si>
  <si>
    <t xml:space="preserve">Matematická olympiáda, Fyzikální olympiáda, Matematický klokan, Turnaj mladých fyziků, , Celostátní matematická soutěž žáků SOŠ a SOU </t>
  </si>
  <si>
    <t>Ázerbájdžán/Baku</t>
  </si>
  <si>
    <t xml:space="preserve">červenec </t>
  </si>
  <si>
    <t>MA 24</t>
  </si>
  <si>
    <t>září</t>
  </si>
  <si>
    <t>Celostátní přehlídka dětského divadla - Dětská scéna 2015, Celostátní přehlídka dětských skupin scénického tance Kutná Hora 2015, Celostátní přehlídka školních  dětských pěveckých sborů,                                                                               Celostátní festival poezie Wolkrův Prostějov 2015, Celostátní přehlídka studentských divadelních souborů - Mladá scéna 2015, Celostátní přehlídka středoškolských pěveckých sborů Opava cantat 2015, Celostátní přehlídka dětských folklórních souborů</t>
  </si>
  <si>
    <t>NIPOS-ARTAMA, P.O. Box 12,                                               Fügnerovo nám. 5, 120 21  Praha 2, IČO 14450551</t>
  </si>
  <si>
    <t>Mezinárodní dětská výtvarná soutěž Lidice 2015</t>
  </si>
  <si>
    <t>Památník Lidice, Tokajická 152, 273 54 Lidice,  IČO 70886342</t>
  </si>
  <si>
    <t>B/ 18 - 24</t>
  </si>
  <si>
    <t>A/5-7, 9, 13, 16, 22, 26, 80</t>
  </si>
  <si>
    <t>Soutěže v cizích jazycích, Olympiáda v českém jazyce,                                                               Dějepisná olympiáda, Středoškolská odborná činnost,   Pythagoriáda, Evropa ve škole, Daniel, Soutěž v programování, Náš svět</t>
  </si>
  <si>
    <t>MA 25</t>
  </si>
  <si>
    <t>MA 26</t>
  </si>
  <si>
    <t>Německo, Stuttgart</t>
  </si>
  <si>
    <t>15+6</t>
  </si>
  <si>
    <t>Mistrovství světa ve středoškolském debatování 2015 (World Schools Debating Championship 2015)</t>
  </si>
  <si>
    <t>Singapur</t>
  </si>
  <si>
    <t>27. července - 6. srpna</t>
  </si>
  <si>
    <t>Slovinsko, Ljutomer</t>
  </si>
  <si>
    <t>4. - 8. března</t>
  </si>
  <si>
    <t>Chorvatsko, Záhřeb</t>
  </si>
  <si>
    <t>prosinec</t>
  </si>
  <si>
    <t>Slovensko, Bratislava</t>
  </si>
  <si>
    <t>15+4</t>
  </si>
  <si>
    <t>26. - 30. března</t>
  </si>
  <si>
    <t>12th Grand Prix Chimique</t>
  </si>
  <si>
    <t>Švýcarsko/Muttenz</t>
  </si>
  <si>
    <t>27. 9. – 2. 10.</t>
  </si>
  <si>
    <t>MA 16</t>
  </si>
  <si>
    <t>Mezinárodní geografická zeměpisná soutěž, IČO 00216208</t>
  </si>
  <si>
    <t>Europacup 2016, 00219321</t>
  </si>
  <si>
    <t>škola</t>
  </si>
  <si>
    <t>INTEL ISEF 2014, IČO 45768455</t>
  </si>
  <si>
    <t>přímořízená organizace, NIDV</t>
  </si>
  <si>
    <t>European Union Science Olympiad (EUSO 2015), IČO 45768455</t>
  </si>
  <si>
    <t>přímo řízené organizace MŠMT,NIDV</t>
  </si>
  <si>
    <t>European Union Contest for Young Scientists ( EUCYS), IČO 45768455</t>
  </si>
  <si>
    <t>přímo řízené organizace MŠMT, NIDV, IČO 69058041</t>
  </si>
  <si>
    <t>Mezinárodní debatní turnaj Bratislava 2015 (Bratislava Schools Debating Competition 2015),  IČO 69058041</t>
  </si>
  <si>
    <t>Mezinárodní debatní turnaj Záhřeb 2015 (International World Schools Debate Tournament Zagreb 2015) IČO 69058041</t>
  </si>
  <si>
    <t>Mezinárodní debatní turnaj Ljutomer 2015 (International World Schools Debate Tournament Ljutomer 2015) IČO 69058041</t>
  </si>
  <si>
    <t>Mistrovství Evropy ve středoškolském debatování 2015 (EurOpen 2015), IČO 69058041</t>
  </si>
  <si>
    <t>MA 14</t>
  </si>
  <si>
    <t>Přidělené finanční prostředky (rok 2015)</t>
  </si>
  <si>
    <t>A/23</t>
  </si>
  <si>
    <t>Studentský design 2015</t>
  </si>
  <si>
    <t>Požadovaná výše dotace na rok 2015</t>
  </si>
  <si>
    <t>Gymnázium a hudební škola hl. města Prahy, ZUŠ</t>
  </si>
  <si>
    <t>Písňová soutěž Bohuslava Martinů</t>
  </si>
  <si>
    <t>spolek</t>
  </si>
  <si>
    <t>Logická olympiáda 2015</t>
  </si>
  <si>
    <t>B/75</t>
  </si>
  <si>
    <t>Video pohlednice z mého města</t>
  </si>
  <si>
    <t>Národní kolo oboru mechanik instalaterských a elektrotechnických zařízení</t>
  </si>
  <si>
    <t>B/58</t>
  </si>
  <si>
    <t>Machři roku</t>
  </si>
  <si>
    <t>s.r.o.</t>
  </si>
  <si>
    <t>B/62</t>
  </si>
  <si>
    <t>Mistrovství ČR hry</t>
  </si>
  <si>
    <t>B/77</t>
  </si>
  <si>
    <t>Nejlepší JÁ studentská  společnost</t>
  </si>
  <si>
    <t>o.p.s.</t>
  </si>
  <si>
    <t>B/78</t>
  </si>
  <si>
    <t>Gastro Kroměříž tescoma Cup 2015</t>
  </si>
  <si>
    <t>B/79</t>
  </si>
  <si>
    <t>JČK</t>
  </si>
  <si>
    <t>ZIK</t>
  </si>
  <si>
    <t>Sportovní hra zrakově postižené mládeže</t>
  </si>
  <si>
    <t xml:space="preserve">B/42 </t>
  </si>
  <si>
    <t>Ústřední kolo sportovních her dětských domovů s mezinárodní účastí</t>
  </si>
  <si>
    <t>ZŠ  pro zrakově postižené  nám. Míru 19, Praha 2, IČO 48133035</t>
  </si>
  <si>
    <t>Dětský domov a Školní jídelna Ostrava, Na Vizině 28, Ostrava- Slezská -Ostrava , IČO 61989258</t>
  </si>
  <si>
    <t>B/43</t>
  </si>
  <si>
    <t>Sportovní hra dětí DD ČR</t>
  </si>
  <si>
    <t>Dětský domov a Školní jídelna Solenice 42, IČO 61904406</t>
  </si>
  <si>
    <t>B/12</t>
  </si>
  <si>
    <t>ChemQuest</t>
  </si>
  <si>
    <t>B/14</t>
  </si>
  <si>
    <t>Soutěžní přehlídka stavebních řemesel SUSO</t>
  </si>
  <si>
    <t>Vzdělání a řemeslo 2015</t>
  </si>
  <si>
    <t>B/15</t>
  </si>
  <si>
    <t>Ekonomický tým</t>
  </si>
  <si>
    <t>Střední odborná škola Sušice, U Kapličky 761, 342 01 Sušice, IČO  00077615</t>
  </si>
  <si>
    <t>Asociace obchodních akademií, Palackého 123, Opava, IČO 68 157657</t>
  </si>
  <si>
    <t>ABF, a.s. , Mimoňská 645, Praha 9, 190 00, IČO 63080575</t>
  </si>
  <si>
    <t>Vysoká škola chemicko-technologická Praha,Technická 5, 160 00 Praha 6 IČ0 60461373</t>
  </si>
  <si>
    <t>Základní škola Mládí 135, Praha 13, IČO 70101078</t>
  </si>
  <si>
    <t>B/76</t>
  </si>
  <si>
    <t xml:space="preserve">Soutěž vědeckých a technických projektů EXPO SCIENCE AMAVET - </t>
  </si>
  <si>
    <t>AMAVET o.s.,  Bubenská 6, Praha 7, 170 00, IČO 00564613</t>
  </si>
  <si>
    <t>Junior Achievement, o.p.s. Jindřišská 20, Praha 1, 110 00, IČO 27176835</t>
  </si>
  <si>
    <t>Výstaviště České Budějovice a.s., Husova 523, 370 21 České Budějovice, IČO 60827475</t>
  </si>
  <si>
    <t>Výchovný ústav, dětský domov se školou, střední škola, základní škola a školní jídelna, 394 64 Počátky, Horní 617, 394 64 IČO 70845280</t>
  </si>
  <si>
    <t>VYK</t>
  </si>
  <si>
    <t>MA  7</t>
  </si>
  <si>
    <t>MA 9</t>
  </si>
  <si>
    <t>MA  10</t>
  </si>
  <si>
    <t>MA 13</t>
  </si>
  <si>
    <t>MA 15</t>
  </si>
  <si>
    <t>Menza, Španielova 111/19, 163 00 Praha 6 Řepy, IČO - 452485 91</t>
  </si>
  <si>
    <t>Česká pedagogická komora , Václavkova 2, 160 00 Praha 6, IČO 26661136</t>
  </si>
  <si>
    <t>Česká hlava Promo s.r.o.,Svatý Jan pod Skalou, Sedlec 23, 277 12, Hradešínská 5, 101 00 Praha 10- kor. adresa) IČO 61459186</t>
  </si>
  <si>
    <t>Český hlava Promo s.r.o.Svatý Jan pod Skalou, Sedlec 23, 277 12, Hradešínská 5, 101 00 Praha 10- kor. adresa) IČO 61459186</t>
  </si>
  <si>
    <t>Rozpis soutěží na rok 2015</t>
  </si>
  <si>
    <t>Výsledky hodnocení projektů na soutěže v roce 2015, na účast</t>
  </si>
  <si>
    <t xml:space="preserve"> </t>
  </si>
  <si>
    <t>zástupců ČR na mezinárodních soutěžích a na mezinárodních soutěží v ČR</t>
  </si>
  <si>
    <t>Návrh předběžného rozpočtu na zabezpečení mezinárodních soutěží a mezinárodních soutěží organizovaných  v ČR</t>
  </si>
  <si>
    <t>B/41</t>
  </si>
  <si>
    <t>B/65</t>
  </si>
  <si>
    <t>B/29</t>
  </si>
  <si>
    <t>SŠ hotelová a služeb Kroměříž, Na Lindlovce 1463, 767 01 Koměříž, IČO 47934832</t>
  </si>
  <si>
    <t>Střední škola stavebních řemesel Brno - Bosonohy, Pražská 38b, 642 00 Brno, IČO 00173843</t>
  </si>
  <si>
    <t>SŠ polytechnická, Jílová 36g, 639 00 Brno, IČO 00638013</t>
  </si>
  <si>
    <t xml:space="preserve">SŠ gastronomie, turismu a lázeňství, Dušní 1106/8, 703 00 Ostrava, IČO 71340815 </t>
  </si>
  <si>
    <t>Střední škola pro sluchově postižené a Odborné učiliště, Brno, Gellnerova 1, IČO 64326454</t>
  </si>
  <si>
    <t>Dětský domov, Staňkov, Mathauserova 117, IČO 00006688</t>
  </si>
  <si>
    <t>Zš a Mš pro sluchově postižené, Mohylová 90, 31209 Plzeň, IČO 49778153</t>
  </si>
  <si>
    <t>SOŠ pedagogická, gymnázium a VOŠ, Lidická 455/40, 36001 Karlovy Vary, IČO 49753789</t>
  </si>
  <si>
    <t>SPŠ, SZŠ sv. Anežky České, 1. máje 249/37, Odry 742 35, IČO 16628144</t>
  </si>
  <si>
    <t>OU, Praktická škola a ZŠ, Wilsonova 405, 392 01 Soběslav, IČO 72549572</t>
  </si>
  <si>
    <t>Střední zdravotnická škola, Jaselská 7/9, 602 00 Brno, IČO 00637998</t>
  </si>
  <si>
    <t>Základní umělecká škola Turnov, náměstí Českého ráje 5 51101 Turnov, IČO 70946086</t>
  </si>
  <si>
    <t>Základní umělecká škola "Žerotín" Olomouc, Kavaleristů 6, 772 00 Olomouc, IČO 00096725</t>
  </si>
  <si>
    <t>Základní umělecká škola, Praha 8, Taussigova 1150, IČO 48132811</t>
  </si>
  <si>
    <t>Základní umělecká škola, Liberec, Frýdlantská 1359/19, 460 01 Liberec 1, IČO 64040445</t>
  </si>
  <si>
    <t>Základní umělecká škola Pardubice-Polabiny, Lonkova 510, 530 09 Pardubice, IČO 72566639</t>
  </si>
  <si>
    <t>Vyšší odborná škola pedagogická a sociální a Střední pedagogická škola Kroměříž 767 59 , 1. máje 221, IČO 65269616</t>
  </si>
  <si>
    <t>SPŠ stavební, Resslova 2, 372 11 České Budějovice,  IČO 60076089</t>
  </si>
  <si>
    <t>Speciální základní škola, mateřská škola a praktická škola Ústí nad Orlicí, IČO 70844755</t>
  </si>
  <si>
    <t>Obchodní akademie a Vyšší odborná škola sociální, Karasova 16, 709 00 Ostrava-Mariánské Hory, IČO 00602086</t>
  </si>
  <si>
    <t>Mezinárodní chemická olympiáda (IChO), IČO 60461373</t>
  </si>
  <si>
    <t>B/82</t>
  </si>
  <si>
    <t>3b. Finanční prostředky po krajích k zabezpečení jednotlivých ústředních kol (v Kč)</t>
  </si>
  <si>
    <t>0 (organizátor soutěž zrušil dne 1. 12. 2014)</t>
  </si>
  <si>
    <t>* vyjmuto z tohoto dotačního programu, je v hlavních úkolech OPŘO, není součástí rozpočtu výdajového bloku Podpora činnosti v oblasti mládeže</t>
  </si>
  <si>
    <t>NIDV *</t>
  </si>
  <si>
    <t>Přidělení dotací soutěžím zabezpečovanými školami a školskými zařízeními</t>
  </si>
  <si>
    <t xml:space="preserve">Přidělení dotací krajům na zabezpečení okresních a krajský kol </t>
  </si>
  <si>
    <t>Přidělení dotací ústředního kola - kraje</t>
  </si>
  <si>
    <t xml:space="preserve">Přidělení dotací vysokým školám, občanským sdružením, akciovým společnostem, o.p.s., spolkům atd. </t>
  </si>
  <si>
    <t xml:space="preserve">Přidělení dotací do rozpočtu Ministrestva kultury </t>
  </si>
  <si>
    <t>přidělení dotací NIDV</t>
  </si>
  <si>
    <t>Zabezpečení mezinárodních soutěží a mezinárodních soutěží organizovaných  v ČR</t>
  </si>
  <si>
    <t>1. Přidělení dotací soutěžím zabezpečovanými školami a školskými zařízeními (v Kč)</t>
  </si>
  <si>
    <t>2. Přidělení dotací krajům na zabezpečení okresních a krajských kol (v Kč)</t>
  </si>
  <si>
    <t>3a. Přidělení dotací ústředního kola - kraje (v Kč)</t>
  </si>
  <si>
    <t>4. Přidělení dotací vysokým školám, občanským sdružením, akciovým společnostem, o.p.s., spolkům atd. (v Kč)</t>
  </si>
  <si>
    <t>5. Přidělení dotací do rozpočtu Ministerstva kultury (v Kč)</t>
  </si>
  <si>
    <t>6. Přidělení dotace NIDV MŠMT, IČO 45768455 (v Kč)</t>
  </si>
  <si>
    <t>8.  Zabezpečení mezinárodních soutěží a mezinárodních soutěží organizovaných  v ČR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</si>
</sst>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m/d/yyyy"/>
  </numFmts>
  <fonts count="3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6" fillId="0" borderId="0"/>
    <xf numFmtId="0" fontId="15" fillId="0" borderId="0"/>
  </cellStyleXfs>
  <cellXfs count="447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vertical="center" wrapText="1"/>
    </xf>
    <xf numFmtId="0" fontId="17" fillId="3" borderId="19" xfId="0" applyFont="1" applyFill="1" applyBorder="1" applyAlignment="1">
      <alignment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10" fillId="3" borderId="12" xfId="0" applyFont="1" applyFill="1" applyBorder="1"/>
    <xf numFmtId="0" fontId="17" fillId="0" borderId="0" xfId="0" applyFont="1"/>
    <xf numFmtId="0" fontId="10" fillId="3" borderId="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/>
    </xf>
    <xf numFmtId="3" fontId="5" fillId="0" borderId="32" xfId="1" applyNumberFormat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 wrapText="1"/>
    </xf>
    <xf numFmtId="0" fontId="3" fillId="5" borderId="33" xfId="1" applyFont="1" applyFill="1" applyBorder="1" applyAlignment="1">
      <alignment horizontal="center" vertical="center"/>
    </xf>
    <xf numFmtId="0" fontId="3" fillId="5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center" vertical="center" wrapText="1"/>
    </xf>
    <xf numFmtId="164" fontId="5" fillId="0" borderId="38" xfId="2" applyNumberFormat="1" applyFont="1" applyFill="1" applyBorder="1" applyAlignment="1">
      <alignment horizontal="center" vertical="center" wrapText="1"/>
    </xf>
    <xf numFmtId="0" fontId="5" fillId="0" borderId="38" xfId="2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wrapText="1"/>
    </xf>
    <xf numFmtId="0" fontId="11" fillId="0" borderId="17" xfId="0" applyFont="1" applyFill="1" applyBorder="1" applyAlignment="1">
      <alignment vertical="justify" wrapText="1"/>
    </xf>
    <xf numFmtId="0" fontId="12" fillId="0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" fontId="1" fillId="3" borderId="5" xfId="0" applyNumberFormat="1" applyFont="1" applyFill="1" applyBorder="1"/>
    <xf numFmtId="0" fontId="1" fillId="3" borderId="5" xfId="0" applyFont="1" applyFill="1" applyBorder="1"/>
    <xf numFmtId="0" fontId="11" fillId="3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3" fontId="4" fillId="0" borderId="5" xfId="0" applyNumberFormat="1" applyFont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justify" wrapText="1"/>
    </xf>
    <xf numFmtId="0" fontId="11" fillId="4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vertical="center" wrapText="1"/>
    </xf>
    <xf numFmtId="0" fontId="4" fillId="0" borderId="34" xfId="1" applyFont="1" applyFill="1" applyBorder="1" applyAlignment="1">
      <alignment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center" vertical="center" wrapText="1"/>
    </xf>
    <xf numFmtId="3" fontId="14" fillId="4" borderId="8" xfId="0" applyNumberFormat="1" applyFont="1" applyFill="1" applyBorder="1" applyAlignment="1">
      <alignment horizontal="center" vertical="center" wrapText="1"/>
    </xf>
    <xf numFmtId="0" fontId="25" fillId="0" borderId="0" xfId="0" applyFont="1"/>
    <xf numFmtId="3" fontId="4" fillId="0" borderId="6" xfId="0" applyNumberFormat="1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/>
    </xf>
    <xf numFmtId="3" fontId="23" fillId="0" borderId="8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3" fontId="17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wrapText="1"/>
    </xf>
    <xf numFmtId="0" fontId="11" fillId="0" borderId="17" xfId="0" applyFont="1" applyFill="1" applyBorder="1" applyAlignment="1">
      <alignment vertical="center" wrapText="1"/>
    </xf>
    <xf numFmtId="3" fontId="5" fillId="0" borderId="38" xfId="2" applyNumberFormat="1" applyFont="1" applyFill="1" applyBorder="1" applyAlignment="1">
      <alignment horizontal="center" vertical="center"/>
    </xf>
    <xf numFmtId="3" fontId="3" fillId="0" borderId="41" xfId="1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14" fillId="3" borderId="25" xfId="0" applyFont="1" applyFill="1" applyBorder="1" applyAlignment="1">
      <alignment horizontal="justify" vertical="center" wrapText="1"/>
    </xf>
    <xf numFmtId="0" fontId="14" fillId="3" borderId="26" xfId="0" applyFont="1" applyFill="1" applyBorder="1" applyAlignment="1">
      <alignment horizontal="justify" vertical="center" wrapText="1"/>
    </xf>
    <xf numFmtId="0" fontId="14" fillId="3" borderId="27" xfId="0" applyFont="1" applyFill="1" applyBorder="1" applyAlignment="1">
      <alignment horizontal="justify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1" fillId="3" borderId="4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3" fillId="0" borderId="43" xfId="1" applyNumberFormat="1" applyFont="1" applyBorder="1" applyAlignment="1">
      <alignment horizontal="center" vertical="center"/>
    </xf>
    <xf numFmtId="0" fontId="4" fillId="0" borderId="67" xfId="1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horizontal="center" vertical="center" wrapText="1"/>
    </xf>
    <xf numFmtId="3" fontId="5" fillId="0" borderId="67" xfId="1" applyNumberFormat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3" fontId="3" fillId="0" borderId="68" xfId="1" applyNumberFormat="1" applyFont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3" fontId="3" fillId="0" borderId="39" xfId="1" applyNumberFormat="1" applyFont="1" applyBorder="1" applyAlignment="1">
      <alignment horizontal="center" vertical="center"/>
    </xf>
    <xf numFmtId="0" fontId="3" fillId="5" borderId="69" xfId="1" applyFont="1" applyFill="1" applyBorder="1" applyAlignment="1">
      <alignment horizontal="center" vertical="center" wrapText="1"/>
    </xf>
    <xf numFmtId="0" fontId="3" fillId="5" borderId="70" xfId="1" applyFont="1" applyFill="1" applyBorder="1" applyAlignment="1">
      <alignment horizontal="center" vertical="center"/>
    </xf>
    <xf numFmtId="0" fontId="3" fillId="5" borderId="71" xfId="1" applyFont="1" applyFill="1" applyBorder="1" applyAlignment="1">
      <alignment horizontal="center" vertical="center" wrapText="1"/>
    </xf>
    <xf numFmtId="0" fontId="4" fillId="4" borderId="34" xfId="1" applyFont="1" applyFill="1" applyBorder="1" applyAlignment="1">
      <alignment vertical="center" wrapText="1"/>
    </xf>
    <xf numFmtId="0" fontId="4" fillId="0" borderId="72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vertical="center" wrapText="1"/>
    </xf>
    <xf numFmtId="0" fontId="26" fillId="0" borderId="4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3" fillId="5" borderId="66" xfId="1" applyFont="1" applyFill="1" applyBorder="1" applyAlignment="1">
      <alignment horizontal="center" vertical="center" wrapText="1"/>
    </xf>
    <xf numFmtId="0" fontId="4" fillId="3" borderId="73" xfId="1" applyFont="1" applyFill="1" applyBorder="1" applyAlignment="1">
      <alignment horizontal="center" vertical="center" wrapText="1"/>
    </xf>
    <xf numFmtId="0" fontId="4" fillId="3" borderId="74" xfId="1" applyFont="1" applyFill="1" applyBorder="1" applyAlignment="1">
      <alignment horizontal="center" vertical="center" wrapText="1"/>
    </xf>
    <xf numFmtId="0" fontId="4" fillId="3" borderId="75" xfId="1" applyFont="1" applyFill="1" applyBorder="1" applyAlignment="1">
      <alignment horizontal="center" vertical="center" wrapText="1"/>
    </xf>
    <xf numFmtId="0" fontId="5" fillId="5" borderId="76" xfId="1" applyFont="1" applyFill="1" applyBorder="1" applyAlignment="1">
      <alignment horizontal="center" vertical="center" wrapText="1"/>
    </xf>
    <xf numFmtId="0" fontId="3" fillId="5" borderId="77" xfId="1" applyFont="1" applyFill="1" applyBorder="1" applyAlignment="1">
      <alignment horizontal="center" vertical="center" wrapText="1"/>
    </xf>
    <xf numFmtId="0" fontId="5" fillId="3" borderId="76" xfId="1" applyFont="1" applyFill="1" applyBorder="1" applyAlignment="1">
      <alignment horizontal="center" vertical="center"/>
    </xf>
    <xf numFmtId="0" fontId="4" fillId="5" borderId="76" xfId="2" applyFont="1" applyFill="1" applyBorder="1" applyAlignment="1">
      <alignment horizontal="center" vertical="center" wrapText="1"/>
    </xf>
    <xf numFmtId="0" fontId="4" fillId="5" borderId="78" xfId="2" applyFont="1" applyFill="1" applyBorder="1" applyAlignment="1">
      <alignment horizontal="center" vertical="center" wrapText="1"/>
    </xf>
    <xf numFmtId="164" fontId="5" fillId="0" borderId="32" xfId="1" applyNumberFormat="1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vertical="center"/>
    </xf>
    <xf numFmtId="3" fontId="10" fillId="0" borderId="55" xfId="0" applyNumberFormat="1" applyFont="1" applyBorder="1" applyAlignment="1">
      <alignment horizontal="center" vertical="center" wrapText="1"/>
    </xf>
    <xf numFmtId="3" fontId="10" fillId="0" borderId="79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/>
    <xf numFmtId="0" fontId="6" fillId="3" borderId="6" xfId="0" applyFont="1" applyFill="1" applyBorder="1"/>
    <xf numFmtId="0" fontId="7" fillId="0" borderId="12" xfId="0" applyFont="1" applyFill="1" applyBorder="1" applyAlignment="1">
      <alignment vertical="center" wrapText="1"/>
    </xf>
    <xf numFmtId="3" fontId="27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164" fontId="5" fillId="0" borderId="8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81" xfId="1" applyNumberFormat="1" applyFont="1" applyFill="1" applyBorder="1" applyAlignment="1">
      <alignment horizontal="center" vertical="center"/>
    </xf>
    <xf numFmtId="3" fontId="3" fillId="0" borderId="82" xfId="1" applyNumberFormat="1" applyFont="1" applyFill="1" applyBorder="1" applyAlignment="1">
      <alignment horizontal="center" vertical="center"/>
    </xf>
    <xf numFmtId="3" fontId="3" fillId="0" borderId="83" xfId="1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28" fillId="0" borderId="0" xfId="0" applyFont="1"/>
    <xf numFmtId="3" fontId="3" fillId="0" borderId="1" xfId="1" applyNumberFormat="1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5" fillId="5" borderId="78" xfId="1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48" xfId="0" applyFont="1" applyBorder="1" applyAlignment="1">
      <alignment horizontal="center"/>
    </xf>
    <xf numFmtId="0" fontId="24" fillId="6" borderId="30" xfId="0" applyFont="1" applyFill="1" applyBorder="1" applyAlignment="1">
      <alignment horizontal="center"/>
    </xf>
    <xf numFmtId="0" fontId="24" fillId="6" borderId="44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10" fillId="3" borderId="30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/>
    </xf>
    <xf numFmtId="0" fontId="22" fillId="6" borderId="44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/>
    </xf>
    <xf numFmtId="0" fontId="22" fillId="6" borderId="61" xfId="0" applyFont="1" applyFill="1" applyBorder="1" applyAlignment="1">
      <alignment horizontal="center"/>
    </xf>
    <xf numFmtId="0" fontId="22" fillId="6" borderId="62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left" vertical="center" wrapText="1"/>
    </xf>
    <xf numFmtId="0" fontId="10" fillId="7" borderId="45" xfId="0" applyFont="1" applyFill="1" applyBorder="1" applyAlignment="1">
      <alignment horizontal="left" vertical="center" wrapText="1"/>
    </xf>
    <xf numFmtId="0" fontId="10" fillId="7" borderId="55" xfId="0" applyFont="1" applyFill="1" applyBorder="1" applyAlignment="1">
      <alignment horizontal="left" vertical="center" wrapText="1"/>
    </xf>
    <xf numFmtId="0" fontId="10" fillId="7" borderId="1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18" fillId="6" borderId="30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vertical="center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2" fillId="6" borderId="64" xfId="0" applyFont="1" applyFill="1" applyBorder="1" applyAlignment="1">
      <alignment horizontal="center"/>
    </xf>
    <xf numFmtId="0" fontId="22" fillId="6" borderId="59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9" fillId="6" borderId="64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17" fillId="6" borderId="59" xfId="0" applyFont="1" applyFill="1" applyBorder="1" applyAlignment="1"/>
    <xf numFmtId="0" fontId="17" fillId="6" borderId="7" xfId="0" applyFont="1" applyFill="1" applyBorder="1" applyAlignment="1"/>
    <xf numFmtId="0" fontId="6" fillId="3" borderId="42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7" fillId="3" borderId="17" xfId="0" applyFont="1" applyFill="1" applyBorder="1" applyAlignment="1"/>
    <xf numFmtId="0" fontId="7" fillId="3" borderId="21" xfId="0" applyFont="1" applyFill="1" applyBorder="1" applyAlignment="1"/>
    <xf numFmtId="0" fontId="7" fillId="3" borderId="46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3" fillId="3" borderId="51" xfId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5" fillId="0" borderId="32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3" fontId="3" fillId="0" borderId="3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9" fillId="0" borderId="59" xfId="1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/>
    </xf>
  </cellXfs>
  <cellStyles count="5">
    <cellStyle name="Excel Built-in Normal" xfId="1"/>
    <cellStyle name="Excel Built-in Normal 1" xfId="2"/>
    <cellStyle name="Normální" xfId="0" builtinId="0"/>
    <cellStyle name="Normální 2" xfId="3"/>
    <cellStyle name="Normální 3" xfId="4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showRuler="0" view="pageLayout" zoomScaleNormal="100" zoomScaleSheetLayoutView="115" workbookViewId="0">
      <selection activeCell="B12" sqref="B12:K12"/>
    </sheetView>
  </sheetViews>
  <sheetFormatPr defaultRowHeight="15" x14ac:dyDescent="0.25"/>
  <cols>
    <col min="1" max="1" width="14.85546875" customWidth="1"/>
    <col min="11" max="11" width="24" customWidth="1"/>
  </cols>
  <sheetData>
    <row r="1" spans="1:13" ht="15.75" x14ac:dyDescent="0.25">
      <c r="A1" s="334" t="s">
        <v>470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41"/>
      <c r="M1" s="141"/>
    </row>
    <row r="2" spans="1:13" ht="15.75" x14ac:dyDescent="0.25">
      <c r="A2" s="335" t="s">
        <v>472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3" ht="15" customHeight="1" x14ac:dyDescent="0.3">
      <c r="A3" s="336" t="s">
        <v>469</v>
      </c>
      <c r="B3" s="337"/>
      <c r="C3" s="337"/>
      <c r="D3" s="337"/>
      <c r="E3" s="337"/>
      <c r="F3" s="337"/>
      <c r="G3" s="337"/>
      <c r="H3" s="337"/>
      <c r="I3" s="337"/>
      <c r="J3" s="337"/>
      <c r="K3" s="338"/>
    </row>
    <row r="4" spans="1:13" ht="15.75" x14ac:dyDescent="0.25">
      <c r="A4" s="96" t="s">
        <v>46</v>
      </c>
      <c r="B4" s="339" t="s">
        <v>503</v>
      </c>
      <c r="C4" s="340"/>
      <c r="D4" s="340"/>
      <c r="E4" s="340"/>
      <c r="F4" s="340"/>
      <c r="G4" s="340"/>
      <c r="H4" s="340"/>
      <c r="I4" s="340"/>
      <c r="J4" s="340"/>
      <c r="K4" s="341"/>
    </row>
    <row r="5" spans="1:13" ht="15.75" x14ac:dyDescent="0.25">
      <c r="A5" s="97" t="s">
        <v>45</v>
      </c>
      <c r="B5" s="342" t="s">
        <v>504</v>
      </c>
      <c r="C5" s="343"/>
      <c r="D5" s="343"/>
      <c r="E5" s="343"/>
      <c r="F5" s="343"/>
      <c r="G5" s="343"/>
      <c r="H5" s="343"/>
      <c r="I5" s="343"/>
      <c r="J5" s="343"/>
      <c r="K5" s="344"/>
    </row>
    <row r="6" spans="1:13" ht="15.75" x14ac:dyDescent="0.25">
      <c r="A6" s="97" t="s">
        <v>149</v>
      </c>
      <c r="B6" s="339" t="s">
        <v>505</v>
      </c>
      <c r="C6" s="340"/>
      <c r="D6" s="340"/>
      <c r="E6" s="340"/>
      <c r="F6" s="340"/>
      <c r="G6" s="340"/>
      <c r="H6" s="340"/>
      <c r="I6" s="340"/>
      <c r="J6" s="340"/>
      <c r="K6" s="341"/>
    </row>
    <row r="7" spans="1:13" ht="15.75" x14ac:dyDescent="0.25">
      <c r="A7" s="97" t="s">
        <v>150</v>
      </c>
      <c r="B7" s="339" t="s">
        <v>52</v>
      </c>
      <c r="C7" s="340"/>
      <c r="D7" s="340"/>
      <c r="E7" s="340"/>
      <c r="F7" s="340"/>
      <c r="G7" s="340"/>
      <c r="H7" s="340"/>
      <c r="I7" s="340"/>
      <c r="J7" s="340"/>
      <c r="K7" s="341"/>
    </row>
    <row r="8" spans="1:13" ht="15.75" x14ac:dyDescent="0.25">
      <c r="A8" s="97" t="s">
        <v>47</v>
      </c>
      <c r="B8" s="339" t="s">
        <v>506</v>
      </c>
      <c r="C8" s="340"/>
      <c r="D8" s="340"/>
      <c r="E8" s="340"/>
      <c r="F8" s="340"/>
      <c r="G8" s="340"/>
      <c r="H8" s="340"/>
      <c r="I8" s="340"/>
      <c r="J8" s="340"/>
      <c r="K8" s="341"/>
    </row>
    <row r="9" spans="1:13" ht="15.75" x14ac:dyDescent="0.25">
      <c r="A9" s="97" t="s">
        <v>48</v>
      </c>
      <c r="B9" s="339" t="s">
        <v>507</v>
      </c>
      <c r="C9" s="340"/>
      <c r="D9" s="340"/>
      <c r="E9" s="340"/>
      <c r="F9" s="340"/>
      <c r="G9" s="340"/>
      <c r="H9" s="340"/>
      <c r="I9" s="340"/>
      <c r="J9" s="340"/>
      <c r="K9" s="341"/>
    </row>
    <row r="10" spans="1:13" ht="15.75" x14ac:dyDescent="0.25">
      <c r="A10" s="97" t="s">
        <v>49</v>
      </c>
      <c r="B10" s="339" t="s">
        <v>508</v>
      </c>
      <c r="C10" s="340"/>
      <c r="D10" s="340"/>
      <c r="E10" s="340"/>
      <c r="F10" s="340"/>
      <c r="G10" s="340"/>
      <c r="H10" s="340"/>
      <c r="I10" s="340"/>
      <c r="J10" s="340"/>
      <c r="K10" s="341"/>
    </row>
    <row r="11" spans="1:13" ht="15.75" x14ac:dyDescent="0.25">
      <c r="A11" s="97" t="s">
        <v>50</v>
      </c>
      <c r="B11" s="339" t="s">
        <v>53</v>
      </c>
      <c r="C11" s="340"/>
      <c r="D11" s="340"/>
      <c r="E11" s="340"/>
      <c r="F11" s="340"/>
      <c r="G11" s="340"/>
      <c r="H11" s="340"/>
      <c r="I11" s="340"/>
      <c r="J11" s="340"/>
      <c r="K11" s="341"/>
    </row>
    <row r="12" spans="1:13" ht="15.75" x14ac:dyDescent="0.25">
      <c r="A12" s="97" t="s">
        <v>51</v>
      </c>
      <c r="B12" s="339" t="s">
        <v>509</v>
      </c>
      <c r="C12" s="340"/>
      <c r="D12" s="340"/>
      <c r="E12" s="340"/>
      <c r="F12" s="340"/>
      <c r="G12" s="340"/>
      <c r="H12" s="340"/>
      <c r="I12" s="340"/>
      <c r="J12" s="340"/>
      <c r="K12" s="341"/>
    </row>
    <row r="21" spans="7:7" x14ac:dyDescent="0.25">
      <c r="G21" t="s">
        <v>471</v>
      </c>
    </row>
  </sheetData>
  <mergeCells count="12">
    <mergeCell ref="A1:K1"/>
    <mergeCell ref="A2:K2"/>
    <mergeCell ref="A3:K3"/>
    <mergeCell ref="B9:K9"/>
    <mergeCell ref="B12:K12"/>
    <mergeCell ref="B5:K5"/>
    <mergeCell ref="B4:K4"/>
    <mergeCell ref="B6:K6"/>
    <mergeCell ref="B7:K7"/>
    <mergeCell ref="B8:K8"/>
    <mergeCell ref="B10:K10"/>
    <mergeCell ref="B11:K1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Layout" zoomScaleNormal="100" workbookViewId="0">
      <selection activeCell="T11" sqref="T11"/>
    </sheetView>
  </sheetViews>
  <sheetFormatPr defaultRowHeight="15" x14ac:dyDescent="0.25"/>
  <cols>
    <col min="1" max="1" width="6.85546875" customWidth="1"/>
    <col min="2" max="2" width="12.42578125" customWidth="1"/>
    <col min="3" max="3" width="9.140625" customWidth="1"/>
    <col min="4" max="4" width="8.7109375" customWidth="1"/>
    <col min="5" max="5" width="6.5703125" customWidth="1"/>
    <col min="6" max="6" width="6.85546875" customWidth="1"/>
    <col min="7" max="7" width="7.7109375" customWidth="1"/>
    <col min="8" max="8" width="7.85546875" customWidth="1"/>
    <col min="9" max="9" width="8" customWidth="1"/>
    <col min="10" max="10" width="9" bestFit="1" customWidth="1"/>
    <col min="11" max="11" width="6.42578125" customWidth="1"/>
    <col min="12" max="12" width="6.28515625" customWidth="1"/>
    <col min="13" max="13" width="5.5703125" customWidth="1"/>
    <col min="14" max="14" width="6" customWidth="1"/>
    <col min="15" max="15" width="6.42578125" customWidth="1"/>
    <col min="16" max="17" width="7.85546875" customWidth="1"/>
  </cols>
  <sheetData>
    <row r="1" spans="1:17" ht="16.5" thickBot="1" x14ac:dyDescent="0.3">
      <c r="A1" s="412" t="s">
        <v>516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4"/>
    </row>
    <row r="2" spans="1:17" ht="39" customHeight="1" thickBot="1" x14ac:dyDescent="0.3">
      <c r="A2" s="289" t="s">
        <v>0</v>
      </c>
      <c r="B2" s="281" t="s">
        <v>229</v>
      </c>
      <c r="C2" s="279" t="s">
        <v>224</v>
      </c>
      <c r="D2" s="279" t="s">
        <v>1</v>
      </c>
      <c r="E2" s="279" t="s">
        <v>2</v>
      </c>
      <c r="F2" s="279" t="s">
        <v>3</v>
      </c>
      <c r="G2" s="279" t="s">
        <v>4</v>
      </c>
      <c r="H2" s="279" t="s">
        <v>5</v>
      </c>
      <c r="I2" s="279" t="s">
        <v>6</v>
      </c>
      <c r="J2" s="279" t="s">
        <v>7</v>
      </c>
      <c r="K2" s="279" t="s">
        <v>8</v>
      </c>
      <c r="L2" s="279" t="s">
        <v>9</v>
      </c>
      <c r="M2" s="279" t="s">
        <v>10</v>
      </c>
      <c r="N2" s="279" t="s">
        <v>11</v>
      </c>
      <c r="O2" s="279" t="s">
        <v>12</v>
      </c>
      <c r="P2" s="279" t="s">
        <v>230</v>
      </c>
      <c r="Q2" s="280" t="s">
        <v>219</v>
      </c>
    </row>
    <row r="3" spans="1:17" ht="81.75" customHeight="1" x14ac:dyDescent="0.25">
      <c r="A3" s="290" t="s">
        <v>14</v>
      </c>
      <c r="B3" s="134" t="s">
        <v>15</v>
      </c>
      <c r="C3" s="277" t="s">
        <v>231</v>
      </c>
      <c r="D3" s="65" t="s">
        <v>254</v>
      </c>
      <c r="E3" s="65" t="s">
        <v>16</v>
      </c>
      <c r="F3" s="65" t="s">
        <v>243</v>
      </c>
      <c r="G3" s="65" t="s">
        <v>242</v>
      </c>
      <c r="H3" s="66">
        <v>0</v>
      </c>
      <c r="I3" s="67">
        <v>240000</v>
      </c>
      <c r="J3" s="67">
        <v>4000</v>
      </c>
      <c r="K3" s="66">
        <v>0</v>
      </c>
      <c r="L3" s="67">
        <v>36085</v>
      </c>
      <c r="M3" s="66">
        <v>0</v>
      </c>
      <c r="N3" s="67">
        <v>4000</v>
      </c>
      <c r="O3" s="66">
        <v>0</v>
      </c>
      <c r="P3" s="67">
        <v>284085</v>
      </c>
      <c r="Q3" s="278">
        <v>284085</v>
      </c>
    </row>
    <row r="4" spans="1:17" ht="45" x14ac:dyDescent="0.25">
      <c r="A4" s="291" t="s">
        <v>17</v>
      </c>
      <c r="B4" s="135" t="s">
        <v>18</v>
      </c>
      <c r="C4" s="270" t="s">
        <v>231</v>
      </c>
      <c r="D4" s="1" t="s">
        <v>244</v>
      </c>
      <c r="E4" s="1" t="s">
        <v>16</v>
      </c>
      <c r="F4" s="1" t="s">
        <v>245</v>
      </c>
      <c r="G4" s="1">
        <v>7</v>
      </c>
      <c r="H4" s="216" t="s">
        <v>246</v>
      </c>
      <c r="I4" s="216">
        <v>20000</v>
      </c>
      <c r="J4" s="216">
        <v>2500</v>
      </c>
      <c r="K4" s="217">
        <v>0</v>
      </c>
      <c r="L4" s="216">
        <v>30500</v>
      </c>
      <c r="M4" s="217">
        <v>0</v>
      </c>
      <c r="N4" s="216">
        <v>1000</v>
      </c>
      <c r="O4" s="217">
        <v>0</v>
      </c>
      <c r="P4" s="216">
        <v>24000</v>
      </c>
      <c r="Q4" s="271">
        <v>24000</v>
      </c>
    </row>
    <row r="5" spans="1:17" ht="45" x14ac:dyDescent="0.25">
      <c r="A5" s="291" t="s">
        <v>20</v>
      </c>
      <c r="B5" s="135" t="s">
        <v>21</v>
      </c>
      <c r="C5" s="270" t="s">
        <v>231</v>
      </c>
      <c r="D5" s="1" t="s">
        <v>247</v>
      </c>
      <c r="E5" s="1" t="s">
        <v>19</v>
      </c>
      <c r="F5" s="1" t="s">
        <v>248</v>
      </c>
      <c r="G5" s="1">
        <v>10</v>
      </c>
      <c r="H5" s="216" t="s">
        <v>249</v>
      </c>
      <c r="I5" s="216">
        <v>106000</v>
      </c>
      <c r="J5" s="4">
        <v>5000</v>
      </c>
      <c r="K5" s="217">
        <v>0</v>
      </c>
      <c r="L5" s="216">
        <v>30839</v>
      </c>
      <c r="M5" s="216">
        <v>8050</v>
      </c>
      <c r="N5" s="216">
        <v>2800</v>
      </c>
      <c r="O5" s="217">
        <v>0</v>
      </c>
      <c r="P5" s="216">
        <v>249061</v>
      </c>
      <c r="Q5" s="271">
        <v>249061</v>
      </c>
    </row>
    <row r="6" spans="1:17" ht="46.5" customHeight="1" x14ac:dyDescent="0.25">
      <c r="A6" s="291" t="s">
        <v>22</v>
      </c>
      <c r="B6" s="156" t="s">
        <v>23</v>
      </c>
      <c r="C6" s="270" t="s">
        <v>231</v>
      </c>
      <c r="D6" s="1" t="s">
        <v>281</v>
      </c>
      <c r="E6" s="1" t="s">
        <v>24</v>
      </c>
      <c r="F6" s="5" t="s">
        <v>282</v>
      </c>
      <c r="G6" s="1" t="s">
        <v>283</v>
      </c>
      <c r="H6" s="216">
        <v>38600</v>
      </c>
      <c r="I6" s="216">
        <v>176000</v>
      </c>
      <c r="J6" s="216">
        <v>6000</v>
      </c>
      <c r="K6" s="217">
        <v>0</v>
      </c>
      <c r="L6" s="216">
        <v>29900</v>
      </c>
      <c r="M6" s="217">
        <v>0</v>
      </c>
      <c r="N6" s="216">
        <v>4000</v>
      </c>
      <c r="O6" s="217">
        <v>16000</v>
      </c>
      <c r="P6" s="216">
        <v>270500</v>
      </c>
      <c r="Q6" s="271">
        <v>230000</v>
      </c>
    </row>
    <row r="7" spans="1:17" ht="50.25" customHeight="1" x14ac:dyDescent="0.25">
      <c r="A7" s="291" t="s">
        <v>25</v>
      </c>
      <c r="B7" s="135" t="s">
        <v>26</v>
      </c>
      <c r="C7" s="270" t="s">
        <v>231</v>
      </c>
      <c r="D7" s="1" t="s">
        <v>250</v>
      </c>
      <c r="E7" s="1" t="s">
        <v>27</v>
      </c>
      <c r="F7" s="6" t="s">
        <v>251</v>
      </c>
      <c r="G7" s="1" t="s">
        <v>16</v>
      </c>
      <c r="H7" s="216">
        <v>5600</v>
      </c>
      <c r="I7" s="216">
        <v>120000</v>
      </c>
      <c r="J7" s="216">
        <v>2400</v>
      </c>
      <c r="K7" s="217">
        <v>0</v>
      </c>
      <c r="L7" s="216">
        <v>26500</v>
      </c>
      <c r="M7" s="217">
        <v>8400</v>
      </c>
      <c r="N7" s="216">
        <v>2400</v>
      </c>
      <c r="O7" s="217">
        <v>0</v>
      </c>
      <c r="P7" s="216">
        <v>165300</v>
      </c>
      <c r="Q7" s="271">
        <v>165300</v>
      </c>
    </row>
    <row r="8" spans="1:17" ht="36.75" customHeight="1" x14ac:dyDescent="0.25">
      <c r="A8" s="291" t="s">
        <v>28</v>
      </c>
      <c r="B8" s="135" t="s">
        <v>398</v>
      </c>
      <c r="C8" s="270" t="s">
        <v>399</v>
      </c>
      <c r="D8" s="1" t="s">
        <v>252</v>
      </c>
      <c r="E8" s="1" t="s">
        <v>30</v>
      </c>
      <c r="F8" s="1" t="s">
        <v>253</v>
      </c>
      <c r="G8" s="1" t="s">
        <v>16</v>
      </c>
      <c r="H8" s="217">
        <v>0</v>
      </c>
      <c r="I8" s="216">
        <v>100000</v>
      </c>
      <c r="J8" s="216">
        <v>4000</v>
      </c>
      <c r="K8" s="217">
        <v>3000</v>
      </c>
      <c r="L8" s="216">
        <v>33000</v>
      </c>
      <c r="M8" s="217">
        <v>0</v>
      </c>
      <c r="N8" s="216">
        <v>4000</v>
      </c>
      <c r="O8" s="217">
        <v>0</v>
      </c>
      <c r="P8" s="216">
        <v>144000</v>
      </c>
      <c r="Q8" s="271">
        <v>144000</v>
      </c>
    </row>
    <row r="9" spans="1:17" ht="54" customHeight="1" x14ac:dyDescent="0.25">
      <c r="A9" s="291" t="s">
        <v>460</v>
      </c>
      <c r="B9" s="282" t="s">
        <v>497</v>
      </c>
      <c r="C9" s="270" t="s">
        <v>232</v>
      </c>
      <c r="D9" s="1" t="s">
        <v>366</v>
      </c>
      <c r="E9" s="1" t="s">
        <v>27</v>
      </c>
      <c r="F9" s="148" t="s">
        <v>367</v>
      </c>
      <c r="G9" s="1">
        <v>10</v>
      </c>
      <c r="H9" s="216">
        <v>44000</v>
      </c>
      <c r="I9" s="216">
        <v>78000</v>
      </c>
      <c r="J9" s="216">
        <v>4000</v>
      </c>
      <c r="K9" s="217">
        <v>0</v>
      </c>
      <c r="L9" s="216">
        <v>26400</v>
      </c>
      <c r="M9" s="216">
        <v>5775</v>
      </c>
      <c r="N9" s="216">
        <v>3000</v>
      </c>
      <c r="O9" s="216">
        <v>29100</v>
      </c>
      <c r="P9" s="216">
        <v>190275</v>
      </c>
      <c r="Q9" s="271">
        <v>190275</v>
      </c>
    </row>
    <row r="10" spans="1:17" ht="57" thickBot="1" x14ac:dyDescent="0.3">
      <c r="A10" s="292" t="s">
        <v>31</v>
      </c>
      <c r="B10" s="283" t="s">
        <v>32</v>
      </c>
      <c r="C10" s="272" t="s">
        <v>232</v>
      </c>
      <c r="D10" s="273" t="s">
        <v>255</v>
      </c>
      <c r="E10" s="273" t="s">
        <v>27</v>
      </c>
      <c r="F10" s="273" t="s">
        <v>256</v>
      </c>
      <c r="G10" s="273" t="s">
        <v>257</v>
      </c>
      <c r="H10" s="274">
        <v>55000</v>
      </c>
      <c r="I10" s="274">
        <v>90000</v>
      </c>
      <c r="J10" s="274">
        <v>3000</v>
      </c>
      <c r="K10" s="274">
        <v>7500</v>
      </c>
      <c r="L10" s="275">
        <v>3000</v>
      </c>
      <c r="M10" s="274">
        <v>0</v>
      </c>
      <c r="N10" s="274">
        <v>3000</v>
      </c>
      <c r="O10" s="274">
        <v>12000</v>
      </c>
      <c r="P10" s="274">
        <v>173500</v>
      </c>
      <c r="Q10" s="276">
        <v>173500</v>
      </c>
    </row>
    <row r="11" spans="1:17" ht="55.5" customHeight="1" thickBot="1" x14ac:dyDescent="0.3">
      <c r="A11" s="289" t="s">
        <v>0</v>
      </c>
      <c r="B11" s="281" t="s">
        <v>229</v>
      </c>
      <c r="C11" s="281" t="s">
        <v>224</v>
      </c>
      <c r="D11" s="279" t="s">
        <v>1</v>
      </c>
      <c r="E11" s="279" t="s">
        <v>2</v>
      </c>
      <c r="F11" s="279" t="s">
        <v>3</v>
      </c>
      <c r="G11" s="279" t="s">
        <v>4</v>
      </c>
      <c r="H11" s="279" t="s">
        <v>5</v>
      </c>
      <c r="I11" s="279" t="s">
        <v>6</v>
      </c>
      <c r="J11" s="279" t="s">
        <v>7</v>
      </c>
      <c r="K11" s="279" t="s">
        <v>8</v>
      </c>
      <c r="L11" s="279" t="s">
        <v>9</v>
      </c>
      <c r="M11" s="279" t="s">
        <v>10</v>
      </c>
      <c r="N11" s="279" t="s">
        <v>11</v>
      </c>
      <c r="O11" s="279" t="s">
        <v>12</v>
      </c>
      <c r="P11" s="279" t="s">
        <v>13</v>
      </c>
      <c r="Q11" s="280" t="s">
        <v>219</v>
      </c>
    </row>
    <row r="12" spans="1:17" ht="61.5" customHeight="1" x14ac:dyDescent="0.25">
      <c r="A12" s="290" t="s">
        <v>461</v>
      </c>
      <c r="B12" s="134" t="s">
        <v>33</v>
      </c>
      <c r="C12" s="71" t="s">
        <v>231</v>
      </c>
      <c r="D12" s="65" t="s">
        <v>258</v>
      </c>
      <c r="E12" s="65" t="s">
        <v>34</v>
      </c>
      <c r="F12" s="298" t="s">
        <v>262</v>
      </c>
      <c r="G12" s="65" t="s">
        <v>260</v>
      </c>
      <c r="H12" s="440">
        <v>86625</v>
      </c>
      <c r="I12" s="440">
        <v>274603</v>
      </c>
      <c r="J12" s="442">
        <v>9800</v>
      </c>
      <c r="K12" s="442">
        <v>0</v>
      </c>
      <c r="L12" s="440">
        <v>26950</v>
      </c>
      <c r="M12" s="442">
        <v>3850</v>
      </c>
      <c r="N12" s="442">
        <v>11648</v>
      </c>
      <c r="O12" s="442">
        <v>0</v>
      </c>
      <c r="P12" s="440">
        <v>413476</v>
      </c>
      <c r="Q12" s="443">
        <v>206000</v>
      </c>
    </row>
    <row r="13" spans="1:17" ht="72.75" customHeight="1" x14ac:dyDescent="0.25">
      <c r="A13" s="291" t="s">
        <v>462</v>
      </c>
      <c r="B13" s="135" t="s">
        <v>36</v>
      </c>
      <c r="C13" s="72" t="s">
        <v>231</v>
      </c>
      <c r="D13" s="1" t="s">
        <v>259</v>
      </c>
      <c r="E13" s="1" t="s">
        <v>34</v>
      </c>
      <c r="F13" s="149" t="s">
        <v>265</v>
      </c>
      <c r="G13" s="1" t="s">
        <v>261</v>
      </c>
      <c r="H13" s="441"/>
      <c r="I13" s="441"/>
      <c r="J13" s="441"/>
      <c r="K13" s="441"/>
      <c r="L13" s="441"/>
      <c r="M13" s="441"/>
      <c r="N13" s="441"/>
      <c r="O13" s="441"/>
      <c r="P13" s="441"/>
      <c r="Q13" s="444"/>
    </row>
    <row r="14" spans="1:17" ht="73.5" x14ac:dyDescent="0.25">
      <c r="A14" s="291" t="s">
        <v>299</v>
      </c>
      <c r="B14" s="135" t="s">
        <v>395</v>
      </c>
      <c r="C14" s="72" t="s">
        <v>232</v>
      </c>
      <c r="D14" s="1" t="s">
        <v>263</v>
      </c>
      <c r="E14" s="1" t="s">
        <v>30</v>
      </c>
      <c r="F14" s="148" t="s">
        <v>264</v>
      </c>
      <c r="G14" s="1" t="s">
        <v>37</v>
      </c>
      <c r="H14" s="3">
        <v>0</v>
      </c>
      <c r="I14" s="3">
        <v>40000</v>
      </c>
      <c r="J14" s="3">
        <v>2000</v>
      </c>
      <c r="K14" s="2">
        <v>0</v>
      </c>
      <c r="L14" s="2">
        <v>0</v>
      </c>
      <c r="M14" s="2">
        <v>0</v>
      </c>
      <c r="N14" s="3">
        <v>1080</v>
      </c>
      <c r="O14" s="3">
        <v>0</v>
      </c>
      <c r="P14" s="3">
        <v>43080</v>
      </c>
      <c r="Q14" s="321" t="s">
        <v>500</v>
      </c>
    </row>
    <row r="15" spans="1:17" ht="67.5" x14ac:dyDescent="0.25">
      <c r="A15" s="291" t="s">
        <v>35</v>
      </c>
      <c r="B15" s="135" t="s">
        <v>296</v>
      </c>
      <c r="C15" s="72" t="s">
        <v>232</v>
      </c>
      <c r="D15" s="1" t="s">
        <v>293</v>
      </c>
      <c r="E15" s="1" t="s">
        <v>27</v>
      </c>
      <c r="F15" s="148" t="s">
        <v>294</v>
      </c>
      <c r="G15" s="1" t="s">
        <v>295</v>
      </c>
      <c r="H15" s="145">
        <v>111000</v>
      </c>
      <c r="I15" s="145">
        <v>69000</v>
      </c>
      <c r="J15" s="145">
        <v>3000</v>
      </c>
      <c r="K15" s="146">
        <v>0</v>
      </c>
      <c r="L15" s="146">
        <v>0</v>
      </c>
      <c r="M15" s="146">
        <v>18000</v>
      </c>
      <c r="N15" s="145">
        <v>2880</v>
      </c>
      <c r="O15" s="145">
        <v>4000</v>
      </c>
      <c r="P15" s="145">
        <v>207880</v>
      </c>
      <c r="Q15" s="147">
        <v>157000</v>
      </c>
    </row>
    <row r="16" spans="1:17" ht="45" x14ac:dyDescent="0.25">
      <c r="A16" s="293" t="s">
        <v>463</v>
      </c>
      <c r="B16" s="284" t="s">
        <v>38</v>
      </c>
      <c r="C16" s="151" t="s">
        <v>232</v>
      </c>
      <c r="D16" s="152" t="s">
        <v>268</v>
      </c>
      <c r="E16" s="153" t="s">
        <v>27</v>
      </c>
      <c r="F16" s="157" t="s">
        <v>292</v>
      </c>
      <c r="G16" s="152">
        <v>5</v>
      </c>
      <c r="H16" s="154">
        <v>35100</v>
      </c>
      <c r="I16" s="154">
        <v>38000</v>
      </c>
      <c r="J16" s="154">
        <v>3000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76100</v>
      </c>
      <c r="Q16" s="155">
        <v>76100</v>
      </c>
    </row>
    <row r="17" spans="1:17" ht="37.5" customHeight="1" x14ac:dyDescent="0.25">
      <c r="A17" s="293" t="s">
        <v>408</v>
      </c>
      <c r="B17" s="284" t="s">
        <v>270</v>
      </c>
      <c r="C17" s="151" t="s">
        <v>271</v>
      </c>
      <c r="D17" s="152" t="s">
        <v>272</v>
      </c>
      <c r="E17" s="153" t="s">
        <v>273</v>
      </c>
      <c r="F17" s="153" t="s">
        <v>274</v>
      </c>
      <c r="G17" s="152" t="s">
        <v>275</v>
      </c>
      <c r="H17" s="154">
        <v>945</v>
      </c>
      <c r="I17" s="154">
        <v>5000</v>
      </c>
      <c r="J17" s="154">
        <v>10000</v>
      </c>
      <c r="K17" s="154">
        <v>11000</v>
      </c>
      <c r="L17" s="154">
        <v>5200</v>
      </c>
      <c r="M17" s="154">
        <v>0</v>
      </c>
      <c r="N17" s="154">
        <v>0</v>
      </c>
      <c r="O17" s="154">
        <v>3000</v>
      </c>
      <c r="P17" s="154">
        <v>35145</v>
      </c>
      <c r="Q17" s="155">
        <v>0</v>
      </c>
    </row>
    <row r="18" spans="1:17" ht="37.5" customHeight="1" x14ac:dyDescent="0.25">
      <c r="A18" s="328" t="s">
        <v>464</v>
      </c>
      <c r="B18" s="329" t="s">
        <v>277</v>
      </c>
      <c r="C18" s="330" t="s">
        <v>271</v>
      </c>
      <c r="D18" s="331" t="s">
        <v>278</v>
      </c>
      <c r="E18" s="332" t="s">
        <v>273</v>
      </c>
      <c r="F18" s="332" t="s">
        <v>279</v>
      </c>
      <c r="G18" s="331" t="s">
        <v>280</v>
      </c>
      <c r="H18" s="333">
        <v>0</v>
      </c>
      <c r="I18" s="333">
        <v>8300</v>
      </c>
      <c r="J18" s="333">
        <v>3500</v>
      </c>
      <c r="K18" s="333">
        <v>13500</v>
      </c>
      <c r="L18" s="333">
        <v>4725</v>
      </c>
      <c r="M18" s="333">
        <v>0</v>
      </c>
      <c r="N18" s="333">
        <v>0</v>
      </c>
      <c r="O18" s="333">
        <v>3000</v>
      </c>
      <c r="P18" s="333">
        <v>33025</v>
      </c>
      <c r="Q18" s="315">
        <v>0</v>
      </c>
    </row>
    <row r="19" spans="1:17" ht="48" customHeight="1" thickBot="1" x14ac:dyDescent="0.3">
      <c r="A19" s="445">
        <v>15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</row>
    <row r="20" spans="1:17" ht="42.75" thickBot="1" x14ac:dyDescent="0.3">
      <c r="A20" s="289" t="s">
        <v>0</v>
      </c>
      <c r="B20" s="281" t="s">
        <v>229</v>
      </c>
      <c r="C20" s="279" t="s">
        <v>224</v>
      </c>
      <c r="D20" s="279" t="s">
        <v>1</v>
      </c>
      <c r="E20" s="279" t="s">
        <v>2</v>
      </c>
      <c r="F20" s="279" t="s">
        <v>3</v>
      </c>
      <c r="G20" s="279" t="s">
        <v>4</v>
      </c>
      <c r="H20" s="279" t="s">
        <v>5</v>
      </c>
      <c r="I20" s="279" t="s">
        <v>6</v>
      </c>
      <c r="J20" s="279" t="s">
        <v>7</v>
      </c>
      <c r="K20" s="279" t="s">
        <v>8</v>
      </c>
      <c r="L20" s="279" t="s">
        <v>9</v>
      </c>
      <c r="M20" s="279" t="s">
        <v>10</v>
      </c>
      <c r="N20" s="279" t="s">
        <v>11</v>
      </c>
      <c r="O20" s="279" t="s">
        <v>12</v>
      </c>
      <c r="P20" s="279" t="s">
        <v>230</v>
      </c>
      <c r="Q20" s="280" t="s">
        <v>219</v>
      </c>
    </row>
    <row r="21" spans="1:17" ht="57" x14ac:dyDescent="0.25">
      <c r="A21" s="295" t="s">
        <v>394</v>
      </c>
      <c r="B21" s="285" t="s">
        <v>400</v>
      </c>
      <c r="C21" s="151" t="s">
        <v>401</v>
      </c>
      <c r="D21" s="152" t="s">
        <v>285</v>
      </c>
      <c r="E21" s="153" t="s">
        <v>286</v>
      </c>
      <c r="F21" s="153" t="s">
        <v>287</v>
      </c>
      <c r="G21" s="152">
        <v>11</v>
      </c>
      <c r="H21" s="154">
        <v>0</v>
      </c>
      <c r="I21" s="154">
        <v>100000</v>
      </c>
      <c r="J21" s="154">
        <v>5000</v>
      </c>
      <c r="K21" s="154">
        <v>4000</v>
      </c>
      <c r="L21" s="154">
        <v>0</v>
      </c>
      <c r="M21" s="154">
        <v>0</v>
      </c>
      <c r="N21" s="154">
        <v>7000</v>
      </c>
      <c r="O21" s="154">
        <v>0</v>
      </c>
      <c r="P21" s="154">
        <v>116000</v>
      </c>
      <c r="Q21" s="155">
        <v>116000</v>
      </c>
    </row>
    <row r="22" spans="1:17" ht="67.5" x14ac:dyDescent="0.25">
      <c r="A22" s="295" t="s">
        <v>300</v>
      </c>
      <c r="B22" s="286" t="s">
        <v>402</v>
      </c>
      <c r="C22" s="151" t="s">
        <v>403</v>
      </c>
      <c r="D22" s="152" t="s">
        <v>266</v>
      </c>
      <c r="E22" s="153" t="s">
        <v>267</v>
      </c>
      <c r="F22" s="153" t="s">
        <v>369</v>
      </c>
      <c r="G22" s="152">
        <v>8</v>
      </c>
      <c r="H22" s="154">
        <v>0</v>
      </c>
      <c r="I22" s="154">
        <v>10000</v>
      </c>
      <c r="J22" s="154">
        <v>6000</v>
      </c>
      <c r="K22" s="154">
        <v>4000</v>
      </c>
      <c r="L22" s="154">
        <v>0</v>
      </c>
      <c r="M22" s="154">
        <v>0</v>
      </c>
      <c r="N22" s="154">
        <v>5000</v>
      </c>
      <c r="O22" s="154">
        <v>6000</v>
      </c>
      <c r="P22" s="154">
        <v>31000</v>
      </c>
      <c r="Q22" s="155">
        <v>31000</v>
      </c>
    </row>
    <row r="23" spans="1:17" ht="101.25" x14ac:dyDescent="0.25">
      <c r="A23" s="296" t="s">
        <v>269</v>
      </c>
      <c r="B23" s="286" t="s">
        <v>396</v>
      </c>
      <c r="C23" s="151" t="s">
        <v>397</v>
      </c>
      <c r="D23" s="152" t="s">
        <v>289</v>
      </c>
      <c r="E23" s="153" t="s">
        <v>290</v>
      </c>
      <c r="F23" s="157" t="s">
        <v>291</v>
      </c>
      <c r="G23" s="152">
        <v>3</v>
      </c>
      <c r="H23" s="154">
        <v>0</v>
      </c>
      <c r="I23" s="154">
        <v>0</v>
      </c>
      <c r="J23" s="154">
        <v>5000</v>
      </c>
      <c r="K23" s="154">
        <v>45000</v>
      </c>
      <c r="L23" s="154">
        <v>40000</v>
      </c>
      <c r="M23" s="154">
        <v>0</v>
      </c>
      <c r="N23" s="154">
        <v>0</v>
      </c>
      <c r="O23" s="154">
        <v>120000</v>
      </c>
      <c r="P23" s="154">
        <v>210000</v>
      </c>
      <c r="Q23" s="155">
        <v>0</v>
      </c>
    </row>
    <row r="24" spans="1:17" ht="45" x14ac:dyDescent="0.25">
      <c r="A24" s="297" t="s">
        <v>276</v>
      </c>
      <c r="B24" s="287" t="s">
        <v>40</v>
      </c>
      <c r="C24" s="158" t="s">
        <v>397</v>
      </c>
      <c r="D24" s="159" t="s">
        <v>41</v>
      </c>
      <c r="E24" s="160" t="s">
        <v>42</v>
      </c>
      <c r="F24" s="160">
        <v>42125</v>
      </c>
      <c r="G24" s="159">
        <v>3</v>
      </c>
      <c r="H24" s="161">
        <v>0</v>
      </c>
      <c r="I24" s="162">
        <v>0</v>
      </c>
      <c r="J24" s="162">
        <v>0</v>
      </c>
      <c r="K24" s="162">
        <v>22000</v>
      </c>
      <c r="L24" s="162">
        <v>22000</v>
      </c>
      <c r="M24" s="162">
        <v>0</v>
      </c>
      <c r="N24" s="162">
        <v>0</v>
      </c>
      <c r="O24" s="162">
        <v>42000</v>
      </c>
      <c r="P24" s="162">
        <v>86000</v>
      </c>
      <c r="Q24" s="155">
        <v>86000</v>
      </c>
    </row>
    <row r="25" spans="1:17" ht="51" customHeight="1" x14ac:dyDescent="0.25">
      <c r="A25" s="297" t="s">
        <v>284</v>
      </c>
      <c r="B25" s="288" t="s">
        <v>29</v>
      </c>
      <c r="C25" s="158" t="s">
        <v>231</v>
      </c>
      <c r="D25" s="73" t="s">
        <v>43</v>
      </c>
      <c r="E25" s="74" t="s">
        <v>44</v>
      </c>
      <c r="F25" s="74">
        <v>42186</v>
      </c>
      <c r="G25" s="75">
        <v>6</v>
      </c>
      <c r="H25" s="198">
        <v>0</v>
      </c>
      <c r="I25" s="198">
        <v>0</v>
      </c>
      <c r="J25" s="198">
        <v>36000</v>
      </c>
      <c r="K25" s="198">
        <v>107000</v>
      </c>
      <c r="L25" s="198">
        <v>155000</v>
      </c>
      <c r="M25" s="198">
        <v>0</v>
      </c>
      <c r="N25" s="198">
        <v>0</v>
      </c>
      <c r="O25" s="198">
        <v>252000</v>
      </c>
      <c r="P25" s="198">
        <v>550000</v>
      </c>
      <c r="Q25" s="199">
        <v>550000</v>
      </c>
    </row>
    <row r="26" spans="1:17" ht="87" customHeight="1" x14ac:dyDescent="0.25">
      <c r="A26" s="296" t="s">
        <v>288</v>
      </c>
      <c r="B26" s="287" t="s">
        <v>407</v>
      </c>
      <c r="C26" s="158" t="s">
        <v>231</v>
      </c>
      <c r="D26" s="200" t="s">
        <v>379</v>
      </c>
      <c r="E26" s="160" t="s">
        <v>380</v>
      </c>
      <c r="F26" s="160" t="s">
        <v>274</v>
      </c>
      <c r="G26" s="159">
        <v>7</v>
      </c>
      <c r="H26" s="162">
        <v>98000</v>
      </c>
      <c r="I26" s="162">
        <v>28500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126500</v>
      </c>
      <c r="Q26" s="155">
        <v>0</v>
      </c>
    </row>
    <row r="27" spans="1:17" ht="53.25" thickBot="1" x14ac:dyDescent="0.3">
      <c r="A27" s="294" t="s">
        <v>0</v>
      </c>
      <c r="B27" s="70" t="s">
        <v>229</v>
      </c>
      <c r="C27" s="70" t="s">
        <v>224</v>
      </c>
      <c r="D27" s="68" t="s">
        <v>1</v>
      </c>
      <c r="E27" s="68" t="s">
        <v>2</v>
      </c>
      <c r="F27" s="68" t="s">
        <v>3</v>
      </c>
      <c r="G27" s="68" t="s">
        <v>4</v>
      </c>
      <c r="H27" s="68" t="s">
        <v>5</v>
      </c>
      <c r="I27" s="68" t="s">
        <v>6</v>
      </c>
      <c r="J27" s="68" t="s">
        <v>7</v>
      </c>
      <c r="K27" s="68" t="s">
        <v>8</v>
      </c>
      <c r="L27" s="68" t="s">
        <v>9</v>
      </c>
      <c r="M27" s="68" t="s">
        <v>10</v>
      </c>
      <c r="N27" s="68" t="s">
        <v>11</v>
      </c>
      <c r="O27" s="68" t="s">
        <v>12</v>
      </c>
      <c r="P27" s="68" t="s">
        <v>412</v>
      </c>
      <c r="Q27" s="69" t="s">
        <v>219</v>
      </c>
    </row>
    <row r="28" spans="1:17" ht="90" x14ac:dyDescent="0.25">
      <c r="A28" s="296" t="s">
        <v>297</v>
      </c>
      <c r="B28" s="287" t="s">
        <v>381</v>
      </c>
      <c r="C28" s="158" t="s">
        <v>231</v>
      </c>
      <c r="D28" s="159" t="s">
        <v>382</v>
      </c>
      <c r="E28" s="160" t="s">
        <v>19</v>
      </c>
      <c r="F28" s="160" t="s">
        <v>383</v>
      </c>
      <c r="G28" s="159">
        <v>13</v>
      </c>
      <c r="H28" s="162">
        <v>133000</v>
      </c>
      <c r="I28" s="162"/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245000</v>
      </c>
      <c r="Q28" s="155">
        <v>0</v>
      </c>
    </row>
    <row r="29" spans="1:17" ht="101.25" x14ac:dyDescent="0.25">
      <c r="A29" s="296" t="s">
        <v>301</v>
      </c>
      <c r="B29" s="287" t="s">
        <v>406</v>
      </c>
      <c r="C29" s="158" t="s">
        <v>231</v>
      </c>
      <c r="D29" s="159" t="s">
        <v>384</v>
      </c>
      <c r="E29" s="160" t="s">
        <v>16</v>
      </c>
      <c r="F29" s="160" t="s">
        <v>385</v>
      </c>
      <c r="G29" s="159">
        <v>6</v>
      </c>
      <c r="H29" s="162">
        <v>11500</v>
      </c>
      <c r="I29" s="162">
        <v>16000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27500</v>
      </c>
      <c r="Q29" s="155">
        <v>0</v>
      </c>
    </row>
    <row r="30" spans="1:17" ht="101.25" x14ac:dyDescent="0.25">
      <c r="A30" s="296" t="s">
        <v>368</v>
      </c>
      <c r="B30" s="287" t="s">
        <v>405</v>
      </c>
      <c r="C30" s="158" t="s">
        <v>231</v>
      </c>
      <c r="D30" s="159" t="s">
        <v>386</v>
      </c>
      <c r="E30" s="160" t="s">
        <v>261</v>
      </c>
      <c r="F30" s="160" t="s">
        <v>387</v>
      </c>
      <c r="G30" s="159">
        <v>6</v>
      </c>
      <c r="H30" s="162">
        <v>22000</v>
      </c>
      <c r="I30" s="162">
        <v>36000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58000</v>
      </c>
      <c r="Q30" s="155">
        <v>0</v>
      </c>
    </row>
    <row r="31" spans="1:17" ht="90" x14ac:dyDescent="0.25">
      <c r="A31" s="296" t="s">
        <v>377</v>
      </c>
      <c r="B31" s="287" t="s">
        <v>404</v>
      </c>
      <c r="C31" s="158" t="s">
        <v>231</v>
      </c>
      <c r="D31" s="159" t="s">
        <v>388</v>
      </c>
      <c r="E31" s="160" t="s">
        <v>389</v>
      </c>
      <c r="F31" s="160" t="s">
        <v>390</v>
      </c>
      <c r="G31" s="159">
        <v>5</v>
      </c>
      <c r="H31" s="162">
        <v>71000</v>
      </c>
      <c r="I31" s="162">
        <v>11020</v>
      </c>
      <c r="J31" s="162">
        <v>0</v>
      </c>
      <c r="K31" s="162">
        <v>0</v>
      </c>
      <c r="L31" s="162">
        <v>0</v>
      </c>
      <c r="M31" s="162">
        <v>0</v>
      </c>
      <c r="N31" s="162">
        <v>0</v>
      </c>
      <c r="O31" s="162">
        <v>0</v>
      </c>
      <c r="P31" s="162">
        <v>82020</v>
      </c>
      <c r="Q31" s="155">
        <v>0</v>
      </c>
    </row>
    <row r="32" spans="1:17" ht="23.25" thickBot="1" x14ac:dyDescent="0.3">
      <c r="A32" s="297" t="s">
        <v>378</v>
      </c>
      <c r="B32" s="288" t="s">
        <v>391</v>
      </c>
      <c r="C32" s="311" t="s">
        <v>232</v>
      </c>
      <c r="D32" s="312" t="s">
        <v>392</v>
      </c>
      <c r="E32" s="313" t="s">
        <v>275</v>
      </c>
      <c r="F32" s="313" t="s">
        <v>393</v>
      </c>
      <c r="G32" s="312">
        <v>6</v>
      </c>
      <c r="H32" s="314">
        <v>0</v>
      </c>
      <c r="I32" s="314">
        <v>14000</v>
      </c>
      <c r="J32" s="314">
        <v>4000</v>
      </c>
      <c r="K32" s="314">
        <v>0</v>
      </c>
      <c r="L32" s="314">
        <v>21000</v>
      </c>
      <c r="M32" s="314">
        <v>0</v>
      </c>
      <c r="N32" s="314">
        <v>2000</v>
      </c>
      <c r="O32" s="314">
        <v>2000</v>
      </c>
      <c r="P32" s="314">
        <v>43000</v>
      </c>
      <c r="Q32" s="315">
        <v>46000</v>
      </c>
    </row>
    <row r="33" spans="1:17" ht="15.75" thickBot="1" x14ac:dyDescent="0.3">
      <c r="A33" s="437" t="s">
        <v>298</v>
      </c>
      <c r="B33" s="438"/>
      <c r="C33" s="438"/>
      <c r="D33" s="438"/>
      <c r="E33" s="438"/>
      <c r="F33" s="438"/>
      <c r="G33" s="439"/>
      <c r="H33" s="316">
        <f>SUM(H16:H25,H10:H15,H3:H9)</f>
        <v>376870</v>
      </c>
      <c r="I33" s="317">
        <f>SUM(I10:I25,I3:I9)</f>
        <v>1474903</v>
      </c>
      <c r="J33" s="317">
        <f>SUM(J10:J25,J3:J9)</f>
        <v>114200</v>
      </c>
      <c r="K33" s="317">
        <f>SUM(K16:K25,K10:K15,K3:K9)</f>
        <v>217000</v>
      </c>
      <c r="L33" s="317">
        <f>SUM(L16:L25,L10:L15,L3:L9)</f>
        <v>470099</v>
      </c>
      <c r="M33" s="317">
        <f>SUM(M16:M25,M10:M15,M3:M9)</f>
        <v>44075</v>
      </c>
      <c r="N33" s="317">
        <f>SUM(N10:N25,N3:N9)</f>
        <v>51808</v>
      </c>
      <c r="O33" s="317">
        <f>SUM(O10:O25,O3:O9)</f>
        <v>487100</v>
      </c>
      <c r="P33" s="317">
        <f>SUM(P10:P25,P3:P9)</f>
        <v>3302427</v>
      </c>
      <c r="Q33" s="318">
        <f>SUM(Q3:Q32)</f>
        <v>2728321</v>
      </c>
    </row>
    <row r="34" spans="1:17" x14ac:dyDescent="0.25">
      <c r="A34" s="436">
        <v>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</row>
  </sheetData>
  <mergeCells count="14">
    <mergeCell ref="A34:Q34"/>
    <mergeCell ref="A33:G33"/>
    <mergeCell ref="L12:L13"/>
    <mergeCell ref="M12:M13"/>
    <mergeCell ref="A1:Q1"/>
    <mergeCell ref="H12:H13"/>
    <mergeCell ref="I12:I13"/>
    <mergeCell ref="J12:J13"/>
    <mergeCell ref="K12:K13"/>
    <mergeCell ref="N12:N13"/>
    <mergeCell ref="O12:O13"/>
    <mergeCell ref="P12:P13"/>
    <mergeCell ref="Q12:Q13"/>
    <mergeCell ref="A19:Q19"/>
  </mergeCells>
  <pageMargins left="0.7" right="0.7" top="0.75" bottom="0.75" header="0.3" footer="0.3"/>
  <pageSetup paperSize="9" orientation="landscape" r:id="rId1"/>
  <headerFooter differentOddEven="1" differentFirst="1">
    <oddFooter>&amp;C16</oddFooter>
    <firstFooter>&amp;C14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Layout" zoomScaleNormal="100" workbookViewId="0">
      <selection sqref="A1:I1"/>
    </sheetView>
  </sheetViews>
  <sheetFormatPr defaultRowHeight="15" x14ac:dyDescent="0.25"/>
  <cols>
    <col min="1" max="1" width="4.42578125" bestFit="1" customWidth="1"/>
    <col min="2" max="2" width="5.5703125" customWidth="1"/>
    <col min="3" max="3" width="38.5703125" customWidth="1"/>
    <col min="4" max="4" width="28" customWidth="1"/>
    <col min="5" max="5" width="10.42578125" customWidth="1"/>
    <col min="6" max="6" width="12" customWidth="1"/>
    <col min="7" max="7" width="11.140625" customWidth="1"/>
    <col min="8" max="8" width="8.28515625" customWidth="1"/>
    <col min="9" max="9" width="9.5703125" customWidth="1"/>
  </cols>
  <sheetData>
    <row r="1" spans="1:9" ht="15.75" x14ac:dyDescent="0.25">
      <c r="A1" s="348" t="s">
        <v>510</v>
      </c>
      <c r="B1" s="349"/>
      <c r="C1" s="349"/>
      <c r="D1" s="349"/>
      <c r="E1" s="349"/>
      <c r="F1" s="349"/>
      <c r="G1" s="349"/>
      <c r="H1" s="349"/>
      <c r="I1" s="350"/>
    </row>
    <row r="2" spans="1:9" x14ac:dyDescent="0.25">
      <c r="A2" s="351" t="s">
        <v>54</v>
      </c>
      <c r="B2" s="353" t="s">
        <v>55</v>
      </c>
      <c r="C2" s="353" t="s">
        <v>56</v>
      </c>
      <c r="D2" s="353" t="s">
        <v>57</v>
      </c>
      <c r="E2" s="356" t="s">
        <v>224</v>
      </c>
      <c r="F2" s="36"/>
      <c r="G2" s="355" t="s">
        <v>58</v>
      </c>
      <c r="H2" s="355"/>
      <c r="I2" s="355"/>
    </row>
    <row r="3" spans="1:9" ht="15.75" thickBot="1" x14ac:dyDescent="0.3">
      <c r="A3" s="352"/>
      <c r="B3" s="354"/>
      <c r="C3" s="354"/>
      <c r="D3" s="354"/>
      <c r="E3" s="357"/>
      <c r="F3" s="37" t="s">
        <v>59</v>
      </c>
      <c r="G3" s="34" t="s">
        <v>60</v>
      </c>
      <c r="H3" s="34" t="s">
        <v>61</v>
      </c>
      <c r="I3" s="34" t="s">
        <v>62</v>
      </c>
    </row>
    <row r="4" spans="1:9" ht="36" x14ac:dyDescent="0.25">
      <c r="A4" s="98" t="s">
        <v>156</v>
      </c>
      <c r="B4" s="79" t="s">
        <v>66</v>
      </c>
      <c r="C4" s="15" t="s">
        <v>303</v>
      </c>
      <c r="D4" s="150" t="s">
        <v>304</v>
      </c>
      <c r="E4" s="126" t="s">
        <v>240</v>
      </c>
      <c r="F4" s="63">
        <v>12000</v>
      </c>
      <c r="G4" s="64">
        <v>2000</v>
      </c>
      <c r="H4" s="105">
        <v>12000</v>
      </c>
      <c r="I4" s="64">
        <v>2000</v>
      </c>
    </row>
    <row r="5" spans="1:9" s="78" customFormat="1" ht="48" x14ac:dyDescent="0.25">
      <c r="A5" s="99" t="s">
        <v>154</v>
      </c>
      <c r="B5" s="14" t="s">
        <v>65</v>
      </c>
      <c r="C5" s="13" t="s">
        <v>69</v>
      </c>
      <c r="D5" s="20" t="s">
        <v>305</v>
      </c>
      <c r="E5" s="126" t="s">
        <v>240</v>
      </c>
      <c r="F5" s="77">
        <v>175000</v>
      </c>
      <c r="G5" s="77">
        <v>10000</v>
      </c>
      <c r="H5" s="110">
        <v>170000</v>
      </c>
      <c r="I5" s="90">
        <v>10000</v>
      </c>
    </row>
    <row r="6" spans="1:9" ht="60" x14ac:dyDescent="0.25">
      <c r="A6" s="99" t="s">
        <v>214</v>
      </c>
      <c r="B6" s="14" t="s">
        <v>167</v>
      </c>
      <c r="C6" s="13" t="s">
        <v>72</v>
      </c>
      <c r="D6" s="20" t="s">
        <v>306</v>
      </c>
      <c r="E6" s="126" t="s">
        <v>240</v>
      </c>
      <c r="F6" s="77">
        <v>146000</v>
      </c>
      <c r="G6" s="77">
        <v>15000</v>
      </c>
      <c r="H6" s="110">
        <v>130000</v>
      </c>
      <c r="I6" s="90">
        <v>12000</v>
      </c>
    </row>
    <row r="7" spans="1:9" ht="48.75" x14ac:dyDescent="0.25">
      <c r="A7" s="194" t="s">
        <v>160</v>
      </c>
      <c r="B7" s="192" t="s">
        <v>221</v>
      </c>
      <c r="C7" s="166" t="s">
        <v>159</v>
      </c>
      <c r="D7" s="196" t="s">
        <v>307</v>
      </c>
      <c r="E7" s="126" t="s">
        <v>240</v>
      </c>
      <c r="F7" s="164">
        <v>209000</v>
      </c>
      <c r="G7" s="164">
        <v>20000</v>
      </c>
      <c r="H7" s="163">
        <v>180000</v>
      </c>
      <c r="I7" s="164">
        <v>12000</v>
      </c>
    </row>
    <row r="8" spans="1:9" ht="64.5" x14ac:dyDescent="0.25">
      <c r="A8" s="195" t="s">
        <v>73</v>
      </c>
      <c r="B8" s="193" t="s">
        <v>74</v>
      </c>
      <c r="C8" s="167" t="s">
        <v>308</v>
      </c>
      <c r="D8" s="80" t="s">
        <v>309</v>
      </c>
      <c r="E8" s="86" t="s">
        <v>240</v>
      </c>
      <c r="F8" s="137">
        <v>210000</v>
      </c>
      <c r="G8" s="137">
        <v>15000</v>
      </c>
      <c r="H8" s="111">
        <v>180000</v>
      </c>
      <c r="I8" s="137">
        <v>12000</v>
      </c>
    </row>
    <row r="9" spans="1:9" ht="39" x14ac:dyDescent="0.25">
      <c r="A9" s="195" t="s">
        <v>310</v>
      </c>
      <c r="B9" s="193" t="s">
        <v>68</v>
      </c>
      <c r="C9" s="168" t="s">
        <v>311</v>
      </c>
      <c r="D9" s="80" t="s">
        <v>312</v>
      </c>
      <c r="E9" s="86" t="s">
        <v>240</v>
      </c>
      <c r="F9" s="137">
        <v>16000</v>
      </c>
      <c r="G9" s="137">
        <v>4000</v>
      </c>
      <c r="H9" s="111">
        <v>14000</v>
      </c>
      <c r="I9" s="137">
        <v>3000</v>
      </c>
    </row>
    <row r="10" spans="1:9" ht="64.5" x14ac:dyDescent="0.25">
      <c r="A10" s="195" t="s">
        <v>313</v>
      </c>
      <c r="B10" s="193" t="s">
        <v>459</v>
      </c>
      <c r="C10" s="168" t="s">
        <v>314</v>
      </c>
      <c r="D10" s="80" t="s">
        <v>458</v>
      </c>
      <c r="E10" s="86" t="s">
        <v>240</v>
      </c>
      <c r="F10" s="137">
        <v>108000</v>
      </c>
      <c r="G10" s="137">
        <v>0</v>
      </c>
      <c r="H10" s="111">
        <v>80000</v>
      </c>
      <c r="I10" s="137">
        <v>0</v>
      </c>
    </row>
    <row r="11" spans="1:9" ht="15" customHeight="1" x14ac:dyDescent="0.25">
      <c r="A11" s="345" t="s">
        <v>39</v>
      </c>
      <c r="B11" s="346"/>
      <c r="C11" s="346"/>
      <c r="D11" s="346"/>
      <c r="E11" s="347"/>
      <c r="F11" s="165">
        <f>SUM(F4:F10)</f>
        <v>876000</v>
      </c>
      <c r="G11" s="165">
        <f>SUM(G4:G10)</f>
        <v>66000</v>
      </c>
      <c r="H11" s="165">
        <f>SUM(H4:H10)</f>
        <v>766000</v>
      </c>
      <c r="I11" s="165">
        <f>SUM(I4:I10)</f>
        <v>51000</v>
      </c>
    </row>
    <row r="12" spans="1:9" x14ac:dyDescent="0.25">
      <c r="A12" s="35"/>
      <c r="B12" s="35"/>
      <c r="C12" s="35"/>
      <c r="D12" s="35"/>
      <c r="E12" s="35"/>
      <c r="F12" s="35"/>
      <c r="G12" s="35"/>
      <c r="H12" s="35"/>
      <c r="I12" s="35"/>
    </row>
  </sheetData>
  <mergeCells count="8">
    <mergeCell ref="A11:E11"/>
    <mergeCell ref="A1:I1"/>
    <mergeCell ref="A2:A3"/>
    <mergeCell ref="B2:B3"/>
    <mergeCell ref="C2:C3"/>
    <mergeCell ref="D2:D3"/>
    <mergeCell ref="G2:I2"/>
    <mergeCell ref="E2:E3"/>
  </mergeCells>
  <pageMargins left="0.70866141732283472" right="0.70866141732283472" top="0.78740157480314965" bottom="0.78740157480314965" header="0.31496062992125984" footer="0.31496062992125984"/>
  <pageSetup paperSize="9" orientation="landscape" horizontalDpi="300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zoomScaleNormal="100" workbookViewId="0">
      <selection sqref="A1:F1"/>
    </sheetView>
  </sheetViews>
  <sheetFormatPr defaultRowHeight="15" x14ac:dyDescent="0.25"/>
  <cols>
    <col min="1" max="1" width="18" customWidth="1"/>
    <col min="2" max="4" width="20.42578125" customWidth="1"/>
    <col min="5" max="5" width="20.5703125" customWidth="1"/>
    <col min="6" max="6" width="20.42578125" customWidth="1"/>
  </cols>
  <sheetData>
    <row r="1" spans="1:6" ht="15.75" x14ac:dyDescent="0.25">
      <c r="A1" s="348" t="s">
        <v>511</v>
      </c>
      <c r="B1" s="349"/>
      <c r="C1" s="349"/>
      <c r="D1" s="349"/>
      <c r="E1" s="349"/>
      <c r="F1" s="350"/>
    </row>
    <row r="2" spans="1:6" ht="15" customHeight="1" x14ac:dyDescent="0.25">
      <c r="A2" s="360" t="s">
        <v>94</v>
      </c>
      <c r="B2" s="362" t="s">
        <v>315</v>
      </c>
      <c r="C2" s="362" t="s">
        <v>316</v>
      </c>
      <c r="D2" s="362" t="s">
        <v>153</v>
      </c>
      <c r="E2" s="358" t="s">
        <v>409</v>
      </c>
      <c r="F2" s="38" t="s">
        <v>62</v>
      </c>
    </row>
    <row r="3" spans="1:6" ht="29.25" customHeight="1" thickBot="1" x14ac:dyDescent="0.3">
      <c r="A3" s="361"/>
      <c r="B3" s="363"/>
      <c r="C3" s="363"/>
      <c r="D3" s="363"/>
      <c r="E3" s="359"/>
      <c r="F3" s="30" t="s">
        <v>317</v>
      </c>
    </row>
    <row r="4" spans="1:6" ht="15" customHeight="1" x14ac:dyDescent="0.25">
      <c r="A4" s="25" t="s">
        <v>95</v>
      </c>
      <c r="B4" s="171">
        <v>2260275</v>
      </c>
      <c r="C4" s="172">
        <v>2417536</v>
      </c>
      <c r="D4" s="173">
        <v>4677811</v>
      </c>
      <c r="E4" s="101">
        <v>1400000</v>
      </c>
      <c r="F4" s="56">
        <v>560000</v>
      </c>
    </row>
    <row r="5" spans="1:6" x14ac:dyDescent="0.25">
      <c r="A5" s="26" t="s">
        <v>96</v>
      </c>
      <c r="B5" s="169">
        <v>2100000</v>
      </c>
      <c r="C5" s="169">
        <v>1400000</v>
      </c>
      <c r="D5" s="169">
        <v>3500000</v>
      </c>
      <c r="E5" s="54">
        <v>3142000</v>
      </c>
      <c r="F5" s="55">
        <v>1257000</v>
      </c>
    </row>
    <row r="6" spans="1:6" x14ac:dyDescent="0.25">
      <c r="A6" s="27" t="s">
        <v>97</v>
      </c>
      <c r="B6" s="174">
        <v>1614000</v>
      </c>
      <c r="C6" s="169">
        <v>691000</v>
      </c>
      <c r="D6" s="175">
        <v>2305000</v>
      </c>
      <c r="E6" s="54">
        <v>1866000</v>
      </c>
      <c r="F6" s="55">
        <v>560000</v>
      </c>
    </row>
    <row r="7" spans="1:6" x14ac:dyDescent="0.25">
      <c r="A7" s="26" t="s">
        <v>98</v>
      </c>
      <c r="B7" s="174">
        <v>1502700</v>
      </c>
      <c r="C7" s="169">
        <v>1038500</v>
      </c>
      <c r="D7" s="175">
        <v>2541200</v>
      </c>
      <c r="E7" s="54">
        <v>1866000</v>
      </c>
      <c r="F7" s="55">
        <v>784000</v>
      </c>
    </row>
    <row r="8" spans="1:6" x14ac:dyDescent="0.25">
      <c r="A8" s="26" t="s">
        <v>99</v>
      </c>
      <c r="B8" s="174">
        <v>588020</v>
      </c>
      <c r="C8" s="169">
        <v>251980</v>
      </c>
      <c r="D8" s="175">
        <v>840000</v>
      </c>
      <c r="E8" s="54">
        <v>835000</v>
      </c>
      <c r="F8" s="55">
        <v>209000</v>
      </c>
    </row>
    <row r="9" spans="1:6" x14ac:dyDescent="0.25">
      <c r="A9" s="26" t="s">
        <v>100</v>
      </c>
      <c r="B9" s="170">
        <v>1630500</v>
      </c>
      <c r="C9" s="176">
        <v>696000</v>
      </c>
      <c r="D9" s="169">
        <v>2326500</v>
      </c>
      <c r="E9" s="54">
        <v>1875000</v>
      </c>
      <c r="F9" s="55">
        <v>562000</v>
      </c>
    </row>
    <row r="10" spans="1:6" x14ac:dyDescent="0.25">
      <c r="A10" s="26" t="s">
        <v>101</v>
      </c>
      <c r="B10" s="177">
        <v>972400</v>
      </c>
      <c r="C10" s="174">
        <v>494700</v>
      </c>
      <c r="D10" s="169">
        <v>1467100</v>
      </c>
      <c r="E10" s="54">
        <v>1095000</v>
      </c>
      <c r="F10" s="55">
        <v>427000</v>
      </c>
    </row>
    <row r="11" spans="1:6" x14ac:dyDescent="0.25">
      <c r="A11" s="26" t="s">
        <v>102</v>
      </c>
      <c r="B11" s="174">
        <v>857300</v>
      </c>
      <c r="C11" s="171">
        <v>821800</v>
      </c>
      <c r="D11" s="174">
        <v>1679100</v>
      </c>
      <c r="E11" s="54">
        <v>1373000</v>
      </c>
      <c r="F11" s="55">
        <v>686000</v>
      </c>
    </row>
    <row r="12" spans="1:6" x14ac:dyDescent="0.25">
      <c r="A12" s="26" t="s">
        <v>103</v>
      </c>
      <c r="B12" s="174">
        <v>1008780</v>
      </c>
      <c r="C12" s="169">
        <v>631600</v>
      </c>
      <c r="D12" s="175">
        <v>1640380</v>
      </c>
      <c r="E12" s="54">
        <v>1102000</v>
      </c>
      <c r="F12" s="55">
        <v>452000</v>
      </c>
    </row>
    <row r="13" spans="1:6" x14ac:dyDescent="0.25">
      <c r="A13" s="26" t="s">
        <v>104</v>
      </c>
      <c r="B13" s="174">
        <v>1187000</v>
      </c>
      <c r="C13" s="169">
        <v>492000</v>
      </c>
      <c r="D13" s="175">
        <v>1679000</v>
      </c>
      <c r="E13" s="54">
        <v>1370000</v>
      </c>
      <c r="F13" s="55">
        <v>400000</v>
      </c>
    </row>
    <row r="14" spans="1:6" x14ac:dyDescent="0.25">
      <c r="A14" s="27" t="s">
        <v>105</v>
      </c>
      <c r="B14" s="174">
        <v>1072600</v>
      </c>
      <c r="C14" s="169">
        <v>1114500</v>
      </c>
      <c r="D14" s="175">
        <v>2187100</v>
      </c>
      <c r="E14" s="54">
        <v>1874000</v>
      </c>
      <c r="F14" s="55">
        <v>825000</v>
      </c>
    </row>
    <row r="15" spans="1:6" x14ac:dyDescent="0.25">
      <c r="A15" s="26" t="s">
        <v>106</v>
      </c>
      <c r="B15" s="174">
        <v>336000</v>
      </c>
      <c r="C15" s="169">
        <v>797000</v>
      </c>
      <c r="D15" s="175">
        <v>1133000</v>
      </c>
      <c r="E15" s="54">
        <v>1103000</v>
      </c>
      <c r="F15" s="55">
        <v>331000</v>
      </c>
    </row>
    <row r="16" spans="1:6" x14ac:dyDescent="0.25">
      <c r="A16" s="26" t="s">
        <v>107</v>
      </c>
      <c r="B16" s="174">
        <v>1645043</v>
      </c>
      <c r="C16" s="169">
        <v>1410175</v>
      </c>
      <c r="D16" s="175">
        <v>3055218</v>
      </c>
      <c r="E16" s="54">
        <v>1624000</v>
      </c>
      <c r="F16" s="55">
        <v>650000</v>
      </c>
    </row>
    <row r="17" spans="1:6" ht="15.75" thickBot="1" x14ac:dyDescent="0.3">
      <c r="A17" s="28" t="s">
        <v>108</v>
      </c>
      <c r="B17" s="178">
        <v>971450</v>
      </c>
      <c r="C17" s="179">
        <v>644000</v>
      </c>
      <c r="D17" s="180">
        <v>1615450</v>
      </c>
      <c r="E17" s="57">
        <v>1366000</v>
      </c>
      <c r="F17" s="58">
        <v>546000</v>
      </c>
    </row>
    <row r="18" spans="1:6" ht="15.75" thickBot="1" x14ac:dyDescent="0.3">
      <c r="A18" s="29" t="s">
        <v>39</v>
      </c>
      <c r="B18" s="181">
        <f>SUM(B4:B17)</f>
        <v>17746068</v>
      </c>
      <c r="C18" s="181">
        <f>SUM(C4:C17)</f>
        <v>12900791</v>
      </c>
      <c r="D18" s="95">
        <f>SUM(D4:D17)</f>
        <v>30646859</v>
      </c>
      <c r="E18" s="95">
        <f>SUM(E4:E17)</f>
        <v>21891000</v>
      </c>
      <c r="F18" s="100">
        <f>SUM(F4:F17)</f>
        <v>8249000</v>
      </c>
    </row>
  </sheetData>
  <mergeCells count="6">
    <mergeCell ref="E2:E3"/>
    <mergeCell ref="A1:F1"/>
    <mergeCell ref="A2:A3"/>
    <mergeCell ref="B2:B3"/>
    <mergeCell ref="C2:C3"/>
    <mergeCell ref="D2:D3"/>
  </mergeCells>
  <pageMargins left="0.70866141732283472" right="0.70866141732283472" top="0.78740157480314965" bottom="0.78740157480314965" header="0.31496062992125984" footer="0.31496062992125984"/>
  <pageSetup paperSize="9" orientation="landscape" horizontalDpi="300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Layout" zoomScaleNormal="100" workbookViewId="0">
      <selection sqref="A1:I1"/>
    </sheetView>
  </sheetViews>
  <sheetFormatPr defaultRowHeight="15" x14ac:dyDescent="0.25"/>
  <cols>
    <col min="1" max="1" width="4.42578125" customWidth="1"/>
    <col min="2" max="2" width="5.42578125" customWidth="1"/>
    <col min="3" max="3" width="23.85546875" customWidth="1"/>
    <col min="4" max="4" width="28" customWidth="1"/>
    <col min="5" max="5" width="10.5703125" customWidth="1"/>
    <col min="6" max="6" width="10" customWidth="1"/>
    <col min="7" max="7" width="10.140625" customWidth="1"/>
    <col min="9" max="10" width="15.28515625" customWidth="1"/>
  </cols>
  <sheetData>
    <row r="1" spans="1:9" ht="15.75" x14ac:dyDescent="0.25">
      <c r="A1" s="366" t="s">
        <v>512</v>
      </c>
      <c r="B1" s="367"/>
      <c r="C1" s="367"/>
      <c r="D1" s="367"/>
      <c r="E1" s="367"/>
      <c r="F1" s="367"/>
      <c r="G1" s="367"/>
      <c r="H1" s="367"/>
      <c r="I1" s="368"/>
    </row>
    <row r="2" spans="1:9" x14ac:dyDescent="0.25">
      <c r="A2" s="374" t="s">
        <v>54</v>
      </c>
      <c r="B2" s="376" t="s">
        <v>55</v>
      </c>
      <c r="C2" s="376" t="s">
        <v>56</v>
      </c>
      <c r="D2" s="376" t="s">
        <v>57</v>
      </c>
      <c r="E2" s="376" t="s">
        <v>224</v>
      </c>
      <c r="F2" s="364" t="s">
        <v>58</v>
      </c>
      <c r="G2" s="364"/>
      <c r="H2" s="364"/>
      <c r="I2" s="365"/>
    </row>
    <row r="3" spans="1:9" ht="24.75" thickBot="1" x14ac:dyDescent="0.3">
      <c r="A3" s="375"/>
      <c r="B3" s="377"/>
      <c r="C3" s="377"/>
      <c r="D3" s="377"/>
      <c r="E3" s="377"/>
      <c r="F3" s="183" t="s">
        <v>319</v>
      </c>
      <c r="G3" s="182" t="s">
        <v>62</v>
      </c>
      <c r="H3" s="182" t="s">
        <v>318</v>
      </c>
      <c r="I3" s="218" t="s">
        <v>62</v>
      </c>
    </row>
    <row r="4" spans="1:9" ht="33.75" customHeight="1" x14ac:dyDescent="0.25">
      <c r="A4" s="32" t="s">
        <v>76</v>
      </c>
      <c r="B4" s="16" t="s">
        <v>66</v>
      </c>
      <c r="C4" s="16" t="s">
        <v>320</v>
      </c>
      <c r="D4" s="16" t="s">
        <v>488</v>
      </c>
      <c r="E4" s="16" t="s">
        <v>225</v>
      </c>
      <c r="F4" s="185">
        <v>290000</v>
      </c>
      <c r="G4" s="185">
        <v>80000</v>
      </c>
      <c r="H4" s="76">
        <v>136000</v>
      </c>
      <c r="I4" s="219">
        <v>40000</v>
      </c>
    </row>
    <row r="5" spans="1:9" ht="36" x14ac:dyDescent="0.25">
      <c r="A5" s="32" t="s">
        <v>76</v>
      </c>
      <c r="B5" s="13" t="s">
        <v>157</v>
      </c>
      <c r="C5" s="16" t="s">
        <v>321</v>
      </c>
      <c r="D5" s="13" t="s">
        <v>489</v>
      </c>
      <c r="E5" s="16" t="s">
        <v>225</v>
      </c>
      <c r="F5" s="89">
        <v>300000</v>
      </c>
      <c r="G5" s="89">
        <v>40000</v>
      </c>
      <c r="H5" s="59">
        <v>131000</v>
      </c>
      <c r="I5" s="220">
        <v>25000</v>
      </c>
    </row>
    <row r="6" spans="1:9" ht="36" x14ac:dyDescent="0.25">
      <c r="A6" s="32" t="s">
        <v>76</v>
      </c>
      <c r="B6" s="13" t="s">
        <v>77</v>
      </c>
      <c r="C6" s="16" t="s">
        <v>322</v>
      </c>
      <c r="D6" s="13" t="s">
        <v>326</v>
      </c>
      <c r="E6" s="16" t="s">
        <v>225</v>
      </c>
      <c r="F6" s="89">
        <v>405000</v>
      </c>
      <c r="G6" s="89">
        <v>60000</v>
      </c>
      <c r="H6" s="59">
        <v>182000</v>
      </c>
      <c r="I6" s="220">
        <v>45000</v>
      </c>
    </row>
    <row r="7" spans="1:9" ht="36" x14ac:dyDescent="0.25">
      <c r="A7" s="32" t="s">
        <v>76</v>
      </c>
      <c r="B7" s="13" t="s">
        <v>63</v>
      </c>
      <c r="C7" s="16" t="s">
        <v>323</v>
      </c>
      <c r="D7" s="13" t="s">
        <v>490</v>
      </c>
      <c r="E7" s="16" t="s">
        <v>225</v>
      </c>
      <c r="F7" s="89">
        <v>170000</v>
      </c>
      <c r="G7" s="89">
        <v>45000</v>
      </c>
      <c r="H7" s="59">
        <v>77000</v>
      </c>
      <c r="I7" s="220">
        <v>30000</v>
      </c>
    </row>
    <row r="8" spans="1:9" ht="36" x14ac:dyDescent="0.25">
      <c r="A8" s="32" t="s">
        <v>76</v>
      </c>
      <c r="B8" s="13" t="s">
        <v>66</v>
      </c>
      <c r="C8" s="16" t="s">
        <v>324</v>
      </c>
      <c r="D8" s="13" t="s">
        <v>491</v>
      </c>
      <c r="E8" s="16" t="s">
        <v>225</v>
      </c>
      <c r="F8" s="89">
        <v>837000</v>
      </c>
      <c r="G8" s="89">
        <v>150000</v>
      </c>
      <c r="H8" s="59">
        <v>334000</v>
      </c>
      <c r="I8" s="220">
        <v>70000</v>
      </c>
    </row>
    <row r="9" spans="1:9" ht="36" x14ac:dyDescent="0.25">
      <c r="A9" s="32" t="s">
        <v>76</v>
      </c>
      <c r="B9" s="13" t="s">
        <v>176</v>
      </c>
      <c r="C9" s="16" t="s">
        <v>325</v>
      </c>
      <c r="D9" s="13" t="s">
        <v>492</v>
      </c>
      <c r="E9" s="16" t="s">
        <v>225</v>
      </c>
      <c r="F9" s="89">
        <v>500000</v>
      </c>
      <c r="G9" s="89">
        <v>60000</v>
      </c>
      <c r="H9" s="59">
        <v>240000</v>
      </c>
      <c r="I9" s="220">
        <v>40000</v>
      </c>
    </row>
    <row r="10" spans="1:9" ht="48" x14ac:dyDescent="0.25">
      <c r="A10" s="31" t="s">
        <v>330</v>
      </c>
      <c r="B10" s="233" t="s">
        <v>65</v>
      </c>
      <c r="C10" s="13" t="s">
        <v>133</v>
      </c>
      <c r="D10" s="13" t="s">
        <v>493</v>
      </c>
      <c r="E10" s="190" t="s">
        <v>225</v>
      </c>
      <c r="F10" s="89">
        <v>144000</v>
      </c>
      <c r="G10" s="89">
        <v>40000</v>
      </c>
      <c r="H10" s="59">
        <v>100000</v>
      </c>
      <c r="I10" s="220">
        <v>20000</v>
      </c>
    </row>
    <row r="11" spans="1:9" ht="35.25" customHeight="1" x14ac:dyDescent="0.25">
      <c r="A11" s="32" t="s">
        <v>328</v>
      </c>
      <c r="B11" s="13" t="s">
        <v>79</v>
      </c>
      <c r="C11" s="13" t="s">
        <v>81</v>
      </c>
      <c r="D11" s="13" t="s">
        <v>494</v>
      </c>
      <c r="E11" s="16" t="s">
        <v>225</v>
      </c>
      <c r="F11" s="89">
        <v>98000</v>
      </c>
      <c r="G11" s="89">
        <v>6000</v>
      </c>
      <c r="H11" s="59">
        <v>90000</v>
      </c>
      <c r="I11" s="220">
        <v>5000</v>
      </c>
    </row>
    <row r="12" spans="1:9" ht="36" x14ac:dyDescent="0.25">
      <c r="A12" s="32" t="s">
        <v>78</v>
      </c>
      <c r="B12" s="16" t="s">
        <v>63</v>
      </c>
      <c r="C12" s="16" t="s">
        <v>329</v>
      </c>
      <c r="D12" s="16" t="s">
        <v>151</v>
      </c>
      <c r="E12" s="16" t="s">
        <v>225</v>
      </c>
      <c r="F12" s="89">
        <v>85000</v>
      </c>
      <c r="G12" s="89">
        <v>10000</v>
      </c>
      <c r="H12" s="59">
        <v>85000</v>
      </c>
      <c r="I12" s="220">
        <v>10000</v>
      </c>
    </row>
    <row r="13" spans="1:9" ht="36" x14ac:dyDescent="0.25">
      <c r="A13" s="31" t="s">
        <v>132</v>
      </c>
      <c r="B13" s="13" t="s">
        <v>176</v>
      </c>
      <c r="C13" s="13" t="s">
        <v>83</v>
      </c>
      <c r="D13" s="123" t="s">
        <v>495</v>
      </c>
      <c r="E13" s="13" t="s">
        <v>225</v>
      </c>
      <c r="F13" s="89">
        <v>217500</v>
      </c>
      <c r="G13" s="89">
        <v>5000</v>
      </c>
      <c r="H13" s="59">
        <v>200000</v>
      </c>
      <c r="I13" s="220">
        <v>5000</v>
      </c>
    </row>
    <row r="14" spans="1:9" ht="48" x14ac:dyDescent="0.25">
      <c r="A14" s="31" t="s">
        <v>410</v>
      </c>
      <c r="B14" s="13" t="s">
        <v>88</v>
      </c>
      <c r="C14" s="13" t="s">
        <v>75</v>
      </c>
      <c r="D14" s="13" t="s">
        <v>496</v>
      </c>
      <c r="E14" s="16" t="s">
        <v>225</v>
      </c>
      <c r="F14" s="89">
        <v>230000</v>
      </c>
      <c r="G14" s="89">
        <v>33000</v>
      </c>
      <c r="H14" s="59">
        <v>100000</v>
      </c>
      <c r="I14" s="221">
        <v>25000</v>
      </c>
    </row>
    <row r="15" spans="1:9" ht="15.75" thickBot="1" x14ac:dyDescent="0.3">
      <c r="A15" s="371" t="s">
        <v>84</v>
      </c>
      <c r="B15" s="372"/>
      <c r="C15" s="372"/>
      <c r="D15" s="372"/>
      <c r="E15" s="373"/>
      <c r="F15" s="222">
        <f>SUM(F4:F14)</f>
        <v>3276500</v>
      </c>
      <c r="G15" s="222">
        <f>SUM(G4:G14)</f>
        <v>529000</v>
      </c>
      <c r="H15" s="222">
        <f>SUM(H4:H14)</f>
        <v>1675000</v>
      </c>
      <c r="I15" s="223">
        <f>SUM(I4:I14)</f>
        <v>315000</v>
      </c>
    </row>
    <row r="16" spans="1:9" x14ac:dyDescent="0.25">
      <c r="A16" s="379" t="s">
        <v>54</v>
      </c>
      <c r="B16" s="381" t="s">
        <v>55</v>
      </c>
      <c r="C16" s="381" t="s">
        <v>56</v>
      </c>
      <c r="D16" s="381" t="s">
        <v>57</v>
      </c>
      <c r="E16" s="381" t="s">
        <v>224</v>
      </c>
      <c r="F16" s="369" t="s">
        <v>58</v>
      </c>
      <c r="G16" s="369"/>
      <c r="H16" s="369"/>
      <c r="I16" s="370"/>
    </row>
    <row r="17" spans="1:9" ht="24.75" thickBot="1" x14ac:dyDescent="0.3">
      <c r="A17" s="380"/>
      <c r="B17" s="382"/>
      <c r="C17" s="382"/>
      <c r="D17" s="382"/>
      <c r="E17" s="382"/>
      <c r="F17" s="183" t="s">
        <v>319</v>
      </c>
      <c r="G17" s="184" t="s">
        <v>62</v>
      </c>
      <c r="H17" s="182" t="s">
        <v>318</v>
      </c>
      <c r="I17" s="225" t="s">
        <v>62</v>
      </c>
    </row>
    <row r="18" spans="1:9" ht="24" x14ac:dyDescent="0.25">
      <c r="A18" s="31" t="s">
        <v>85</v>
      </c>
      <c r="B18" s="13" t="s">
        <v>77</v>
      </c>
      <c r="C18" s="13" t="s">
        <v>332</v>
      </c>
      <c r="D18" s="13" t="s">
        <v>487</v>
      </c>
      <c r="E18" s="16" t="s">
        <v>225</v>
      </c>
      <c r="F18" s="185">
        <v>222000</v>
      </c>
      <c r="G18" s="185">
        <v>12000</v>
      </c>
      <c r="H18" s="76">
        <v>150000</v>
      </c>
      <c r="I18" s="219">
        <v>8000</v>
      </c>
    </row>
    <row r="19" spans="1:9" ht="36" x14ac:dyDescent="0.25">
      <c r="A19" s="87" t="s">
        <v>174</v>
      </c>
      <c r="B19" s="15" t="s">
        <v>77</v>
      </c>
      <c r="C19" s="15" t="s">
        <v>333</v>
      </c>
      <c r="D19" s="15" t="s">
        <v>216</v>
      </c>
      <c r="E19" s="16" t="s">
        <v>225</v>
      </c>
      <c r="F19" s="89">
        <v>600000</v>
      </c>
      <c r="G19" s="89">
        <v>200000</v>
      </c>
      <c r="H19" s="59">
        <v>80000</v>
      </c>
      <c r="I19" s="220">
        <v>20000</v>
      </c>
    </row>
    <row r="20" spans="1:9" ht="24" x14ac:dyDescent="0.25">
      <c r="A20" s="31" t="s">
        <v>327</v>
      </c>
      <c r="B20" s="13" t="s">
        <v>79</v>
      </c>
      <c r="C20" s="13" t="s">
        <v>82</v>
      </c>
      <c r="D20" s="13" t="s">
        <v>486</v>
      </c>
      <c r="E20" s="13" t="s">
        <v>225</v>
      </c>
      <c r="F20" s="89">
        <v>15000</v>
      </c>
      <c r="G20" s="89">
        <v>0</v>
      </c>
      <c r="H20" s="59">
        <v>15000</v>
      </c>
      <c r="I20" s="220">
        <v>0</v>
      </c>
    </row>
    <row r="21" spans="1:9" ht="36" x14ac:dyDescent="0.25">
      <c r="A21" s="226" t="s">
        <v>161</v>
      </c>
      <c r="B21" s="92" t="s">
        <v>88</v>
      </c>
      <c r="C21" s="92" t="s">
        <v>162</v>
      </c>
      <c r="D21" s="92" t="s">
        <v>485</v>
      </c>
      <c r="E21" s="16" t="s">
        <v>227</v>
      </c>
      <c r="F21" s="89">
        <v>40000</v>
      </c>
      <c r="G21" s="89">
        <v>0</v>
      </c>
      <c r="H21" s="41">
        <v>30000</v>
      </c>
      <c r="I21" s="220">
        <v>0</v>
      </c>
    </row>
    <row r="22" spans="1:9" ht="24" x14ac:dyDescent="0.25">
      <c r="A22" s="31" t="s">
        <v>476</v>
      </c>
      <c r="B22" s="13" t="s">
        <v>63</v>
      </c>
      <c r="C22" s="13" t="s">
        <v>414</v>
      </c>
      <c r="D22" s="13" t="s">
        <v>413</v>
      </c>
      <c r="E22" s="16" t="s">
        <v>225</v>
      </c>
      <c r="F22" s="89">
        <v>60000</v>
      </c>
      <c r="G22" s="89">
        <v>20000</v>
      </c>
      <c r="H22" s="59">
        <v>20000</v>
      </c>
      <c r="I22" s="220">
        <v>7000</v>
      </c>
    </row>
    <row r="23" spans="1:9" ht="36" x14ac:dyDescent="0.25">
      <c r="A23" s="31" t="s">
        <v>331</v>
      </c>
      <c r="B23" s="13" t="s">
        <v>197</v>
      </c>
      <c r="C23" s="13" t="s">
        <v>80</v>
      </c>
      <c r="D23" s="13" t="s">
        <v>484</v>
      </c>
      <c r="E23" s="16" t="s">
        <v>225</v>
      </c>
      <c r="F23" s="89">
        <v>163000</v>
      </c>
      <c r="G23" s="89">
        <v>12000</v>
      </c>
      <c r="H23" s="59">
        <v>125000</v>
      </c>
      <c r="I23" s="220">
        <v>8000</v>
      </c>
    </row>
    <row r="24" spans="1:9" ht="36" x14ac:dyDescent="0.25">
      <c r="A24" s="31" t="s">
        <v>64</v>
      </c>
      <c r="B24" s="13" t="s">
        <v>221</v>
      </c>
      <c r="C24" s="13" t="s">
        <v>302</v>
      </c>
      <c r="D24" s="13" t="s">
        <v>483</v>
      </c>
      <c r="E24" s="16" t="s">
        <v>225</v>
      </c>
      <c r="F24" s="89">
        <v>441000</v>
      </c>
      <c r="G24" s="89">
        <v>32000</v>
      </c>
      <c r="H24" s="41">
        <v>220000</v>
      </c>
      <c r="I24" s="220">
        <v>20000</v>
      </c>
    </row>
    <row r="25" spans="1:9" ht="24" x14ac:dyDescent="0.25">
      <c r="A25" s="32" t="s">
        <v>67</v>
      </c>
      <c r="B25" s="13" t="s">
        <v>221</v>
      </c>
      <c r="C25" s="13" t="s">
        <v>89</v>
      </c>
      <c r="D25" s="13" t="s">
        <v>482</v>
      </c>
      <c r="E25" s="16" t="s">
        <v>225</v>
      </c>
      <c r="F25" s="89">
        <v>83000</v>
      </c>
      <c r="G25" s="89">
        <v>0</v>
      </c>
      <c r="H25" s="59">
        <v>80000</v>
      </c>
      <c r="I25" s="220">
        <v>0</v>
      </c>
    </row>
    <row r="26" spans="1:9" ht="36" x14ac:dyDescent="0.25">
      <c r="A26" s="93" t="s">
        <v>70</v>
      </c>
      <c r="B26" s="17" t="s">
        <v>77</v>
      </c>
      <c r="C26" s="17" t="s">
        <v>87</v>
      </c>
      <c r="D26" s="17" t="s">
        <v>481</v>
      </c>
      <c r="E26" s="16" t="s">
        <v>225</v>
      </c>
      <c r="F26" s="89">
        <v>150000</v>
      </c>
      <c r="G26" s="89">
        <v>0</v>
      </c>
      <c r="H26" s="186">
        <v>140000</v>
      </c>
      <c r="I26" s="220">
        <v>0</v>
      </c>
    </row>
    <row r="27" spans="1:9" ht="24" x14ac:dyDescent="0.25">
      <c r="A27" s="93" t="s">
        <v>474</v>
      </c>
      <c r="B27" s="17" t="s">
        <v>63</v>
      </c>
      <c r="C27" s="17" t="s">
        <v>433</v>
      </c>
      <c r="D27" s="17" t="s">
        <v>436</v>
      </c>
      <c r="E27" s="16" t="s">
        <v>225</v>
      </c>
      <c r="F27" s="89">
        <v>281850</v>
      </c>
      <c r="G27" s="203">
        <v>23000</v>
      </c>
      <c r="H27" s="186">
        <v>200000</v>
      </c>
      <c r="I27" s="220">
        <v>16000</v>
      </c>
    </row>
    <row r="28" spans="1:9" ht="36" x14ac:dyDescent="0.25">
      <c r="A28" s="93" t="s">
        <v>434</v>
      </c>
      <c r="B28" s="17" t="s">
        <v>88</v>
      </c>
      <c r="C28" s="17" t="s">
        <v>435</v>
      </c>
      <c r="D28" s="17" t="s">
        <v>437</v>
      </c>
      <c r="E28" s="16" t="s">
        <v>225</v>
      </c>
      <c r="F28" s="89">
        <v>154000</v>
      </c>
      <c r="G28" s="16">
        <v>0</v>
      </c>
      <c r="H28" s="186">
        <v>125000</v>
      </c>
      <c r="I28" s="220">
        <v>0</v>
      </c>
    </row>
    <row r="29" spans="1:9" ht="24" x14ac:dyDescent="0.25">
      <c r="A29" s="93" t="s">
        <v>438</v>
      </c>
      <c r="B29" s="17" t="s">
        <v>220</v>
      </c>
      <c r="C29" s="17" t="s">
        <v>439</v>
      </c>
      <c r="D29" s="17" t="s">
        <v>440</v>
      </c>
      <c r="E29" s="16" t="s">
        <v>225</v>
      </c>
      <c r="F29" s="89">
        <v>50000</v>
      </c>
      <c r="G29" s="203">
        <v>0</v>
      </c>
      <c r="H29" s="186">
        <v>40000</v>
      </c>
      <c r="I29" s="220">
        <v>0</v>
      </c>
    </row>
    <row r="30" spans="1:9" ht="24" x14ac:dyDescent="0.25">
      <c r="A30" s="31" t="s">
        <v>152</v>
      </c>
      <c r="B30" s="22" t="s">
        <v>88</v>
      </c>
      <c r="C30" s="13" t="s">
        <v>411</v>
      </c>
      <c r="D30" s="13" t="s">
        <v>338</v>
      </c>
      <c r="E30" s="16" t="s">
        <v>225</v>
      </c>
      <c r="F30" s="89">
        <v>215000</v>
      </c>
      <c r="G30" s="89">
        <v>0</v>
      </c>
      <c r="H30" s="90">
        <v>120000</v>
      </c>
      <c r="I30" s="220">
        <v>0</v>
      </c>
    </row>
    <row r="31" spans="1:9" ht="24" x14ac:dyDescent="0.25">
      <c r="A31" s="31" t="s">
        <v>337</v>
      </c>
      <c r="B31" s="13" t="s">
        <v>77</v>
      </c>
      <c r="C31" s="13" t="s">
        <v>336</v>
      </c>
      <c r="D31" s="13" t="s">
        <v>479</v>
      </c>
      <c r="E31" s="13" t="s">
        <v>225</v>
      </c>
      <c r="F31" s="89">
        <v>112000</v>
      </c>
      <c r="G31" s="89">
        <v>10000</v>
      </c>
      <c r="H31" s="59">
        <v>90000</v>
      </c>
      <c r="I31" s="220">
        <v>7000</v>
      </c>
    </row>
    <row r="32" spans="1:9" ht="36.75" thickBot="1" x14ac:dyDescent="0.3">
      <c r="A32" s="93" t="s">
        <v>207</v>
      </c>
      <c r="B32" s="13" t="s">
        <v>88</v>
      </c>
      <c r="C32" s="13" t="s">
        <v>340</v>
      </c>
      <c r="D32" s="13" t="s">
        <v>480</v>
      </c>
      <c r="E32" s="13" t="s">
        <v>226</v>
      </c>
      <c r="F32" s="89">
        <v>420000</v>
      </c>
      <c r="G32" s="89">
        <v>35000</v>
      </c>
      <c r="H32" s="59">
        <v>80000</v>
      </c>
      <c r="I32" s="220">
        <v>20000</v>
      </c>
    </row>
    <row r="33" spans="1:9" ht="20.25" customHeight="1" x14ac:dyDescent="0.25">
      <c r="A33" s="379" t="s">
        <v>54</v>
      </c>
      <c r="B33" s="381" t="s">
        <v>55</v>
      </c>
      <c r="C33" s="381" t="s">
        <v>56</v>
      </c>
      <c r="D33" s="381" t="s">
        <v>57</v>
      </c>
      <c r="E33" s="381" t="s">
        <v>224</v>
      </c>
      <c r="F33" s="369" t="s">
        <v>58</v>
      </c>
      <c r="G33" s="369"/>
      <c r="H33" s="369"/>
      <c r="I33" s="370"/>
    </row>
    <row r="34" spans="1:9" ht="21" customHeight="1" thickBot="1" x14ac:dyDescent="0.3">
      <c r="A34" s="380"/>
      <c r="B34" s="382"/>
      <c r="C34" s="382"/>
      <c r="D34" s="382"/>
      <c r="E34" s="382"/>
      <c r="F34" s="183" t="s">
        <v>319</v>
      </c>
      <c r="G34" s="184" t="s">
        <v>62</v>
      </c>
      <c r="H34" s="182" t="s">
        <v>318</v>
      </c>
      <c r="I34" s="225" t="s">
        <v>62</v>
      </c>
    </row>
    <row r="35" spans="1:9" ht="36" x14ac:dyDescent="0.25">
      <c r="A35" s="31" t="s">
        <v>475</v>
      </c>
      <c r="B35" s="13" t="s">
        <v>221</v>
      </c>
      <c r="C35" s="13" t="s">
        <v>419</v>
      </c>
      <c r="D35" s="13" t="s">
        <v>448</v>
      </c>
      <c r="E35" s="13" t="s">
        <v>225</v>
      </c>
      <c r="F35" s="89">
        <v>66000</v>
      </c>
      <c r="G35" s="89">
        <v>0</v>
      </c>
      <c r="H35" s="59">
        <v>40000</v>
      </c>
      <c r="I35" s="220">
        <v>0</v>
      </c>
    </row>
    <row r="36" spans="1:9" ht="48" x14ac:dyDescent="0.25">
      <c r="A36" s="31" t="s">
        <v>341</v>
      </c>
      <c r="B36" s="232" t="s">
        <v>77</v>
      </c>
      <c r="C36" s="232" t="s">
        <v>223</v>
      </c>
      <c r="D36" s="232" t="s">
        <v>478</v>
      </c>
      <c r="E36" s="16" t="s">
        <v>225</v>
      </c>
      <c r="F36" s="191" t="s">
        <v>342</v>
      </c>
      <c r="G36" s="89">
        <v>0</v>
      </c>
      <c r="H36" s="188">
        <v>307000</v>
      </c>
      <c r="I36" s="220">
        <v>0</v>
      </c>
    </row>
    <row r="37" spans="1:9" ht="36" x14ac:dyDescent="0.25">
      <c r="A37" s="31" t="s">
        <v>344</v>
      </c>
      <c r="B37" s="232" t="s">
        <v>221</v>
      </c>
      <c r="C37" s="232" t="s">
        <v>343</v>
      </c>
      <c r="D37" s="232" t="s">
        <v>211</v>
      </c>
      <c r="E37" s="232" t="s">
        <v>225</v>
      </c>
      <c r="F37" s="89">
        <v>51500</v>
      </c>
      <c r="G37" s="89">
        <v>0</v>
      </c>
      <c r="H37" s="188">
        <v>40000</v>
      </c>
      <c r="I37" s="220">
        <v>0</v>
      </c>
    </row>
    <row r="38" spans="1:9" ht="25.5" customHeight="1" x14ac:dyDescent="0.25">
      <c r="A38" s="31" t="s">
        <v>417</v>
      </c>
      <c r="B38" s="232" t="s">
        <v>63</v>
      </c>
      <c r="C38" s="232" t="s">
        <v>418</v>
      </c>
      <c r="D38" s="232" t="s">
        <v>452</v>
      </c>
      <c r="E38" s="16" t="s">
        <v>225</v>
      </c>
      <c r="F38" s="191">
        <v>65000</v>
      </c>
      <c r="G38" s="89">
        <v>5000</v>
      </c>
      <c r="H38" s="188">
        <v>50000</v>
      </c>
      <c r="I38" s="220">
        <v>0</v>
      </c>
    </row>
    <row r="39" spans="1:9" ht="24" x14ac:dyDescent="0.25">
      <c r="A39" s="31" t="s">
        <v>428</v>
      </c>
      <c r="B39" s="232" t="s">
        <v>65</v>
      </c>
      <c r="C39" s="232" t="s">
        <v>429</v>
      </c>
      <c r="D39" s="385" t="s">
        <v>477</v>
      </c>
      <c r="E39" s="16" t="s">
        <v>225</v>
      </c>
      <c r="F39" s="191">
        <v>13000</v>
      </c>
      <c r="G39" s="89">
        <v>0</v>
      </c>
      <c r="H39" s="188">
        <v>10000</v>
      </c>
      <c r="I39" s="220">
        <v>0</v>
      </c>
    </row>
    <row r="40" spans="1:9" x14ac:dyDescent="0.25">
      <c r="A40" s="32" t="s">
        <v>334</v>
      </c>
      <c r="B40" s="13" t="s">
        <v>65</v>
      </c>
      <c r="C40" s="13" t="s">
        <v>155</v>
      </c>
      <c r="D40" s="386"/>
      <c r="E40" s="383" t="s">
        <v>225</v>
      </c>
      <c r="F40" s="89">
        <v>8000</v>
      </c>
      <c r="G40" s="89">
        <v>0</v>
      </c>
      <c r="H40" s="59">
        <v>7000</v>
      </c>
      <c r="I40" s="220">
        <v>0</v>
      </c>
    </row>
    <row r="41" spans="1:9" ht="26.25" customHeight="1" x14ac:dyDescent="0.25">
      <c r="A41" s="32" t="s">
        <v>335</v>
      </c>
      <c r="B41" s="13" t="s">
        <v>432</v>
      </c>
      <c r="C41" s="13" t="s">
        <v>158</v>
      </c>
      <c r="D41" s="387"/>
      <c r="E41" s="384"/>
      <c r="F41" s="89">
        <v>8000</v>
      </c>
      <c r="G41" s="89">
        <v>0</v>
      </c>
      <c r="H41" s="90">
        <v>7000</v>
      </c>
      <c r="I41" s="220">
        <v>0</v>
      </c>
    </row>
    <row r="42" spans="1:9" ht="24" x14ac:dyDescent="0.25">
      <c r="A42" s="31" t="s">
        <v>339</v>
      </c>
      <c r="B42" s="13" t="s">
        <v>157</v>
      </c>
      <c r="C42" s="13" t="s">
        <v>90</v>
      </c>
      <c r="D42" s="13" t="s">
        <v>222</v>
      </c>
      <c r="E42" s="16" t="s">
        <v>225</v>
      </c>
      <c r="F42" s="89">
        <v>55500</v>
      </c>
      <c r="G42" s="89">
        <v>0</v>
      </c>
      <c r="H42" s="59">
        <v>20000</v>
      </c>
      <c r="I42" s="220">
        <v>0</v>
      </c>
    </row>
    <row r="43" spans="1:9" x14ac:dyDescent="0.25">
      <c r="A43" s="378" t="s">
        <v>92</v>
      </c>
      <c r="B43" s="346"/>
      <c r="C43" s="346"/>
      <c r="D43" s="346"/>
      <c r="E43" s="347"/>
      <c r="F43" s="230">
        <f>SUM(F18:F42)</f>
        <v>3273850</v>
      </c>
      <c r="G43" s="189">
        <f>SUM(G18:G42)</f>
        <v>349000</v>
      </c>
      <c r="H43" s="187">
        <f>SUM(H18:H42)</f>
        <v>1996000</v>
      </c>
      <c r="I43" s="231">
        <f>SUM(I18:I42)</f>
        <v>106000</v>
      </c>
    </row>
    <row r="44" spans="1:9" ht="15.75" thickBot="1" x14ac:dyDescent="0.3">
      <c r="A44" s="371" t="s">
        <v>93</v>
      </c>
      <c r="B44" s="372"/>
      <c r="C44" s="372"/>
      <c r="D44" s="372"/>
      <c r="E44" s="373"/>
      <c r="F44" s="227">
        <f>SUM(F15+F43)</f>
        <v>6550350</v>
      </c>
      <c r="G44" s="228">
        <f>SUM(G15+G43)</f>
        <v>878000</v>
      </c>
      <c r="H44" s="229">
        <f>SUM(H15+H43)</f>
        <v>3671000</v>
      </c>
      <c r="I44" s="223">
        <f>SUM(I15+I43)</f>
        <v>421000</v>
      </c>
    </row>
    <row r="45" spans="1:9" x14ac:dyDescent="0.25">
      <c r="I45" s="224"/>
    </row>
    <row r="46" spans="1:9" x14ac:dyDescent="0.25">
      <c r="I46" s="209"/>
    </row>
    <row r="47" spans="1:9" x14ac:dyDescent="0.25">
      <c r="I47" s="210"/>
    </row>
  </sheetData>
  <mergeCells count="24">
    <mergeCell ref="F33:I33"/>
    <mergeCell ref="A43:E43"/>
    <mergeCell ref="A44:E44"/>
    <mergeCell ref="A16:A17"/>
    <mergeCell ref="B16:B17"/>
    <mergeCell ref="C16:C17"/>
    <mergeCell ref="E16:E17"/>
    <mergeCell ref="E40:E41"/>
    <mergeCell ref="D16:D17"/>
    <mergeCell ref="D39:D41"/>
    <mergeCell ref="A33:A34"/>
    <mergeCell ref="B33:B34"/>
    <mergeCell ref="C33:C34"/>
    <mergeCell ref="D33:D34"/>
    <mergeCell ref="E33:E34"/>
    <mergeCell ref="F2:I2"/>
    <mergeCell ref="A1:I1"/>
    <mergeCell ref="F16:I16"/>
    <mergeCell ref="A15:E15"/>
    <mergeCell ref="A2:A3"/>
    <mergeCell ref="B2:B3"/>
    <mergeCell ref="C2:C3"/>
    <mergeCell ref="E2:E3"/>
    <mergeCell ref="D2:D3"/>
  </mergeCells>
  <pageMargins left="0.7" right="0.7" top="0.78740157499999996" bottom="0.78740157499999996" header="0.3" footer="0.3"/>
  <pageSetup paperSize="9" orientation="landscape" r:id="rId1"/>
  <headerFooter differentOddEven="1" differentFirst="1">
    <oddFooter>&amp;C6</oddFooter>
    <evenFooter>&amp;C5</evenFooter>
    <firstFooter>&amp;C4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view="pageLayout" zoomScaleNormal="100" workbookViewId="0">
      <selection activeCell="R15" sqref="R15"/>
    </sheetView>
  </sheetViews>
  <sheetFormatPr defaultRowHeight="15" x14ac:dyDescent="0.25"/>
  <cols>
    <col min="1" max="1" width="11.140625" customWidth="1"/>
    <col min="2" max="2" width="8.5703125" customWidth="1"/>
    <col min="3" max="3" width="7.5703125" customWidth="1"/>
    <col min="4" max="4" width="8.140625" customWidth="1"/>
    <col min="5" max="5" width="7.140625" customWidth="1"/>
    <col min="6" max="6" width="8.140625" customWidth="1"/>
    <col min="7" max="7" width="5.5703125" bestFit="1" customWidth="1"/>
    <col min="8" max="8" width="8.140625" customWidth="1"/>
    <col min="9" max="9" width="4.7109375" customWidth="1"/>
    <col min="10" max="10" width="7.42578125" customWidth="1"/>
    <col min="11" max="11" width="5.7109375" customWidth="1"/>
    <col min="12" max="12" width="7.42578125" customWidth="1"/>
    <col min="13" max="13" width="8.42578125" customWidth="1"/>
    <col min="14" max="16" width="0" hidden="1" customWidth="1"/>
    <col min="17" max="17" width="10.140625" customWidth="1"/>
    <col min="18" max="19" width="11.140625" customWidth="1"/>
  </cols>
  <sheetData>
    <row r="1" spans="1:19" x14ac:dyDescent="0.25">
      <c r="A1" s="388" t="s">
        <v>499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21.75" thickBot="1" x14ac:dyDescent="0.3">
      <c r="A2" s="42" t="s">
        <v>55</v>
      </c>
      <c r="B2" s="43" t="s">
        <v>109</v>
      </c>
      <c r="C2" s="44" t="s">
        <v>110</v>
      </c>
      <c r="D2" s="44" t="s">
        <v>111</v>
      </c>
      <c r="E2" s="44" t="s">
        <v>110</v>
      </c>
      <c r="F2" s="44" t="s">
        <v>112</v>
      </c>
      <c r="G2" s="44" t="s">
        <v>110</v>
      </c>
      <c r="H2" s="44" t="s">
        <v>113</v>
      </c>
      <c r="I2" s="44" t="s">
        <v>110</v>
      </c>
      <c r="J2" s="44" t="s">
        <v>114</v>
      </c>
      <c r="K2" s="44" t="s">
        <v>110</v>
      </c>
      <c r="L2" s="44" t="s">
        <v>115</v>
      </c>
      <c r="M2" s="44" t="s">
        <v>110</v>
      </c>
      <c r="N2" s="44" t="s">
        <v>110</v>
      </c>
      <c r="O2" s="44" t="s">
        <v>116</v>
      </c>
      <c r="P2" s="44" t="s">
        <v>110</v>
      </c>
      <c r="Q2" s="44" t="s">
        <v>117</v>
      </c>
      <c r="R2" s="44" t="s">
        <v>118</v>
      </c>
      <c r="S2" s="45" t="s">
        <v>62</v>
      </c>
    </row>
    <row r="3" spans="1:19" x14ac:dyDescent="0.25">
      <c r="A3" s="211" t="s">
        <v>95</v>
      </c>
      <c r="B3" s="112">
        <v>77000</v>
      </c>
      <c r="C3" s="113">
        <v>30000</v>
      </c>
      <c r="D3" s="113">
        <v>85000</v>
      </c>
      <c r="E3" s="113">
        <v>10000</v>
      </c>
      <c r="F3" s="113">
        <v>200000</v>
      </c>
      <c r="G3" s="113">
        <v>16000</v>
      </c>
      <c r="H3" s="113">
        <v>20000</v>
      </c>
      <c r="I3" s="113">
        <v>7000</v>
      </c>
      <c r="J3" s="113">
        <v>50000</v>
      </c>
      <c r="K3" s="113">
        <v>0</v>
      </c>
      <c r="L3" s="113"/>
      <c r="M3" s="206"/>
      <c r="N3" s="46"/>
      <c r="O3" s="46"/>
      <c r="P3" s="46"/>
      <c r="Q3" s="46">
        <v>6</v>
      </c>
      <c r="R3" s="136">
        <f>SUM(B3+D3+F3+H3+J3+L3)</f>
        <v>432000</v>
      </c>
      <c r="S3" s="207">
        <f>SUM(C3+E3+G3+I3+K3+M3)</f>
        <v>63000</v>
      </c>
    </row>
    <row r="4" spans="1:19" x14ac:dyDescent="0.25">
      <c r="A4" s="212" t="s">
        <v>96</v>
      </c>
      <c r="B4" s="114">
        <v>40000</v>
      </c>
      <c r="C4" s="115">
        <v>0</v>
      </c>
      <c r="D4" s="115"/>
      <c r="E4" s="115"/>
      <c r="F4" s="47"/>
      <c r="G4" s="47"/>
      <c r="H4" s="47"/>
      <c r="I4" s="47"/>
      <c r="J4" s="47"/>
      <c r="K4" s="47"/>
      <c r="L4" s="47"/>
      <c r="M4" s="48"/>
      <c r="N4" s="48"/>
      <c r="O4" s="48"/>
      <c r="P4" s="48"/>
      <c r="Q4" s="48">
        <v>1</v>
      </c>
      <c r="R4" s="138">
        <f>SUM(B4)</f>
        <v>40000</v>
      </c>
      <c r="S4" s="142">
        <f>SUM(C4)</f>
        <v>0</v>
      </c>
    </row>
    <row r="5" spans="1:19" x14ac:dyDescent="0.25">
      <c r="A5" s="212" t="s">
        <v>97</v>
      </c>
      <c r="B5" s="114">
        <v>90000</v>
      </c>
      <c r="C5" s="115">
        <v>5000</v>
      </c>
      <c r="D5" s="115">
        <v>15000</v>
      </c>
      <c r="E5" s="115">
        <v>0</v>
      </c>
      <c r="F5" s="115"/>
      <c r="G5" s="47"/>
      <c r="H5" s="47"/>
      <c r="I5" s="47"/>
      <c r="J5" s="47"/>
      <c r="K5" s="47"/>
      <c r="L5" s="47"/>
      <c r="M5" s="48"/>
      <c r="N5" s="48"/>
      <c r="O5" s="48"/>
      <c r="P5" s="48"/>
      <c r="Q5" s="48">
        <v>2</v>
      </c>
      <c r="R5" s="138">
        <f>SUM(B5+D5)</f>
        <v>105000</v>
      </c>
      <c r="S5" s="142">
        <f>SUM(C5+E5)</f>
        <v>5000</v>
      </c>
    </row>
    <row r="6" spans="1:19" x14ac:dyDescent="0.25">
      <c r="A6" s="212" t="s">
        <v>98</v>
      </c>
      <c r="B6" s="114">
        <v>220000</v>
      </c>
      <c r="C6" s="115">
        <v>20000</v>
      </c>
      <c r="D6" s="115">
        <v>80000</v>
      </c>
      <c r="E6" s="47">
        <v>0</v>
      </c>
      <c r="F6" s="115">
        <v>40000</v>
      </c>
      <c r="G6" s="47">
        <v>0</v>
      </c>
      <c r="H6" s="115">
        <v>40000</v>
      </c>
      <c r="I6" s="47">
        <v>0</v>
      </c>
      <c r="J6" s="47"/>
      <c r="K6" s="47"/>
      <c r="L6" s="47"/>
      <c r="M6" s="48"/>
      <c r="N6" s="48"/>
      <c r="O6" s="48"/>
      <c r="P6" s="48"/>
      <c r="Q6" s="48">
        <v>4</v>
      </c>
      <c r="R6" s="138">
        <f>SUM(B6+D6+F6+H6)</f>
        <v>380000</v>
      </c>
      <c r="S6" s="142">
        <f>SUM(C6)</f>
        <v>20000</v>
      </c>
    </row>
    <row r="7" spans="1:19" x14ac:dyDescent="0.25">
      <c r="A7" s="212" t="s">
        <v>99</v>
      </c>
      <c r="B7" s="114">
        <v>125000</v>
      </c>
      <c r="C7" s="115">
        <v>8000</v>
      </c>
      <c r="D7" s="47"/>
      <c r="E7" s="47"/>
      <c r="F7" s="47"/>
      <c r="G7" s="47"/>
      <c r="H7" s="47"/>
      <c r="I7" s="47"/>
      <c r="J7" s="47"/>
      <c r="K7" s="47"/>
      <c r="L7" s="47"/>
      <c r="M7" s="48"/>
      <c r="N7" s="48"/>
      <c r="O7" s="48"/>
      <c r="P7" s="48"/>
      <c r="Q7" s="48">
        <v>1</v>
      </c>
      <c r="R7" s="138">
        <f t="shared" ref="R7:R10" si="0">B7+D7+F7+H7+J7+M7</f>
        <v>125000</v>
      </c>
      <c r="S7" s="142">
        <f>SUM(C7)</f>
        <v>8000</v>
      </c>
    </row>
    <row r="8" spans="1:19" x14ac:dyDescent="0.25">
      <c r="A8" s="212" t="s">
        <v>100</v>
      </c>
      <c r="B8" s="114"/>
      <c r="C8" s="115"/>
      <c r="D8" s="115"/>
      <c r="E8" s="115"/>
      <c r="F8" s="115"/>
      <c r="G8" s="47"/>
      <c r="H8" s="47"/>
      <c r="I8" s="47"/>
      <c r="J8" s="47"/>
      <c r="K8" s="47"/>
      <c r="L8" s="47"/>
      <c r="M8" s="48"/>
      <c r="N8" s="48"/>
      <c r="O8" s="48"/>
      <c r="P8" s="48"/>
      <c r="Q8" s="48">
        <v>0</v>
      </c>
      <c r="R8" s="138">
        <f t="shared" si="0"/>
        <v>0</v>
      </c>
      <c r="S8" s="142">
        <f>SUM(B8)</f>
        <v>0</v>
      </c>
    </row>
    <row r="9" spans="1:19" x14ac:dyDescent="0.25">
      <c r="A9" s="212" t="s">
        <v>101</v>
      </c>
      <c r="B9" s="114">
        <v>136000</v>
      </c>
      <c r="C9" s="115">
        <v>40000</v>
      </c>
      <c r="D9" s="115">
        <v>334000</v>
      </c>
      <c r="E9" s="115">
        <v>70000</v>
      </c>
      <c r="F9" s="47"/>
      <c r="G9" s="47"/>
      <c r="H9" s="47"/>
      <c r="I9" s="47"/>
      <c r="J9" s="47"/>
      <c r="K9" s="47"/>
      <c r="L9" s="47"/>
      <c r="M9" s="48"/>
      <c r="N9" s="48"/>
      <c r="O9" s="48"/>
      <c r="P9" s="48"/>
      <c r="Q9" s="48">
        <v>2</v>
      </c>
      <c r="R9" s="138">
        <f>SUM(B9+D9)</f>
        <v>470000</v>
      </c>
      <c r="S9" s="142">
        <f>SUM(C9+E9)</f>
        <v>110000</v>
      </c>
    </row>
    <row r="10" spans="1:19" ht="21" x14ac:dyDescent="0.25">
      <c r="A10" s="212" t="s">
        <v>102</v>
      </c>
      <c r="B10" s="114"/>
      <c r="C10" s="115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48"/>
      <c r="O10" s="48"/>
      <c r="P10" s="48"/>
      <c r="Q10" s="48">
        <v>0</v>
      </c>
      <c r="R10" s="138">
        <f t="shared" si="0"/>
        <v>0</v>
      </c>
      <c r="S10" s="142">
        <f>SUM(B10)</f>
        <v>0</v>
      </c>
    </row>
    <row r="11" spans="1:19" x14ac:dyDescent="0.25">
      <c r="A11" s="212" t="s">
        <v>103</v>
      </c>
      <c r="B11" s="114">
        <v>240000</v>
      </c>
      <c r="C11" s="115">
        <v>40000</v>
      </c>
      <c r="D11" s="115">
        <v>200000</v>
      </c>
      <c r="E11" s="115">
        <v>5000</v>
      </c>
      <c r="F11" s="204"/>
      <c r="G11" s="204"/>
      <c r="H11" s="47"/>
      <c r="I11" s="47"/>
      <c r="J11" s="47"/>
      <c r="K11" s="47"/>
      <c r="L11" s="47"/>
      <c r="M11" s="48"/>
      <c r="N11" s="48"/>
      <c r="O11" s="48"/>
      <c r="P11" s="48"/>
      <c r="Q11" s="48">
        <v>2</v>
      </c>
      <c r="R11" s="139">
        <f>SUM(B11+D11)</f>
        <v>440000</v>
      </c>
      <c r="S11" s="143">
        <f>SUM(C11+E11)</f>
        <v>45000</v>
      </c>
    </row>
    <row r="12" spans="1:19" x14ac:dyDescent="0.25">
      <c r="A12" s="212" t="s">
        <v>104</v>
      </c>
      <c r="B12" s="119"/>
      <c r="C12" s="118"/>
      <c r="D12" s="118"/>
      <c r="E12" s="118"/>
      <c r="F12" s="118"/>
      <c r="G12" s="118"/>
      <c r="H12" s="118"/>
      <c r="I12" s="47"/>
      <c r="J12" s="115"/>
      <c r="K12" s="115"/>
      <c r="L12" s="47"/>
      <c r="M12" s="48"/>
      <c r="N12" s="48"/>
      <c r="O12" s="48"/>
      <c r="P12" s="48"/>
      <c r="Q12" s="48">
        <v>0</v>
      </c>
      <c r="R12" s="139">
        <f>SUM(B12)</f>
        <v>0</v>
      </c>
      <c r="S12" s="49">
        <f>SUM(C12)</f>
        <v>0</v>
      </c>
    </row>
    <row r="13" spans="1:19" ht="21" x14ac:dyDescent="0.25">
      <c r="A13" s="212" t="s">
        <v>105</v>
      </c>
      <c r="B13" s="114">
        <v>182000</v>
      </c>
      <c r="C13" s="115">
        <v>45000</v>
      </c>
      <c r="D13" s="115">
        <v>150000</v>
      </c>
      <c r="E13" s="115">
        <v>8000</v>
      </c>
      <c r="F13" s="115">
        <v>80000</v>
      </c>
      <c r="G13" s="115">
        <v>20000</v>
      </c>
      <c r="H13" s="115">
        <v>140000</v>
      </c>
      <c r="I13" s="47">
        <v>0</v>
      </c>
      <c r="J13" s="115">
        <v>90000</v>
      </c>
      <c r="K13" s="115">
        <v>7000</v>
      </c>
      <c r="L13" s="115">
        <v>307000</v>
      </c>
      <c r="M13" s="120">
        <v>0</v>
      </c>
      <c r="N13" s="48"/>
      <c r="O13" s="48"/>
      <c r="P13" s="48"/>
      <c r="Q13" s="48">
        <v>6</v>
      </c>
      <c r="R13" s="139">
        <f>SUM(B13+D13+F13+H13+J13+L13)</f>
        <v>949000</v>
      </c>
      <c r="S13" s="143">
        <f>SUM(C13+E13+G13+K13)</f>
        <v>80000</v>
      </c>
    </row>
    <row r="14" spans="1:19" x14ac:dyDescent="0.25">
      <c r="A14" s="212" t="s">
        <v>106</v>
      </c>
      <c r="B14" s="114">
        <v>100000</v>
      </c>
      <c r="C14" s="115">
        <v>20000</v>
      </c>
      <c r="D14" s="115">
        <v>10000</v>
      </c>
      <c r="E14" s="115">
        <v>0</v>
      </c>
      <c r="F14" s="115">
        <v>7000</v>
      </c>
      <c r="G14" s="115">
        <v>0</v>
      </c>
      <c r="H14" s="115">
        <v>7000</v>
      </c>
      <c r="I14" s="47">
        <v>0</v>
      </c>
      <c r="J14" s="47"/>
      <c r="K14" s="47"/>
      <c r="L14" s="47"/>
      <c r="M14" s="48"/>
      <c r="N14" s="48"/>
      <c r="O14" s="48"/>
      <c r="P14" s="48"/>
      <c r="Q14" s="48">
        <v>2</v>
      </c>
      <c r="R14" s="139">
        <f>SUM(B14,D14,F14,H14)</f>
        <v>124000</v>
      </c>
      <c r="S14" s="143">
        <f>SUM(C14)</f>
        <v>20000</v>
      </c>
    </row>
    <row r="15" spans="1:19" ht="21" customHeight="1" x14ac:dyDescent="0.25">
      <c r="A15" s="212" t="s">
        <v>107</v>
      </c>
      <c r="B15" s="114">
        <v>100000</v>
      </c>
      <c r="C15" s="115">
        <v>25000</v>
      </c>
      <c r="D15" s="115">
        <v>30000</v>
      </c>
      <c r="E15" s="115">
        <v>0</v>
      </c>
      <c r="F15" s="115">
        <v>125000</v>
      </c>
      <c r="G15" s="115">
        <v>0</v>
      </c>
      <c r="H15" s="115">
        <v>120000</v>
      </c>
      <c r="I15" s="47">
        <v>0</v>
      </c>
      <c r="J15" s="115">
        <v>80000</v>
      </c>
      <c r="K15" s="115">
        <v>20000</v>
      </c>
      <c r="L15" s="47"/>
      <c r="M15" s="48"/>
      <c r="N15" s="48"/>
      <c r="O15" s="48"/>
      <c r="P15" s="48"/>
      <c r="Q15" s="48">
        <v>4</v>
      </c>
      <c r="R15" s="139">
        <f>SUM(B15+D15+F15+H15+J15)</f>
        <v>455000</v>
      </c>
      <c r="S15" s="143">
        <f>SUM(C15+K15)</f>
        <v>45000</v>
      </c>
    </row>
    <row r="16" spans="1:19" ht="15.75" thickBot="1" x14ac:dyDescent="0.3">
      <c r="A16" s="213" t="s">
        <v>108</v>
      </c>
      <c r="B16" s="116">
        <v>131000</v>
      </c>
      <c r="C16" s="117">
        <v>25000</v>
      </c>
      <c r="D16" s="117">
        <v>20000</v>
      </c>
      <c r="E16" s="50">
        <v>0</v>
      </c>
      <c r="F16" s="117"/>
      <c r="G16" s="50"/>
      <c r="H16" s="117"/>
      <c r="I16" s="50"/>
      <c r="J16" s="50"/>
      <c r="K16" s="50"/>
      <c r="L16" s="50"/>
      <c r="M16" s="51"/>
      <c r="N16" s="51"/>
      <c r="O16" s="51"/>
      <c r="P16" s="51"/>
      <c r="Q16" s="51">
        <v>2</v>
      </c>
      <c r="R16" s="140">
        <f>SUM(B16+D16)</f>
        <v>151000</v>
      </c>
      <c r="S16" s="144">
        <f>SUM(C16)</f>
        <v>25000</v>
      </c>
    </row>
    <row r="17" spans="1:19" ht="19.5" customHeight="1" thickBot="1" x14ac:dyDescent="0.3">
      <c r="A17" s="52" t="s">
        <v>39</v>
      </c>
      <c r="B17" s="127">
        <f t="shared" ref="B17:M17" si="1">SUM(B3:B16)</f>
        <v>1441000</v>
      </c>
      <c r="C17" s="128">
        <f t="shared" si="1"/>
        <v>258000</v>
      </c>
      <c r="D17" s="128">
        <f t="shared" si="1"/>
        <v>924000</v>
      </c>
      <c r="E17" s="128">
        <f t="shared" si="1"/>
        <v>93000</v>
      </c>
      <c r="F17" s="129">
        <f t="shared" si="1"/>
        <v>452000</v>
      </c>
      <c r="G17" s="129">
        <f t="shared" si="1"/>
        <v>36000</v>
      </c>
      <c r="H17" s="128">
        <f t="shared" si="1"/>
        <v>327000</v>
      </c>
      <c r="I17" s="128">
        <f t="shared" si="1"/>
        <v>7000</v>
      </c>
      <c r="J17" s="128">
        <f t="shared" si="1"/>
        <v>220000</v>
      </c>
      <c r="K17" s="128">
        <f t="shared" si="1"/>
        <v>27000</v>
      </c>
      <c r="L17" s="128">
        <f t="shared" si="1"/>
        <v>307000</v>
      </c>
      <c r="M17" s="128">
        <f t="shared" si="1"/>
        <v>0</v>
      </c>
      <c r="N17" s="53"/>
      <c r="O17" s="53"/>
      <c r="P17" s="53"/>
      <c r="Q17" s="53">
        <f>SUM(Q3:Q16)</f>
        <v>32</v>
      </c>
      <c r="R17" s="129">
        <f>SUM(R3:R16)</f>
        <v>3671000</v>
      </c>
      <c r="S17" s="208">
        <f>SUM(S3:S16)</f>
        <v>421000</v>
      </c>
    </row>
    <row r="18" spans="1:19" x14ac:dyDescent="0.25">
      <c r="L18" s="205"/>
    </row>
  </sheetData>
  <mergeCells count="1">
    <mergeCell ref="A1:S1"/>
  </mergeCells>
  <pageMargins left="0.70866141732283472" right="0.70866141732283472" top="0.78740157480314965" bottom="0.78740157480314965" header="0.31496062992125984" footer="0.31496062992125984"/>
  <pageSetup paperSize="9" orientation="landscape" horizontalDpi="300" r:id="rId1"/>
  <headerFooter>
    <oddFooter>&amp;C7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activeCell="C2" sqref="C2:C3"/>
    </sheetView>
  </sheetViews>
  <sheetFormatPr defaultRowHeight="15" x14ac:dyDescent="0.25"/>
  <cols>
    <col min="1" max="1" width="5.85546875" customWidth="1"/>
    <col min="2" max="2" width="4.7109375" bestFit="1" customWidth="1"/>
    <col min="3" max="3" width="26.85546875" customWidth="1"/>
    <col min="4" max="4" width="38.140625" customWidth="1"/>
    <col min="5" max="5" width="11.7109375" customWidth="1"/>
    <col min="6" max="6" width="11.5703125" customWidth="1"/>
    <col min="7" max="7" width="10.28515625" bestFit="1" customWidth="1"/>
    <col min="8" max="8" width="9.5703125" bestFit="1" customWidth="1"/>
  </cols>
  <sheetData>
    <row r="1" spans="1:9" ht="15.75" x14ac:dyDescent="0.25">
      <c r="A1" s="348" t="s">
        <v>513</v>
      </c>
      <c r="B1" s="349"/>
      <c r="C1" s="349"/>
      <c r="D1" s="349"/>
      <c r="E1" s="349"/>
      <c r="F1" s="349"/>
      <c r="G1" s="349"/>
      <c r="H1" s="349"/>
      <c r="I1" s="350"/>
    </row>
    <row r="2" spans="1:9" x14ac:dyDescent="0.25">
      <c r="A2" s="401" t="s">
        <v>54</v>
      </c>
      <c r="B2" s="403" t="s">
        <v>55</v>
      </c>
      <c r="C2" s="404" t="s">
        <v>56</v>
      </c>
      <c r="D2" s="404" t="s">
        <v>57</v>
      </c>
      <c r="E2" s="356" t="s">
        <v>224</v>
      </c>
      <c r="F2" s="405" t="s">
        <v>58</v>
      </c>
      <c r="G2" s="406"/>
      <c r="H2" s="406"/>
      <c r="I2" s="407"/>
    </row>
    <row r="3" spans="1:9" ht="15.75" thickBot="1" x14ac:dyDescent="0.3">
      <c r="A3" s="402"/>
      <c r="B3" s="403"/>
      <c r="C3" s="404"/>
      <c r="D3" s="404"/>
      <c r="E3" s="404"/>
      <c r="F3" s="215" t="s">
        <v>59</v>
      </c>
      <c r="G3" s="241" t="s">
        <v>60</v>
      </c>
      <c r="H3" s="241" t="s">
        <v>61</v>
      </c>
      <c r="I3" s="242" t="s">
        <v>62</v>
      </c>
    </row>
    <row r="4" spans="1:9" ht="60" x14ac:dyDescent="0.25">
      <c r="A4" s="243" t="s">
        <v>127</v>
      </c>
      <c r="B4" s="244" t="s">
        <v>63</v>
      </c>
      <c r="C4" s="24" t="s">
        <v>365</v>
      </c>
      <c r="D4" s="24" t="s">
        <v>128</v>
      </c>
      <c r="E4" s="245" t="s">
        <v>233</v>
      </c>
      <c r="F4" s="60">
        <v>1210000</v>
      </c>
      <c r="G4" s="61">
        <v>235000</v>
      </c>
      <c r="H4" s="106">
        <v>823000</v>
      </c>
      <c r="I4" s="130">
        <v>170000</v>
      </c>
    </row>
    <row r="5" spans="1:9" ht="24" x14ac:dyDescent="0.25">
      <c r="A5" s="31" t="s">
        <v>119</v>
      </c>
      <c r="B5" s="18" t="s">
        <v>63</v>
      </c>
      <c r="C5" s="13" t="s">
        <v>120</v>
      </c>
      <c r="D5" s="13" t="s">
        <v>121</v>
      </c>
      <c r="E5" s="14" t="s">
        <v>232</v>
      </c>
      <c r="F5" s="59">
        <v>550000</v>
      </c>
      <c r="G5" s="41">
        <v>138000</v>
      </c>
      <c r="H5" s="103">
        <v>540000</v>
      </c>
      <c r="I5" s="121">
        <v>60000</v>
      </c>
    </row>
    <row r="6" spans="1:9" ht="24" x14ac:dyDescent="0.25">
      <c r="A6" s="31" t="s">
        <v>122</v>
      </c>
      <c r="B6" s="18" t="s">
        <v>63</v>
      </c>
      <c r="C6" s="13" t="s">
        <v>123</v>
      </c>
      <c r="D6" s="13" t="s">
        <v>124</v>
      </c>
      <c r="E6" s="14" t="s">
        <v>232</v>
      </c>
      <c r="F6" s="59">
        <v>634000</v>
      </c>
      <c r="G6" s="41">
        <v>150000</v>
      </c>
      <c r="H6" s="103">
        <v>540000</v>
      </c>
      <c r="I6" s="121">
        <v>80000</v>
      </c>
    </row>
    <row r="7" spans="1:9" ht="24" x14ac:dyDescent="0.25">
      <c r="A7" s="31" t="s">
        <v>125</v>
      </c>
      <c r="B7" s="18" t="s">
        <v>63</v>
      </c>
      <c r="C7" s="13" t="s">
        <v>126</v>
      </c>
      <c r="D7" s="13" t="s">
        <v>345</v>
      </c>
      <c r="E7" s="14" t="s">
        <v>232</v>
      </c>
      <c r="F7" s="59">
        <v>151000</v>
      </c>
      <c r="G7" s="41">
        <v>38000</v>
      </c>
      <c r="H7" s="103">
        <v>130000</v>
      </c>
      <c r="I7" s="121">
        <v>28000</v>
      </c>
    </row>
    <row r="8" spans="1:9" ht="24" x14ac:dyDescent="0.25">
      <c r="A8" s="31" t="s">
        <v>129</v>
      </c>
      <c r="B8" s="18" t="s">
        <v>71</v>
      </c>
      <c r="C8" s="13" t="s">
        <v>130</v>
      </c>
      <c r="D8" s="13" t="s">
        <v>131</v>
      </c>
      <c r="E8" s="14" t="s">
        <v>231</v>
      </c>
      <c r="F8" s="59">
        <v>733592</v>
      </c>
      <c r="G8" s="41">
        <v>277500</v>
      </c>
      <c r="H8" s="103">
        <v>300000</v>
      </c>
      <c r="I8" s="121">
        <v>80000</v>
      </c>
    </row>
    <row r="9" spans="1:9" ht="36" x14ac:dyDescent="0.25">
      <c r="A9" s="31" t="s">
        <v>346</v>
      </c>
      <c r="B9" s="234" t="s">
        <v>63</v>
      </c>
      <c r="C9" s="16" t="s">
        <v>134</v>
      </c>
      <c r="D9" s="235" t="s">
        <v>215</v>
      </c>
      <c r="E9" s="234" t="s">
        <v>235</v>
      </c>
      <c r="F9" s="59">
        <v>765000</v>
      </c>
      <c r="G9" s="59">
        <v>300000</v>
      </c>
      <c r="H9" s="103">
        <v>200000</v>
      </c>
      <c r="I9" s="121">
        <v>90000</v>
      </c>
    </row>
    <row r="10" spans="1:9" ht="24.75" thickBot="1" x14ac:dyDescent="0.3">
      <c r="A10" s="236" t="s">
        <v>356</v>
      </c>
      <c r="B10" s="237" t="s">
        <v>63</v>
      </c>
      <c r="C10" s="238" t="s">
        <v>184</v>
      </c>
      <c r="D10" s="238" t="s">
        <v>185</v>
      </c>
      <c r="E10" s="239" t="s">
        <v>234</v>
      </c>
      <c r="F10" s="62">
        <v>580000</v>
      </c>
      <c r="G10" s="240">
        <v>285000</v>
      </c>
      <c r="H10" s="107">
        <v>190000</v>
      </c>
      <c r="I10" s="131">
        <v>90000</v>
      </c>
    </row>
    <row r="11" spans="1:9" ht="15.75" thickBot="1" x14ac:dyDescent="0.3">
      <c r="A11" s="391" t="s">
        <v>84</v>
      </c>
      <c r="B11" s="392"/>
      <c r="C11" s="392"/>
      <c r="D11" s="392"/>
      <c r="E11" s="393"/>
      <c r="F11" s="94">
        <f>SUM(F4:F10)</f>
        <v>4623592</v>
      </c>
      <c r="G11" s="94">
        <f>SUM(G4:G10)</f>
        <v>1423500</v>
      </c>
      <c r="H11" s="94">
        <f>SUM(H4:H10)</f>
        <v>2723000</v>
      </c>
      <c r="I11" s="94">
        <f>SUM(I4:I10)</f>
        <v>598000</v>
      </c>
    </row>
    <row r="12" spans="1:9" ht="24" x14ac:dyDescent="0.25">
      <c r="A12" s="243" t="s">
        <v>163</v>
      </c>
      <c r="B12" s="197" t="s">
        <v>63</v>
      </c>
      <c r="C12" s="197" t="s">
        <v>347</v>
      </c>
      <c r="D12" s="81" t="s">
        <v>189</v>
      </c>
      <c r="E12" s="124" t="s">
        <v>231</v>
      </c>
      <c r="F12" s="60">
        <v>500000</v>
      </c>
      <c r="G12" s="61">
        <v>40000</v>
      </c>
      <c r="H12" s="109">
        <v>300000</v>
      </c>
      <c r="I12" s="132">
        <v>30000</v>
      </c>
    </row>
    <row r="13" spans="1:9" ht="24" x14ac:dyDescent="0.25">
      <c r="A13" s="31" t="s">
        <v>164</v>
      </c>
      <c r="B13" s="13" t="s">
        <v>63</v>
      </c>
      <c r="C13" s="13" t="s">
        <v>165</v>
      </c>
      <c r="D13" s="13" t="s">
        <v>217</v>
      </c>
      <c r="E13" s="14" t="s">
        <v>232</v>
      </c>
      <c r="F13" s="59">
        <v>308500</v>
      </c>
      <c r="G13" s="77">
        <v>20000</v>
      </c>
      <c r="H13" s="104">
        <v>100000</v>
      </c>
      <c r="I13" s="133">
        <v>15000</v>
      </c>
    </row>
    <row r="14" spans="1:9" ht="24" x14ac:dyDescent="0.25">
      <c r="A14" s="93" t="s">
        <v>166</v>
      </c>
      <c r="B14" s="82" t="s">
        <v>167</v>
      </c>
      <c r="C14" s="13" t="s">
        <v>168</v>
      </c>
      <c r="D14" s="13" t="s">
        <v>218</v>
      </c>
      <c r="E14" s="14" t="s">
        <v>232</v>
      </c>
      <c r="F14" s="59">
        <v>70000</v>
      </c>
      <c r="G14" s="41">
        <v>23000</v>
      </c>
      <c r="H14" s="103">
        <v>70000</v>
      </c>
      <c r="I14" s="121">
        <v>23000</v>
      </c>
    </row>
    <row r="15" spans="1:9" ht="24" x14ac:dyDescent="0.25">
      <c r="A15" s="93" t="s">
        <v>190</v>
      </c>
      <c r="B15" s="82" t="s">
        <v>63</v>
      </c>
      <c r="C15" s="13" t="s">
        <v>191</v>
      </c>
      <c r="D15" s="20" t="s">
        <v>192</v>
      </c>
      <c r="E15" s="14" t="s">
        <v>232</v>
      </c>
      <c r="F15" s="59">
        <v>163000</v>
      </c>
      <c r="G15" s="41">
        <v>72000</v>
      </c>
      <c r="H15" s="103">
        <v>60000</v>
      </c>
      <c r="I15" s="121">
        <v>25000</v>
      </c>
    </row>
    <row r="16" spans="1:9" ht="36" x14ac:dyDescent="0.25">
      <c r="A16" s="93" t="s">
        <v>169</v>
      </c>
      <c r="B16" s="82" t="s">
        <v>79</v>
      </c>
      <c r="C16" s="13" t="s">
        <v>170</v>
      </c>
      <c r="D16" s="13" t="s">
        <v>171</v>
      </c>
      <c r="E16" s="14" t="s">
        <v>232</v>
      </c>
      <c r="F16" s="59">
        <v>40000</v>
      </c>
      <c r="G16" s="41">
        <v>17000</v>
      </c>
      <c r="H16" s="103">
        <v>38000</v>
      </c>
      <c r="I16" s="121">
        <v>15000</v>
      </c>
    </row>
    <row r="17" spans="1:9" ht="24" x14ac:dyDescent="0.25">
      <c r="A17" s="93" t="s">
        <v>172</v>
      </c>
      <c r="B17" s="82" t="s">
        <v>63</v>
      </c>
      <c r="C17" s="13" t="s">
        <v>194</v>
      </c>
      <c r="D17" s="20" t="s">
        <v>192</v>
      </c>
      <c r="E17" s="14" t="s">
        <v>232</v>
      </c>
      <c r="F17" s="59">
        <v>120200</v>
      </c>
      <c r="G17" s="41">
        <v>76800</v>
      </c>
      <c r="H17" s="103">
        <v>70000</v>
      </c>
      <c r="I17" s="121">
        <v>35000</v>
      </c>
    </row>
    <row r="18" spans="1:9" ht="24" x14ac:dyDescent="0.25">
      <c r="A18" s="31" t="s">
        <v>173</v>
      </c>
      <c r="B18" s="13" t="s">
        <v>197</v>
      </c>
      <c r="C18" s="13" t="s">
        <v>196</v>
      </c>
      <c r="D18" s="13" t="s">
        <v>228</v>
      </c>
      <c r="E18" s="14" t="s">
        <v>236</v>
      </c>
      <c r="F18" s="59">
        <v>330000</v>
      </c>
      <c r="G18" s="41">
        <v>80000</v>
      </c>
      <c r="H18" s="103">
        <v>300000</v>
      </c>
      <c r="I18" s="121">
        <v>50000</v>
      </c>
    </row>
    <row r="19" spans="1:9" ht="24.75" thickBot="1" x14ac:dyDescent="0.3">
      <c r="A19" s="236" t="s">
        <v>195</v>
      </c>
      <c r="B19" s="246" t="s">
        <v>88</v>
      </c>
      <c r="C19" s="246" t="s">
        <v>198</v>
      </c>
      <c r="D19" s="238" t="s">
        <v>199</v>
      </c>
      <c r="E19" s="239" t="s">
        <v>231</v>
      </c>
      <c r="F19" s="62">
        <v>119000</v>
      </c>
      <c r="G19" s="240">
        <v>50000</v>
      </c>
      <c r="H19" s="107">
        <v>40000</v>
      </c>
      <c r="I19" s="131">
        <v>17000</v>
      </c>
    </row>
    <row r="20" spans="1:9" ht="15" customHeight="1" x14ac:dyDescent="0.25">
      <c r="A20" s="398" t="s">
        <v>54</v>
      </c>
      <c r="B20" s="400" t="s">
        <v>55</v>
      </c>
      <c r="C20" s="400" t="s">
        <v>56</v>
      </c>
      <c r="D20" s="400" t="s">
        <v>57</v>
      </c>
      <c r="E20" s="400" t="s">
        <v>224</v>
      </c>
      <c r="F20" s="408" t="s">
        <v>58</v>
      </c>
      <c r="G20" s="408"/>
      <c r="H20" s="408"/>
      <c r="I20" s="409"/>
    </row>
    <row r="21" spans="1:9" ht="15.75" thickBot="1" x14ac:dyDescent="0.3">
      <c r="A21" s="399"/>
      <c r="B21" s="354"/>
      <c r="C21" s="354"/>
      <c r="D21" s="354"/>
      <c r="E21" s="354"/>
      <c r="F21" s="214" t="s">
        <v>59</v>
      </c>
      <c r="G21" s="39" t="s">
        <v>60</v>
      </c>
      <c r="H21" s="39" t="s">
        <v>61</v>
      </c>
      <c r="I21" s="40" t="s">
        <v>62</v>
      </c>
    </row>
    <row r="22" spans="1:9" ht="24" x14ac:dyDescent="0.25">
      <c r="A22" s="243" t="s">
        <v>350</v>
      </c>
      <c r="B22" s="247" t="s">
        <v>63</v>
      </c>
      <c r="C22" s="24" t="s">
        <v>200</v>
      </c>
      <c r="D22" s="24" t="s">
        <v>192</v>
      </c>
      <c r="E22" s="245" t="s">
        <v>232</v>
      </c>
      <c r="F22" s="60">
        <v>55700</v>
      </c>
      <c r="G22" s="61">
        <v>12000</v>
      </c>
      <c r="H22" s="106">
        <v>40000</v>
      </c>
      <c r="I22" s="130">
        <v>8000</v>
      </c>
    </row>
    <row r="23" spans="1:9" ht="24" x14ac:dyDescent="0.25">
      <c r="A23" s="31" t="s">
        <v>441</v>
      </c>
      <c r="B23" s="22" t="s">
        <v>63</v>
      </c>
      <c r="C23" s="13" t="s">
        <v>442</v>
      </c>
      <c r="D23" s="13" t="s">
        <v>451</v>
      </c>
      <c r="E23" s="14" t="s">
        <v>232</v>
      </c>
      <c r="F23" s="59">
        <v>89100</v>
      </c>
      <c r="G23" s="41">
        <v>25000</v>
      </c>
      <c r="H23" s="103">
        <v>40000</v>
      </c>
      <c r="I23" s="121">
        <v>12000</v>
      </c>
    </row>
    <row r="24" spans="1:9" ht="24" x14ac:dyDescent="0.25">
      <c r="A24" s="31" t="s">
        <v>443</v>
      </c>
      <c r="B24" s="22" t="s">
        <v>63</v>
      </c>
      <c r="C24" s="13" t="s">
        <v>444</v>
      </c>
      <c r="D24" s="13" t="s">
        <v>450</v>
      </c>
      <c r="E24" s="14" t="s">
        <v>234</v>
      </c>
      <c r="F24" s="59">
        <v>954000</v>
      </c>
      <c r="G24" s="41">
        <v>60000</v>
      </c>
      <c r="H24" s="103">
        <v>300000</v>
      </c>
      <c r="I24" s="121">
        <v>30000</v>
      </c>
    </row>
    <row r="25" spans="1:9" ht="24" x14ac:dyDescent="0.25">
      <c r="A25" s="31" t="s">
        <v>446</v>
      </c>
      <c r="B25" s="22" t="s">
        <v>88</v>
      </c>
      <c r="C25" s="13" t="s">
        <v>447</v>
      </c>
      <c r="D25" s="13" t="s">
        <v>449</v>
      </c>
      <c r="E25" s="14" t="s">
        <v>415</v>
      </c>
      <c r="F25" s="59">
        <v>93800</v>
      </c>
      <c r="G25" s="41">
        <v>25000</v>
      </c>
      <c r="H25" s="103">
        <v>80000</v>
      </c>
      <c r="I25" s="121">
        <v>18000</v>
      </c>
    </row>
    <row r="26" spans="1:9" ht="36" x14ac:dyDescent="0.25">
      <c r="A26" s="31" t="s">
        <v>351</v>
      </c>
      <c r="B26" s="22" t="s">
        <v>175</v>
      </c>
      <c r="C26" s="13" t="s">
        <v>202</v>
      </c>
      <c r="D26" s="13" t="s">
        <v>203</v>
      </c>
      <c r="E26" s="14" t="s">
        <v>231</v>
      </c>
      <c r="F26" s="59">
        <v>120000</v>
      </c>
      <c r="G26" s="41">
        <v>0</v>
      </c>
      <c r="H26" s="103">
        <v>110000</v>
      </c>
      <c r="I26" s="19">
        <v>0</v>
      </c>
    </row>
    <row r="27" spans="1:9" ht="24" x14ac:dyDescent="0.25">
      <c r="A27" s="31" t="s">
        <v>86</v>
      </c>
      <c r="B27" s="83" t="s">
        <v>176</v>
      </c>
      <c r="C27" s="17" t="s">
        <v>177</v>
      </c>
      <c r="D27" s="17" t="s">
        <v>352</v>
      </c>
      <c r="E27" s="125" t="s">
        <v>271</v>
      </c>
      <c r="F27" s="88">
        <v>134000</v>
      </c>
      <c r="G27" s="201">
        <v>50000</v>
      </c>
      <c r="H27" s="108">
        <v>60000</v>
      </c>
      <c r="I27" s="202">
        <v>25000</v>
      </c>
    </row>
    <row r="28" spans="1:9" ht="36" x14ac:dyDescent="0.25">
      <c r="A28" s="31" t="s">
        <v>178</v>
      </c>
      <c r="B28" s="83" t="s">
        <v>179</v>
      </c>
      <c r="C28" s="17" t="s">
        <v>180</v>
      </c>
      <c r="D28" s="17" t="s">
        <v>181</v>
      </c>
      <c r="E28" s="125" t="s">
        <v>237</v>
      </c>
      <c r="F28" s="88">
        <v>190000</v>
      </c>
      <c r="G28" s="84">
        <v>0</v>
      </c>
      <c r="H28" s="108">
        <v>80000</v>
      </c>
      <c r="I28" s="85">
        <v>0</v>
      </c>
    </row>
    <row r="29" spans="1:9" ht="24" x14ac:dyDescent="0.25">
      <c r="A29" s="31" t="s">
        <v>182</v>
      </c>
      <c r="B29" s="22" t="s">
        <v>176</v>
      </c>
      <c r="C29" s="13" t="s">
        <v>353</v>
      </c>
      <c r="D29" s="13" t="s">
        <v>183</v>
      </c>
      <c r="E29" s="14" t="s">
        <v>225</v>
      </c>
      <c r="F29" s="59">
        <v>100000</v>
      </c>
      <c r="G29" s="18">
        <v>0</v>
      </c>
      <c r="H29" s="103">
        <v>85000</v>
      </c>
      <c r="I29" s="19">
        <v>0</v>
      </c>
    </row>
    <row r="30" spans="1:9" ht="36" x14ac:dyDescent="0.25">
      <c r="A30" s="31" t="s">
        <v>354</v>
      </c>
      <c r="B30" s="22" t="s">
        <v>63</v>
      </c>
      <c r="C30" s="13" t="s">
        <v>204</v>
      </c>
      <c r="D30" s="14" t="s">
        <v>205</v>
      </c>
      <c r="E30" s="14" t="s">
        <v>231</v>
      </c>
      <c r="F30" s="59">
        <v>114800</v>
      </c>
      <c r="G30" s="41">
        <v>32000</v>
      </c>
      <c r="H30" s="103">
        <v>110000</v>
      </c>
      <c r="I30" s="121">
        <v>28000</v>
      </c>
    </row>
    <row r="31" spans="1:9" ht="36" x14ac:dyDescent="0.25">
      <c r="A31" s="31" t="s">
        <v>420</v>
      </c>
      <c r="B31" s="83" t="s">
        <v>63</v>
      </c>
      <c r="C31" s="17" t="s">
        <v>421</v>
      </c>
      <c r="D31" s="17" t="s">
        <v>468</v>
      </c>
      <c r="E31" s="125" t="s">
        <v>422</v>
      </c>
      <c r="F31" s="88">
        <v>544000</v>
      </c>
      <c r="G31" s="201">
        <v>70000</v>
      </c>
      <c r="H31" s="108">
        <v>100000</v>
      </c>
      <c r="I31" s="202">
        <v>15000</v>
      </c>
    </row>
    <row r="32" spans="1:9" ht="36" x14ac:dyDescent="0.25">
      <c r="A32" s="31" t="s">
        <v>355</v>
      </c>
      <c r="B32" s="22" t="s">
        <v>63</v>
      </c>
      <c r="C32" s="13" t="s">
        <v>206</v>
      </c>
      <c r="D32" s="14" t="s">
        <v>205</v>
      </c>
      <c r="E32" s="14" t="s">
        <v>231</v>
      </c>
      <c r="F32" s="59">
        <v>331500</v>
      </c>
      <c r="G32" s="41">
        <v>82000</v>
      </c>
      <c r="H32" s="103">
        <v>141000</v>
      </c>
      <c r="I32" s="121">
        <v>45000</v>
      </c>
    </row>
    <row r="33" spans="1:9" ht="38.25" x14ac:dyDescent="0.25">
      <c r="A33" s="33" t="s">
        <v>91</v>
      </c>
      <c r="B33" s="23" t="s">
        <v>63</v>
      </c>
      <c r="C33" s="23" t="s">
        <v>212</v>
      </c>
      <c r="D33" s="23" t="s">
        <v>213</v>
      </c>
      <c r="E33" s="7" t="s">
        <v>239</v>
      </c>
      <c r="F33" s="8">
        <v>500000</v>
      </c>
      <c r="G33" s="91">
        <v>120500</v>
      </c>
      <c r="H33" s="9">
        <v>180000</v>
      </c>
      <c r="I33" s="121">
        <v>50000</v>
      </c>
    </row>
    <row r="34" spans="1:9" ht="24" customHeight="1" x14ac:dyDescent="0.25">
      <c r="A34" s="31" t="s">
        <v>423</v>
      </c>
      <c r="B34" s="22" t="s">
        <v>63</v>
      </c>
      <c r="C34" s="13" t="s">
        <v>424</v>
      </c>
      <c r="D34" s="14" t="s">
        <v>466</v>
      </c>
      <c r="E34" s="7" t="s">
        <v>239</v>
      </c>
      <c r="F34" s="59">
        <v>39000</v>
      </c>
      <c r="G34" s="41">
        <v>6000</v>
      </c>
      <c r="H34" s="103">
        <v>30000</v>
      </c>
      <c r="I34" s="121">
        <v>4000</v>
      </c>
    </row>
    <row r="35" spans="1:9" ht="24" x14ac:dyDescent="0.25">
      <c r="A35" s="31" t="s">
        <v>186</v>
      </c>
      <c r="B35" s="22" t="s">
        <v>74</v>
      </c>
      <c r="C35" s="13" t="s">
        <v>357</v>
      </c>
      <c r="D35" s="396" t="s">
        <v>359</v>
      </c>
      <c r="E35" s="396" t="s">
        <v>415</v>
      </c>
      <c r="F35" s="59">
        <v>56800</v>
      </c>
      <c r="G35" s="18">
        <v>0</v>
      </c>
      <c r="H35" s="103">
        <v>40000</v>
      </c>
      <c r="I35" s="19">
        <v>0</v>
      </c>
    </row>
    <row r="36" spans="1:9" x14ac:dyDescent="0.25">
      <c r="A36" s="31" t="s">
        <v>358</v>
      </c>
      <c r="B36" s="22" t="s">
        <v>74</v>
      </c>
      <c r="C36" s="13" t="s">
        <v>208</v>
      </c>
      <c r="D36" s="396"/>
      <c r="E36" s="396"/>
      <c r="F36" s="59">
        <v>55400</v>
      </c>
      <c r="G36" s="18">
        <v>0</v>
      </c>
      <c r="H36" s="103">
        <v>45000</v>
      </c>
      <c r="I36" s="19">
        <v>0</v>
      </c>
    </row>
    <row r="37" spans="1:9" ht="24" customHeight="1" thickBot="1" x14ac:dyDescent="0.3">
      <c r="A37" s="236" t="s">
        <v>360</v>
      </c>
      <c r="B37" s="237" t="s">
        <v>77</v>
      </c>
      <c r="C37" s="248" t="s">
        <v>187</v>
      </c>
      <c r="D37" s="248" t="s">
        <v>361</v>
      </c>
      <c r="E37" s="249" t="s">
        <v>231</v>
      </c>
      <c r="F37" s="250">
        <v>107000</v>
      </c>
      <c r="G37" s="251">
        <v>40000</v>
      </c>
      <c r="H37" s="252">
        <v>45000</v>
      </c>
      <c r="I37" s="253">
        <v>20000</v>
      </c>
    </row>
    <row r="38" spans="1:9" ht="24" customHeight="1" x14ac:dyDescent="0.25">
      <c r="A38" s="398" t="s">
        <v>54</v>
      </c>
      <c r="B38" s="400" t="s">
        <v>55</v>
      </c>
      <c r="C38" s="400" t="s">
        <v>56</v>
      </c>
      <c r="D38" s="400" t="s">
        <v>57</v>
      </c>
      <c r="E38" s="400" t="s">
        <v>224</v>
      </c>
      <c r="F38" s="408" t="s">
        <v>58</v>
      </c>
      <c r="G38" s="408"/>
      <c r="H38" s="408"/>
      <c r="I38" s="409"/>
    </row>
    <row r="39" spans="1:9" ht="24" customHeight="1" thickBot="1" x14ac:dyDescent="0.3">
      <c r="A39" s="399"/>
      <c r="B39" s="354"/>
      <c r="C39" s="354"/>
      <c r="D39" s="354"/>
      <c r="E39" s="354"/>
      <c r="F39" s="319" t="s">
        <v>59</v>
      </c>
      <c r="G39" s="39" t="s">
        <v>60</v>
      </c>
      <c r="H39" s="39" t="s">
        <v>61</v>
      </c>
      <c r="I39" s="40" t="s">
        <v>62</v>
      </c>
    </row>
    <row r="40" spans="1:9" ht="36" x14ac:dyDescent="0.25">
      <c r="A40" s="243" t="s">
        <v>363</v>
      </c>
      <c r="B40" s="247" t="s">
        <v>220</v>
      </c>
      <c r="C40" s="24" t="s">
        <v>362</v>
      </c>
      <c r="D40" s="24" t="s">
        <v>467</v>
      </c>
      <c r="E40" s="245" t="s">
        <v>238</v>
      </c>
      <c r="F40" s="60">
        <v>1440000</v>
      </c>
      <c r="G40" s="61">
        <v>110000</v>
      </c>
      <c r="H40" s="106">
        <v>900000</v>
      </c>
      <c r="I40" s="130">
        <v>70000</v>
      </c>
    </row>
    <row r="41" spans="1:9" ht="36" x14ac:dyDescent="0.25">
      <c r="A41" s="31" t="s">
        <v>364</v>
      </c>
      <c r="B41" s="22" t="s">
        <v>63</v>
      </c>
      <c r="C41" s="13" t="s">
        <v>209</v>
      </c>
      <c r="D41" s="13" t="s">
        <v>210</v>
      </c>
      <c r="E41" s="14" t="s">
        <v>237</v>
      </c>
      <c r="F41" s="59">
        <v>110000</v>
      </c>
      <c r="G41" s="41">
        <v>0</v>
      </c>
      <c r="H41" s="103">
        <v>85000</v>
      </c>
      <c r="I41" s="121">
        <v>0</v>
      </c>
    </row>
    <row r="42" spans="1:9" ht="36" x14ac:dyDescent="0.25">
      <c r="A42" s="31" t="s">
        <v>453</v>
      </c>
      <c r="B42" s="22" t="s">
        <v>63</v>
      </c>
      <c r="C42" s="13" t="s">
        <v>454</v>
      </c>
      <c r="D42" s="13" t="s">
        <v>455</v>
      </c>
      <c r="E42" s="14" t="s">
        <v>231</v>
      </c>
      <c r="F42" s="59">
        <v>115000</v>
      </c>
      <c r="G42" s="41">
        <v>15000</v>
      </c>
      <c r="H42" s="103">
        <v>70000</v>
      </c>
      <c r="I42" s="121">
        <v>9000</v>
      </c>
    </row>
    <row r="43" spans="1:9" ht="24" x14ac:dyDescent="0.25">
      <c r="A43" s="31" t="s">
        <v>425</v>
      </c>
      <c r="B43" s="22" t="s">
        <v>63</v>
      </c>
      <c r="C43" s="13" t="s">
        <v>426</v>
      </c>
      <c r="D43" s="13" t="s">
        <v>456</v>
      </c>
      <c r="E43" s="14" t="s">
        <v>427</v>
      </c>
      <c r="F43" s="59">
        <v>130050</v>
      </c>
      <c r="G43" s="41">
        <v>21000</v>
      </c>
      <c r="H43" s="103">
        <v>80000</v>
      </c>
      <c r="I43" s="121">
        <v>13000</v>
      </c>
    </row>
    <row r="44" spans="1:9" ht="24" x14ac:dyDescent="0.25">
      <c r="A44" s="31" t="s">
        <v>430</v>
      </c>
      <c r="B44" s="22" t="s">
        <v>431</v>
      </c>
      <c r="C44" s="13" t="s">
        <v>445</v>
      </c>
      <c r="D44" s="13" t="s">
        <v>457</v>
      </c>
      <c r="E44" s="14" t="s">
        <v>234</v>
      </c>
      <c r="F44" s="59">
        <v>905800</v>
      </c>
      <c r="G44" s="41">
        <v>287000</v>
      </c>
      <c r="H44" s="103">
        <v>300000</v>
      </c>
      <c r="I44" s="121">
        <v>80000</v>
      </c>
    </row>
    <row r="45" spans="1:9" ht="24" x14ac:dyDescent="0.25">
      <c r="A45" s="31" t="s">
        <v>498</v>
      </c>
      <c r="B45" s="22" t="s">
        <v>63</v>
      </c>
      <c r="C45" s="13" t="s">
        <v>416</v>
      </c>
      <c r="D45" s="13" t="s">
        <v>465</v>
      </c>
      <c r="E45" s="14" t="s">
        <v>415</v>
      </c>
      <c r="F45" s="59">
        <v>175000</v>
      </c>
      <c r="G45" s="41">
        <v>15000</v>
      </c>
      <c r="H45" s="103">
        <v>80000</v>
      </c>
      <c r="I45" s="121">
        <v>9000</v>
      </c>
    </row>
    <row r="46" spans="1:9" ht="24.75" thickBot="1" x14ac:dyDescent="0.3">
      <c r="A46" s="254" t="s">
        <v>348</v>
      </c>
      <c r="B46" s="255" t="s">
        <v>63</v>
      </c>
      <c r="C46" s="238" t="s">
        <v>193</v>
      </c>
      <c r="D46" s="238" t="s">
        <v>349</v>
      </c>
      <c r="E46" s="239" t="s">
        <v>231</v>
      </c>
      <c r="F46" s="62">
        <v>125000</v>
      </c>
      <c r="G46" s="256">
        <v>0</v>
      </c>
      <c r="H46" s="107">
        <v>40000</v>
      </c>
      <c r="I46" s="131">
        <v>0</v>
      </c>
    </row>
    <row r="47" spans="1:9" ht="15.75" thickBot="1" x14ac:dyDescent="0.3">
      <c r="A47" s="394" t="s">
        <v>92</v>
      </c>
      <c r="B47" s="397"/>
      <c r="C47" s="397"/>
      <c r="D47" s="397"/>
      <c r="E47" s="299"/>
      <c r="F47" s="300">
        <f>SUM(F12:F46)</f>
        <v>8136650</v>
      </c>
      <c r="G47" s="300">
        <f>SUM(G12:G46)</f>
        <v>1349300</v>
      </c>
      <c r="H47" s="300">
        <f>SUM(H12:H46)</f>
        <v>4019000</v>
      </c>
      <c r="I47" s="301">
        <f>SUM(I12:I46)</f>
        <v>646000</v>
      </c>
    </row>
    <row r="48" spans="1:9" ht="15.75" thickBot="1" x14ac:dyDescent="0.3">
      <c r="A48" s="394" t="s">
        <v>188</v>
      </c>
      <c r="B48" s="395"/>
      <c r="C48" s="395"/>
      <c r="D48" s="395"/>
      <c r="E48" s="302"/>
      <c r="F48" s="94">
        <f>SUM(F11+F47)</f>
        <v>12760242</v>
      </c>
      <c r="G48" s="94">
        <f>G11+G47</f>
        <v>2772800</v>
      </c>
      <c r="H48" s="94">
        <f>SUM(H47+H11)</f>
        <v>6742000</v>
      </c>
      <c r="I48" s="303">
        <f>SUM(I47,I11)</f>
        <v>1244000</v>
      </c>
    </row>
  </sheetData>
  <mergeCells count="24">
    <mergeCell ref="F38:I38"/>
    <mergeCell ref="F20:I20"/>
    <mergeCell ref="A20:A21"/>
    <mergeCell ref="B20:B21"/>
    <mergeCell ref="C20:C21"/>
    <mergeCell ref="D20:D21"/>
    <mergeCell ref="E20:E21"/>
    <mergeCell ref="A1:I1"/>
    <mergeCell ref="A2:A3"/>
    <mergeCell ref="B2:B3"/>
    <mergeCell ref="C2:C3"/>
    <mergeCell ref="D2:D3"/>
    <mergeCell ref="F2:I2"/>
    <mergeCell ref="E2:E3"/>
    <mergeCell ref="A11:E11"/>
    <mergeCell ref="A48:D48"/>
    <mergeCell ref="D35:D36"/>
    <mergeCell ref="E35:E36"/>
    <mergeCell ref="A47:D47"/>
    <mergeCell ref="A38:A39"/>
    <mergeCell ref="B38:B39"/>
    <mergeCell ref="C38:C39"/>
    <mergeCell ref="D38:D39"/>
    <mergeCell ref="E38:E39"/>
  </mergeCells>
  <pageMargins left="0.70866141732283472" right="0.70866141732283472" top="0.78740157480314965" bottom="0.78740157480314965" header="0.31496062992125984" footer="0.31496062992125984"/>
  <pageSetup paperSize="9" fitToWidth="0" orientation="landscape" horizontalDpi="300" r:id="rId1"/>
  <headerFooter differentOddEven="1" differentFirst="1">
    <oddFooter>&amp;C10</oddFooter>
    <evenFooter>&amp;C9</evenFooter>
    <firstFooter>&amp;C8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sqref="A1:K1"/>
    </sheetView>
  </sheetViews>
  <sheetFormatPr defaultRowHeight="15" x14ac:dyDescent="0.25"/>
  <cols>
    <col min="1" max="1" width="6.7109375" bestFit="1" customWidth="1"/>
    <col min="2" max="2" width="4.85546875" customWidth="1"/>
    <col min="3" max="3" width="33" customWidth="1"/>
    <col min="4" max="4" width="16.7109375" customWidth="1"/>
    <col min="5" max="5" width="9.140625" customWidth="1"/>
    <col min="6" max="6" width="8" customWidth="1"/>
    <col min="8" max="8" width="9.5703125" customWidth="1"/>
    <col min="10" max="10" width="7" customWidth="1"/>
    <col min="11" max="11" width="10.85546875" customWidth="1"/>
  </cols>
  <sheetData>
    <row r="1" spans="1:11" ht="16.5" thickBot="1" x14ac:dyDescent="0.3">
      <c r="A1" s="412" t="s">
        <v>514</v>
      </c>
      <c r="B1" s="413"/>
      <c r="C1" s="413"/>
      <c r="D1" s="413"/>
      <c r="E1" s="413"/>
      <c r="F1" s="413"/>
      <c r="G1" s="413"/>
      <c r="H1" s="413"/>
      <c r="I1" s="413"/>
      <c r="J1" s="413"/>
      <c r="K1" s="414"/>
    </row>
    <row r="2" spans="1:11" x14ac:dyDescent="0.25">
      <c r="A2" s="415" t="s">
        <v>54</v>
      </c>
      <c r="B2" s="417" t="s">
        <v>55</v>
      </c>
      <c r="C2" s="417" t="s">
        <v>56</v>
      </c>
      <c r="D2" s="417" t="s">
        <v>57</v>
      </c>
      <c r="E2" s="419" t="s">
        <v>58</v>
      </c>
      <c r="F2" s="420"/>
      <c r="G2" s="420"/>
      <c r="H2" s="420"/>
      <c r="I2" s="420"/>
      <c r="J2" s="420"/>
      <c r="K2" s="421"/>
    </row>
    <row r="3" spans="1:11" x14ac:dyDescent="0.25">
      <c r="A3" s="416"/>
      <c r="B3" s="418"/>
      <c r="C3" s="418"/>
      <c r="D3" s="418"/>
      <c r="E3" s="257" t="s">
        <v>59</v>
      </c>
      <c r="F3" s="257" t="s">
        <v>135</v>
      </c>
      <c r="G3" s="257" t="s">
        <v>62</v>
      </c>
      <c r="H3" s="257" t="s">
        <v>219</v>
      </c>
      <c r="I3" s="257" t="s">
        <v>62</v>
      </c>
      <c r="J3" s="257" t="s">
        <v>136</v>
      </c>
      <c r="K3" s="258" t="s">
        <v>62</v>
      </c>
    </row>
    <row r="4" spans="1:11" ht="51" x14ac:dyDescent="0.25">
      <c r="A4" s="259" t="s">
        <v>201</v>
      </c>
      <c r="B4" s="7" t="s">
        <v>137</v>
      </c>
      <c r="C4" s="23" t="s">
        <v>372</v>
      </c>
      <c r="D4" s="23" t="s">
        <v>373</v>
      </c>
      <c r="E4" s="8">
        <v>120000</v>
      </c>
      <c r="F4" s="7"/>
      <c r="G4" s="7">
        <v>0</v>
      </c>
      <c r="H4" s="9">
        <v>70000</v>
      </c>
      <c r="I4" s="7"/>
      <c r="J4" s="7"/>
      <c r="K4" s="260"/>
    </row>
    <row r="5" spans="1:11" ht="153" x14ac:dyDescent="0.25">
      <c r="A5" s="259" t="s">
        <v>374</v>
      </c>
      <c r="B5" s="7" t="s">
        <v>63</v>
      </c>
      <c r="C5" s="23" t="s">
        <v>370</v>
      </c>
      <c r="D5" s="23" t="s">
        <v>371</v>
      </c>
      <c r="E5" s="8">
        <v>625000</v>
      </c>
      <c r="F5" s="7"/>
      <c r="G5" s="11">
        <v>10000</v>
      </c>
      <c r="H5" s="9">
        <v>450000</v>
      </c>
      <c r="I5" s="7"/>
      <c r="J5" s="7"/>
      <c r="K5" s="10"/>
    </row>
    <row r="6" spans="1:11" ht="15.75" thickBot="1" x14ac:dyDescent="0.3">
      <c r="A6" s="410" t="s">
        <v>39</v>
      </c>
      <c r="B6" s="411"/>
      <c r="C6" s="411"/>
      <c r="D6" s="411"/>
      <c r="E6" s="261">
        <f>SUM(E4:E5)</f>
        <v>745000</v>
      </c>
      <c r="F6" s="262">
        <f>SUM(F5:F5)</f>
        <v>0</v>
      </c>
      <c r="G6" s="263">
        <f>SUM(G5:G5)</f>
        <v>10000</v>
      </c>
      <c r="H6" s="263">
        <f>SUM(H4:H5)</f>
        <v>520000</v>
      </c>
      <c r="I6" s="262">
        <f>SUM(I5:I5)</f>
        <v>0</v>
      </c>
      <c r="J6" s="262">
        <f>SUM(J5:J5)</f>
        <v>0</v>
      </c>
      <c r="K6" s="264">
        <f>SUM(K5:K5)</f>
        <v>0</v>
      </c>
    </row>
  </sheetData>
  <mergeCells count="7">
    <mergeCell ref="A6:D6"/>
    <mergeCell ref="A1:K1"/>
    <mergeCell ref="A2:A3"/>
    <mergeCell ref="B2:B3"/>
    <mergeCell ref="C2:C3"/>
    <mergeCell ref="D2:D3"/>
    <mergeCell ref="E2:K2"/>
  </mergeCells>
  <pageMargins left="0.70866141732283472" right="0.70866141732283472" top="0.78740157480314965" bottom="0.78740157480314965" header="0.31496062992125984" footer="0.31496062992125984"/>
  <pageSetup paperSize="9" orientation="landscape" horizontalDpi="300" r:id="rId1"/>
  <headerFooter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view="pageLayout" zoomScaleNormal="100" workbookViewId="0">
      <selection sqref="A1:H1"/>
    </sheetView>
  </sheetViews>
  <sheetFormatPr defaultRowHeight="15" x14ac:dyDescent="0.25"/>
  <cols>
    <col min="1" max="1" width="10.7109375" customWidth="1"/>
    <col min="2" max="3" width="0" hidden="1" customWidth="1"/>
    <col min="4" max="4" width="48" customWidth="1"/>
    <col min="5" max="5" width="12.7109375" customWidth="1"/>
    <col min="6" max="6" width="8.85546875" customWidth="1"/>
    <col min="7" max="7" width="11.140625" customWidth="1"/>
    <col min="8" max="8" width="11" customWidth="1"/>
  </cols>
  <sheetData>
    <row r="1" spans="1:8" ht="15.75" thickBot="1" x14ac:dyDescent="0.3">
      <c r="A1" s="422" t="s">
        <v>515</v>
      </c>
      <c r="B1" s="423"/>
      <c r="C1" s="423"/>
      <c r="D1" s="423"/>
      <c r="E1" s="424"/>
      <c r="F1" s="424"/>
      <c r="G1" s="424"/>
      <c r="H1" s="425"/>
    </row>
    <row r="2" spans="1:8" x14ac:dyDescent="0.25">
      <c r="A2" s="426" t="s">
        <v>54</v>
      </c>
      <c r="B2" s="427"/>
      <c r="C2" s="427"/>
      <c r="D2" s="430" t="s">
        <v>56</v>
      </c>
      <c r="E2" s="430" t="s">
        <v>58</v>
      </c>
      <c r="F2" s="430"/>
      <c r="G2" s="431"/>
      <c r="H2" s="432"/>
    </row>
    <row r="3" spans="1:8" ht="26.25" x14ac:dyDescent="0.25">
      <c r="A3" s="428"/>
      <c r="B3" s="429"/>
      <c r="C3" s="429"/>
      <c r="D3" s="429"/>
      <c r="E3" s="304" t="s">
        <v>59</v>
      </c>
      <c r="F3" s="304" t="s">
        <v>62</v>
      </c>
      <c r="G3" s="305" t="s">
        <v>61</v>
      </c>
      <c r="H3" s="306" t="s">
        <v>62</v>
      </c>
    </row>
    <row r="4" spans="1:8" ht="51.75" thickBot="1" x14ac:dyDescent="0.3">
      <c r="A4" s="433" t="s">
        <v>375</v>
      </c>
      <c r="B4" s="434"/>
      <c r="C4" s="434"/>
      <c r="D4" s="307" t="s">
        <v>376</v>
      </c>
      <c r="E4" s="308">
        <v>2165900</v>
      </c>
      <c r="F4" s="309">
        <v>367900</v>
      </c>
      <c r="G4" s="261">
        <v>1761300</v>
      </c>
      <c r="H4" s="310">
        <v>350000</v>
      </c>
    </row>
  </sheetData>
  <mergeCells count="5">
    <mergeCell ref="A1:H1"/>
    <mergeCell ref="A2:C3"/>
    <mergeCell ref="D2:D3"/>
    <mergeCell ref="E2:H2"/>
    <mergeCell ref="A4:C4"/>
  </mergeCells>
  <pageMargins left="0.70866141732283472" right="0.70866141732283472" top="0.78740157480314965" bottom="0.78740157480314965" header="0.31496062992125984" footer="0.31496062992125984"/>
  <pageSetup paperSize="9" orientation="landscape" horizontalDpi="300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Layout" zoomScale="130" zoomScaleNormal="100" zoomScalePageLayoutView="130" workbookViewId="0">
      <selection activeCell="H10" sqref="H10"/>
    </sheetView>
  </sheetViews>
  <sheetFormatPr defaultRowHeight="15" x14ac:dyDescent="0.25"/>
  <cols>
    <col min="1" max="1" width="10.7109375" customWidth="1"/>
    <col min="2" max="2" width="33.28515625" customWidth="1"/>
    <col min="3" max="3" width="9.5703125" customWidth="1"/>
    <col min="4" max="8" width="13.5703125" customWidth="1"/>
  </cols>
  <sheetData>
    <row r="1" spans="1:8" ht="16.5" thickBot="1" x14ac:dyDescent="0.3">
      <c r="A1" s="412" t="s">
        <v>241</v>
      </c>
      <c r="B1" s="413"/>
      <c r="C1" s="413"/>
      <c r="D1" s="413"/>
      <c r="E1" s="413"/>
      <c r="F1" s="413"/>
      <c r="G1" s="413"/>
      <c r="H1" s="414"/>
    </row>
    <row r="2" spans="1:8" ht="38.25" x14ac:dyDescent="0.25">
      <c r="A2" s="265" t="s">
        <v>138</v>
      </c>
      <c r="B2" s="266" t="s">
        <v>139</v>
      </c>
      <c r="C2" s="266" t="s">
        <v>117</v>
      </c>
      <c r="D2" s="266" t="s">
        <v>140</v>
      </c>
      <c r="E2" s="266" t="s">
        <v>141</v>
      </c>
      <c r="F2" s="266" t="s">
        <v>142</v>
      </c>
      <c r="G2" s="266" t="s">
        <v>143</v>
      </c>
      <c r="H2" s="267" t="s">
        <v>62</v>
      </c>
    </row>
    <row r="3" spans="1:8" ht="25.5" x14ac:dyDescent="0.25">
      <c r="A3" s="268">
        <v>1</v>
      </c>
      <c r="B3" s="23" t="s">
        <v>144</v>
      </c>
      <c r="C3" s="7">
        <v>7</v>
      </c>
      <c r="D3" s="7">
        <v>0</v>
      </c>
      <c r="E3" s="7">
        <v>0</v>
      </c>
      <c r="F3" s="11">
        <v>766000</v>
      </c>
      <c r="G3" s="9">
        <v>766000</v>
      </c>
      <c r="H3" s="10">
        <v>51000</v>
      </c>
    </row>
    <row r="4" spans="1:8" ht="25.5" x14ac:dyDescent="0.25">
      <c r="A4" s="268">
        <v>2</v>
      </c>
      <c r="B4" s="23" t="s">
        <v>145</v>
      </c>
      <c r="C4" s="7">
        <v>14</v>
      </c>
      <c r="D4" s="8">
        <v>16056000</v>
      </c>
      <c r="E4" s="8">
        <v>5835000</v>
      </c>
      <c r="F4" s="7">
        <v>0</v>
      </c>
      <c r="G4" s="9">
        <v>21891000</v>
      </c>
      <c r="H4" s="10">
        <v>8249000</v>
      </c>
    </row>
    <row r="5" spans="1:8" x14ac:dyDescent="0.25">
      <c r="A5" s="268">
        <v>3</v>
      </c>
      <c r="B5" s="23" t="s">
        <v>146</v>
      </c>
      <c r="C5" s="7">
        <v>34</v>
      </c>
      <c r="D5" s="7"/>
      <c r="E5" s="7"/>
      <c r="F5" s="11">
        <v>3671000</v>
      </c>
      <c r="G5" s="9">
        <v>3671000</v>
      </c>
      <c r="H5" s="10">
        <v>421000</v>
      </c>
    </row>
    <row r="6" spans="1:8" ht="25.5" x14ac:dyDescent="0.25">
      <c r="A6" s="268">
        <v>4</v>
      </c>
      <c r="B6" s="23" t="s">
        <v>147</v>
      </c>
      <c r="C6" s="7">
        <v>30</v>
      </c>
      <c r="D6" s="7">
        <v>0</v>
      </c>
      <c r="E6" s="7">
        <v>0</v>
      </c>
      <c r="F6" s="11">
        <v>6742000</v>
      </c>
      <c r="G6" s="9">
        <v>6742000</v>
      </c>
      <c r="H6" s="10">
        <v>1244000</v>
      </c>
    </row>
    <row r="7" spans="1:8" ht="25.5" x14ac:dyDescent="0.25">
      <c r="A7" s="268">
        <v>5</v>
      </c>
      <c r="B7" s="21" t="s">
        <v>148</v>
      </c>
      <c r="C7" s="12">
        <v>2</v>
      </c>
      <c r="D7" s="12">
        <v>0</v>
      </c>
      <c r="E7" s="12">
        <v>0</v>
      </c>
      <c r="F7" s="8">
        <v>520000</v>
      </c>
      <c r="G7" s="102">
        <v>520000</v>
      </c>
      <c r="H7" s="122">
        <v>20000</v>
      </c>
    </row>
    <row r="8" spans="1:8" x14ac:dyDescent="0.25">
      <c r="A8" s="268">
        <v>6</v>
      </c>
      <c r="B8" s="23" t="s">
        <v>502</v>
      </c>
      <c r="C8" s="7">
        <v>1</v>
      </c>
      <c r="D8" s="7">
        <v>0</v>
      </c>
      <c r="E8" s="7">
        <v>0</v>
      </c>
      <c r="F8" s="11">
        <v>1761300</v>
      </c>
      <c r="G8" s="9">
        <v>1761300</v>
      </c>
      <c r="H8" s="122">
        <v>350000</v>
      </c>
    </row>
    <row r="9" spans="1:8" ht="37.5" customHeight="1" x14ac:dyDescent="0.25">
      <c r="A9" s="322">
        <v>8</v>
      </c>
      <c r="B9" s="323" t="s">
        <v>473</v>
      </c>
      <c r="C9" s="324">
        <v>16</v>
      </c>
      <c r="D9" s="324">
        <v>0</v>
      </c>
      <c r="E9" s="324">
        <v>0</v>
      </c>
      <c r="F9" s="325">
        <v>0</v>
      </c>
      <c r="G9" s="326">
        <v>2728321</v>
      </c>
      <c r="H9" s="327">
        <v>0</v>
      </c>
    </row>
    <row r="10" spans="1:8" ht="15.75" thickBot="1" x14ac:dyDescent="0.3">
      <c r="A10" s="410" t="s">
        <v>39</v>
      </c>
      <c r="B10" s="435"/>
      <c r="C10" s="262">
        <f t="shared" ref="C10:H10" si="0">SUM(C3:C9)</f>
        <v>104</v>
      </c>
      <c r="D10" s="262">
        <f t="shared" si="0"/>
        <v>16056000</v>
      </c>
      <c r="E10" s="262">
        <f t="shared" si="0"/>
        <v>5835000</v>
      </c>
      <c r="F10" s="263">
        <f t="shared" si="0"/>
        <v>13460300</v>
      </c>
      <c r="G10" s="263">
        <f t="shared" si="0"/>
        <v>38079621</v>
      </c>
      <c r="H10" s="269">
        <f t="shared" si="0"/>
        <v>10335000</v>
      </c>
    </row>
    <row r="12" spans="1:8" x14ac:dyDescent="0.25">
      <c r="A12" s="320" t="s">
        <v>501</v>
      </c>
    </row>
  </sheetData>
  <mergeCells count="2">
    <mergeCell ref="A10:B10"/>
    <mergeCell ref="A1:H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&amp;R
</oddHeader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Obsah</vt:lpstr>
      <vt:lpstr>Tabulka 1</vt:lpstr>
      <vt:lpstr>Tabulka 2</vt:lpstr>
      <vt:lpstr>Tabulka 3a</vt:lpstr>
      <vt:lpstr>Tabulka 3b</vt:lpstr>
      <vt:lpstr>Tabulka 4</vt:lpstr>
      <vt:lpstr>Tabulka 5</vt:lpstr>
      <vt:lpstr>Tabulka 6</vt:lpstr>
      <vt:lpstr>Tabulka 7</vt:lpstr>
      <vt:lpstr>Tabulka 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Froulík Jaroslav</cp:lastModifiedBy>
  <cp:lastPrinted>2014-12-05T09:14:50Z</cp:lastPrinted>
  <dcterms:created xsi:type="dcterms:W3CDTF">2013-10-06T18:58:08Z</dcterms:created>
  <dcterms:modified xsi:type="dcterms:W3CDTF">2015-01-07T08:53:05Z</dcterms:modified>
</cp:coreProperties>
</file>