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rehled_skol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</sheets>
  <definedNames/>
  <calcPr fullCalcOnLoad="1"/>
</workbook>
</file>

<file path=xl/sharedStrings.xml><?xml version="1.0" encoding="utf-8"?>
<sst xmlns="http://schemas.openxmlformats.org/spreadsheetml/2006/main" count="918" uniqueCount="794">
  <si>
    <t>Praha</t>
  </si>
  <si>
    <t>ŠKOLA - IČO</t>
  </si>
  <si>
    <t>ŠKOLA - složený název</t>
  </si>
  <si>
    <t>NIV</t>
  </si>
  <si>
    <t>pr. na platy</t>
  </si>
  <si>
    <t>odvody ZP a SP</t>
  </si>
  <si>
    <t>FKSP</t>
  </si>
  <si>
    <t>ONIV</t>
  </si>
  <si>
    <t>00300268</t>
  </si>
  <si>
    <t>SOŠ stavební a zahradnická Učňovská 1 Praha 9 PSČ: 19000</t>
  </si>
  <si>
    <t>25058843</t>
  </si>
  <si>
    <t>Mensa gymnázium, o.p.s. Španielova 1111 Praha 6 - Řepy PSČ: 16300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</si>
  <si>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</si>
  <si>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</si>
  <si>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</si>
  <si>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</si>
  <si>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49625446</t>
  </si>
  <si>
    <t>Gymnázium Nad Alejí 1952 Praha 6 PSČ: 16200</t>
  </si>
  <si>
    <t>60444916</t>
  </si>
  <si>
    <t>Gymnázium Písnická 760 Praha 4 PSČ: 14200</t>
  </si>
  <si>
    <t>60446234</t>
  </si>
  <si>
    <t>Gymnázium J. Heyrovského Mezi Školami 2475 Praha 5 PSČ: 15800</t>
  </si>
  <si>
    <t>61385301</t>
  </si>
  <si>
    <t>SPŠ elektrotechnická Ječná 30 Praha 2 PSČ: 12136</t>
  </si>
  <si>
    <t>61385701</t>
  </si>
  <si>
    <t>Gymnázium Christ. Dopplera Zborovská 45 Praha 5 - Smíchov PSČ: 15000</t>
  </si>
  <si>
    <t>61386022</t>
  </si>
  <si>
    <t>Gymnázium Arabská 14 Praha 6 PSČ: 16000</t>
  </si>
  <si>
    <t>61386855</t>
  </si>
  <si>
    <t>Smíchovská SPŠ Preslova 25 Praha 5 PSČ: 15021</t>
  </si>
  <si>
    <t>61387061</t>
  </si>
  <si>
    <t>Gymnázium Litoměřická 726 Praha 9 PSČ: 19000</t>
  </si>
  <si>
    <t>61388106</t>
  </si>
  <si>
    <t>Gymnázium Botičská 1 Praha 2 PSČ: 12801</t>
  </si>
  <si>
    <t>61388262</t>
  </si>
  <si>
    <t>Střední škola Náhorní U Měšťanských škol 525 Praha 8 PSČ: 18200</t>
  </si>
  <si>
    <t>61388866</t>
  </si>
  <si>
    <t>SPŠ sdělovací techniky Panská 3 Praha 1 PSČ: 11000</t>
  </si>
  <si>
    <t>63672197</t>
  </si>
  <si>
    <t>Gymnázium ALTIS s.r.o. Dopplerova 351 Praha 10 - Petrovice PSČ: 10900</t>
  </si>
  <si>
    <t>70837911</t>
  </si>
  <si>
    <t>Pražská konzervatoř Na Rejdišti 1 Praha 1 PSČ: 11000</t>
  </si>
  <si>
    <t>70872503</t>
  </si>
  <si>
    <t>Akademické gymnázium Štěpánská 22 Praha 1 - Nové Město PSČ: 11000</t>
  </si>
  <si>
    <t>70872767</t>
  </si>
  <si>
    <t>Gymnázium Jana Nerudy, škola hl.m. Prahy Hellichova 3 Praha 1 - Malá Strana PSČ: 11800</t>
  </si>
  <si>
    <t>Celkem</t>
  </si>
  <si>
    <t>Středočeský kraj</t>
  </si>
  <si>
    <t>00177032</t>
  </si>
  <si>
    <t>SOŠ stavební a SOU stavební Pražská 112 Kolín II. PSČ: 28002</t>
  </si>
  <si>
    <t>00177041</t>
  </si>
  <si>
    <t>ŠKODA AUTO a.s., SOU strojírenské, o.z. tř. Václava Klementa 869 Mladá Boleslav PSČ: 29360</t>
  </si>
  <si>
    <t>14451026</t>
  </si>
  <si>
    <t>SOŠ a SOU V Kolonii 1804 Nymburk PSČ: 28846</t>
  </si>
  <si>
    <t>16977246</t>
  </si>
  <si>
    <t>SOŠ a SOU Dubská 967 Kladno - Dubí PSČ: 27203</t>
  </si>
  <si>
    <t>16980123</t>
  </si>
  <si>
    <t>Střední průmyslová škola Emila Kolbena Gen. Kholla 2501/II Rakovník PSČ: 26901</t>
  </si>
  <si>
    <t>43755054</t>
  </si>
  <si>
    <t>Gymnázium J.A.Komenského 414 Čelákovice PSČ: 25088</t>
  </si>
  <si>
    <t>47019671</t>
  </si>
  <si>
    <t>Gymnázium Zikmunda Wintra nám. J. Žižky 186 Rakovník PSČ: 26919</t>
  </si>
  <si>
    <t>47019719</t>
  </si>
  <si>
    <t>Masarykova obchodní akademie Pražská 1222 Rakovník PSČ: 26920</t>
  </si>
  <si>
    <t>47558407</t>
  </si>
  <si>
    <t>Gymnázium J. Barranda Talichova 824 Beroun 2 PSČ: 26601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</si>
  <si>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</si>
  <si>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</si>
  <si>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</si>
  <si>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</si>
  <si>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</si>
  <si>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</si>
  <si>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48683906</t>
  </si>
  <si>
    <t>Gymnázium Studentská 896 Mnichovo Hradiště PSČ: 29501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</si>
  <si>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</si>
  <si>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</si>
  <si>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</si>
  <si>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</si>
  <si>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</si>
  <si>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</si>
  <si>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</si>
  <si>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</si>
  <si>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</si>
  <si>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</si>
  <si>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</si>
  <si>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</si>
  <si>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</si>
  <si>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</si>
  <si>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</si>
  <si>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</si>
  <si>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</si>
  <si>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</si>
  <si>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</si>
  <si>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VOŠ a Střední zemědělská škola Mendelova 131 Benešov PSČ: 25601</t>
  </si>
  <si>
    <t>61664707</t>
  </si>
  <si>
    <t>Gymnázium Husova 470 Benešov PSČ: 25601</t>
  </si>
  <si>
    <t>61894371</t>
  </si>
  <si>
    <t>SPŠ stavební a OA Cyrila Boudy 2954 Kladno PSČ: 27201</t>
  </si>
  <si>
    <t>61894419</t>
  </si>
  <si>
    <t>SPŠ a VOŠ Jana Palacha 1840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</si>
  <si>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</si>
  <si>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</si>
  <si>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</si>
  <si>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</si>
  <si>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</si>
  <si>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</si>
  <si>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61924008</t>
  </si>
  <si>
    <t>VOŠ, SPŠ a OA Přemysla Otakara II. 938 Čáslav PSČ: 28614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</si>
  <si>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</si>
  <si>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</si>
  <si>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</si>
  <si>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</si>
  <si>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</si>
  <si>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</si>
  <si>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62994638</t>
  </si>
  <si>
    <t>EKO Gymnázium a SOŠ Multimediál. studií Jiřího náměstí 1 Poděbrady PSČ: 29001</t>
  </si>
  <si>
    <t>68422709</t>
  </si>
  <si>
    <t>Obchodní akademie Neveklov Školní 303 Neveklov PSČ: 25756</t>
  </si>
  <si>
    <t>Jihočeský kraj</t>
  </si>
  <si>
    <t>00072982</t>
  </si>
  <si>
    <t>Gymnázium a SOŠ ekonomická Pivovarská 69 Vimperk PSČ: 38501</t>
  </si>
  <si>
    <t>00476919</t>
  </si>
  <si>
    <t>Střední škola spojů a informatiky Bydlinského 2474 Tábor PSČ: 39011</t>
  </si>
  <si>
    <t>00582239</t>
  </si>
  <si>
    <t>Střední zdravotnická škola a VOŠ zdrav. Husova 3 České Budějovice PSČ: 37160</t>
  </si>
  <si>
    <t>00583839</t>
  </si>
  <si>
    <t>Gymnázium Chvalšinská 112 Český Krumlov PSČ: 38101</t>
  </si>
  <si>
    <t>12907731</t>
  </si>
  <si>
    <t>VOŠ, SŠ, Centrum odborné přípravy Budějovická 421 Sezimovo Ústí PSČ: 39102</t>
  </si>
  <si>
    <t>25160184</t>
  </si>
  <si>
    <t>Táborské soukromé gymnázium, s.r.o. Zavadilská 2472 Tábor PSČ: 39002</t>
  </si>
  <si>
    <t>60061812</t>
  </si>
  <si>
    <t>Gymnázium Pierra de Coubertina Nám. Frant. Křižíka 860 Tábor PSČ: 39030</t>
  </si>
  <si>
    <t>60061855</t>
  </si>
  <si>
    <t>SOŠ ekologická a potravinářská Blatské sídliště 600/I Veselí nad Lužnicí I PSČ: 39181</t>
  </si>
  <si>
    <t>60075775</t>
  </si>
  <si>
    <t>Gymnázium Česká 64 České Budějovice PSČ: 37021</t>
  </si>
  <si>
    <t>60075902</t>
  </si>
  <si>
    <t>Konzervatoř Kanovnická 22 České Budějovice PSČ: 37061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</si>
  <si>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</si>
  <si>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</si>
  <si>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</si>
  <si>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</si>
  <si>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</si>
  <si>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</si>
  <si>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</si>
  <si>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</si>
  <si>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</si>
  <si>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</si>
  <si>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</si>
  <si>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</si>
  <si>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60650478</t>
  </si>
  <si>
    <t>Střední škola a Jazyk.škola s právem SJZ Lidická 135 Volyně PSČ: 38701</t>
  </si>
  <si>
    <t>60650818</t>
  </si>
  <si>
    <t>Gymnázium Bavorovská 1046 Vodňany PSČ: 38901</t>
  </si>
  <si>
    <t>60816767</t>
  </si>
  <si>
    <t>Gymnázium Vítězslava Nováka Husova 333 Jindřichův Hradec PSČ: 37715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</si>
  <si>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</si>
  <si>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</si>
  <si>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</si>
  <si>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</si>
  <si>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</si>
  <si>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</si>
  <si>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60869038</t>
  </si>
  <si>
    <t>SPŠ a VOŠ Karla Čapka 402 Písek PSČ: 39711</t>
  </si>
  <si>
    <t>60869046</t>
  </si>
  <si>
    <t>Gymnázium Masarykova 183 Milevsko PSČ: 39901</t>
  </si>
  <si>
    <t>60869861</t>
  </si>
  <si>
    <t>VOŠ lesnická a Střední lesnická škola Lesnická 55 Písek PSČ: 39701</t>
  </si>
  <si>
    <t>62534408</t>
  </si>
  <si>
    <t>Gymnázium Školní 995 Trhové Sviny PSČ: 37401</t>
  </si>
  <si>
    <t>63908352</t>
  </si>
  <si>
    <t>Česko-anglické gymnázium s.r.o. Třebízského 1010 České Budějovice PSČ: 37006</t>
  </si>
  <si>
    <t>75050081</t>
  </si>
  <si>
    <t>Gymnázium, SOŠ ekonomická a SOU Pohorská 86 Kaplice PSČ: 38241</t>
  </si>
  <si>
    <t>Plzeňský kraj</t>
  </si>
  <si>
    <t>00574406</t>
  </si>
  <si>
    <t>SŠ informatiky a finančních služeb Klatovská 200 G Plzeň PSČ: 30100</t>
  </si>
  <si>
    <t>48342912</t>
  </si>
  <si>
    <t>Gymnázium J.Š.Baara Pivovarská 323 Domažlice PSČ: 34401</t>
  </si>
  <si>
    <t>48380296</t>
  </si>
  <si>
    <t>Gymnázium a SOŠ Mládežníků 1115 Rokycany PSČ: 33701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</si>
  <si>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</si>
  <si>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</si>
  <si>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</si>
  <si>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</si>
  <si>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</si>
  <si>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</si>
  <si>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61750972</t>
  </si>
  <si>
    <t>Gymnázium Jaroslava Vrchlického Národních mučedníků 347 Klatovy PSČ: 33901</t>
  </si>
  <si>
    <t>69457930</t>
  </si>
  <si>
    <t>Střední průmyslová škola dopravní Karlovarská 99 Plzeň PSČ: 32300</t>
  </si>
  <si>
    <t>70842582</t>
  </si>
  <si>
    <t>Gymnázium Soběslavova 1426 Stříbro PSČ: 34901</t>
  </si>
  <si>
    <t>Karlovarský kraj</t>
  </si>
  <si>
    <t>00574384</t>
  </si>
  <si>
    <t>Střední odborná škola logistická a SOU Hlavní 114 Dalovice PSČ: 36263</t>
  </si>
  <si>
    <t>25249355</t>
  </si>
  <si>
    <t>Svob.cheb.škola, ZŠ a gymnázium s.r.o. Jánské náměstí 15 Cheb PSČ: 35002</t>
  </si>
  <si>
    <t>47723386</t>
  </si>
  <si>
    <t>Gymnázium Cheb Nerudova 2283 Cheb PSČ: 35002</t>
  </si>
  <si>
    <t>47723416</t>
  </si>
  <si>
    <t>Gymnázium a střední odborná škola Aš Hlavní 2514 Aš PSČ: 35201</t>
  </si>
  <si>
    <t>49753771</t>
  </si>
  <si>
    <t>Gymnázium Studentská 1205 Ostrov PSČ: 36301</t>
  </si>
  <si>
    <t>49767194</t>
  </si>
  <si>
    <t>Gymnázium Sokolov a Krajské vzděl.centr. Husitská 2053 Sokolov PSČ: 35601</t>
  </si>
  <si>
    <t>49767208</t>
  </si>
  <si>
    <t>Gymnázium a obchodní akademie Chodov Smetanova 738 Chodov PSČ: 35735</t>
  </si>
  <si>
    <t>70845417</t>
  </si>
  <si>
    <t>1.české gymnázium v Karlových Varech Národní 445 Karlovy Vary PSČ: 36001</t>
  </si>
  <si>
    <t>70845425</t>
  </si>
  <si>
    <t>Střední průmyslová škola Ostrov Klínovecká 1197 Ostrov PSČ: 36301</t>
  </si>
  <si>
    <t>Ústecký kraj</t>
  </si>
  <si>
    <t>00082201</t>
  </si>
  <si>
    <t>Střední průmyslová škola Resslova 5 Ústí nad Labem PSČ: 40001</t>
  </si>
  <si>
    <t>00082571</t>
  </si>
  <si>
    <t>SOŠ technická a zahradnická Osvoboditelů 2 Lovosice PSČ: 41034</t>
  </si>
  <si>
    <t>18380824</t>
  </si>
  <si>
    <t>Gymnázium a Střední odborná škola Kpt. Jaroše 862 Podbořany PSČ: 44128</t>
  </si>
  <si>
    <t>25045911</t>
  </si>
  <si>
    <t>Stř.škola diplomacie a veř.správy s.r.o. J. Ševčíka 911/40 Most PSČ: 43401</t>
  </si>
  <si>
    <t>41324641</t>
  </si>
  <si>
    <t>SOŠ energetická a stavební, OA a SZŠ Na Průhoně 4800 Chomutov PSČ: 43011</t>
  </si>
  <si>
    <t>44555423</t>
  </si>
  <si>
    <t>Gymnázium Jateční 22 Ústí nad Labem PSČ: 40001</t>
  </si>
  <si>
    <t>44555512</t>
  </si>
  <si>
    <t>Gymnázium a SOŠ dr. Václava Šmejkala Stavbařů 5 Ústí nad Labem PSČ: 40011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</si>
  <si>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</si>
  <si>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</si>
  <si>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</si>
  <si>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</si>
  <si>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</si>
  <si>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</si>
  <si>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</si>
  <si>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</si>
  <si>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</si>
  <si>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</si>
  <si>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47274611</t>
  </si>
  <si>
    <t>Evropská OA, příspěvková organizace Komenského náměstí 2 Děčín I PSČ: 40681</t>
  </si>
  <si>
    <t>47274620</t>
  </si>
  <si>
    <t>Gymnázium Děčín, příspěvková organizace Komenského náměstí 4 Děčín I PSČ: 40502</t>
  </si>
  <si>
    <t>47274689</t>
  </si>
  <si>
    <t>VOŠ a SPŠ strojní, stavební a dopravní Čs. armády 10 Děčín I PSČ: 40502</t>
  </si>
  <si>
    <t>47792931</t>
  </si>
  <si>
    <t>Gymn.a SOŠ, příspěvková organizace Chomutovská 459 Klášterec nad Ohří PSČ: 43151</t>
  </si>
  <si>
    <t>47796006</t>
  </si>
  <si>
    <t>SPŠ a VOŠ Školní 1060 Chomutov PSČ: 43001</t>
  </si>
  <si>
    <t>49872427</t>
  </si>
  <si>
    <t>VOŠ ekon., soc. a zdrav., OA, SPgŠ a SZŠ Zd. Fibicha 2778 Most PSČ: 43401</t>
  </si>
  <si>
    <t>49872559</t>
  </si>
  <si>
    <t>Podkrušnohorské gymnázium Čs. armády 1530 Most PSČ: 43446</t>
  </si>
  <si>
    <t>61342637</t>
  </si>
  <si>
    <t>SPŠ stavební a Obchodní akademie Komenského 562 Kadaň PSČ: 43201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</si>
  <si>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</si>
  <si>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</si>
  <si>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</si>
  <si>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</si>
  <si>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61357294</t>
  </si>
  <si>
    <t>OA a SOŠ zemědělská a ekologická Studentská 1354 Žatec PSČ: 43801</t>
  </si>
  <si>
    <t>61515451</t>
  </si>
  <si>
    <t>Gymnázium, příspěvková organizace Čs. dobrovolců 11 Teplice PSČ: 41501</t>
  </si>
  <si>
    <t>62208870</t>
  </si>
  <si>
    <t>Gymnázium T. G. Masaryka Studentská 640 Litvínov PSČ: 43667</t>
  </si>
  <si>
    <t>Liberecký kraj</t>
  </si>
  <si>
    <t>00087891</t>
  </si>
  <si>
    <t>ISŠ, příspěvková organizace Dr. Farského 300 Vysoké nad Jizerou PSČ: 51211</t>
  </si>
  <si>
    <t>00671274</t>
  </si>
  <si>
    <t>SŠ a MŠ, příspěvková organizace Na Bojišti 759 Liberec PSČ: 46010</t>
  </si>
  <si>
    <t>00828840</t>
  </si>
  <si>
    <t>Gymnázium, příspěvková organizace Letná 263 Mimoň PSČ: 47124</t>
  </si>
  <si>
    <t>00854981</t>
  </si>
  <si>
    <t>Gymnázium, příspěvková organizace Jana Palacha 804 Turnov PSČ: 51101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</si>
  <si>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</si>
  <si>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</si>
  <si>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</si>
  <si>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</si>
  <si>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</si>
  <si>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</si>
  <si>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</si>
  <si>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</si>
  <si>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46747982</t>
  </si>
  <si>
    <t>SPŠ stavební, příspěvková organizace Sokolovské náměstí 14 Liberec 1 PSČ: 46031</t>
  </si>
  <si>
    <t>46747991</t>
  </si>
  <si>
    <t>SPŠ SE a VOŠ, příspěvková organizace Masarykova 3 Liberec 1 PSČ: 46084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</si>
  <si>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</si>
  <si>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</si>
  <si>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</si>
  <si>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</si>
  <si>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48283142</t>
  </si>
  <si>
    <t>SPŠ, příspěvková organizace Havlíčkova 426 Česká Lípa PSČ: 47001</t>
  </si>
  <si>
    <t>49864637</t>
  </si>
  <si>
    <t>Obchod. akademie, příspěvková organizace náměstí Osvobození 422 Česká Lípa PSČ: 47001</t>
  </si>
  <si>
    <t>49864688</t>
  </si>
  <si>
    <t>VOŠ sklář. a SŠ, příspěvková organizace Wolkerova 316 Nový Bor PSČ: 47301</t>
  </si>
  <si>
    <t>60252511</t>
  </si>
  <si>
    <t>VOŠ mez.obch.a OA,příspěvková organizace Horní náměstí 15 Jablonec nad Nisou PSČ: 46679</t>
  </si>
  <si>
    <t>60252537</t>
  </si>
  <si>
    <t>Gymnázium Dr. Antona Randy, příspěvková organizace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</si>
  <si>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</si>
  <si>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</si>
  <si>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</si>
  <si>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</si>
  <si>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62237004</t>
  </si>
  <si>
    <t>Gymnázium, příspěvková organizace Žitavská 2969 Česká Lípa PSČ: 47001</t>
  </si>
  <si>
    <t>Královéhradecký kraj</t>
  </si>
  <si>
    <t>00087815</t>
  </si>
  <si>
    <t>Střední škola řemeslná Studničkova 260 Jaroměř PSČ: 55101</t>
  </si>
  <si>
    <t>00175790</t>
  </si>
  <si>
    <t>SOŠ a SOU Vocelova 1338 Hradec Králové PSČ: 50002</t>
  </si>
  <si>
    <t>00581101</t>
  </si>
  <si>
    <t>VOŠ zdravotnická a Střední zdrav. škola Komenského 234 Hradec Králové PSČ: 50003</t>
  </si>
  <si>
    <t>13584898</t>
  </si>
  <si>
    <t>SŠ propagační tvorby a polygrafie Náchodská 285 Velké Poříčí PSČ: 54932</t>
  </si>
  <si>
    <t>15055663</t>
  </si>
  <si>
    <t>Integrovaná střední škola Kumburská 846 Nová Paka PSČ: 50931</t>
  </si>
  <si>
    <t>15062848</t>
  </si>
  <si>
    <t>SPŠ, SOŠ a SOU Hradební 1029 Hradec Králové PSČ: 50003</t>
  </si>
  <si>
    <t>25261991</t>
  </si>
  <si>
    <t>SŠ a VOŠ aplikované kybernetiky s.r.o. Hradecká 1151 Hradec Králové PSČ: 50003</t>
  </si>
  <si>
    <t>25262297</t>
  </si>
  <si>
    <t>První soukr.jazyk.gymnázium Hradec Král. Brandlova 875 Hradec Králové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</si>
  <si>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</si>
  <si>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</si>
  <si>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</si>
  <si>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</si>
  <si>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</si>
  <si>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Jaroslava Žáka Lužická 423 Jaroměř PSČ: 55123</t>
  </si>
  <si>
    <t>48623717</t>
  </si>
  <si>
    <t>VOŠ stavební a SPŠ stavební J.Letzela Pražská 931 Náchod PSČ: 54701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</si>
  <si>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</si>
  <si>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</si>
  <si>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</si>
  <si>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</si>
  <si>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60116927</t>
  </si>
  <si>
    <t>Gymnázium, střední odborná škola, střední odborné učiliště a vyšší odborná škola Riegrova 1403 Hořice PSČ: 50801</t>
  </si>
  <si>
    <t>60117001</t>
  </si>
  <si>
    <t>Gymnázium a SOŠ pedagogická Kumburská 740 Nová Paka PSČ: 50901</t>
  </si>
  <si>
    <t>60153237</t>
  </si>
  <si>
    <t>Gymnázium Jiráskovo náměstí 325 Trutnov PSČ: 54101</t>
  </si>
  <si>
    <t>60153245</t>
  </si>
  <si>
    <t>Gymnázium Komenského 586 Vrchlabí PSČ: 54301</t>
  </si>
  <si>
    <t>60153326</t>
  </si>
  <si>
    <t>Gymnázium a Střední odborná škola Horská 309 Hostinné PSČ: 54371</t>
  </si>
  <si>
    <t>60153334</t>
  </si>
  <si>
    <t>Obchodní akademie Malé náměstí 158 Trutnov PSČ: 54101</t>
  </si>
  <si>
    <t>60153393</t>
  </si>
  <si>
    <t>Gymnázium nám. Odboje 304 Dvůr Králové nad Labem PSČ: 54401</t>
  </si>
  <si>
    <t>60884690</t>
  </si>
  <si>
    <t>SŠ zem.a ekol. a SOU chlad. a klim.tech. Komenského 873 Kostelec nad Orlicí PSČ: 51741</t>
  </si>
  <si>
    <t>60884703</t>
  </si>
  <si>
    <t>Gymnázium Fr. M. Pelcla Hrdinů odboje 36 Rychnov nad Kněžnou PSČ: 51611</t>
  </si>
  <si>
    <t>60884711</t>
  </si>
  <si>
    <t>Obchodní akademie T. G. Masaryka Komenského 522 Kostelec nad Orlicí PSČ: 51741</t>
  </si>
  <si>
    <t>60884746</t>
  </si>
  <si>
    <t>SPŠ elektrotechniky a inform.technologií Čs. odboje 670 Dobruška PSČ: 51801</t>
  </si>
  <si>
    <t>60884762</t>
  </si>
  <si>
    <t>Gymnázium Pulická 779 Dobruška PSČ: 51801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</si>
  <si>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</si>
  <si>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</si>
  <si>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</si>
  <si>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</si>
  <si>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</si>
  <si>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</si>
  <si>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</si>
  <si>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 a SOŠ Jana Maláta 1869 Nový Bydžov PSČ: 50401</t>
  </si>
  <si>
    <t>62690221</t>
  </si>
  <si>
    <t>Gymnázium Komenského 77 Nový Bydžov PSČ: 50401</t>
  </si>
  <si>
    <t>62690272</t>
  </si>
  <si>
    <t>OA, SOŠ a JŠ s pr. st. jaz. zk. V Lipkách 692 Hradec Králové PSČ: 50002</t>
  </si>
  <si>
    <t>62690281</t>
  </si>
  <si>
    <t>Střední odborná škola veterinární Pražská 68 Hradec Králové PSČ: 50101</t>
  </si>
  <si>
    <t>67439918</t>
  </si>
  <si>
    <t>Střední škola informatiky a služeb E. Krásnohorské 2069 Dvůr Králové nad Labem PSČ: 54401</t>
  </si>
  <si>
    <t>Pardubický kraj</t>
  </si>
  <si>
    <t>00401081</t>
  </si>
  <si>
    <t>Gymnázium T. G. Masaryka 106 Ústí nad Orlicí PSČ: 56201</t>
  </si>
  <si>
    <t>00529842</t>
  </si>
  <si>
    <t>Střední škola automobilní Dukelská 313 Ústí nad Orlicí PSČ: 56201</t>
  </si>
  <si>
    <t>02013762</t>
  </si>
  <si>
    <t>SPŠ elektrotechnická a VOŠ Karla IV. Pardubice PSČ: 53169</t>
  </si>
  <si>
    <t>15034496</t>
  </si>
  <si>
    <t>Integrovaná střední škola Brněnská 1405 Moravská Třebová PSČ: 57101</t>
  </si>
  <si>
    <t>25265741</t>
  </si>
  <si>
    <t>SOŠ cestovního ruchu, s.r.o.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</si>
  <si>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</si>
  <si>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</si>
  <si>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</si>
  <si>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</si>
  <si>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</si>
  <si>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</si>
  <si>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48161179</t>
  </si>
  <si>
    <t>Střední průmyslová škola chemická Poděbradská Pardubice - Polabiny PSČ: 53009</t>
  </si>
  <si>
    <t>49314645</t>
  </si>
  <si>
    <t>Gymnázium nám. Vaňorného 163 Vysoké Mýto PSČ: 56601</t>
  </si>
  <si>
    <t>49314653</t>
  </si>
  <si>
    <t>Gymnázium nám. Jana Marka Marků 113 Lanškroun PSČ: 56312</t>
  </si>
  <si>
    <t>49314661</t>
  </si>
  <si>
    <t>Obchodní akademie a SOŠ cestovního ruchu T. G. Masaryka 1000 Choceň PSČ: 56536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</si>
  <si>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</si>
  <si>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</si>
  <si>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</si>
  <si>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</si>
  <si>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</si>
  <si>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</si>
  <si>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</si>
  <si>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</si>
  <si>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60103345</t>
  </si>
  <si>
    <t>Obchodní akademie Tyršovo náměstí 250 Chrudim PSČ: 53760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</si>
  <si>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</si>
  <si>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</si>
  <si>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</si>
  <si>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</si>
  <si>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</si>
  <si>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</si>
  <si>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</si>
  <si>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</si>
  <si>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</si>
  <si>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</si>
  <si>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</si>
  <si>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</si>
  <si>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62033131</t>
  </si>
  <si>
    <t>Gymnázium Svitavská 310 Moravská Třebová PSČ: 57101</t>
  </si>
  <si>
    <t>62061178</t>
  </si>
  <si>
    <t>DELTA - SŠ inform. a ekon. a MŠ, s.r.o. Ke Kamenci 151 Pardubice - Bílé Předměstí PSČ: 53003</t>
  </si>
  <si>
    <t>Vysočina</t>
  </si>
  <si>
    <t>00581119</t>
  </si>
  <si>
    <t>Střední zdravot.škola a VOŠ zdravotnická Masarykova 2033 Havlíčkův Brod PSČ: 58001</t>
  </si>
  <si>
    <t>00836591</t>
  </si>
  <si>
    <t>OA, SZŠ, SOŠS a JŠ Karoliny Světlé 2 Jihlava PSČ: 58601</t>
  </si>
  <si>
    <t>48895393</t>
  </si>
  <si>
    <t>Gymnázium Velké Meziříčí Sokolovská 235/27 Velké Meziříčí PSČ: 59401</t>
  </si>
  <si>
    <t>48895407</t>
  </si>
  <si>
    <t>Gymnázium Žďár nad Sázavou Neumannova 2 Žďár nad Sázavou PSČ: 59101</t>
  </si>
  <si>
    <t>48895512</t>
  </si>
  <si>
    <t>Gymnázium V.Makovského se sport. třídami Leandra Čecha 152 Nové Město na Moravě PSČ: 59231</t>
  </si>
  <si>
    <t>48895598</t>
  </si>
  <si>
    <t>VOŠ a SPŠ Studentská 1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</si>
  <si>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</si>
  <si>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</si>
  <si>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</si>
  <si>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</si>
  <si>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60126647</t>
  </si>
  <si>
    <t>Gymnázium, SOŠ a VOŠ Husovo náměstí 1 Ledeč nad Sázavou PSČ: 58401</t>
  </si>
  <si>
    <t>60126671</t>
  </si>
  <si>
    <t>VOŠ,  OA  a  SOU technické Na Valech 690 Chotěboř PSČ: 58329</t>
  </si>
  <si>
    <t>60126698</t>
  </si>
  <si>
    <t>SPŠ stavební akademika St. Bechyně Jihlavská 628 Havlíčkův Brod PSČ: 58001</t>
  </si>
  <si>
    <t>60126817</t>
  </si>
  <si>
    <t>Obchodní akademie a Hotelová škola Bratříků 851 Havlíčkův Brod PSČ: 58001</t>
  </si>
  <si>
    <t>60418427</t>
  </si>
  <si>
    <t>Gymnázium a SOŠ Tyršova 365 Moravské Budějovice PSČ: 67619</t>
  </si>
  <si>
    <t>60418435</t>
  </si>
  <si>
    <t>Gymnázium Třebíč Masarykovo nám. 116/9 Třebíč PSČ: 67401</t>
  </si>
  <si>
    <t>60418451</t>
  </si>
  <si>
    <t>Střední škola stavební Třebíč Kubišova 1214/9 Třebíč PSČ: 67401</t>
  </si>
  <si>
    <t>60545941</t>
  </si>
  <si>
    <t>Gymnázium O. Březiny a SOŠ Hradecká 235 Telč PSČ: 58856</t>
  </si>
  <si>
    <t>60545976</t>
  </si>
  <si>
    <t>Střední uměleckoprůmyslová škola Hálkova 42 Jihlava - Helenín PSČ: 58603</t>
  </si>
  <si>
    <t>60545984</t>
  </si>
  <si>
    <t>Gymnázium Jihlava Jana Masaryka 1 Jihlava PSČ: 58601</t>
  </si>
  <si>
    <t>60545992</t>
  </si>
  <si>
    <t>SŠ průmyslová, technická a automobilní tř. Legionářů 3 Jihlava PSČ: 58601</t>
  </si>
  <si>
    <t>62540009</t>
  </si>
  <si>
    <t>Gymnázium a Obchodní akademie Jirsíkova 244 Pelhřimov PSČ: 39301</t>
  </si>
  <si>
    <t>62540041</t>
  </si>
  <si>
    <t>Gymnázium dr. A. Hrdličky Komenského 147 Humpolec PSČ: 39601</t>
  </si>
  <si>
    <t>66610702</t>
  </si>
  <si>
    <t>Střední průmyslová škola Třebíč Manželů Curieových 734 Třebíč PSČ: 67401</t>
  </si>
  <si>
    <t>Jihomoravský kraj</t>
  </si>
  <si>
    <t>00053163</t>
  </si>
  <si>
    <t>Střední odborné učiliště, příspěvková organizace Havlíčkova 1223/17 Kyjov PSČ: 69737</t>
  </si>
  <si>
    <t>00056324</t>
  </si>
  <si>
    <t>SOŠ a SOU André Citroëna nám. 9. května 2a Boskovice PSČ: 68011</t>
  </si>
  <si>
    <t>00173843</t>
  </si>
  <si>
    <t>Střední škola stavebních řemesel, příspěvková organizace Pražská 38b Brno - Bosonohy PSČ: 64200</t>
  </si>
  <si>
    <t>00219321</t>
  </si>
  <si>
    <t>ISŠ automobilní Křižíkova 15 Brno PSČ: 61200</t>
  </si>
  <si>
    <t>00226475</t>
  </si>
  <si>
    <t>Střední škola technická a ekonomická Olomoucká 61 Brno PSČ: 62700</t>
  </si>
  <si>
    <t>00558974</t>
  </si>
  <si>
    <t>Gymnázium, příspěvková organizace Elgartova 689/3 Brno PSČ: 61400</t>
  </si>
  <si>
    <t>00558982</t>
  </si>
  <si>
    <t>Gymnázium Vídeňská 47 Brno PSČ: 63900</t>
  </si>
  <si>
    <t>00558991</t>
  </si>
  <si>
    <t>Gymnázium Brno, Křenová, příspěvková organizace Křenová 36 Brno PSČ: 60200</t>
  </si>
  <si>
    <t>00559008</t>
  </si>
  <si>
    <t>Gymnázium Matyáše Lercha Žižkova 55 Brno PSČ: 61600</t>
  </si>
  <si>
    <t>00559016</t>
  </si>
  <si>
    <t>Gymnázium Slovanské náměstí 7 Brno PSČ: 61200</t>
  </si>
  <si>
    <t>00559032</t>
  </si>
  <si>
    <t>Gymnázium třída Kapitána Jaroše 14 Brno PSČ: 65870</t>
  </si>
  <si>
    <t>00559148</t>
  </si>
  <si>
    <t>Klvaňovo gymnázium a Střední škola zdravotnická, příspěvková organizace Komenského 549 Kyjov PSČ: 69711</t>
  </si>
  <si>
    <t>00559261</t>
  </si>
  <si>
    <t>Gymnázium a Obchodní akademie, příspěvková organizace Součkova 500 Bučovice PSČ: 68501</t>
  </si>
  <si>
    <t>00559270</t>
  </si>
  <si>
    <t>Gymnázium a Střední odborná škola zdravotnická a ekonomická, příspěvková organizace Komenského 16/5 Vyškov PSČ: 68201</t>
  </si>
  <si>
    <t>00559415</t>
  </si>
  <si>
    <t>Střední průmyslová škola a Vyšší odborná škola, příspěvková organizace Sokolská 1 Brno PSČ: 60200</t>
  </si>
  <si>
    <t>00566381</t>
  </si>
  <si>
    <t>OA, SOŠ knihovnická a  VOŠ Kotlářská 9 Brno PSČ: 61153</t>
  </si>
  <si>
    <t>00566438</t>
  </si>
  <si>
    <t>Obchodní akademie a SOU Kollárova 1669 Veselí nad Moravou PSČ: 69833</t>
  </si>
  <si>
    <t>00638013</t>
  </si>
  <si>
    <t>Střední škola polytechnická Jílová 36g Brno PSČ: 63900</t>
  </si>
  <si>
    <t>00837385</t>
  </si>
  <si>
    <t>Střední škola Strážnice, příspěvková organizace J. Skácela 890 Strážnice PSČ: 69662</t>
  </si>
  <si>
    <t>15530213</t>
  </si>
  <si>
    <t>Střední průmyslová škola, příspěvková organizace Purkyňova 97 Brno PSČ: 61200</t>
  </si>
  <si>
    <t>25313304</t>
  </si>
  <si>
    <t>Gymnázium, o.p.s. Komenského  240 Rájec-Jestřebí PSČ: 67902</t>
  </si>
  <si>
    <t>25314122</t>
  </si>
  <si>
    <t>EKO GYMNÁZIUM o.p.s. Labská 27 Brno PSČ: 62500</t>
  </si>
  <si>
    <t>48513512</t>
  </si>
  <si>
    <t>Gymnázium Brno-Řečkovice Terezy Novákové 2 Brno - Řečkovice PSČ: 62100</t>
  </si>
  <si>
    <t>49438816</t>
  </si>
  <si>
    <t>Gy, SPgŠ, OA a JŠ s právem státní JZ Pontassievská 3 Znojmo PSČ: 66902</t>
  </si>
  <si>
    <t>49438867</t>
  </si>
  <si>
    <t>Gymnázium Dr. Karla Polesného, příspěvková organizace Komenského náměstí 4 Znojmo PSČ: 66975</t>
  </si>
  <si>
    <t>49459171</t>
  </si>
  <si>
    <t>Gymnázium Tyršova 400 Židlochovice PSČ: 66701</t>
  </si>
  <si>
    <t>49459881</t>
  </si>
  <si>
    <t>Gymnázium Na Hrádku 20 Tišnov PSČ: 66601</t>
  </si>
  <si>
    <t>49459899</t>
  </si>
  <si>
    <t>Gymnázium T. G. Masaryka Zastávka, příspěvková organizce U Školy 39 Zastávka PSČ: 66484</t>
  </si>
  <si>
    <t>49461249</t>
  </si>
  <si>
    <t>Gymnázium a Základní umělecká škola, příspěvková organizace Riegrova 17 Šlapanice PSČ: 66451</t>
  </si>
  <si>
    <t>60555211</t>
  </si>
  <si>
    <t>Klasické a španělské gymnázium, příspěvková organizace Vejrostova 2 Brno - Bystrc PSČ: 63500</t>
  </si>
  <si>
    <t>60680342</t>
  </si>
  <si>
    <t>SPŠ Edwarda Beneše a OA Břeclav Komenského 1 Břeclav PSČ: 69025</t>
  </si>
  <si>
    <t>60680351</t>
  </si>
  <si>
    <t>Gymnázium a JŠ s právem st. j. zk. sady 28. října 1 Břeclav PSČ: 69021</t>
  </si>
  <si>
    <t>60680369</t>
  </si>
  <si>
    <t>Gymnázium T.G. Masaryka, příspěvková organizace Dukelské náměstí 7 Hustopeče PSČ: 69331</t>
  </si>
  <si>
    <t>60680377</t>
  </si>
  <si>
    <t>Gymnázium, SOŠ a SOU Komenského 7 Mikulov PSČ: 69216</t>
  </si>
  <si>
    <t>61742902</t>
  </si>
  <si>
    <t>Purkyňovo gymnázium, příspěvková organizace Masarykova 379 Strážnice PSČ: 69662</t>
  </si>
  <si>
    <t>62073109</t>
  </si>
  <si>
    <t>Gymnázium Palackého náměstí 1 Boskovice PSČ: 68011</t>
  </si>
  <si>
    <t>62073133</t>
  </si>
  <si>
    <t>Gymnázium Blansko Seifertova 13 Blansko PSČ: 67801</t>
  </si>
  <si>
    <t>62157213</t>
  </si>
  <si>
    <t>Konzervatoř Brno, příspěvková organizace tř. Kpt. Jaroše 45 Brno PSČ: 66254</t>
  </si>
  <si>
    <t>62157264</t>
  </si>
  <si>
    <t>Střední průmyslová škola chemická Vranovská 65 Brno PSČ: 61400</t>
  </si>
  <si>
    <t>66596769</t>
  </si>
  <si>
    <t>Gymnázium Jana Blahoslava, příspěvková organizace Lány 2 Ivančice PSČ: 66491</t>
  </si>
  <si>
    <t>66596882</t>
  </si>
  <si>
    <t>Masarykova střední škola Tyršova 500 Letovice PSČ: 67961</t>
  </si>
  <si>
    <t>Olomoucký kraj</t>
  </si>
  <si>
    <t>00577324</t>
  </si>
  <si>
    <t>VOŠ a Střední škola automobilní U Dráhy 6 Zábřeh PSČ: 78901</t>
  </si>
  <si>
    <t>00601721</t>
  </si>
  <si>
    <t>Obchodní akademie tř. Spojenců Olomouc PSČ: 77900</t>
  </si>
  <si>
    <t>00601730</t>
  </si>
  <si>
    <t>SPŠ a SOU Školní 164 Uničov PSČ: 78391</t>
  </si>
  <si>
    <t>00601748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</si>
  <si>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</si>
  <si>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</si>
  <si>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</si>
  <si>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</si>
  <si>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</si>
  <si>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</si>
  <si>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</si>
  <si>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</si>
  <si>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</si>
  <si>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</si>
  <si>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45 Olomouc - Hejčín PSČ: 77900</t>
  </si>
  <si>
    <t>00602035</t>
  </si>
  <si>
    <t>Střední škola zemědělská a zahradnická U Hradiska 4 Olomouc PSČ: 77900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</si>
  <si>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</si>
  <si>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</si>
  <si>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</si>
  <si>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</si>
  <si>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</si>
  <si>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</si>
  <si>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00845337</t>
  </si>
  <si>
    <t>Střední škola logistiky a chemie U Hradiska 29 Olomouc PSČ: 77900</t>
  </si>
  <si>
    <t>00848778</t>
  </si>
  <si>
    <t>Střední škola polygrafická Střední novosadská 87 Olomouc PSČ: 77900</t>
  </si>
  <si>
    <t>00848956</t>
  </si>
  <si>
    <t>Gymnázium Čajkovského 9 Olomouc PSČ: 77900</t>
  </si>
  <si>
    <t>00852384</t>
  </si>
  <si>
    <t>Střední odborná škola Zemědělská 3 Šumperk PSČ: 78701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</si>
  <si>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</si>
  <si>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</si>
  <si>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</si>
  <si>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</si>
  <si>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47922117</t>
  </si>
  <si>
    <t>Obchodní akademie Palackého 18 Prostějov PSČ: 79601</t>
  </si>
  <si>
    <t>47922206</t>
  </si>
  <si>
    <t>Gymnázium Jiřího Wolkera Kollárova 3 Prostějov PSČ: 79601</t>
  </si>
  <si>
    <t>49589679</t>
  </si>
  <si>
    <t>Obch.akademie a Jazyk.škola s právem SJZ Hlavní třída 31 Šumperk PSČ: 78701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</si>
  <si>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</si>
  <si>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</si>
  <si>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</si>
  <si>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</si>
  <si>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</si>
  <si>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</si>
  <si>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61942839</t>
  </si>
  <si>
    <t>Církevní gymnázium Německého řádu,s.r.o. Nešverova 693/1 Olomouc PSČ: 77200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</si>
  <si>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</si>
  <si>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</si>
  <si>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</si>
  <si>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</si>
  <si>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61986038</t>
  </si>
  <si>
    <t>Střední lesnická škola Jurikova 588 Hranice PSČ: 75301</t>
  </si>
  <si>
    <t>70259861</t>
  </si>
  <si>
    <t>Gymnázium Svatopluka Čecha 683 Kojetín PSČ: 75201</t>
  </si>
  <si>
    <t>70259909</t>
  </si>
  <si>
    <t>Gymnázium Zborovská 293 Hranice PSČ: 75311</t>
  </si>
  <si>
    <t>70259925</t>
  </si>
  <si>
    <t>Střední průmyslová škola Havlíčkova 2 Přerov PSČ: 75152</t>
  </si>
  <si>
    <t>Zlínský kraj</t>
  </si>
  <si>
    <t>00055107</t>
  </si>
  <si>
    <t>Střední odborné učiliště Uherský Brod Svatopluka Čecha 1110 Uherský Brod PSČ: 68801</t>
  </si>
  <si>
    <t>00128198</t>
  </si>
  <si>
    <t>Střední průmyslová škola Otrokovice tř. T. Bati 1266 Otrokovice PSČ: 76502</t>
  </si>
  <si>
    <t>00559105</t>
  </si>
  <si>
    <t>Gymnázium Lesní čtvrť 1364 Zlín PSČ: 76137</t>
  </si>
  <si>
    <t>00559482</t>
  </si>
  <si>
    <t>Střední průmyslová škola Zlín tř. Tomáše Bati 4187 Zlín PSČ: 76247</t>
  </si>
  <si>
    <t>00559504</t>
  </si>
  <si>
    <t>Gymnázium a Jazyková škola s právem SJZ náměstí T.G. Masaryka 2734-9 Zlín PSČ: 76001</t>
  </si>
  <si>
    <t>00559644</t>
  </si>
  <si>
    <t>SŠ průmyslová, hotelová a zdravotnická Kollárova 617 Uherské Hradiště PSČ: 68601</t>
  </si>
  <si>
    <t>00566411</t>
  </si>
  <si>
    <t>Obch.akademie T.Bati a VOŠ ekonomická náměstí T.G.Masaryka 3669 Zlín PSČ: 76157</t>
  </si>
  <si>
    <t>00568945</t>
  </si>
  <si>
    <t>Střední škola - COP technické Kroměříž Nábělkova 539 Kroměříž PSČ: 76701</t>
  </si>
  <si>
    <t>00843351</t>
  </si>
  <si>
    <t>Masarykovo gymnázium, SZdrŠ a VOŠ zdr.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</si>
  <si>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</si>
  <si>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</si>
  <si>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</si>
  <si>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</si>
  <si>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</si>
  <si>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</si>
  <si>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</si>
  <si>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</si>
  <si>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</si>
  <si>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</si>
  <si>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</si>
  <si>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</si>
  <si>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25367692</t>
  </si>
  <si>
    <t>Střední škola Kostka s.r.o Pod Pecníkem 1666 Vsetín PSČ: 75501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</si>
  <si>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</si>
  <si>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</si>
  <si>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</si>
  <si>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</si>
  <si>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</si>
  <si>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</si>
  <si>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60371731</t>
  </si>
  <si>
    <t>OA , VOŠ a Jazyková škola s právem SJZ Nádražní 22 Uherské Hradiště PSČ: 68657</t>
  </si>
  <si>
    <t>60371757</t>
  </si>
  <si>
    <t>Gymnázium J.A.Komenského a JŠ s pr.SJZ Komenského 169 Uherský Brod PSČ: 68831</t>
  </si>
  <si>
    <t>60371790</t>
  </si>
  <si>
    <t>Střední odborná škola a Gymnázium Velehradská 1527 Staré Město PSČ: 68603</t>
  </si>
  <si>
    <t>61716693</t>
  </si>
  <si>
    <t>Gymnázium tř. Spojenců 907 Otrokovice PSČ: 76513</t>
  </si>
  <si>
    <t>61716707</t>
  </si>
  <si>
    <t>Gymnázium Komenského 60 Valašské Klobouky PSČ: 76626</t>
  </si>
  <si>
    <t>63459086</t>
  </si>
  <si>
    <t>Tauferova SOŠ veterinární Kroměříž Koperníkova 1429 Kroměříž PSČ: 76731</t>
  </si>
  <si>
    <t>64422402</t>
  </si>
  <si>
    <t>Vyšší polic.škola a Střed.polic.škola MV Zlínská 991 Holešov PSČ: 76912</t>
  </si>
  <si>
    <t>70843309</t>
  </si>
  <si>
    <t>Gymnázium Kroměříž Masarykovo náměstí 496 Kroměříž PSČ: 76701</t>
  </si>
  <si>
    <t>70844534</t>
  </si>
  <si>
    <t>Konzervatoř  P.  J. Vejvanovského Pilařova 7 Kroměříž PSČ: 76701</t>
  </si>
  <si>
    <t>Moravskoslezský kraj</t>
  </si>
  <si>
    <t>00576441</t>
  </si>
  <si>
    <t>Hotelová škola Mariánská 252 Frenštát pod Radhoštěm PSČ: 74401</t>
  </si>
  <si>
    <t>00577260</t>
  </si>
  <si>
    <t>Střední škola společného stravování Krakovská 1095 Ostrava - Hrabůvka PSČ: 70030</t>
  </si>
  <si>
    <t>00601152</t>
  </si>
  <si>
    <t>Střední zdravotnická škola Dvořákovy sady 2 Opava PSČ: 74621</t>
  </si>
  <si>
    <t>00601349</t>
  </si>
  <si>
    <t>Gymnázium Smetanův okruh 2 Krnov PSČ: 79401</t>
  </si>
  <si>
    <t>00601357</t>
  </si>
  <si>
    <t>Všeobecné a sportovní gymnázium Dukelská 1 Bruntál PSČ: 79201</t>
  </si>
  <si>
    <t>00601381</t>
  </si>
  <si>
    <t>SPŠ, OA a JŠ s PSJZ 28. října 1598 Frýdek-Místek PSČ: 73802</t>
  </si>
  <si>
    <t>00601390</t>
  </si>
  <si>
    <t>Gymnázium Komenského 713 Třinec PSČ: 73961</t>
  </si>
  <si>
    <t>00601411</t>
  </si>
  <si>
    <t>Gymnázium P. Bezruče Čs. armády 517 Frýdek-Místek PSČ: 73801</t>
  </si>
  <si>
    <t>00601624</t>
  </si>
  <si>
    <t>VOŠ, SOŠ a SOU Husova 1302 Kopřivnice PSČ: 74221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</si>
  <si>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</si>
  <si>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</si>
  <si>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</si>
  <si>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</si>
  <si>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</si>
  <si>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</si>
  <si>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00602086</t>
  </si>
  <si>
    <t>Obchodní akademie a VOŠ sociální Karasova 16 Ostrava - Mariánské Hory PSČ: 70900</t>
  </si>
  <si>
    <t>00602116</t>
  </si>
  <si>
    <t>SPŠ stavební Středoškolská 3 Ostrava - Zábřeh PSČ: 70030</t>
  </si>
  <si>
    <t>00602124</t>
  </si>
  <si>
    <t>SPŠ chem. ak. Heyrovského a Gymnázium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</si>
  <si>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</si>
  <si>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</si>
  <si>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</si>
  <si>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</si>
  <si>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</si>
  <si>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</si>
  <si>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</si>
  <si>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</si>
  <si>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</si>
  <si>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</si>
  <si>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00842753</t>
  </si>
  <si>
    <t>Gymnázium Hladnov a JŠ s právem SJZ Hladnovská 35 Ostrava - Slezská Ostrava PSČ: 71000</t>
  </si>
  <si>
    <t>00842761</t>
  </si>
  <si>
    <t>Matiční gymnázium Dr. Šmerala 25 Ostrava PSČ: 72804</t>
  </si>
  <si>
    <t>00844985</t>
  </si>
  <si>
    <t>Střední zdravotnická škola Borovského 2315 Karviná-Mizerov PSČ: 73301</t>
  </si>
  <si>
    <t>00846881</t>
  </si>
  <si>
    <t>Gymnázium a SOŠ Cihelní 410 Frýdek-Místek PSČ: 73801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</si>
  <si>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</si>
  <si>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</si>
  <si>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</si>
  <si>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</si>
  <si>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47813130</t>
  </si>
  <si>
    <t>Masarykova SŠ zemědělská a VOŠ Purkyňova 12 Opava PSČ: 74601</t>
  </si>
  <si>
    <t>47813148</t>
  </si>
  <si>
    <t>Střední průmyslová škola stavební Mírová 3 Opava PSČ: 74666</t>
  </si>
  <si>
    <t>60337320</t>
  </si>
  <si>
    <t>Obchodní akademie, příspěvková organizace Sokola Tůmy 12 Český Těšín PSČ: 73701</t>
  </si>
  <si>
    <t>60775645</t>
  </si>
  <si>
    <t>SOŠ NET OFFICE Orlová, spol. s r.o. Energetiků 144 Orlová - Lutyně PSČ: 73514</t>
  </si>
  <si>
    <t>62331205</t>
  </si>
  <si>
    <t>Gymnázium Fr.Živného Jana Palacha 794 Bohumín PSČ: 73581</t>
  </si>
  <si>
    <t>62331515</t>
  </si>
  <si>
    <t>Střední průmyslová škola Žižkova 1818 Karviná - Hranice PSČ: 73301</t>
  </si>
  <si>
    <t>62331540</t>
  </si>
  <si>
    <t>Gymnázium a Obchodní akademie Masarykova tř. 1313 Orlová - Lutyně PSČ: 73514</t>
  </si>
  <si>
    <t>62331558</t>
  </si>
  <si>
    <t>Gymnázium Komenského 2 Havířov - Město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</si>
  <si>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</si>
  <si>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</si>
  <si>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</si>
  <si>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</si>
  <si>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62331639</t>
  </si>
  <si>
    <t>Gymnázium Frýdecká 689 Český Těšín PSČ: 73701</t>
  </si>
  <si>
    <t>62331795</t>
  </si>
  <si>
    <t>Gymnázium Mírová 1442 Karviná - Nové Město PSČ: 73506</t>
  </si>
  <si>
    <t>69987181</t>
  </si>
  <si>
    <t>Základní škola a gymnázium Komenského 754 Vítkov PSČ: 74901</t>
  </si>
  <si>
    <t>Církevní školy</t>
  </si>
  <si>
    <t>00226611</t>
  </si>
  <si>
    <t>Arcibiskupské gymnázium v Kroměříži Pilařova 3 Kroměříž PSČ: 76701</t>
  </si>
  <si>
    <t>00532525</t>
  </si>
  <si>
    <t>Biskupské gymnázium a mateřská škola Barvičova 85 Brno PSČ: 60200</t>
  </si>
  <si>
    <t>00666122</t>
  </si>
  <si>
    <t>Biskup. gymn. J.N.Neumanna a Církevní ZŠ Jirsíkova 5 České Budějovice PSČ: 37001</t>
  </si>
  <si>
    <t>02457105</t>
  </si>
  <si>
    <t>Církevní gymnázium Jiřího z Poděbrad 288 Kutná Hora PSČ: 28401</t>
  </si>
  <si>
    <t>44053916</t>
  </si>
  <si>
    <t>Cyrilometod. gymnázium a MŠ v Prostějově Komenského 17 Prostějov PSČ: 79601</t>
  </si>
  <si>
    <t>44065663</t>
  </si>
  <si>
    <t>Katolické gymnázium Otmarova 22 Třebíč PSČ: 67401</t>
  </si>
  <si>
    <t>60162961</t>
  </si>
  <si>
    <t>Křesťanské gymnázium Kozinova 1000 Praha 10 - Hostivař PSČ: 10200</t>
  </si>
  <si>
    <t>64329984</t>
  </si>
  <si>
    <t>Cyrilomet.gymnázium a SOŠ pedagog. Brno Lerchova 63 Brno PSČ: 60200</t>
  </si>
  <si>
    <t>70940444</t>
  </si>
  <si>
    <t>Stojanovo gymnázium, Velehrad  Velehrad č. 1 PSČ: 68706</t>
  </si>
  <si>
    <t>71341072</t>
  </si>
  <si>
    <t>Biskup.gymn.B.Balbína,ZŠ a MŠ J.Pavla II Orlické nábřeží 1 Hradec Králové PSČ: 50002</t>
  </si>
  <si>
    <t>IV.</t>
  </si>
  <si>
    <t xml:space="preserve">                       Přehled škol podle krajů                                       </t>
  </si>
  <si>
    <t>Kraj</t>
  </si>
  <si>
    <t xml:space="preserve">podané žádosti </t>
  </si>
  <si>
    <t>výše dotace (v Kč)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</si>
  <si>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</si>
  <si>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</si>
  <si>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</si>
  <si>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</si>
  <si>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</si>
  <si>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</si>
  <si>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</si>
  <si>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</si>
  <si>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</si>
  <si>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</si>
  <si>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</si>
  <si>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</si>
  <si>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církevní školy</t>
  </si>
  <si>
    <t>Celkem za kraj (státní a soukromé školy)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</si>
</sst>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 applyFill="0" applyProtection="0">
      <alignment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46" applyFill="1" applyProtection="1">
      <alignment/>
      <protection/>
    </xf>
    <xf numFmtId="0" fontId="4" fillId="0" borderId="0" xfId="46" applyFont="1" applyFill="1" applyProtection="1">
      <alignment/>
      <protection/>
    </xf>
    <xf numFmtId="0" fontId="0" fillId="0" borderId="0" xfId="46" applyFill="1" applyAlignment="1" applyProtection="1">
      <alignment horizontal="center"/>
      <protection/>
    </xf>
    <xf numFmtId="0" fontId="2" fillId="0" borderId="0" xfId="46" applyFont="1" applyFill="1" applyAlignment="1" applyProtection="1">
      <alignment horizontal="center" vertical="center"/>
      <protection/>
    </xf>
    <xf numFmtId="0" fontId="20" fillId="0" borderId="11" xfId="46" applyFont="1" applyFill="1" applyBorder="1" applyAlignment="1" applyProtection="1">
      <alignment vertical="center" wrapText="1"/>
      <protection/>
    </xf>
    <xf numFmtId="0" fontId="21" fillId="0" borderId="11" xfId="46" applyFont="1" applyFill="1" applyBorder="1" applyAlignment="1" applyProtection="1">
      <alignment horizontal="left" vertical="center" wrapText="1"/>
      <protection/>
    </xf>
    <xf numFmtId="3" fontId="0" fillId="0" borderId="0" xfId="46" applyNumberFormat="1" applyFill="1" applyProtection="1">
      <alignment/>
      <protection/>
    </xf>
    <xf numFmtId="0" fontId="20" fillId="33" borderId="11" xfId="46" applyFont="1" applyFill="1" applyBorder="1" applyAlignment="1" applyProtection="1">
      <alignment horizontal="center" vertical="center" wrapText="1"/>
      <protection/>
    </xf>
    <xf numFmtId="3" fontId="21" fillId="33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1" fillId="33" borderId="11" xfId="46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11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2" fillId="0" borderId="0" xfId="46" applyFont="1" applyFill="1" applyAlignment="1" applyProtection="1">
      <alignment horizontal="center" vertical="center"/>
      <protection/>
    </xf>
    <xf numFmtId="0" fontId="0" fillId="0" borderId="0" xfId="46" applyFill="1" applyAlignment="1" applyProtection="1">
      <alignment horizontal="center"/>
      <protection/>
    </xf>
    <xf numFmtId="0" fontId="21" fillId="0" borderId="11" xfId="46" applyFont="1" applyFill="1" applyBorder="1" applyAlignment="1" applyProtection="1">
      <alignment vertical="center" wrapText="1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13" xfId="46" applyFont="1" applyFill="1" applyBorder="1" applyAlignment="1" applyProtection="1">
      <alignment horizontal="center" vertical="center"/>
      <protection/>
    </xf>
    <xf numFmtId="0" fontId="0" fillId="0" borderId="14" xfId="46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K21" sqref="K21"/>
    </sheetView>
  </sheetViews>
  <sheetFormatPr defaultColWidth="9.140625" defaultRowHeight="15"/>
  <cols>
    <col min="1" max="1" width="19.140625" style="4" customWidth="1"/>
    <col min="2" max="2" width="16.00390625" style="4" customWidth="1"/>
    <col min="3" max="3" width="25.00390625" style="4" customWidth="1"/>
    <col min="4" max="4" width="9.140625" style="4" customWidth="1"/>
    <col min="5" max="5" width="2.8515625" style="4" customWidth="1"/>
    <col min="6" max="6" width="4.8515625" style="4" customWidth="1"/>
    <col min="7" max="7" width="9.140625" style="4" customWidth="1"/>
    <col min="8" max="16384" width="9.140625" style="4" customWidth="1"/>
  </cols>
  <sheetData>
    <row r="1" ht="18.75">
      <c r="G1" s="5" t="s">
        <v>775</v>
      </c>
    </row>
    <row r="2" spans="1:9" ht="19.5">
      <c r="A2" s="28" t="s">
        <v>776</v>
      </c>
      <c r="B2" s="29"/>
      <c r="C2" s="29"/>
      <c r="D2" s="29"/>
      <c r="E2" s="29"/>
      <c r="F2" s="29"/>
      <c r="G2" s="29"/>
      <c r="H2" s="6"/>
      <c r="I2" s="6"/>
    </row>
    <row r="3" spans="1:9" ht="12" customHeight="1">
      <c r="A3" s="7"/>
      <c r="B3" s="6"/>
      <c r="C3" s="6"/>
      <c r="D3" s="6"/>
      <c r="E3" s="6"/>
      <c r="F3" s="6"/>
      <c r="G3" s="6"/>
      <c r="H3" s="6"/>
      <c r="I3" s="6"/>
    </row>
    <row r="4" spans="1:3" ht="15">
      <c r="A4" s="30" t="s">
        <v>777</v>
      </c>
      <c r="B4" s="31" t="s">
        <v>778</v>
      </c>
      <c r="C4" s="32" t="s">
        <v>779</v>
      </c>
    </row>
    <row r="5" spans="1:3" ht="7.5" customHeight="1">
      <c r="A5" s="30"/>
      <c r="B5" s="31"/>
      <c r="C5" s="33"/>
    </row>
    <row r="6" spans="1:3" ht="15.75">
      <c r="A6" s="8" t="s">
        <v>0</v>
      </c>
      <c r="B6" s="11">
        <v>19</v>
      </c>
      <c r="C6" s="11">
        <f>PHA!C23</f>
        <v>993712</v>
      </c>
    </row>
    <row r="7" spans="1:3" ht="15.75">
      <c r="A7" s="8" t="s">
        <v>780</v>
      </c>
      <c r="B7" s="11">
        <v>35</v>
      </c>
      <c r="C7" s="11">
        <f>STC!C39</f>
        <v>1314045</v>
      </c>
    </row>
    <row r="8" spans="1:3" ht="15.75">
      <c r="A8" s="8" t="s">
        <v>781</v>
      </c>
      <c r="B8" s="11">
        <v>28</v>
      </c>
      <c r="C8" s="11">
        <f>JHC!C32</f>
        <v>1684368</v>
      </c>
    </row>
    <row r="9" spans="1:3" ht="15.75">
      <c r="A9" s="8" t="s">
        <v>782</v>
      </c>
      <c r="B9" s="11">
        <v>9</v>
      </c>
      <c r="C9" s="11">
        <f>PLK!C13</f>
        <v>1023296</v>
      </c>
    </row>
    <row r="10" spans="1:3" ht="15.75">
      <c r="A10" s="8" t="s">
        <v>783</v>
      </c>
      <c r="B10" s="11">
        <v>9</v>
      </c>
      <c r="C10" s="11">
        <f>KVK!C13</f>
        <v>922635</v>
      </c>
    </row>
    <row r="11" spans="1:3" ht="15.75">
      <c r="A11" s="8" t="s">
        <v>784</v>
      </c>
      <c r="B11" s="11">
        <v>25</v>
      </c>
      <c r="C11" s="11">
        <f>ULK!C29</f>
        <v>1173944</v>
      </c>
    </row>
    <row r="12" spans="1:3" ht="15.75">
      <c r="A12" s="8" t="s">
        <v>785</v>
      </c>
      <c r="B12" s="11">
        <v>20</v>
      </c>
      <c r="C12" s="11">
        <f>LBK!C24</f>
        <v>1410216</v>
      </c>
    </row>
    <row r="13" spans="1:3" ht="15.75">
      <c r="A13" s="8" t="s">
        <v>786</v>
      </c>
      <c r="B13" s="11">
        <v>34</v>
      </c>
      <c r="C13" s="11">
        <f>HKK!C38</f>
        <v>1379460</v>
      </c>
    </row>
    <row r="14" spans="1:3" ht="15.75">
      <c r="A14" s="8" t="s">
        <v>787</v>
      </c>
      <c r="B14" s="11">
        <v>25</v>
      </c>
      <c r="C14" s="11">
        <f>PAK!C29</f>
        <v>1413828</v>
      </c>
    </row>
    <row r="15" spans="1:3" ht="15.75">
      <c r="A15" s="8" t="s">
        <v>425</v>
      </c>
      <c r="B15" s="11">
        <v>22</v>
      </c>
      <c r="C15" s="11">
        <f>VYS!C26</f>
        <v>1333181</v>
      </c>
    </row>
    <row r="16" spans="1:3" ht="15.75">
      <c r="A16" s="8" t="s">
        <v>788</v>
      </c>
      <c r="B16" s="11">
        <v>41</v>
      </c>
      <c r="C16" s="11">
        <f>JHM!C45</f>
        <v>2220280</v>
      </c>
    </row>
    <row r="17" spans="1:3" ht="15.75">
      <c r="A17" s="8" t="s">
        <v>789</v>
      </c>
      <c r="B17" s="11">
        <v>31</v>
      </c>
      <c r="C17" s="11">
        <f>OLK!C35</f>
        <v>1633503</v>
      </c>
    </row>
    <row r="18" spans="1:3" ht="15.75">
      <c r="A18" s="8" t="s">
        <v>790</v>
      </c>
      <c r="B18" s="11">
        <v>28</v>
      </c>
      <c r="C18" s="11">
        <f>ZLK!C32</f>
        <v>1418317</v>
      </c>
    </row>
    <row r="19" spans="1:3" ht="15.75">
      <c r="A19" s="8" t="s">
        <v>791</v>
      </c>
      <c r="B19" s="11">
        <v>39</v>
      </c>
      <c r="C19" s="11">
        <f>MSK!C43</f>
        <v>1625985</v>
      </c>
    </row>
    <row r="20" spans="1:3" ht="15.75">
      <c r="A20" s="8" t="s">
        <v>792</v>
      </c>
      <c r="B20" s="11">
        <v>11</v>
      </c>
      <c r="C20" s="11">
        <f>Cirkevni!C14</f>
        <v>453214</v>
      </c>
    </row>
    <row r="21" spans="1:3" ht="15.75">
      <c r="A21" s="9" t="s">
        <v>46</v>
      </c>
      <c r="B21" s="18">
        <f>SUM(B6:B20)</f>
        <v>376</v>
      </c>
      <c r="C21" s="12">
        <f>SUM(C6:C20)</f>
        <v>19999984</v>
      </c>
    </row>
    <row r="23" ht="15">
      <c r="D23" s="10"/>
    </row>
    <row r="24" ht="15">
      <c r="C24" s="10"/>
    </row>
    <row r="27" ht="15">
      <c r="C27" s="10"/>
    </row>
  </sheetData>
  <sheetProtection/>
  <mergeCells count="4">
    <mergeCell ref="A2:G2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&amp;LNávrh pro PV
Č. j.: MSMT-45 415/2015-2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0">
      <selection activeCell="I2" sqref="I2:J30"/>
    </sheetView>
  </sheetViews>
  <sheetFormatPr defaultColWidth="9.140625" defaultRowHeight="15"/>
  <cols>
    <col min="1" max="1" width="14.00390625" style="1" customWidth="1"/>
    <col min="2" max="2" width="109.57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7.00390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374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8" ht="15">
      <c r="A3" s="3" t="s">
        <v>375</v>
      </c>
      <c r="B3" s="3" t="s">
        <v>376</v>
      </c>
      <c r="C3" s="3">
        <v>64438</v>
      </c>
      <c r="D3" s="3">
        <f>ROUND(C3/1.355,0)</f>
        <v>47556</v>
      </c>
      <c r="E3" s="3">
        <f>ROUND(D3*0.34,0)</f>
        <v>16169</v>
      </c>
      <c r="F3" s="14">
        <f>ROUND(D3*0.015,0)</f>
        <v>713</v>
      </c>
      <c r="G3" s="16"/>
      <c r="H3" s="23"/>
    </row>
    <row r="4" spans="1:8" ht="15">
      <c r="A4" s="3" t="s">
        <v>377</v>
      </c>
      <c r="B4" s="3" t="s">
        <v>378</v>
      </c>
      <c r="C4" s="3">
        <v>9763</v>
      </c>
      <c r="D4" s="3">
        <f aca="true" t="shared" si="0" ref="D4:D26">ROUND(C4/1.355,0)</f>
        <v>7205</v>
      </c>
      <c r="E4" s="3">
        <f aca="true" t="shared" si="1" ref="E4:E25">ROUND(D4*0.34,0)</f>
        <v>2450</v>
      </c>
      <c r="F4" s="14">
        <f aca="true" t="shared" si="2" ref="F4:F26">ROUND(D4*0.015,0)</f>
        <v>108</v>
      </c>
      <c r="G4" s="16"/>
      <c r="H4" s="23"/>
    </row>
    <row r="5" spans="1:8" ht="15">
      <c r="A5" s="3" t="s">
        <v>379</v>
      </c>
      <c r="B5" s="3" t="s">
        <v>380</v>
      </c>
      <c r="C5" s="3">
        <v>97633</v>
      </c>
      <c r="D5" s="3">
        <f t="shared" si="0"/>
        <v>72054</v>
      </c>
      <c r="E5" s="3">
        <f t="shared" si="1"/>
        <v>24498</v>
      </c>
      <c r="F5" s="14">
        <f t="shared" si="2"/>
        <v>1081</v>
      </c>
      <c r="G5" s="16"/>
      <c r="H5" s="23"/>
    </row>
    <row r="6" spans="1:8" ht="15">
      <c r="A6" s="3" t="s">
        <v>381</v>
      </c>
      <c r="B6" s="3" t="s">
        <v>382</v>
      </c>
      <c r="C6" s="3">
        <v>9763</v>
      </c>
      <c r="D6" s="3">
        <f t="shared" si="0"/>
        <v>7205</v>
      </c>
      <c r="E6" s="3">
        <f t="shared" si="1"/>
        <v>2450</v>
      </c>
      <c r="F6" s="14">
        <f t="shared" si="2"/>
        <v>108</v>
      </c>
      <c r="G6" s="16"/>
      <c r="H6" s="23"/>
    </row>
    <row r="7" spans="1:8" ht="15">
      <c r="A7" s="3" t="s">
        <v>383</v>
      </c>
      <c r="B7" s="3" t="s">
        <v>384</v>
      </c>
      <c r="C7" s="3"/>
      <c r="D7" s="3">
        <f t="shared" si="0"/>
        <v>0</v>
      </c>
      <c r="E7" s="3">
        <f t="shared" si="1"/>
        <v>0</v>
      </c>
      <c r="F7" s="14">
        <f t="shared" si="2"/>
        <v>0</v>
      </c>
      <c r="G7" s="16">
        <v>3905</v>
      </c>
      <c r="H7" s="23"/>
    </row>
    <row r="8" spans="1:8" ht="15">
      <c r="A8" s="3" t="s">
        <v>385</v>
      </c>
      <c r="B8" s="3" t="s">
        <v>386</v>
      </c>
      <c r="C8" s="3">
        <v>376865</v>
      </c>
      <c r="D8" s="3">
        <f t="shared" si="0"/>
        <v>278129</v>
      </c>
      <c r="E8" s="3">
        <f t="shared" si="1"/>
        <v>94564</v>
      </c>
      <c r="F8" s="14">
        <f t="shared" si="2"/>
        <v>4172</v>
      </c>
      <c r="G8" s="16"/>
      <c r="H8" s="23"/>
    </row>
    <row r="9" spans="1:8" ht="15">
      <c r="A9" s="3" t="s">
        <v>387</v>
      </c>
      <c r="B9" s="3" t="s">
        <v>388</v>
      </c>
      <c r="C9" s="3">
        <v>52722</v>
      </c>
      <c r="D9" s="3">
        <f t="shared" si="0"/>
        <v>38909</v>
      </c>
      <c r="E9" s="3">
        <f t="shared" si="1"/>
        <v>13229</v>
      </c>
      <c r="F9" s="14">
        <f t="shared" si="2"/>
        <v>584</v>
      </c>
      <c r="G9" s="16"/>
      <c r="H9" s="23"/>
    </row>
    <row r="10" spans="1:8" ht="15">
      <c r="A10" s="3" t="s">
        <v>389</v>
      </c>
      <c r="B10" s="3" t="s">
        <v>390</v>
      </c>
      <c r="C10" s="3">
        <v>42959</v>
      </c>
      <c r="D10" s="3">
        <f t="shared" si="0"/>
        <v>31704</v>
      </c>
      <c r="E10" s="3">
        <f t="shared" si="1"/>
        <v>10779</v>
      </c>
      <c r="F10" s="14">
        <f t="shared" si="2"/>
        <v>476</v>
      </c>
      <c r="G10" s="16"/>
      <c r="H10" s="23"/>
    </row>
    <row r="11" spans="1:8" ht="15">
      <c r="A11" s="3" t="s">
        <v>391</v>
      </c>
      <c r="B11" s="3" t="s">
        <v>392</v>
      </c>
      <c r="C11" s="3">
        <v>58580</v>
      </c>
      <c r="D11" s="3">
        <f t="shared" si="0"/>
        <v>43232</v>
      </c>
      <c r="E11" s="3">
        <f>ROUND(D11*0.34,0)+1</f>
        <v>14700</v>
      </c>
      <c r="F11" s="14">
        <f t="shared" si="2"/>
        <v>648</v>
      </c>
      <c r="G11" s="16"/>
      <c r="H11" s="23"/>
    </row>
    <row r="12" spans="1:8" ht="15">
      <c r="A12" s="3" t="s">
        <v>393</v>
      </c>
      <c r="B12" s="3" t="s">
        <v>394</v>
      </c>
      <c r="C12" s="3">
        <v>3905</v>
      </c>
      <c r="D12" s="3">
        <f t="shared" si="0"/>
        <v>2882</v>
      </c>
      <c r="E12" s="3">
        <f t="shared" si="1"/>
        <v>980</v>
      </c>
      <c r="F12" s="14">
        <f t="shared" si="2"/>
        <v>43</v>
      </c>
      <c r="G12" s="16"/>
      <c r="H12" s="23"/>
    </row>
    <row r="13" spans="1:8" ht="15">
      <c r="A13" s="3" t="s">
        <v>395</v>
      </c>
      <c r="B13" s="3" t="s">
        <v>396</v>
      </c>
      <c r="C13" s="3">
        <v>68343</v>
      </c>
      <c r="D13" s="3">
        <f t="shared" si="0"/>
        <v>50438</v>
      </c>
      <c r="E13" s="3">
        <f>ROUND(D13*0.34,0)-1</f>
        <v>17148</v>
      </c>
      <c r="F13" s="14">
        <f t="shared" si="2"/>
        <v>757</v>
      </c>
      <c r="G13" s="16"/>
      <c r="H13" s="23"/>
    </row>
    <row r="14" spans="1:8" ht="15">
      <c r="A14" s="3" t="s">
        <v>397</v>
      </c>
      <c r="B14" s="3" t="s">
        <v>398</v>
      </c>
      <c r="C14" s="3">
        <v>3905</v>
      </c>
      <c r="D14" s="3">
        <f t="shared" si="0"/>
        <v>2882</v>
      </c>
      <c r="E14" s="3">
        <f t="shared" si="1"/>
        <v>980</v>
      </c>
      <c r="F14" s="14">
        <f t="shared" si="2"/>
        <v>43</v>
      </c>
      <c r="G14" s="16"/>
      <c r="H14" s="23"/>
    </row>
    <row r="15" spans="1:8" ht="15">
      <c r="A15" s="3" t="s">
        <v>399</v>
      </c>
      <c r="B15" s="3" t="s">
        <v>400</v>
      </c>
      <c r="C15" s="3">
        <v>75178</v>
      </c>
      <c r="D15" s="3">
        <f t="shared" si="0"/>
        <v>55482</v>
      </c>
      <c r="E15" s="3">
        <f t="shared" si="1"/>
        <v>18864</v>
      </c>
      <c r="F15" s="14">
        <f t="shared" si="2"/>
        <v>832</v>
      </c>
      <c r="G15" s="16"/>
      <c r="H15" s="23"/>
    </row>
    <row r="16" spans="1:8" ht="15">
      <c r="A16" s="3" t="s">
        <v>401</v>
      </c>
      <c r="B16" s="3" t="s">
        <v>402</v>
      </c>
      <c r="C16" s="3">
        <v>68343</v>
      </c>
      <c r="D16" s="3">
        <f t="shared" si="0"/>
        <v>50438</v>
      </c>
      <c r="E16" s="3">
        <f>ROUND(D16*0.34,0)-1</f>
        <v>17148</v>
      </c>
      <c r="F16" s="14">
        <f t="shared" si="2"/>
        <v>757</v>
      </c>
      <c r="G16" s="16"/>
      <c r="H16" s="23"/>
    </row>
    <row r="17" spans="1:8" ht="15">
      <c r="A17" s="3" t="s">
        <v>403</v>
      </c>
      <c r="B17" s="3" t="s">
        <v>404</v>
      </c>
      <c r="C17" s="3">
        <v>7811</v>
      </c>
      <c r="D17" s="3">
        <f t="shared" si="0"/>
        <v>5765</v>
      </c>
      <c r="E17" s="3">
        <f t="shared" si="1"/>
        <v>1960</v>
      </c>
      <c r="F17" s="14">
        <f t="shared" si="2"/>
        <v>86</v>
      </c>
      <c r="G17" s="16"/>
      <c r="H17" s="23"/>
    </row>
    <row r="18" spans="1:8" ht="15">
      <c r="A18" s="3" t="s">
        <v>405</v>
      </c>
      <c r="B18" s="3" t="s">
        <v>406</v>
      </c>
      <c r="C18" s="3">
        <v>85039</v>
      </c>
      <c r="D18" s="3">
        <f t="shared" si="0"/>
        <v>62759</v>
      </c>
      <c r="E18" s="3">
        <f>ROUND(D18*0.34,0)+1</f>
        <v>21339</v>
      </c>
      <c r="F18" s="14">
        <f t="shared" si="2"/>
        <v>941</v>
      </c>
      <c r="G18" s="16"/>
      <c r="H18" s="23"/>
    </row>
    <row r="19" spans="1:8" ht="15">
      <c r="A19" s="3" t="s">
        <v>407</v>
      </c>
      <c r="B19" s="3" t="s">
        <v>408</v>
      </c>
      <c r="C19" s="3">
        <v>1953</v>
      </c>
      <c r="D19" s="3">
        <f t="shared" si="0"/>
        <v>1441</v>
      </c>
      <c r="E19" s="3">
        <f t="shared" si="1"/>
        <v>490</v>
      </c>
      <c r="F19" s="14">
        <f t="shared" si="2"/>
        <v>22</v>
      </c>
      <c r="G19" s="16"/>
      <c r="H19" s="23"/>
    </row>
    <row r="20" spans="1:8" ht="15">
      <c r="A20" s="3" t="s">
        <v>409</v>
      </c>
      <c r="B20" s="3" t="s">
        <v>410</v>
      </c>
      <c r="C20" s="3">
        <v>48817</v>
      </c>
      <c r="D20" s="3">
        <f t="shared" si="0"/>
        <v>36027</v>
      </c>
      <c r="E20" s="3">
        <f>ROUND(D20*0.34,0)+1</f>
        <v>12250</v>
      </c>
      <c r="F20" s="14">
        <f t="shared" si="2"/>
        <v>540</v>
      </c>
      <c r="G20" s="16"/>
      <c r="H20" s="23"/>
    </row>
    <row r="21" spans="1:8" ht="15">
      <c r="A21" s="3" t="s">
        <v>411</v>
      </c>
      <c r="B21" s="3" t="s">
        <v>412</v>
      </c>
      <c r="C21" s="3">
        <v>78107</v>
      </c>
      <c r="D21" s="3">
        <f t="shared" si="0"/>
        <v>57644</v>
      </c>
      <c r="E21" s="3">
        <f>ROUND(D21*0.34,0)-1</f>
        <v>19598</v>
      </c>
      <c r="F21" s="14">
        <f t="shared" si="2"/>
        <v>865</v>
      </c>
      <c r="G21" s="16"/>
      <c r="H21" s="23"/>
    </row>
    <row r="22" spans="1:8" ht="15">
      <c r="A22" s="3" t="s">
        <v>413</v>
      </c>
      <c r="B22" s="3" t="s">
        <v>414</v>
      </c>
      <c r="C22" s="3">
        <v>89823</v>
      </c>
      <c r="D22" s="3">
        <f t="shared" si="0"/>
        <v>66290</v>
      </c>
      <c r="E22" s="3">
        <f t="shared" si="1"/>
        <v>22539</v>
      </c>
      <c r="F22" s="14">
        <f t="shared" si="2"/>
        <v>994</v>
      </c>
      <c r="G22" s="16"/>
      <c r="H22" s="23"/>
    </row>
    <row r="23" spans="1:8" ht="15">
      <c r="A23" s="3" t="s">
        <v>415</v>
      </c>
      <c r="B23" s="3" t="s">
        <v>416</v>
      </c>
      <c r="C23" s="3">
        <v>13669</v>
      </c>
      <c r="D23" s="3">
        <f t="shared" si="0"/>
        <v>10088</v>
      </c>
      <c r="E23" s="3">
        <f t="shared" si="1"/>
        <v>3430</v>
      </c>
      <c r="F23" s="14">
        <f t="shared" si="2"/>
        <v>151</v>
      </c>
      <c r="G23" s="16"/>
      <c r="H23" s="23"/>
    </row>
    <row r="24" spans="1:8" ht="15">
      <c r="A24" s="3" t="s">
        <v>417</v>
      </c>
      <c r="B24" s="3" t="s">
        <v>418</v>
      </c>
      <c r="C24" s="3">
        <v>80059</v>
      </c>
      <c r="D24" s="3">
        <f t="shared" si="0"/>
        <v>59084</v>
      </c>
      <c r="E24" s="3">
        <f t="shared" si="1"/>
        <v>20089</v>
      </c>
      <c r="F24" s="14">
        <f t="shared" si="2"/>
        <v>886</v>
      </c>
      <c r="G24" s="16"/>
      <c r="H24" s="23"/>
    </row>
    <row r="25" spans="1:8" ht="15">
      <c r="A25" s="3" t="s">
        <v>419</v>
      </c>
      <c r="B25" s="3" t="s">
        <v>420</v>
      </c>
      <c r="C25" s="3">
        <v>3905</v>
      </c>
      <c r="D25" s="3">
        <f t="shared" si="0"/>
        <v>2882</v>
      </c>
      <c r="E25" s="3">
        <f t="shared" si="1"/>
        <v>980</v>
      </c>
      <c r="F25" s="14">
        <f t="shared" si="2"/>
        <v>43</v>
      </c>
      <c r="G25" s="16"/>
      <c r="H25" s="23"/>
    </row>
    <row r="26" spans="1:8" ht="15">
      <c r="A26" s="3" t="s">
        <v>421</v>
      </c>
      <c r="B26" s="3" t="s">
        <v>422</v>
      </c>
      <c r="C26" s="3">
        <v>29290</v>
      </c>
      <c r="D26" s="3">
        <f t="shared" si="0"/>
        <v>21616</v>
      </c>
      <c r="E26" s="3">
        <f>ROUND(D26*0.34,0)+1</f>
        <v>7350</v>
      </c>
      <c r="F26" s="14">
        <f t="shared" si="2"/>
        <v>324</v>
      </c>
      <c r="G26" s="16"/>
      <c r="H26" s="23"/>
    </row>
    <row r="27" spans="1:8" ht="15">
      <c r="A27" s="3" t="s">
        <v>423</v>
      </c>
      <c r="B27" s="3" t="s">
        <v>424</v>
      </c>
      <c r="C27" s="3"/>
      <c r="D27" s="3"/>
      <c r="E27" s="3"/>
      <c r="F27" s="14"/>
      <c r="G27" s="16">
        <v>39053</v>
      </c>
      <c r="H27" s="23"/>
    </row>
    <row r="28" spans="1:10" ht="19.5" customHeight="1">
      <c r="A28" s="35" t="s">
        <v>46</v>
      </c>
      <c r="B28" s="35"/>
      <c r="C28" s="2">
        <f>SUM(C3:C27)</f>
        <v>1370870</v>
      </c>
      <c r="D28" s="2">
        <f>SUM(D3:D27)</f>
        <v>1011712</v>
      </c>
      <c r="E28" s="2">
        <f>SUM(E3:E27)</f>
        <v>343984</v>
      </c>
      <c r="F28" s="13">
        <f>SUM(F3:F27)</f>
        <v>15174</v>
      </c>
      <c r="G28" s="15">
        <f>SUM(G3:G27)</f>
        <v>42958</v>
      </c>
      <c r="H28" s="23"/>
      <c r="I28" s="19"/>
      <c r="J28" s="19"/>
    </row>
    <row r="29" spans="1:7" ht="15">
      <c r="A29" s="36" t="s">
        <v>793</v>
      </c>
      <c r="B29" s="37"/>
      <c r="C29" s="38">
        <f>C28+G28</f>
        <v>1413828</v>
      </c>
      <c r="D29" s="39"/>
      <c r="E29" s="39"/>
      <c r="F29" s="39"/>
      <c r="G29" s="40"/>
    </row>
  </sheetData>
  <sheetProtection selectLockedCells="1" selectUnlockedCells="1"/>
  <mergeCells count="4">
    <mergeCell ref="A1:G1"/>
    <mergeCell ref="A28:B28"/>
    <mergeCell ref="A29:B29"/>
    <mergeCell ref="C29:G29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I3" sqref="I3:K26"/>
    </sheetView>
  </sheetViews>
  <sheetFormatPr defaultColWidth="9.140625" defaultRowHeight="15"/>
  <cols>
    <col min="1" max="1" width="14.00390625" style="1" customWidth="1"/>
    <col min="2" max="2" width="107.28125" style="1" customWidth="1"/>
    <col min="3" max="3" width="9.281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425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7" t="s">
        <v>7</v>
      </c>
      <c r="H2" s="22"/>
    </row>
    <row r="3" spans="1:7" ht="15">
      <c r="A3" s="3" t="s">
        <v>426</v>
      </c>
      <c r="B3" s="3" t="s">
        <v>427</v>
      </c>
      <c r="C3" s="3">
        <v>4979</v>
      </c>
      <c r="D3" s="3">
        <f>ROUND(C3/1.355,0)</f>
        <v>3675</v>
      </c>
      <c r="E3" s="3">
        <f>ROUND(D3*0.34,0)-1</f>
        <v>1249</v>
      </c>
      <c r="F3" s="14">
        <f>ROUND(D3*0.015,0)</f>
        <v>55</v>
      </c>
      <c r="G3" s="16"/>
    </row>
    <row r="4" spans="1:7" ht="15">
      <c r="A4" s="3" t="s">
        <v>428</v>
      </c>
      <c r="B4" s="3" t="s">
        <v>429</v>
      </c>
      <c r="C4" s="3">
        <v>11716</v>
      </c>
      <c r="D4" s="3">
        <f aca="true" t="shared" si="0" ref="D4:D24">ROUND(C4/1.355,0)</f>
        <v>8646</v>
      </c>
      <c r="E4" s="3">
        <f aca="true" t="shared" si="1" ref="E4:E23">ROUND(D4*0.34,0)</f>
        <v>2940</v>
      </c>
      <c r="F4" s="14">
        <f aca="true" t="shared" si="2" ref="F4:F24">ROUND(D4*0.015,0)</f>
        <v>130</v>
      </c>
      <c r="G4" s="16"/>
    </row>
    <row r="5" spans="1:7" ht="15">
      <c r="A5" s="3" t="s">
        <v>430</v>
      </c>
      <c r="B5" s="3" t="s">
        <v>431</v>
      </c>
      <c r="C5" s="3">
        <v>33195</v>
      </c>
      <c r="D5" s="3">
        <f t="shared" si="0"/>
        <v>24498</v>
      </c>
      <c r="E5" s="3">
        <f>ROUND(D5*0.34,0)+1</f>
        <v>8330</v>
      </c>
      <c r="F5" s="14">
        <f t="shared" si="2"/>
        <v>367</v>
      </c>
      <c r="G5" s="16"/>
    </row>
    <row r="6" spans="1:7" ht="15">
      <c r="A6" s="3" t="s">
        <v>432</v>
      </c>
      <c r="B6" s="3" t="s">
        <v>433</v>
      </c>
      <c r="C6" s="3">
        <v>121065</v>
      </c>
      <c r="D6" s="3">
        <f t="shared" si="0"/>
        <v>89347</v>
      </c>
      <c r="E6" s="3">
        <f t="shared" si="1"/>
        <v>30378</v>
      </c>
      <c r="F6" s="14">
        <f t="shared" si="2"/>
        <v>1340</v>
      </c>
      <c r="G6" s="16"/>
    </row>
    <row r="7" spans="1:7" ht="15">
      <c r="A7" s="3" t="s">
        <v>434</v>
      </c>
      <c r="B7" s="3" t="s">
        <v>435</v>
      </c>
      <c r="C7" s="3">
        <v>9763</v>
      </c>
      <c r="D7" s="3">
        <f t="shared" si="0"/>
        <v>7205</v>
      </c>
      <c r="E7" s="3">
        <f t="shared" si="1"/>
        <v>2450</v>
      </c>
      <c r="F7" s="14">
        <f t="shared" si="2"/>
        <v>108</v>
      </c>
      <c r="G7" s="16"/>
    </row>
    <row r="8" spans="1:7" ht="15">
      <c r="A8" s="3" t="s">
        <v>436</v>
      </c>
      <c r="B8" s="3" t="s">
        <v>437</v>
      </c>
      <c r="C8" s="3">
        <v>19527</v>
      </c>
      <c r="D8" s="3">
        <f t="shared" si="0"/>
        <v>14411</v>
      </c>
      <c r="E8" s="3">
        <f t="shared" si="1"/>
        <v>4900</v>
      </c>
      <c r="F8" s="14">
        <f t="shared" si="2"/>
        <v>216</v>
      </c>
      <c r="G8" s="16"/>
    </row>
    <row r="9" spans="1:7" ht="15">
      <c r="A9" s="3" t="s">
        <v>438</v>
      </c>
      <c r="B9" s="3" t="s">
        <v>439</v>
      </c>
      <c r="C9" s="3">
        <v>99586</v>
      </c>
      <c r="D9" s="3">
        <f t="shared" si="0"/>
        <v>73495</v>
      </c>
      <c r="E9" s="3">
        <f>ROUND(D9*0.34,0)+1</f>
        <v>24989</v>
      </c>
      <c r="F9" s="14">
        <f t="shared" si="2"/>
        <v>1102</v>
      </c>
      <c r="G9" s="16"/>
    </row>
    <row r="10" spans="1:7" ht="15">
      <c r="A10" s="3" t="s">
        <v>440</v>
      </c>
      <c r="B10" s="3" t="s">
        <v>441</v>
      </c>
      <c r="C10" s="3">
        <v>66781</v>
      </c>
      <c r="D10" s="3">
        <f t="shared" si="0"/>
        <v>49285</v>
      </c>
      <c r="E10" s="3">
        <f t="shared" si="1"/>
        <v>16757</v>
      </c>
      <c r="F10" s="14">
        <f t="shared" si="2"/>
        <v>739</v>
      </c>
      <c r="G10" s="16"/>
    </row>
    <row r="11" spans="1:7" ht="15">
      <c r="A11" s="3" t="s">
        <v>442</v>
      </c>
      <c r="B11" s="3" t="s">
        <v>443</v>
      </c>
      <c r="C11" s="3">
        <v>70296</v>
      </c>
      <c r="D11" s="3">
        <f t="shared" si="0"/>
        <v>51879</v>
      </c>
      <c r="E11" s="3">
        <f t="shared" si="1"/>
        <v>17639</v>
      </c>
      <c r="F11" s="14">
        <f t="shared" si="2"/>
        <v>778</v>
      </c>
      <c r="G11" s="16"/>
    </row>
    <row r="12" spans="1:7" ht="15">
      <c r="A12" s="3" t="s">
        <v>444</v>
      </c>
      <c r="B12" s="3" t="s">
        <v>445</v>
      </c>
      <c r="C12" s="3">
        <v>9763</v>
      </c>
      <c r="D12" s="3">
        <f t="shared" si="0"/>
        <v>7205</v>
      </c>
      <c r="E12" s="3">
        <f t="shared" si="1"/>
        <v>2450</v>
      </c>
      <c r="F12" s="14">
        <f t="shared" si="2"/>
        <v>108</v>
      </c>
      <c r="G12" s="16"/>
    </row>
    <row r="13" spans="1:7" ht="15">
      <c r="A13" s="3" t="s">
        <v>446</v>
      </c>
      <c r="B13" s="3" t="s">
        <v>447</v>
      </c>
      <c r="C13" s="3">
        <v>31243</v>
      </c>
      <c r="D13" s="3">
        <f t="shared" si="0"/>
        <v>23058</v>
      </c>
      <c r="E13" s="3">
        <f>ROUND(D13*0.34,0)-1</f>
        <v>7839</v>
      </c>
      <c r="F13" s="14">
        <f t="shared" si="2"/>
        <v>346</v>
      </c>
      <c r="G13" s="16"/>
    </row>
    <row r="14" spans="1:7" ht="15">
      <c r="A14" s="3" t="s">
        <v>448</v>
      </c>
      <c r="B14" s="3" t="s">
        <v>449</v>
      </c>
      <c r="C14" s="3">
        <v>5858</v>
      </c>
      <c r="D14" s="3">
        <f t="shared" si="0"/>
        <v>4323</v>
      </c>
      <c r="E14" s="3">
        <f t="shared" si="1"/>
        <v>1470</v>
      </c>
      <c r="F14" s="14">
        <f t="shared" si="2"/>
        <v>65</v>
      </c>
      <c r="G14" s="16"/>
    </row>
    <row r="15" spans="1:7" ht="15">
      <c r="A15" s="3" t="s">
        <v>450</v>
      </c>
      <c r="B15" s="3" t="s">
        <v>451</v>
      </c>
      <c r="C15" s="3">
        <v>21479</v>
      </c>
      <c r="D15" s="3">
        <f t="shared" si="0"/>
        <v>15852</v>
      </c>
      <c r="E15" s="3">
        <f>ROUND(D15*0.34,0)-1</f>
        <v>5389</v>
      </c>
      <c r="F15" s="14">
        <f t="shared" si="2"/>
        <v>238</v>
      </c>
      <c r="G15" s="16"/>
    </row>
    <row r="16" spans="1:7" ht="15">
      <c r="A16" s="3" t="s">
        <v>452</v>
      </c>
      <c r="B16" s="3" t="s">
        <v>453</v>
      </c>
      <c r="C16" s="3">
        <v>210888</v>
      </c>
      <c r="D16" s="3">
        <f t="shared" si="0"/>
        <v>155637</v>
      </c>
      <c r="E16" s="3">
        <f>ROUND(D16*0.34,0)-1</f>
        <v>52916</v>
      </c>
      <c r="F16" s="14">
        <f t="shared" si="2"/>
        <v>2335</v>
      </c>
      <c r="G16" s="16"/>
    </row>
    <row r="17" spans="1:7" ht="15">
      <c r="A17" s="3" t="s">
        <v>454</v>
      </c>
      <c r="B17" s="3" t="s">
        <v>455</v>
      </c>
      <c r="C17" s="3">
        <v>29290</v>
      </c>
      <c r="D17" s="3">
        <f t="shared" si="0"/>
        <v>21616</v>
      </c>
      <c r="E17" s="3">
        <f>ROUND(D17*0.34,0)+1</f>
        <v>7350</v>
      </c>
      <c r="F17" s="14">
        <f t="shared" si="2"/>
        <v>324</v>
      </c>
      <c r="G17" s="16"/>
    </row>
    <row r="18" spans="1:7" ht="15">
      <c r="A18" s="3" t="s">
        <v>456</v>
      </c>
      <c r="B18" s="3" t="s">
        <v>457</v>
      </c>
      <c r="C18" s="3">
        <v>56627</v>
      </c>
      <c r="D18" s="3">
        <f t="shared" si="0"/>
        <v>41791</v>
      </c>
      <c r="E18" s="3">
        <f t="shared" si="1"/>
        <v>14209</v>
      </c>
      <c r="F18" s="14">
        <f t="shared" si="2"/>
        <v>627</v>
      </c>
      <c r="G18" s="16"/>
    </row>
    <row r="19" spans="1:7" ht="15">
      <c r="A19" s="3" t="s">
        <v>458</v>
      </c>
      <c r="B19" s="3" t="s">
        <v>459</v>
      </c>
      <c r="C19" s="3">
        <v>4686</v>
      </c>
      <c r="D19" s="3">
        <f t="shared" si="0"/>
        <v>3458</v>
      </c>
      <c r="E19" s="3">
        <f t="shared" si="1"/>
        <v>1176</v>
      </c>
      <c r="F19" s="14">
        <f t="shared" si="2"/>
        <v>52</v>
      </c>
      <c r="G19" s="16"/>
    </row>
    <row r="20" spans="1:7" ht="15">
      <c r="A20" s="3" t="s">
        <v>460</v>
      </c>
      <c r="B20" s="3" t="s">
        <v>461</v>
      </c>
      <c r="C20" s="3">
        <v>263805</v>
      </c>
      <c r="D20" s="3">
        <f t="shared" si="0"/>
        <v>194690</v>
      </c>
      <c r="E20" s="3">
        <f t="shared" si="1"/>
        <v>66195</v>
      </c>
      <c r="F20" s="14">
        <f t="shared" si="2"/>
        <v>2920</v>
      </c>
      <c r="G20" s="16"/>
    </row>
    <row r="21" spans="1:7" ht="15">
      <c r="A21" s="3" t="s">
        <v>462</v>
      </c>
      <c r="B21" s="3" t="s">
        <v>463</v>
      </c>
      <c r="C21" s="3">
        <v>19527</v>
      </c>
      <c r="D21" s="3">
        <f t="shared" si="0"/>
        <v>14411</v>
      </c>
      <c r="E21" s="3">
        <f t="shared" si="1"/>
        <v>4900</v>
      </c>
      <c r="F21" s="14">
        <f t="shared" si="2"/>
        <v>216</v>
      </c>
      <c r="G21" s="16"/>
    </row>
    <row r="22" spans="1:7" ht="15">
      <c r="A22" s="3" t="s">
        <v>464</v>
      </c>
      <c r="B22" s="3" t="s">
        <v>465</v>
      </c>
      <c r="C22" s="3">
        <v>140592</v>
      </c>
      <c r="D22" s="3">
        <f t="shared" si="0"/>
        <v>103758</v>
      </c>
      <c r="E22" s="3">
        <f t="shared" si="1"/>
        <v>35278</v>
      </c>
      <c r="F22" s="14">
        <f t="shared" si="2"/>
        <v>1556</v>
      </c>
      <c r="G22" s="16"/>
    </row>
    <row r="23" spans="1:7" ht="15">
      <c r="A23" s="3" t="s">
        <v>466</v>
      </c>
      <c r="B23" s="3" t="s">
        <v>467</v>
      </c>
      <c r="C23" s="3">
        <v>63462</v>
      </c>
      <c r="D23" s="3">
        <f t="shared" si="0"/>
        <v>46835</v>
      </c>
      <c r="E23" s="3">
        <f t="shared" si="1"/>
        <v>15924</v>
      </c>
      <c r="F23" s="14">
        <f t="shared" si="2"/>
        <v>703</v>
      </c>
      <c r="G23" s="16"/>
    </row>
    <row r="24" spans="1:7" ht="15">
      <c r="A24" s="3" t="s">
        <v>468</v>
      </c>
      <c r="B24" s="3" t="s">
        <v>469</v>
      </c>
      <c r="C24" s="3">
        <v>39053</v>
      </c>
      <c r="D24" s="3">
        <f t="shared" si="0"/>
        <v>28821</v>
      </c>
      <c r="E24" s="3">
        <f>ROUND(D24*0.34,0)+1</f>
        <v>9800</v>
      </c>
      <c r="F24" s="14">
        <f t="shared" si="2"/>
        <v>432</v>
      </c>
      <c r="G24" s="16"/>
    </row>
    <row r="25" spans="1:10" ht="19.5" customHeight="1">
      <c r="A25" s="35" t="s">
        <v>46</v>
      </c>
      <c r="B25" s="35"/>
      <c r="C25" s="2">
        <f>SUM(C3:C24)</f>
        <v>1333181</v>
      </c>
      <c r="D25" s="2">
        <f>SUM(D3:D24)</f>
        <v>983896</v>
      </c>
      <c r="E25" s="2">
        <f>SUM(E3:E24)</f>
        <v>334528</v>
      </c>
      <c r="F25" s="13">
        <f>SUM(F3:F24)</f>
        <v>14757</v>
      </c>
      <c r="G25" s="15">
        <f>SUM(G3:G24)</f>
        <v>0</v>
      </c>
      <c r="I25" s="19"/>
      <c r="J25" s="19"/>
    </row>
    <row r="26" spans="1:7" ht="15">
      <c r="A26" s="36" t="s">
        <v>793</v>
      </c>
      <c r="B26" s="37"/>
      <c r="C26" s="38">
        <f>C25+G25</f>
        <v>1333181</v>
      </c>
      <c r="D26" s="39"/>
      <c r="E26" s="39"/>
      <c r="F26" s="39"/>
      <c r="G26" s="40"/>
    </row>
  </sheetData>
  <sheetProtection selectLockedCells="1" selectUnlockedCells="1"/>
  <mergeCells count="4">
    <mergeCell ref="A1:G1"/>
    <mergeCell ref="A25:B25"/>
    <mergeCell ref="A26:B26"/>
    <mergeCell ref="C26:G26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22">
      <selection activeCell="I3" sqref="I3:K46"/>
    </sheetView>
  </sheetViews>
  <sheetFormatPr defaultColWidth="9.140625" defaultRowHeight="15"/>
  <cols>
    <col min="1" max="1" width="14.00390625" style="1" customWidth="1"/>
    <col min="2" max="2" width="139.140625" style="1" customWidth="1"/>
    <col min="3" max="3" width="9.28125" style="1" customWidth="1"/>
    <col min="4" max="4" width="15.28125" style="1" customWidth="1"/>
    <col min="5" max="5" width="17.57421875" style="1" customWidth="1"/>
    <col min="6" max="6" width="7.00390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470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471</v>
      </c>
      <c r="B3" s="3" t="s">
        <v>472</v>
      </c>
      <c r="C3" s="3">
        <v>19527</v>
      </c>
      <c r="D3" s="3">
        <f>ROUND(C3/1.355,0)</f>
        <v>14411</v>
      </c>
      <c r="E3" s="3">
        <f>ROUND(D3*0.34,0)</f>
        <v>4900</v>
      </c>
      <c r="F3" s="14">
        <f>ROUND(D3*0.015,0)</f>
        <v>216</v>
      </c>
      <c r="G3" s="16"/>
    </row>
    <row r="4" spans="1:7" ht="15">
      <c r="A4" s="3" t="s">
        <v>473</v>
      </c>
      <c r="B4" s="3" t="s">
        <v>474</v>
      </c>
      <c r="C4" s="3">
        <v>9763</v>
      </c>
      <c r="D4" s="3">
        <f aca="true" t="shared" si="0" ref="D4:D43">ROUND(C4/1.355,0)</f>
        <v>7205</v>
      </c>
      <c r="E4" s="3">
        <f>ROUND(D4*0.34,0)</f>
        <v>2450</v>
      </c>
      <c r="F4" s="14">
        <f aca="true" t="shared" si="1" ref="F4:F43">ROUND(D4*0.015,0)</f>
        <v>108</v>
      </c>
      <c r="G4" s="16"/>
    </row>
    <row r="5" spans="1:7" ht="15">
      <c r="A5" s="3" t="s">
        <v>475</v>
      </c>
      <c r="B5" s="3" t="s">
        <v>476</v>
      </c>
      <c r="C5" s="3">
        <v>19527</v>
      </c>
      <c r="D5" s="3">
        <f t="shared" si="0"/>
        <v>14411</v>
      </c>
      <c r="E5" s="3">
        <f>ROUND(D5*0.34,0)</f>
        <v>4900</v>
      </c>
      <c r="F5" s="14">
        <f t="shared" si="1"/>
        <v>216</v>
      </c>
      <c r="G5" s="16"/>
    </row>
    <row r="6" spans="1:7" ht="15">
      <c r="A6" s="3" t="s">
        <v>477</v>
      </c>
      <c r="B6" s="3" t="s">
        <v>478</v>
      </c>
      <c r="C6" s="3">
        <v>29290</v>
      </c>
      <c r="D6" s="3">
        <f t="shared" si="0"/>
        <v>21616</v>
      </c>
      <c r="E6" s="3">
        <f>ROUND(D6*0.34,0)+1</f>
        <v>7350</v>
      </c>
      <c r="F6" s="14">
        <f t="shared" si="1"/>
        <v>324</v>
      </c>
      <c r="G6" s="16"/>
    </row>
    <row r="7" spans="1:7" ht="15">
      <c r="A7" s="3" t="s">
        <v>479</v>
      </c>
      <c r="B7" s="3" t="s">
        <v>480</v>
      </c>
      <c r="C7" s="3">
        <v>39053</v>
      </c>
      <c r="D7" s="3">
        <f t="shared" si="0"/>
        <v>28821</v>
      </c>
      <c r="E7" s="3">
        <f>ROUND(D7*0.34,0)+1</f>
        <v>9800</v>
      </c>
      <c r="F7" s="14">
        <f t="shared" si="1"/>
        <v>432</v>
      </c>
      <c r="G7" s="16"/>
    </row>
    <row r="8" spans="1:7" ht="15">
      <c r="A8" s="3" t="s">
        <v>481</v>
      </c>
      <c r="B8" s="3" t="s">
        <v>482</v>
      </c>
      <c r="C8" s="3">
        <v>11716</v>
      </c>
      <c r="D8" s="3">
        <f t="shared" si="0"/>
        <v>8646</v>
      </c>
      <c r="E8" s="3">
        <f aca="true" t="shared" si="2" ref="E8:E13">ROUND(D8*0.34,0)</f>
        <v>2940</v>
      </c>
      <c r="F8" s="14">
        <f t="shared" si="1"/>
        <v>130</v>
      </c>
      <c r="G8" s="16"/>
    </row>
    <row r="9" spans="1:7" ht="15">
      <c r="A9" s="3" t="s">
        <v>483</v>
      </c>
      <c r="B9" s="3" t="s">
        <v>484</v>
      </c>
      <c r="C9" s="3">
        <v>70296</v>
      </c>
      <c r="D9" s="3">
        <f t="shared" si="0"/>
        <v>51879</v>
      </c>
      <c r="E9" s="3">
        <f t="shared" si="2"/>
        <v>17639</v>
      </c>
      <c r="F9" s="14">
        <f t="shared" si="1"/>
        <v>778</v>
      </c>
      <c r="G9" s="16"/>
    </row>
    <row r="10" spans="1:7" ht="15">
      <c r="A10" s="3" t="s">
        <v>485</v>
      </c>
      <c r="B10" s="3" t="s">
        <v>486</v>
      </c>
      <c r="C10" s="3">
        <v>56627</v>
      </c>
      <c r="D10" s="3">
        <f t="shared" si="0"/>
        <v>41791</v>
      </c>
      <c r="E10" s="3">
        <f t="shared" si="2"/>
        <v>14209</v>
      </c>
      <c r="F10" s="14">
        <f t="shared" si="1"/>
        <v>627</v>
      </c>
      <c r="G10" s="16"/>
    </row>
    <row r="11" spans="1:7" ht="15">
      <c r="A11" s="3" t="s">
        <v>487</v>
      </c>
      <c r="B11" s="3" t="s">
        <v>488</v>
      </c>
      <c r="C11" s="3">
        <v>126923</v>
      </c>
      <c r="D11" s="3">
        <f t="shared" si="0"/>
        <v>93670</v>
      </c>
      <c r="E11" s="3">
        <f t="shared" si="2"/>
        <v>31848</v>
      </c>
      <c r="F11" s="14">
        <f t="shared" si="1"/>
        <v>1405</v>
      </c>
      <c r="G11" s="16"/>
    </row>
    <row r="12" spans="1:7" ht="15">
      <c r="A12" s="3" t="s">
        <v>489</v>
      </c>
      <c r="B12" s="3" t="s">
        <v>490</v>
      </c>
      <c r="C12" s="3">
        <v>13669</v>
      </c>
      <c r="D12" s="3">
        <f t="shared" si="0"/>
        <v>10088</v>
      </c>
      <c r="E12" s="3">
        <f t="shared" si="2"/>
        <v>3430</v>
      </c>
      <c r="F12" s="14">
        <f t="shared" si="1"/>
        <v>151</v>
      </c>
      <c r="G12" s="16"/>
    </row>
    <row r="13" spans="1:7" ht="15">
      <c r="A13" s="3" t="s">
        <v>491</v>
      </c>
      <c r="B13" s="3" t="s">
        <v>492</v>
      </c>
      <c r="C13" s="3">
        <v>435445</v>
      </c>
      <c r="D13" s="3">
        <f t="shared" si="0"/>
        <v>321362</v>
      </c>
      <c r="E13" s="3">
        <f t="shared" si="2"/>
        <v>109263</v>
      </c>
      <c r="F13" s="14">
        <f t="shared" si="1"/>
        <v>4820</v>
      </c>
      <c r="G13" s="16"/>
    </row>
    <row r="14" spans="1:7" ht="15">
      <c r="A14" s="3" t="s">
        <v>493</v>
      </c>
      <c r="B14" s="3" t="s">
        <v>494</v>
      </c>
      <c r="C14" s="3">
        <v>33195</v>
      </c>
      <c r="D14" s="3">
        <f t="shared" si="0"/>
        <v>24498</v>
      </c>
      <c r="E14" s="3">
        <f>ROUND(D14*0.34,0)+1</f>
        <v>8330</v>
      </c>
      <c r="F14" s="14">
        <f t="shared" si="1"/>
        <v>367</v>
      </c>
      <c r="G14" s="16"/>
    </row>
    <row r="15" spans="1:7" ht="15">
      <c r="A15" s="3" t="s">
        <v>495</v>
      </c>
      <c r="B15" s="3" t="s">
        <v>496</v>
      </c>
      <c r="C15" s="3">
        <v>42959</v>
      </c>
      <c r="D15" s="3">
        <f t="shared" si="0"/>
        <v>31704</v>
      </c>
      <c r="E15" s="3">
        <f>ROUND(D15*0.34,0)</f>
        <v>10779</v>
      </c>
      <c r="F15" s="14">
        <f t="shared" si="1"/>
        <v>476</v>
      </c>
      <c r="G15" s="16"/>
    </row>
    <row r="16" spans="1:7" ht="15">
      <c r="A16" s="3" t="s">
        <v>497</v>
      </c>
      <c r="B16" s="3" t="s">
        <v>498</v>
      </c>
      <c r="C16" s="3">
        <v>64438</v>
      </c>
      <c r="D16" s="3">
        <f t="shared" si="0"/>
        <v>47556</v>
      </c>
      <c r="E16" s="3">
        <f>ROUND(D16*0.34,0)</f>
        <v>16169</v>
      </c>
      <c r="F16" s="14">
        <f t="shared" si="1"/>
        <v>713</v>
      </c>
      <c r="G16" s="16"/>
    </row>
    <row r="17" spans="1:7" ht="15">
      <c r="A17" s="3" t="s">
        <v>499</v>
      </c>
      <c r="B17" s="3" t="s">
        <v>500</v>
      </c>
      <c r="C17" s="3">
        <v>58580</v>
      </c>
      <c r="D17" s="3">
        <f t="shared" si="0"/>
        <v>43232</v>
      </c>
      <c r="E17" s="3">
        <f>ROUND(D17*0.34,0)+1</f>
        <v>14700</v>
      </c>
      <c r="F17" s="14">
        <f t="shared" si="1"/>
        <v>648</v>
      </c>
      <c r="G17" s="16"/>
    </row>
    <row r="18" spans="1:7" ht="15">
      <c r="A18" s="3" t="s">
        <v>501</v>
      </c>
      <c r="B18" s="3" t="s">
        <v>502</v>
      </c>
      <c r="C18" s="3">
        <v>5858</v>
      </c>
      <c r="D18" s="3">
        <f t="shared" si="0"/>
        <v>4323</v>
      </c>
      <c r="E18" s="3">
        <f>ROUND(D18*0.34,0)</f>
        <v>1470</v>
      </c>
      <c r="F18" s="14">
        <f t="shared" si="1"/>
        <v>65</v>
      </c>
      <c r="G18" s="16"/>
    </row>
    <row r="19" spans="1:7" ht="15">
      <c r="A19" s="3" t="s">
        <v>503</v>
      </c>
      <c r="B19" s="3" t="s">
        <v>504</v>
      </c>
      <c r="C19" s="3">
        <v>3905</v>
      </c>
      <c r="D19" s="3">
        <f t="shared" si="0"/>
        <v>2882</v>
      </c>
      <c r="E19" s="3">
        <f>ROUND(D19*0.34,0)</f>
        <v>980</v>
      </c>
      <c r="F19" s="14">
        <f t="shared" si="1"/>
        <v>43</v>
      </c>
      <c r="G19" s="16"/>
    </row>
    <row r="20" spans="1:7" ht="15">
      <c r="A20" s="3" t="s">
        <v>505</v>
      </c>
      <c r="B20" s="3" t="s">
        <v>506</v>
      </c>
      <c r="C20" s="3">
        <v>9763</v>
      </c>
      <c r="D20" s="3">
        <f t="shared" si="0"/>
        <v>7205</v>
      </c>
      <c r="E20" s="3">
        <f>ROUND(D20*0.34,0)</f>
        <v>2450</v>
      </c>
      <c r="F20" s="14">
        <f t="shared" si="1"/>
        <v>108</v>
      </c>
      <c r="G20" s="16"/>
    </row>
    <row r="21" spans="1:7" ht="15">
      <c r="A21" s="3" t="s">
        <v>507</v>
      </c>
      <c r="B21" s="3" t="s">
        <v>508</v>
      </c>
      <c r="C21" s="3">
        <v>34172</v>
      </c>
      <c r="D21" s="3">
        <f t="shared" si="0"/>
        <v>25219</v>
      </c>
      <c r="E21" s="3">
        <f>ROUND(D21*0.34,0)+1</f>
        <v>8575</v>
      </c>
      <c r="F21" s="14">
        <f t="shared" si="1"/>
        <v>378</v>
      </c>
      <c r="G21" s="16"/>
    </row>
    <row r="22" spans="1:7" ht="15">
      <c r="A22" s="3" t="s">
        <v>509</v>
      </c>
      <c r="B22" s="3" t="s">
        <v>510</v>
      </c>
      <c r="C22" s="3">
        <v>39053</v>
      </c>
      <c r="D22" s="3">
        <f t="shared" si="0"/>
        <v>28821</v>
      </c>
      <c r="E22" s="3">
        <f>ROUND(D22*0.34,0)+1</f>
        <v>9800</v>
      </c>
      <c r="F22" s="14">
        <f t="shared" si="1"/>
        <v>432</v>
      </c>
      <c r="G22" s="16"/>
    </row>
    <row r="23" spans="1:7" ht="15">
      <c r="A23" s="3" t="s">
        <v>511</v>
      </c>
      <c r="B23" s="3" t="s">
        <v>512</v>
      </c>
      <c r="C23" s="3"/>
      <c r="D23" s="3"/>
      <c r="E23" s="3"/>
      <c r="F23" s="14"/>
      <c r="G23" s="16">
        <v>9763</v>
      </c>
    </row>
    <row r="24" spans="1:7" ht="15">
      <c r="A24" s="3" t="s">
        <v>513</v>
      </c>
      <c r="B24" s="3" t="s">
        <v>514</v>
      </c>
      <c r="C24" s="3"/>
      <c r="D24" s="3"/>
      <c r="E24" s="3"/>
      <c r="F24" s="14"/>
      <c r="G24" s="16">
        <v>3905</v>
      </c>
    </row>
    <row r="25" spans="1:7" ht="15">
      <c r="A25" s="3" t="s">
        <v>515</v>
      </c>
      <c r="B25" s="3" t="s">
        <v>516</v>
      </c>
      <c r="C25" s="3">
        <v>318285</v>
      </c>
      <c r="D25" s="3">
        <f t="shared" si="0"/>
        <v>234897</v>
      </c>
      <c r="E25" s="3">
        <f>ROUND(D25*0.34,0)</f>
        <v>79865</v>
      </c>
      <c r="F25" s="14">
        <f t="shared" si="1"/>
        <v>3523</v>
      </c>
      <c r="G25" s="16"/>
    </row>
    <row r="26" spans="1:7" ht="15">
      <c r="A26" s="3" t="s">
        <v>517</v>
      </c>
      <c r="B26" s="3" t="s">
        <v>518</v>
      </c>
      <c r="C26" s="3">
        <v>66391</v>
      </c>
      <c r="D26" s="3">
        <f t="shared" si="0"/>
        <v>48997</v>
      </c>
      <c r="E26" s="3">
        <f>ROUND(D26*0.34,0)</f>
        <v>16659</v>
      </c>
      <c r="F26" s="14">
        <f t="shared" si="1"/>
        <v>735</v>
      </c>
      <c r="G26" s="16"/>
    </row>
    <row r="27" spans="1:7" ht="15">
      <c r="A27" s="3" t="s">
        <v>519</v>
      </c>
      <c r="B27" s="3" t="s">
        <v>520</v>
      </c>
      <c r="C27" s="3">
        <v>19527</v>
      </c>
      <c r="D27" s="3">
        <f t="shared" si="0"/>
        <v>14411</v>
      </c>
      <c r="E27" s="3">
        <f>ROUND(D27*0.34,0)</f>
        <v>4900</v>
      </c>
      <c r="F27" s="14">
        <f t="shared" si="1"/>
        <v>216</v>
      </c>
      <c r="G27" s="16"/>
    </row>
    <row r="28" spans="1:7" ht="15">
      <c r="A28" s="3" t="s">
        <v>521</v>
      </c>
      <c r="B28" s="3" t="s">
        <v>522</v>
      </c>
      <c r="C28" s="3">
        <v>54675</v>
      </c>
      <c r="D28" s="3">
        <f t="shared" si="0"/>
        <v>40351</v>
      </c>
      <c r="E28" s="3">
        <f>ROUND(D28*0.34,0)</f>
        <v>13719</v>
      </c>
      <c r="F28" s="14">
        <f t="shared" si="1"/>
        <v>605</v>
      </c>
      <c r="G28" s="16"/>
    </row>
    <row r="29" spans="1:7" ht="15">
      <c r="A29" s="3" t="s">
        <v>523</v>
      </c>
      <c r="B29" s="3" t="s">
        <v>524</v>
      </c>
      <c r="C29" s="3">
        <v>76154</v>
      </c>
      <c r="D29" s="3">
        <f t="shared" si="0"/>
        <v>56202</v>
      </c>
      <c r="E29" s="3">
        <f>ROUND(D29*0.34,0)</f>
        <v>19109</v>
      </c>
      <c r="F29" s="14">
        <f t="shared" si="1"/>
        <v>843</v>
      </c>
      <c r="G29" s="16"/>
    </row>
    <row r="30" spans="1:7" ht="15">
      <c r="A30" s="3" t="s">
        <v>525</v>
      </c>
      <c r="B30" s="3" t="s">
        <v>526</v>
      </c>
      <c r="C30" s="3">
        <v>35148</v>
      </c>
      <c r="D30" s="3">
        <f t="shared" si="0"/>
        <v>25939</v>
      </c>
      <c r="E30" s="3">
        <f>ROUND(D30*0.34,0)+1</f>
        <v>8820</v>
      </c>
      <c r="F30" s="14">
        <f t="shared" si="1"/>
        <v>389</v>
      </c>
      <c r="G30" s="16"/>
    </row>
    <row r="31" spans="1:7" ht="15">
      <c r="A31" s="3" t="s">
        <v>527</v>
      </c>
      <c r="B31" s="3" t="s">
        <v>528</v>
      </c>
      <c r="C31" s="3">
        <v>42959</v>
      </c>
      <c r="D31" s="3">
        <f t="shared" si="0"/>
        <v>31704</v>
      </c>
      <c r="E31" s="3">
        <f>ROUND(D31*0.34,0)</f>
        <v>10779</v>
      </c>
      <c r="F31" s="14">
        <f t="shared" si="1"/>
        <v>476</v>
      </c>
      <c r="G31" s="16"/>
    </row>
    <row r="32" spans="1:7" ht="15">
      <c r="A32" s="3" t="s">
        <v>529</v>
      </c>
      <c r="B32" s="3" t="s">
        <v>530</v>
      </c>
      <c r="C32" s="3">
        <v>14743</v>
      </c>
      <c r="D32" s="3">
        <f t="shared" si="0"/>
        <v>10880</v>
      </c>
      <c r="E32" s="3">
        <f>ROUND(D32*0.34,0)+1</f>
        <v>3700</v>
      </c>
      <c r="F32" s="14">
        <f t="shared" si="1"/>
        <v>163</v>
      </c>
      <c r="G32" s="16"/>
    </row>
    <row r="33" spans="1:7" ht="15">
      <c r="A33" s="3" t="s">
        <v>531</v>
      </c>
      <c r="B33" s="3" t="s">
        <v>532</v>
      </c>
      <c r="C33" s="3">
        <v>7811</v>
      </c>
      <c r="D33" s="3">
        <f t="shared" si="0"/>
        <v>5765</v>
      </c>
      <c r="E33" s="3">
        <f>ROUND(D33*0.34,0)</f>
        <v>1960</v>
      </c>
      <c r="F33" s="14">
        <f t="shared" si="1"/>
        <v>86</v>
      </c>
      <c r="G33" s="16"/>
    </row>
    <row r="34" spans="1:7" ht="15">
      <c r="A34" s="3" t="s">
        <v>533</v>
      </c>
      <c r="B34" s="3" t="s">
        <v>534</v>
      </c>
      <c r="C34" s="3">
        <v>42959</v>
      </c>
      <c r="D34" s="3">
        <f t="shared" si="0"/>
        <v>31704</v>
      </c>
      <c r="E34" s="3">
        <f>ROUND(D34*0.34,0)</f>
        <v>10779</v>
      </c>
      <c r="F34" s="14">
        <f t="shared" si="1"/>
        <v>476</v>
      </c>
      <c r="G34" s="16"/>
    </row>
    <row r="35" spans="1:7" ht="15">
      <c r="A35" s="3" t="s">
        <v>535</v>
      </c>
      <c r="B35" s="3" t="s">
        <v>536</v>
      </c>
      <c r="C35" s="3">
        <v>33195</v>
      </c>
      <c r="D35" s="3">
        <f t="shared" si="0"/>
        <v>24498</v>
      </c>
      <c r="E35" s="3">
        <f>ROUND(D35*0.34,0)+1</f>
        <v>8330</v>
      </c>
      <c r="F35" s="14">
        <f t="shared" si="1"/>
        <v>367</v>
      </c>
      <c r="G35" s="16"/>
    </row>
    <row r="36" spans="1:7" ht="15">
      <c r="A36" s="3" t="s">
        <v>537</v>
      </c>
      <c r="B36" s="3" t="s">
        <v>538</v>
      </c>
      <c r="C36" s="3">
        <v>39053</v>
      </c>
      <c r="D36" s="3">
        <f t="shared" si="0"/>
        <v>28821</v>
      </c>
      <c r="E36" s="3">
        <f>ROUND(D36*0.34,0)+1</f>
        <v>9800</v>
      </c>
      <c r="F36" s="14">
        <f t="shared" si="1"/>
        <v>432</v>
      </c>
      <c r="G36" s="16"/>
    </row>
    <row r="37" spans="1:7" ht="15">
      <c r="A37" s="3" t="s">
        <v>539</v>
      </c>
      <c r="B37" s="3" t="s">
        <v>540</v>
      </c>
      <c r="C37" s="3">
        <v>41006</v>
      </c>
      <c r="D37" s="3">
        <f t="shared" si="0"/>
        <v>30263</v>
      </c>
      <c r="E37" s="3">
        <f>ROUND(D37*0.34,0)</f>
        <v>10289</v>
      </c>
      <c r="F37" s="14">
        <f t="shared" si="1"/>
        <v>454</v>
      </c>
      <c r="G37" s="16"/>
    </row>
    <row r="38" spans="1:7" ht="15">
      <c r="A38" s="3" t="s">
        <v>541</v>
      </c>
      <c r="B38" s="3" t="s">
        <v>542</v>
      </c>
      <c r="C38" s="3">
        <v>31243</v>
      </c>
      <c r="D38" s="3">
        <f t="shared" si="0"/>
        <v>23058</v>
      </c>
      <c r="E38" s="3">
        <f>ROUND(D38*0.34,0)-1</f>
        <v>7839</v>
      </c>
      <c r="F38" s="14">
        <f t="shared" si="1"/>
        <v>346</v>
      </c>
      <c r="G38" s="16"/>
    </row>
    <row r="39" spans="1:7" ht="15">
      <c r="A39" s="3" t="s">
        <v>543</v>
      </c>
      <c r="B39" s="3" t="s">
        <v>544</v>
      </c>
      <c r="C39" s="3">
        <v>68343</v>
      </c>
      <c r="D39" s="3">
        <f t="shared" si="0"/>
        <v>50438</v>
      </c>
      <c r="E39" s="3">
        <f>ROUND(D39*0.34,0)-1</f>
        <v>17148</v>
      </c>
      <c r="F39" s="14">
        <f t="shared" si="1"/>
        <v>757</v>
      </c>
      <c r="G39" s="16"/>
    </row>
    <row r="40" spans="1:7" ht="15">
      <c r="A40" s="3" t="s">
        <v>545</v>
      </c>
      <c r="B40" s="3" t="s">
        <v>546</v>
      </c>
      <c r="C40" s="3">
        <v>9763</v>
      </c>
      <c r="D40" s="3">
        <f t="shared" si="0"/>
        <v>7205</v>
      </c>
      <c r="E40" s="3">
        <f>ROUND(D40*0.34,0)</f>
        <v>2450</v>
      </c>
      <c r="F40" s="14">
        <f t="shared" si="1"/>
        <v>108</v>
      </c>
      <c r="G40" s="16"/>
    </row>
    <row r="41" spans="1:7" ht="15">
      <c r="A41" s="3" t="s">
        <v>547</v>
      </c>
      <c r="B41" s="3" t="s">
        <v>548</v>
      </c>
      <c r="C41" s="3">
        <v>138639</v>
      </c>
      <c r="D41" s="3">
        <f t="shared" si="0"/>
        <v>102317</v>
      </c>
      <c r="E41" s="3">
        <f>ROUND(D41*0.34,0)+(-1)</f>
        <v>34787</v>
      </c>
      <c r="F41" s="14">
        <f t="shared" si="1"/>
        <v>1535</v>
      </c>
      <c r="G41" s="16"/>
    </row>
    <row r="42" spans="1:7" ht="15">
      <c r="A42" s="3" t="s">
        <v>549</v>
      </c>
      <c r="B42" s="3" t="s">
        <v>550</v>
      </c>
      <c r="C42" s="3">
        <v>23432</v>
      </c>
      <c r="D42" s="3">
        <f t="shared" si="0"/>
        <v>17293</v>
      </c>
      <c r="E42" s="3">
        <f>ROUND(D42*0.34,0)</f>
        <v>5880</v>
      </c>
      <c r="F42" s="14">
        <f t="shared" si="1"/>
        <v>259</v>
      </c>
      <c r="G42" s="16"/>
    </row>
    <row r="43" spans="1:7" ht="15">
      <c r="A43" s="3" t="s">
        <v>551</v>
      </c>
      <c r="B43" s="3" t="s">
        <v>552</v>
      </c>
      <c r="C43" s="3">
        <v>19527</v>
      </c>
      <c r="D43" s="3">
        <f t="shared" si="0"/>
        <v>14411</v>
      </c>
      <c r="E43" s="3">
        <f>ROUND(D43*0.34,0)</f>
        <v>4900</v>
      </c>
      <c r="F43" s="14">
        <f t="shared" si="1"/>
        <v>216</v>
      </c>
      <c r="G43" s="16"/>
    </row>
    <row r="44" spans="1:7" ht="19.5" customHeight="1">
      <c r="A44" s="35" t="s">
        <v>46</v>
      </c>
      <c r="B44" s="35"/>
      <c r="C44" s="2">
        <f>SUM(C3:C43)</f>
        <v>2206612</v>
      </c>
      <c r="D44" s="2">
        <f>SUM(D3:D43)</f>
        <v>1628494</v>
      </c>
      <c r="E44" s="2">
        <f>SUM(E3:E43)</f>
        <v>553695</v>
      </c>
      <c r="F44" s="13">
        <f>SUM(F3:F43)</f>
        <v>24423</v>
      </c>
      <c r="G44" s="15">
        <f>SUM(G3:G43)</f>
        <v>13668</v>
      </c>
    </row>
    <row r="45" spans="1:7" ht="15">
      <c r="A45" s="36" t="s">
        <v>793</v>
      </c>
      <c r="B45" s="37"/>
      <c r="C45" s="38">
        <f>C44+G44</f>
        <v>2220280</v>
      </c>
      <c r="D45" s="39"/>
      <c r="E45" s="39"/>
      <c r="F45" s="39"/>
      <c r="G45" s="40"/>
    </row>
  </sheetData>
  <sheetProtection selectLockedCells="1" selectUnlockedCells="1"/>
  <mergeCells count="4">
    <mergeCell ref="A1:G1"/>
    <mergeCell ref="A44:B44"/>
    <mergeCell ref="A45:B45"/>
    <mergeCell ref="C45:G4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6">
      <selection activeCell="P26" sqref="P26"/>
    </sheetView>
  </sheetViews>
  <sheetFormatPr defaultColWidth="9.140625" defaultRowHeight="15"/>
  <cols>
    <col min="1" max="1" width="14.00390625" style="1" customWidth="1"/>
    <col min="2" max="2" width="89.57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7.00390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553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554</v>
      </c>
      <c r="B3" s="3" t="s">
        <v>555</v>
      </c>
      <c r="C3" s="3">
        <v>9763</v>
      </c>
      <c r="D3" s="3">
        <f>ROUND(C3/1.355,0)</f>
        <v>7205</v>
      </c>
      <c r="E3" s="3">
        <f>ROUND(D3*0.34,0)</f>
        <v>2450</v>
      </c>
      <c r="F3" s="14">
        <f>ROUND(D3*0.015,0)</f>
        <v>108</v>
      </c>
      <c r="G3" s="16"/>
    </row>
    <row r="4" spans="1:7" ht="15">
      <c r="A4" s="3" t="s">
        <v>556</v>
      </c>
      <c r="B4" s="3" t="s">
        <v>557</v>
      </c>
      <c r="C4" s="3">
        <v>5858</v>
      </c>
      <c r="D4" s="3">
        <f aca="true" t="shared" si="0" ref="D4:D33">ROUND(C4/1.355,0)</f>
        <v>4323</v>
      </c>
      <c r="E4" s="3">
        <f aca="true" t="shared" si="1" ref="E4:E33">ROUND(D4*0.34,0)</f>
        <v>1470</v>
      </c>
      <c r="F4" s="14">
        <f aca="true" t="shared" si="2" ref="F4:F33">ROUND(D4*0.015,0)</f>
        <v>65</v>
      </c>
      <c r="G4" s="16"/>
    </row>
    <row r="5" spans="1:7" ht="15">
      <c r="A5" s="3" t="s">
        <v>558</v>
      </c>
      <c r="B5" s="3" t="s">
        <v>559</v>
      </c>
      <c r="C5" s="3">
        <v>9763</v>
      </c>
      <c r="D5" s="3">
        <f t="shared" si="0"/>
        <v>7205</v>
      </c>
      <c r="E5" s="3">
        <f t="shared" si="1"/>
        <v>2450</v>
      </c>
      <c r="F5" s="14">
        <f t="shared" si="2"/>
        <v>108</v>
      </c>
      <c r="G5" s="16"/>
    </row>
    <row r="6" spans="1:7" ht="15">
      <c r="A6" s="3" t="s">
        <v>560</v>
      </c>
      <c r="B6" s="3" t="s">
        <v>561</v>
      </c>
      <c r="C6" s="3">
        <v>19527</v>
      </c>
      <c r="D6" s="3">
        <f t="shared" si="0"/>
        <v>14411</v>
      </c>
      <c r="E6" s="3">
        <f t="shared" si="1"/>
        <v>4900</v>
      </c>
      <c r="F6" s="14">
        <f t="shared" si="2"/>
        <v>216</v>
      </c>
      <c r="G6" s="16"/>
    </row>
    <row r="7" spans="1:7" ht="15">
      <c r="A7" s="3" t="s">
        <v>562</v>
      </c>
      <c r="B7" s="3" t="s">
        <v>563</v>
      </c>
      <c r="C7" s="3">
        <v>33195</v>
      </c>
      <c r="D7" s="3">
        <f t="shared" si="0"/>
        <v>24498</v>
      </c>
      <c r="E7" s="3">
        <f>ROUND(D7*0.34,0)+1</f>
        <v>8330</v>
      </c>
      <c r="F7" s="14">
        <f t="shared" si="2"/>
        <v>367</v>
      </c>
      <c r="G7" s="16"/>
    </row>
    <row r="8" spans="1:7" ht="15">
      <c r="A8" s="3" t="s">
        <v>564</v>
      </c>
      <c r="B8" s="3" t="s">
        <v>565</v>
      </c>
      <c r="C8" s="3">
        <v>15621</v>
      </c>
      <c r="D8" s="3">
        <f t="shared" si="0"/>
        <v>11528</v>
      </c>
      <c r="E8" s="3">
        <f t="shared" si="1"/>
        <v>3920</v>
      </c>
      <c r="F8" s="14">
        <f t="shared" si="2"/>
        <v>173</v>
      </c>
      <c r="G8" s="16"/>
    </row>
    <row r="9" spans="1:7" ht="15">
      <c r="A9" s="3" t="s">
        <v>566</v>
      </c>
      <c r="B9" s="3" t="s">
        <v>567</v>
      </c>
      <c r="C9" s="3">
        <v>23432</v>
      </c>
      <c r="D9" s="3">
        <f t="shared" si="0"/>
        <v>17293</v>
      </c>
      <c r="E9" s="3">
        <f t="shared" si="1"/>
        <v>5880</v>
      </c>
      <c r="F9" s="14">
        <f t="shared" si="2"/>
        <v>259</v>
      </c>
      <c r="G9" s="16"/>
    </row>
    <row r="10" spans="1:7" ht="15">
      <c r="A10" s="3" t="s">
        <v>568</v>
      </c>
      <c r="B10" s="3" t="s">
        <v>569</v>
      </c>
      <c r="C10" s="3">
        <v>189409</v>
      </c>
      <c r="D10" s="3">
        <f t="shared" si="0"/>
        <v>139785</v>
      </c>
      <c r="E10" s="3">
        <f t="shared" si="1"/>
        <v>47527</v>
      </c>
      <c r="F10" s="14">
        <f t="shared" si="2"/>
        <v>2097</v>
      </c>
      <c r="G10" s="16"/>
    </row>
    <row r="11" spans="1:7" ht="15">
      <c r="A11" s="3" t="s">
        <v>570</v>
      </c>
      <c r="B11" s="3" t="s">
        <v>571</v>
      </c>
      <c r="C11" s="3">
        <v>337811</v>
      </c>
      <c r="D11" s="3">
        <f t="shared" si="0"/>
        <v>249307</v>
      </c>
      <c r="E11" s="3">
        <f t="shared" si="1"/>
        <v>84764</v>
      </c>
      <c r="F11" s="14">
        <f t="shared" si="2"/>
        <v>3740</v>
      </c>
      <c r="G11" s="16"/>
    </row>
    <row r="12" spans="1:7" ht="15">
      <c r="A12" s="3" t="s">
        <v>572</v>
      </c>
      <c r="B12" s="3" t="s">
        <v>573</v>
      </c>
      <c r="C12" s="3">
        <v>9666</v>
      </c>
      <c r="D12" s="3">
        <f t="shared" si="0"/>
        <v>7134</v>
      </c>
      <c r="E12" s="3">
        <f>ROUND(D12*0.34,0)-1</f>
        <v>2425</v>
      </c>
      <c r="F12" s="14">
        <f t="shared" si="2"/>
        <v>107</v>
      </c>
      <c r="G12" s="16"/>
    </row>
    <row r="13" spans="1:7" ht="15">
      <c r="A13" s="3" t="s">
        <v>574</v>
      </c>
      <c r="B13" s="3" t="s">
        <v>575</v>
      </c>
      <c r="C13" s="3">
        <v>330001</v>
      </c>
      <c r="D13" s="3">
        <f t="shared" si="0"/>
        <v>243543</v>
      </c>
      <c r="E13" s="3">
        <f t="shared" si="1"/>
        <v>82805</v>
      </c>
      <c r="F13" s="14">
        <f t="shared" si="2"/>
        <v>3653</v>
      </c>
      <c r="G13" s="16"/>
    </row>
    <row r="14" spans="1:7" ht="15">
      <c r="A14" s="3" t="s">
        <v>576</v>
      </c>
      <c r="B14" s="3" t="s">
        <v>577</v>
      </c>
      <c r="C14" s="3">
        <v>84160</v>
      </c>
      <c r="D14" s="3">
        <f t="shared" si="0"/>
        <v>62111</v>
      </c>
      <c r="E14" s="3">
        <f>ROUND(D14*0.34,0)-1</f>
        <v>21117</v>
      </c>
      <c r="F14" s="14">
        <f t="shared" si="2"/>
        <v>932</v>
      </c>
      <c r="G14" s="16"/>
    </row>
    <row r="15" spans="1:7" ht="15">
      <c r="A15" s="3" t="s">
        <v>578</v>
      </c>
      <c r="B15" s="3" t="s">
        <v>579</v>
      </c>
      <c r="C15" s="3">
        <v>156213</v>
      </c>
      <c r="D15" s="3">
        <f t="shared" si="0"/>
        <v>115286</v>
      </c>
      <c r="E15" s="3">
        <f>ROUND(D15*0.34,0)+1</f>
        <v>39198</v>
      </c>
      <c r="F15" s="14">
        <f t="shared" si="2"/>
        <v>1729</v>
      </c>
      <c r="G15" s="16"/>
    </row>
    <row r="16" spans="1:7" ht="15">
      <c r="A16" s="3" t="s">
        <v>580</v>
      </c>
      <c r="B16" s="3" t="s">
        <v>581</v>
      </c>
      <c r="C16" s="3">
        <v>9763</v>
      </c>
      <c r="D16" s="3">
        <f t="shared" si="0"/>
        <v>7205</v>
      </c>
      <c r="E16" s="3">
        <f t="shared" si="1"/>
        <v>2450</v>
      </c>
      <c r="F16" s="14">
        <f t="shared" si="2"/>
        <v>108</v>
      </c>
      <c r="G16" s="16"/>
    </row>
    <row r="17" spans="1:7" ht="15">
      <c r="A17" s="3" t="s">
        <v>582</v>
      </c>
      <c r="B17" s="3" t="s">
        <v>583</v>
      </c>
      <c r="C17" s="3">
        <v>4882</v>
      </c>
      <c r="D17" s="3">
        <f t="shared" si="0"/>
        <v>3603</v>
      </c>
      <c r="E17" s="3">
        <f t="shared" si="1"/>
        <v>1225</v>
      </c>
      <c r="F17" s="14">
        <f t="shared" si="2"/>
        <v>54</v>
      </c>
      <c r="G17" s="16"/>
    </row>
    <row r="18" spans="1:7" ht="15">
      <c r="A18" s="3" t="s">
        <v>584</v>
      </c>
      <c r="B18" s="3" t="s">
        <v>585</v>
      </c>
      <c r="C18" s="3">
        <v>3905</v>
      </c>
      <c r="D18" s="3">
        <f t="shared" si="0"/>
        <v>2882</v>
      </c>
      <c r="E18" s="3">
        <f t="shared" si="1"/>
        <v>980</v>
      </c>
      <c r="F18" s="14">
        <f t="shared" si="2"/>
        <v>43</v>
      </c>
      <c r="G18" s="16"/>
    </row>
    <row r="19" spans="1:7" ht="15">
      <c r="A19" s="3" t="s">
        <v>586</v>
      </c>
      <c r="B19" s="3" t="s">
        <v>587</v>
      </c>
      <c r="C19" s="3">
        <v>9763</v>
      </c>
      <c r="D19" s="3">
        <f t="shared" si="0"/>
        <v>7205</v>
      </c>
      <c r="E19" s="3">
        <f t="shared" si="1"/>
        <v>2450</v>
      </c>
      <c r="F19" s="14">
        <f t="shared" si="2"/>
        <v>108</v>
      </c>
      <c r="G19" s="16"/>
    </row>
    <row r="20" spans="1:7" ht="15">
      <c r="A20" s="3" t="s">
        <v>588</v>
      </c>
      <c r="B20" s="3" t="s">
        <v>589</v>
      </c>
      <c r="C20" s="3"/>
      <c r="D20" s="3"/>
      <c r="E20" s="3"/>
      <c r="F20" s="14"/>
      <c r="G20" s="21">
        <v>1953</v>
      </c>
    </row>
    <row r="21" spans="1:7" ht="15">
      <c r="A21" s="3" t="s">
        <v>590</v>
      </c>
      <c r="B21" s="3" t="s">
        <v>591</v>
      </c>
      <c r="C21" s="3">
        <v>52722</v>
      </c>
      <c r="D21" s="3">
        <f t="shared" si="0"/>
        <v>38909</v>
      </c>
      <c r="E21" s="3">
        <f t="shared" si="1"/>
        <v>13229</v>
      </c>
      <c r="F21" s="14">
        <f t="shared" si="2"/>
        <v>584</v>
      </c>
      <c r="G21" s="16"/>
    </row>
    <row r="22" spans="1:7" ht="15">
      <c r="A22" s="3" t="s">
        <v>592</v>
      </c>
      <c r="B22" s="3" t="s">
        <v>593</v>
      </c>
      <c r="C22" s="3">
        <v>1953</v>
      </c>
      <c r="D22" s="3">
        <f t="shared" si="0"/>
        <v>1441</v>
      </c>
      <c r="E22" s="3">
        <f t="shared" si="1"/>
        <v>490</v>
      </c>
      <c r="F22" s="14">
        <f t="shared" si="2"/>
        <v>22</v>
      </c>
      <c r="G22" s="16"/>
    </row>
    <row r="23" spans="1:7" ht="15">
      <c r="A23" s="3" t="s">
        <v>594</v>
      </c>
      <c r="B23" s="3" t="s">
        <v>595</v>
      </c>
      <c r="C23" s="3">
        <v>93728</v>
      </c>
      <c r="D23" s="3">
        <f t="shared" si="0"/>
        <v>69172</v>
      </c>
      <c r="E23" s="3">
        <f t="shared" si="1"/>
        <v>23518</v>
      </c>
      <c r="F23" s="14">
        <f t="shared" si="2"/>
        <v>1038</v>
      </c>
      <c r="G23" s="16"/>
    </row>
    <row r="24" spans="1:7" ht="15">
      <c r="A24" s="3" t="s">
        <v>596</v>
      </c>
      <c r="B24" s="3" t="s">
        <v>597</v>
      </c>
      <c r="C24" s="3">
        <v>7811</v>
      </c>
      <c r="D24" s="3">
        <f t="shared" si="0"/>
        <v>5765</v>
      </c>
      <c r="E24" s="3">
        <f t="shared" si="1"/>
        <v>1960</v>
      </c>
      <c r="F24" s="14">
        <f t="shared" si="2"/>
        <v>86</v>
      </c>
      <c r="G24" s="16"/>
    </row>
    <row r="25" spans="1:7" ht="15">
      <c r="A25" s="3" t="s">
        <v>598</v>
      </c>
      <c r="B25" s="3" t="s">
        <v>599</v>
      </c>
      <c r="C25" s="3">
        <v>21479</v>
      </c>
      <c r="D25" s="3">
        <f t="shared" si="0"/>
        <v>15852</v>
      </c>
      <c r="E25" s="3">
        <f>ROUND(D25*0.34,0)-1</f>
        <v>5389</v>
      </c>
      <c r="F25" s="14">
        <f t="shared" si="2"/>
        <v>238</v>
      </c>
      <c r="G25" s="16"/>
    </row>
    <row r="26" spans="1:7" ht="15">
      <c r="A26" s="3" t="s">
        <v>600</v>
      </c>
      <c r="B26" s="3" t="s">
        <v>601</v>
      </c>
      <c r="C26" s="3">
        <v>87870</v>
      </c>
      <c r="D26" s="3">
        <f t="shared" si="0"/>
        <v>64849</v>
      </c>
      <c r="E26" s="3">
        <f>ROUND(D26*0.34,0)-1</f>
        <v>22048</v>
      </c>
      <c r="F26" s="14">
        <f t="shared" si="2"/>
        <v>973</v>
      </c>
      <c r="G26" s="16"/>
    </row>
    <row r="27" spans="1:7" ht="15">
      <c r="A27" s="3" t="s">
        <v>602</v>
      </c>
      <c r="B27" s="3" t="s">
        <v>603</v>
      </c>
      <c r="C27" s="3">
        <v>5858</v>
      </c>
      <c r="D27" s="3">
        <f t="shared" si="0"/>
        <v>4323</v>
      </c>
      <c r="E27" s="3">
        <f t="shared" si="1"/>
        <v>1470</v>
      </c>
      <c r="F27" s="14">
        <f t="shared" si="2"/>
        <v>65</v>
      </c>
      <c r="G27" s="16"/>
    </row>
    <row r="28" spans="1:7" ht="15">
      <c r="A28" s="3" t="s">
        <v>606</v>
      </c>
      <c r="B28" s="3" t="s">
        <v>607</v>
      </c>
      <c r="C28" s="3">
        <v>9763</v>
      </c>
      <c r="D28" s="3">
        <f t="shared" si="0"/>
        <v>7205</v>
      </c>
      <c r="E28" s="3">
        <f t="shared" si="1"/>
        <v>2450</v>
      </c>
      <c r="F28" s="14">
        <f t="shared" si="2"/>
        <v>108</v>
      </c>
      <c r="G28" s="16"/>
    </row>
    <row r="29" spans="1:7" ht="15">
      <c r="A29" s="3" t="s">
        <v>608</v>
      </c>
      <c r="B29" s="3" t="s">
        <v>609</v>
      </c>
      <c r="C29" s="3">
        <v>1953</v>
      </c>
      <c r="D29" s="3">
        <f t="shared" si="0"/>
        <v>1441</v>
      </c>
      <c r="E29" s="3">
        <f t="shared" si="1"/>
        <v>490</v>
      </c>
      <c r="F29" s="14">
        <f t="shared" si="2"/>
        <v>22</v>
      </c>
      <c r="G29" s="16"/>
    </row>
    <row r="30" spans="1:7" ht="15">
      <c r="A30" s="3" t="s">
        <v>610</v>
      </c>
      <c r="B30" s="3" t="s">
        <v>611</v>
      </c>
      <c r="C30" s="3">
        <v>21479</v>
      </c>
      <c r="D30" s="3">
        <f t="shared" si="0"/>
        <v>15852</v>
      </c>
      <c r="E30" s="3">
        <f>ROUND(D30*0.34,0)-1</f>
        <v>5389</v>
      </c>
      <c r="F30" s="14">
        <f t="shared" si="2"/>
        <v>238</v>
      </c>
      <c r="G30" s="16"/>
    </row>
    <row r="31" spans="1:7" ht="15">
      <c r="A31" s="3" t="s">
        <v>612</v>
      </c>
      <c r="B31" s="3" t="s">
        <v>613</v>
      </c>
      <c r="C31" s="3">
        <v>13669</v>
      </c>
      <c r="D31" s="3">
        <f t="shared" si="0"/>
        <v>10088</v>
      </c>
      <c r="E31" s="3">
        <f t="shared" si="1"/>
        <v>3430</v>
      </c>
      <c r="F31" s="14">
        <f t="shared" si="2"/>
        <v>151</v>
      </c>
      <c r="G31" s="16"/>
    </row>
    <row r="32" spans="1:7" ht="15">
      <c r="A32" s="3" t="s">
        <v>614</v>
      </c>
      <c r="B32" s="3" t="s">
        <v>615</v>
      </c>
      <c r="C32" s="3">
        <v>41006</v>
      </c>
      <c r="D32" s="3">
        <f t="shared" si="0"/>
        <v>30263</v>
      </c>
      <c r="E32" s="3">
        <f t="shared" si="1"/>
        <v>10289</v>
      </c>
      <c r="F32" s="14">
        <f t="shared" si="2"/>
        <v>454</v>
      </c>
      <c r="G32" s="16"/>
    </row>
    <row r="33" spans="1:7" ht="15">
      <c r="A33" s="3" t="s">
        <v>616</v>
      </c>
      <c r="B33" s="3" t="s">
        <v>617</v>
      </c>
      <c r="C33" s="3">
        <v>19527</v>
      </c>
      <c r="D33" s="3">
        <f t="shared" si="0"/>
        <v>14411</v>
      </c>
      <c r="E33" s="3">
        <f t="shared" si="1"/>
        <v>4900</v>
      </c>
      <c r="F33" s="14">
        <f t="shared" si="2"/>
        <v>216</v>
      </c>
      <c r="G33" s="16"/>
    </row>
    <row r="34" spans="1:10" ht="19.5" customHeight="1">
      <c r="A34" s="35" t="s">
        <v>46</v>
      </c>
      <c r="B34" s="35"/>
      <c r="C34" s="2">
        <f>SUM(C3:C33)</f>
        <v>1631550</v>
      </c>
      <c r="D34" s="2">
        <f>SUM(D3:D33)</f>
        <v>1204095</v>
      </c>
      <c r="E34" s="2">
        <f>SUM(E3:E33)</f>
        <v>409393</v>
      </c>
      <c r="F34" s="13">
        <f>SUM(F3:F33)</f>
        <v>18062</v>
      </c>
      <c r="G34" s="15">
        <f>SUM(G3:G33)</f>
        <v>1953</v>
      </c>
      <c r="I34" s="19"/>
      <c r="J34" s="19"/>
    </row>
    <row r="35" spans="1:7" ht="15">
      <c r="A35" s="36" t="s">
        <v>793</v>
      </c>
      <c r="B35" s="37"/>
      <c r="C35" s="38">
        <f>C34+G34</f>
        <v>1633503</v>
      </c>
      <c r="D35" s="39"/>
      <c r="E35" s="39"/>
      <c r="F35" s="39"/>
      <c r="G35" s="40"/>
    </row>
  </sheetData>
  <sheetProtection selectLockedCells="1" selectUnlockedCells="1"/>
  <mergeCells count="4">
    <mergeCell ref="A1:G1"/>
    <mergeCell ref="A34:B34"/>
    <mergeCell ref="A35:B35"/>
    <mergeCell ref="C35:G3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6">
      <selection activeCell="M19" sqref="M19"/>
    </sheetView>
  </sheetViews>
  <sheetFormatPr defaultColWidth="9.140625" defaultRowHeight="15"/>
  <cols>
    <col min="1" max="1" width="14.00390625" style="1" customWidth="1"/>
    <col min="2" max="2" width="101.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7.00390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618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619</v>
      </c>
      <c r="B3" s="3" t="s">
        <v>620</v>
      </c>
      <c r="C3" s="3">
        <v>9763</v>
      </c>
      <c r="D3" s="3">
        <f>ROUND(C3/1.355,0)</f>
        <v>7205</v>
      </c>
      <c r="E3" s="3">
        <f>ROUND(D3*0.34,0)</f>
        <v>2450</v>
      </c>
      <c r="F3" s="14">
        <f>ROUND(D3*0.015,0)</f>
        <v>108</v>
      </c>
      <c r="G3" s="16"/>
    </row>
    <row r="4" spans="1:7" ht="15">
      <c r="A4" s="3" t="s">
        <v>621</v>
      </c>
      <c r="B4" s="3" t="s">
        <v>622</v>
      </c>
      <c r="C4" s="3">
        <v>19527</v>
      </c>
      <c r="D4" s="3">
        <f aca="true" t="shared" si="0" ref="D4:D17">ROUND(C4/1.35,0)</f>
        <v>14464</v>
      </c>
      <c r="E4" s="3">
        <f aca="true" t="shared" si="1" ref="E4:E29">ROUND(D4*0.34,0)</f>
        <v>4918</v>
      </c>
      <c r="F4" s="14">
        <f aca="true" t="shared" si="2" ref="F4:F17">ROUND(D4*0.01,0)</f>
        <v>145</v>
      </c>
      <c r="G4" s="16"/>
    </row>
    <row r="5" spans="1:7" ht="15">
      <c r="A5" s="3" t="s">
        <v>623</v>
      </c>
      <c r="B5" s="3" t="s">
        <v>624</v>
      </c>
      <c r="C5" s="3">
        <v>220651</v>
      </c>
      <c r="D5" s="3">
        <f t="shared" si="0"/>
        <v>163445</v>
      </c>
      <c r="E5" s="3">
        <f>ROUND(D5*0.34,0)+1</f>
        <v>55572</v>
      </c>
      <c r="F5" s="14">
        <f t="shared" si="2"/>
        <v>1634</v>
      </c>
      <c r="G5" s="16"/>
    </row>
    <row r="6" spans="1:7" ht="15">
      <c r="A6" s="3" t="s">
        <v>625</v>
      </c>
      <c r="B6" s="3" t="s">
        <v>626</v>
      </c>
      <c r="C6" s="3">
        <v>9763</v>
      </c>
      <c r="D6" s="3">
        <f t="shared" si="0"/>
        <v>7232</v>
      </c>
      <c r="E6" s="3">
        <f t="shared" si="1"/>
        <v>2459</v>
      </c>
      <c r="F6" s="14">
        <f t="shared" si="2"/>
        <v>72</v>
      </c>
      <c r="G6" s="16"/>
    </row>
    <row r="7" spans="1:7" ht="15">
      <c r="A7" s="3" t="s">
        <v>627</v>
      </c>
      <c r="B7" s="3" t="s">
        <v>628</v>
      </c>
      <c r="C7" s="3">
        <v>29290</v>
      </c>
      <c r="D7" s="3">
        <f t="shared" si="0"/>
        <v>21696</v>
      </c>
      <c r="E7" s="3">
        <f t="shared" si="1"/>
        <v>7377</v>
      </c>
      <c r="F7" s="14">
        <f t="shared" si="2"/>
        <v>217</v>
      </c>
      <c r="G7" s="16"/>
    </row>
    <row r="8" spans="1:7" ht="15">
      <c r="A8" s="3" t="s">
        <v>629</v>
      </c>
      <c r="B8" s="3" t="s">
        <v>630</v>
      </c>
      <c r="C8" s="3">
        <v>29095</v>
      </c>
      <c r="D8" s="3">
        <f t="shared" si="0"/>
        <v>21552</v>
      </c>
      <c r="E8" s="3">
        <f>ROUND(D8*0.34,0)-1</f>
        <v>7327</v>
      </c>
      <c r="F8" s="14">
        <f t="shared" si="2"/>
        <v>216</v>
      </c>
      <c r="G8" s="16"/>
    </row>
    <row r="9" spans="1:7" ht="15">
      <c r="A9" s="3" t="s">
        <v>631</v>
      </c>
      <c r="B9" s="3" t="s">
        <v>632</v>
      </c>
      <c r="C9" s="3">
        <v>2050</v>
      </c>
      <c r="D9" s="3">
        <f t="shared" si="0"/>
        <v>1519</v>
      </c>
      <c r="E9" s="3">
        <f t="shared" si="1"/>
        <v>516</v>
      </c>
      <c r="F9" s="14">
        <f t="shared" si="2"/>
        <v>15</v>
      </c>
      <c r="G9" s="16"/>
    </row>
    <row r="10" spans="1:7" ht="15">
      <c r="A10" s="3" t="s">
        <v>633</v>
      </c>
      <c r="B10" s="3" t="s">
        <v>634</v>
      </c>
      <c r="C10" s="3">
        <v>9763</v>
      </c>
      <c r="D10" s="3">
        <f t="shared" si="0"/>
        <v>7232</v>
      </c>
      <c r="E10" s="3">
        <f t="shared" si="1"/>
        <v>2459</v>
      </c>
      <c r="F10" s="14">
        <f t="shared" si="2"/>
        <v>72</v>
      </c>
      <c r="G10" s="16"/>
    </row>
    <row r="11" spans="1:7" ht="15">
      <c r="A11" s="3" t="s">
        <v>635</v>
      </c>
      <c r="B11" s="3" t="s">
        <v>636</v>
      </c>
      <c r="C11" s="3">
        <v>78107</v>
      </c>
      <c r="D11" s="3">
        <f t="shared" si="0"/>
        <v>57857</v>
      </c>
      <c r="E11" s="3">
        <f t="shared" si="1"/>
        <v>19671</v>
      </c>
      <c r="F11" s="14">
        <f t="shared" si="2"/>
        <v>579</v>
      </c>
      <c r="G11" s="16"/>
    </row>
    <row r="12" spans="1:7" ht="15">
      <c r="A12" s="3" t="s">
        <v>637</v>
      </c>
      <c r="B12" s="3" t="s">
        <v>638</v>
      </c>
      <c r="C12" s="3">
        <v>80059</v>
      </c>
      <c r="D12" s="3">
        <f t="shared" si="0"/>
        <v>59303</v>
      </c>
      <c r="E12" s="3">
        <f t="shared" si="1"/>
        <v>20163</v>
      </c>
      <c r="F12" s="14">
        <f t="shared" si="2"/>
        <v>593</v>
      </c>
      <c r="G12" s="16"/>
    </row>
    <row r="13" spans="1:7" ht="15">
      <c r="A13" s="3" t="s">
        <v>639</v>
      </c>
      <c r="B13" s="3" t="s">
        <v>640</v>
      </c>
      <c r="C13" s="3">
        <v>39053</v>
      </c>
      <c r="D13" s="3">
        <f t="shared" si="0"/>
        <v>28928</v>
      </c>
      <c r="E13" s="3">
        <f t="shared" si="1"/>
        <v>9836</v>
      </c>
      <c r="F13" s="14">
        <f t="shared" si="2"/>
        <v>289</v>
      </c>
      <c r="G13" s="16"/>
    </row>
    <row r="14" spans="1:7" ht="15">
      <c r="A14" s="3" t="s">
        <v>641</v>
      </c>
      <c r="B14" s="3" t="s">
        <v>642</v>
      </c>
      <c r="C14" s="3">
        <v>9763</v>
      </c>
      <c r="D14" s="3">
        <f t="shared" si="0"/>
        <v>7232</v>
      </c>
      <c r="E14" s="3">
        <f t="shared" si="1"/>
        <v>2459</v>
      </c>
      <c r="F14" s="14">
        <f t="shared" si="2"/>
        <v>72</v>
      </c>
      <c r="G14" s="16"/>
    </row>
    <row r="15" spans="1:7" ht="15">
      <c r="A15" s="3" t="s">
        <v>643</v>
      </c>
      <c r="B15" s="3" t="s">
        <v>644</v>
      </c>
      <c r="C15" s="3">
        <v>58482</v>
      </c>
      <c r="D15" s="3">
        <f t="shared" si="0"/>
        <v>43320</v>
      </c>
      <c r="E15" s="3">
        <f t="shared" si="1"/>
        <v>14729</v>
      </c>
      <c r="F15" s="14">
        <f t="shared" si="2"/>
        <v>433</v>
      </c>
      <c r="G15" s="16"/>
    </row>
    <row r="16" spans="1:7" ht="15">
      <c r="A16" s="3" t="s">
        <v>645</v>
      </c>
      <c r="B16" s="3" t="s">
        <v>646</v>
      </c>
      <c r="C16" s="3">
        <v>39053</v>
      </c>
      <c r="D16" s="3">
        <f t="shared" si="0"/>
        <v>28928</v>
      </c>
      <c r="E16" s="3">
        <f t="shared" si="1"/>
        <v>9836</v>
      </c>
      <c r="F16" s="14">
        <f t="shared" si="2"/>
        <v>289</v>
      </c>
      <c r="G16" s="16"/>
    </row>
    <row r="17" spans="1:7" ht="15">
      <c r="A17" s="3" t="s">
        <v>647</v>
      </c>
      <c r="B17" s="3" t="s">
        <v>648</v>
      </c>
      <c r="C17" s="3">
        <v>7811</v>
      </c>
      <c r="D17" s="3">
        <f t="shared" si="0"/>
        <v>5786</v>
      </c>
      <c r="E17" s="3">
        <f t="shared" si="1"/>
        <v>1967</v>
      </c>
      <c r="F17" s="14">
        <f t="shared" si="2"/>
        <v>58</v>
      </c>
      <c r="G17" s="16"/>
    </row>
    <row r="18" spans="1:7" ht="15">
      <c r="A18" s="3" t="s">
        <v>649</v>
      </c>
      <c r="B18" s="3" t="s">
        <v>650</v>
      </c>
      <c r="C18" s="3"/>
      <c r="D18" s="3"/>
      <c r="E18" s="3"/>
      <c r="F18" s="14"/>
      <c r="G18" s="21">
        <v>11716</v>
      </c>
    </row>
    <row r="19" spans="1:7" ht="15">
      <c r="A19" s="3" t="s">
        <v>651</v>
      </c>
      <c r="B19" s="3" t="s">
        <v>652</v>
      </c>
      <c r="C19" s="3">
        <v>72249</v>
      </c>
      <c r="D19" s="3">
        <f aca="true" t="shared" si="3" ref="D19:D30">ROUND(C19/1.35,0)</f>
        <v>53518</v>
      </c>
      <c r="E19" s="3">
        <f t="shared" si="1"/>
        <v>18196</v>
      </c>
      <c r="F19" s="14">
        <f aca="true" t="shared" si="4" ref="F19:F30">ROUND(D19*0.01,0)</f>
        <v>535</v>
      </c>
      <c r="G19" s="16"/>
    </row>
    <row r="20" spans="1:7" ht="15">
      <c r="A20" s="3" t="s">
        <v>653</v>
      </c>
      <c r="B20" s="3" t="s">
        <v>654</v>
      </c>
      <c r="C20" s="3">
        <v>62485</v>
      </c>
      <c r="D20" s="3">
        <f t="shared" si="3"/>
        <v>46285</v>
      </c>
      <c r="E20" s="3">
        <f t="shared" si="1"/>
        <v>15737</v>
      </c>
      <c r="F20" s="14">
        <f t="shared" si="4"/>
        <v>463</v>
      </c>
      <c r="G20" s="16"/>
    </row>
    <row r="21" spans="1:7" ht="15">
      <c r="A21" s="3" t="s">
        <v>655</v>
      </c>
      <c r="B21" s="3" t="s">
        <v>656</v>
      </c>
      <c r="C21" s="3">
        <v>152308</v>
      </c>
      <c r="D21" s="3">
        <f t="shared" si="3"/>
        <v>112821</v>
      </c>
      <c r="E21" s="3">
        <f t="shared" si="1"/>
        <v>38359</v>
      </c>
      <c r="F21" s="14">
        <f t="shared" si="4"/>
        <v>1128</v>
      </c>
      <c r="G21" s="16"/>
    </row>
    <row r="22" spans="1:7" ht="15">
      <c r="A22" s="3" t="s">
        <v>657</v>
      </c>
      <c r="B22" s="3" t="s">
        <v>658</v>
      </c>
      <c r="C22" s="3">
        <v>60533</v>
      </c>
      <c r="D22" s="3">
        <f t="shared" si="3"/>
        <v>44839</v>
      </c>
      <c r="E22" s="3">
        <f>ROUND(D22*0.34,0)+1</f>
        <v>15246</v>
      </c>
      <c r="F22" s="14">
        <f t="shared" si="4"/>
        <v>448</v>
      </c>
      <c r="G22" s="16"/>
    </row>
    <row r="23" spans="1:7" ht="15">
      <c r="A23" s="3" t="s">
        <v>659</v>
      </c>
      <c r="B23" s="3" t="s">
        <v>660</v>
      </c>
      <c r="C23" s="3">
        <v>273373</v>
      </c>
      <c r="D23" s="3">
        <f t="shared" si="3"/>
        <v>202499</v>
      </c>
      <c r="E23" s="3">
        <f>ROUND(D23*0.34,0)-1</f>
        <v>68849</v>
      </c>
      <c r="F23" s="14">
        <f t="shared" si="4"/>
        <v>2025</v>
      </c>
      <c r="G23" s="16"/>
    </row>
    <row r="24" spans="1:7" ht="15">
      <c r="A24" s="3" t="s">
        <v>661</v>
      </c>
      <c r="B24" s="3" t="s">
        <v>662</v>
      </c>
      <c r="C24" s="3">
        <v>21479</v>
      </c>
      <c r="D24" s="3">
        <f t="shared" si="3"/>
        <v>15910</v>
      </c>
      <c r="E24" s="3">
        <f>ROUND(D24*0.34,0)+1</f>
        <v>5410</v>
      </c>
      <c r="F24" s="14">
        <f t="shared" si="4"/>
        <v>159</v>
      </c>
      <c r="G24" s="16"/>
    </row>
    <row r="25" spans="1:7" ht="15">
      <c r="A25" s="3" t="s">
        <v>663</v>
      </c>
      <c r="B25" s="3" t="s">
        <v>664</v>
      </c>
      <c r="C25" s="3">
        <v>1953</v>
      </c>
      <c r="D25" s="3">
        <f t="shared" si="3"/>
        <v>1447</v>
      </c>
      <c r="E25" s="3">
        <f t="shared" si="1"/>
        <v>492</v>
      </c>
      <c r="F25" s="14">
        <f t="shared" si="4"/>
        <v>14</v>
      </c>
      <c r="G25" s="16"/>
    </row>
    <row r="26" spans="1:7" ht="15">
      <c r="A26" s="3" t="s">
        <v>665</v>
      </c>
      <c r="B26" s="3" t="s">
        <v>666</v>
      </c>
      <c r="C26" s="3">
        <v>3905</v>
      </c>
      <c r="D26" s="3">
        <f t="shared" si="3"/>
        <v>2893</v>
      </c>
      <c r="E26" s="3">
        <f>ROUND(D26*0.34,0)-1</f>
        <v>983</v>
      </c>
      <c r="F26" s="14">
        <f t="shared" si="4"/>
        <v>29</v>
      </c>
      <c r="G26" s="16"/>
    </row>
    <row r="27" spans="1:7" ht="15">
      <c r="A27" s="3" t="s">
        <v>667</v>
      </c>
      <c r="B27" s="3" t="s">
        <v>668</v>
      </c>
      <c r="C27" s="3">
        <v>19429</v>
      </c>
      <c r="D27" s="3">
        <f t="shared" si="3"/>
        <v>14392</v>
      </c>
      <c r="E27" s="3">
        <f t="shared" si="1"/>
        <v>4893</v>
      </c>
      <c r="F27" s="14">
        <f t="shared" si="4"/>
        <v>144</v>
      </c>
      <c r="G27" s="16"/>
    </row>
    <row r="28" spans="1:7" ht="15">
      <c r="A28" s="3" t="s">
        <v>669</v>
      </c>
      <c r="B28" s="3" t="s">
        <v>670</v>
      </c>
      <c r="C28" s="3">
        <v>29290</v>
      </c>
      <c r="D28" s="3">
        <f t="shared" si="3"/>
        <v>21696</v>
      </c>
      <c r="E28" s="3">
        <f t="shared" si="1"/>
        <v>7377</v>
      </c>
      <c r="F28" s="14">
        <f t="shared" si="4"/>
        <v>217</v>
      </c>
      <c r="G28" s="16"/>
    </row>
    <row r="29" spans="1:7" ht="15">
      <c r="A29" s="3" t="s">
        <v>671</v>
      </c>
      <c r="B29" s="3" t="s">
        <v>672</v>
      </c>
      <c r="C29" s="3">
        <v>62485</v>
      </c>
      <c r="D29" s="3">
        <f t="shared" si="3"/>
        <v>46285</v>
      </c>
      <c r="E29" s="3">
        <f t="shared" si="1"/>
        <v>15737</v>
      </c>
      <c r="F29" s="14">
        <f t="shared" si="4"/>
        <v>463</v>
      </c>
      <c r="G29" s="16"/>
    </row>
    <row r="30" spans="1:7" ht="15">
      <c r="A30" s="3" t="s">
        <v>673</v>
      </c>
      <c r="B30" s="3" t="s">
        <v>674</v>
      </c>
      <c r="C30" s="3">
        <v>4882</v>
      </c>
      <c r="D30" s="3">
        <f t="shared" si="3"/>
        <v>3616</v>
      </c>
      <c r="E30" s="3">
        <f>ROUND(D30*0.34,0)+1</f>
        <v>1230</v>
      </c>
      <c r="F30" s="14">
        <f t="shared" si="4"/>
        <v>36</v>
      </c>
      <c r="G30" s="16"/>
    </row>
    <row r="31" spans="1:10" ht="19.5" customHeight="1">
      <c r="A31" s="35" t="s">
        <v>46</v>
      </c>
      <c r="B31" s="35"/>
      <c r="C31" s="2">
        <f>SUM(C3:C30)</f>
        <v>1406601</v>
      </c>
      <c r="D31" s="2">
        <f>SUM(D3:D30)</f>
        <v>1041900</v>
      </c>
      <c r="E31" s="2">
        <f>SUM(E3:E30)</f>
        <v>354248</v>
      </c>
      <c r="F31" s="13">
        <f>SUM(F3:F30)</f>
        <v>10453</v>
      </c>
      <c r="G31" s="15">
        <f>SUM(G3:G30)</f>
        <v>11716</v>
      </c>
      <c r="I31" s="19"/>
      <c r="J31" s="19"/>
    </row>
    <row r="32" spans="1:7" ht="15">
      <c r="A32" s="36" t="s">
        <v>793</v>
      </c>
      <c r="B32" s="37"/>
      <c r="C32" s="38">
        <f>C31+G31</f>
        <v>1418317</v>
      </c>
      <c r="D32" s="39"/>
      <c r="E32" s="39"/>
      <c r="F32" s="39"/>
      <c r="G32" s="40"/>
    </row>
  </sheetData>
  <sheetProtection selectLockedCells="1" selectUnlockedCells="1"/>
  <mergeCells count="4">
    <mergeCell ref="A1:G1"/>
    <mergeCell ref="A31:B31"/>
    <mergeCell ref="A32:B32"/>
    <mergeCell ref="C32:G3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6">
      <selection activeCell="P31" sqref="P31"/>
    </sheetView>
  </sheetViews>
  <sheetFormatPr defaultColWidth="9.140625" defaultRowHeight="15"/>
  <cols>
    <col min="1" max="1" width="14.00390625" style="1" customWidth="1"/>
    <col min="2" max="2" width="103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7.00390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675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676</v>
      </c>
      <c r="B3" s="3" t="s">
        <v>677</v>
      </c>
      <c r="C3" s="3">
        <v>4882</v>
      </c>
      <c r="D3" s="3">
        <f>ROUND(C3/1.355,0)</f>
        <v>3603</v>
      </c>
      <c r="E3" s="3">
        <f>ROUND(D3*0.34,0)</f>
        <v>1225</v>
      </c>
      <c r="F3" s="14">
        <f>ROUND(D3*0.015,0)</f>
        <v>54</v>
      </c>
      <c r="G3" s="16"/>
    </row>
    <row r="4" spans="1:7" ht="15">
      <c r="A4" s="3" t="s">
        <v>678</v>
      </c>
      <c r="B4" s="3" t="s">
        <v>679</v>
      </c>
      <c r="C4" s="3">
        <v>4882</v>
      </c>
      <c r="D4" s="3">
        <f aca="true" t="shared" si="0" ref="D4:D41">ROUND(C4/1.355,0)</f>
        <v>3603</v>
      </c>
      <c r="E4" s="3">
        <f>ROUND(D4*0.34,0)</f>
        <v>1225</v>
      </c>
      <c r="F4" s="14">
        <f aca="true" t="shared" si="1" ref="F4:F41">ROUND(D4*0.015,0)</f>
        <v>54</v>
      </c>
      <c r="G4" s="16"/>
    </row>
    <row r="5" spans="1:7" ht="15">
      <c r="A5" s="3" t="s">
        <v>680</v>
      </c>
      <c r="B5" s="3" t="s">
        <v>681</v>
      </c>
      <c r="C5" s="3">
        <v>11716</v>
      </c>
      <c r="D5" s="3">
        <f t="shared" si="0"/>
        <v>8646</v>
      </c>
      <c r="E5" s="3">
        <f>ROUND(D5*0.34,0)</f>
        <v>2940</v>
      </c>
      <c r="F5" s="14">
        <f t="shared" si="1"/>
        <v>130</v>
      </c>
      <c r="G5" s="16"/>
    </row>
    <row r="6" spans="1:7" ht="15">
      <c r="A6" s="3" t="s">
        <v>682</v>
      </c>
      <c r="B6" s="3" t="s">
        <v>683</v>
      </c>
      <c r="C6" s="3">
        <v>39053</v>
      </c>
      <c r="D6" s="3">
        <f t="shared" si="0"/>
        <v>28821</v>
      </c>
      <c r="E6" s="3">
        <f>ROUND(D6*0.34,0)+(1)</f>
        <v>9800</v>
      </c>
      <c r="F6" s="14">
        <f t="shared" si="1"/>
        <v>432</v>
      </c>
      <c r="G6" s="16"/>
    </row>
    <row r="7" spans="1:7" ht="15">
      <c r="A7" s="3" t="s">
        <v>684</v>
      </c>
      <c r="B7" s="3" t="s">
        <v>685</v>
      </c>
      <c r="C7" s="3">
        <v>5858</v>
      </c>
      <c r="D7" s="3">
        <f t="shared" si="0"/>
        <v>4323</v>
      </c>
      <c r="E7" s="3">
        <f aca="true" t="shared" si="2" ref="E7:E12">ROUND(D7*0.34,0)</f>
        <v>1470</v>
      </c>
      <c r="F7" s="14">
        <f t="shared" si="1"/>
        <v>65</v>
      </c>
      <c r="G7" s="16"/>
    </row>
    <row r="8" spans="1:7" ht="15">
      <c r="A8" s="3" t="s">
        <v>686</v>
      </c>
      <c r="B8" s="3" t="s">
        <v>687</v>
      </c>
      <c r="C8" s="3">
        <v>40713</v>
      </c>
      <c r="D8" s="3">
        <f t="shared" si="0"/>
        <v>30046</v>
      </c>
      <c r="E8" s="3">
        <f t="shared" si="2"/>
        <v>10216</v>
      </c>
      <c r="F8" s="14">
        <f t="shared" si="1"/>
        <v>451</v>
      </c>
      <c r="G8" s="16"/>
    </row>
    <row r="9" spans="1:7" ht="15">
      <c r="A9" s="3" t="s">
        <v>688</v>
      </c>
      <c r="B9" s="3" t="s">
        <v>689</v>
      </c>
      <c r="C9" s="3">
        <v>106420</v>
      </c>
      <c r="D9" s="3">
        <f t="shared" si="0"/>
        <v>78539</v>
      </c>
      <c r="E9" s="3">
        <f t="shared" si="2"/>
        <v>26703</v>
      </c>
      <c r="F9" s="14">
        <f t="shared" si="1"/>
        <v>1178</v>
      </c>
      <c r="G9" s="16"/>
    </row>
    <row r="10" spans="1:7" ht="15">
      <c r="A10" s="3" t="s">
        <v>690</v>
      </c>
      <c r="B10" s="3" t="s">
        <v>691</v>
      </c>
      <c r="C10" s="3">
        <v>77033</v>
      </c>
      <c r="D10" s="3">
        <f t="shared" si="0"/>
        <v>56851</v>
      </c>
      <c r="E10" s="3">
        <f t="shared" si="2"/>
        <v>19329</v>
      </c>
      <c r="F10" s="14">
        <f t="shared" si="1"/>
        <v>853</v>
      </c>
      <c r="G10" s="16"/>
    </row>
    <row r="11" spans="1:7" ht="15">
      <c r="A11" s="3" t="s">
        <v>692</v>
      </c>
      <c r="B11" s="3" t="s">
        <v>693</v>
      </c>
      <c r="C11" s="3">
        <v>9763</v>
      </c>
      <c r="D11" s="3">
        <f t="shared" si="0"/>
        <v>7205</v>
      </c>
      <c r="E11" s="3">
        <f t="shared" si="2"/>
        <v>2450</v>
      </c>
      <c r="F11" s="14">
        <f t="shared" si="1"/>
        <v>108</v>
      </c>
      <c r="G11" s="16"/>
    </row>
    <row r="12" spans="1:7" ht="15">
      <c r="A12" s="3" t="s">
        <v>694</v>
      </c>
      <c r="B12" s="3" t="s">
        <v>695</v>
      </c>
      <c r="C12" s="3">
        <v>25385</v>
      </c>
      <c r="D12" s="3">
        <f t="shared" si="0"/>
        <v>18734</v>
      </c>
      <c r="E12" s="3">
        <f t="shared" si="2"/>
        <v>6370</v>
      </c>
      <c r="F12" s="14">
        <f t="shared" si="1"/>
        <v>281</v>
      </c>
      <c r="G12" s="16"/>
    </row>
    <row r="13" spans="1:7" ht="15">
      <c r="A13" s="3" t="s">
        <v>696</v>
      </c>
      <c r="B13" s="3" t="s">
        <v>697</v>
      </c>
      <c r="C13" s="3">
        <v>93630</v>
      </c>
      <c r="D13" s="3">
        <f t="shared" si="0"/>
        <v>69100</v>
      </c>
      <c r="E13" s="3">
        <f>ROUND(D13*0.34,0)-1</f>
        <v>23493</v>
      </c>
      <c r="F13" s="14">
        <f t="shared" si="1"/>
        <v>1037</v>
      </c>
      <c r="G13" s="16"/>
    </row>
    <row r="14" spans="1:7" ht="15">
      <c r="A14" s="3" t="s">
        <v>698</v>
      </c>
      <c r="B14" s="3" t="s">
        <v>699</v>
      </c>
      <c r="C14" s="3">
        <v>52624</v>
      </c>
      <c r="D14" s="3">
        <f t="shared" si="0"/>
        <v>38837</v>
      </c>
      <c r="E14" s="3">
        <f>ROUND(D14*0.34,0)-1</f>
        <v>13204</v>
      </c>
      <c r="F14" s="14">
        <f t="shared" si="1"/>
        <v>583</v>
      </c>
      <c r="G14" s="16"/>
    </row>
    <row r="15" spans="1:7" ht="15">
      <c r="A15" s="3" t="s">
        <v>700</v>
      </c>
      <c r="B15" s="3" t="s">
        <v>701</v>
      </c>
      <c r="C15" s="3">
        <v>3905</v>
      </c>
      <c r="D15" s="3">
        <f t="shared" si="0"/>
        <v>2882</v>
      </c>
      <c r="E15" s="3">
        <f>ROUND(D15*0.34,0)</f>
        <v>980</v>
      </c>
      <c r="F15" s="14">
        <f t="shared" si="1"/>
        <v>43</v>
      </c>
      <c r="G15" s="16"/>
    </row>
    <row r="16" spans="1:7" ht="15">
      <c r="A16" s="3" t="s">
        <v>702</v>
      </c>
      <c r="B16" s="3" t="s">
        <v>703</v>
      </c>
      <c r="C16" s="3">
        <v>19527</v>
      </c>
      <c r="D16" s="3">
        <f t="shared" si="0"/>
        <v>14411</v>
      </c>
      <c r="E16" s="3">
        <f>ROUND(D16*0.34,0)</f>
        <v>4900</v>
      </c>
      <c r="F16" s="14">
        <f t="shared" si="1"/>
        <v>216</v>
      </c>
      <c r="G16" s="16"/>
    </row>
    <row r="17" spans="1:7" ht="15">
      <c r="A17" s="3" t="s">
        <v>704</v>
      </c>
      <c r="B17" s="3" t="s">
        <v>705</v>
      </c>
      <c r="C17" s="3">
        <v>48817</v>
      </c>
      <c r="D17" s="3">
        <f t="shared" si="0"/>
        <v>36027</v>
      </c>
      <c r="E17" s="3">
        <f>ROUND(D17*0.34,0)+(1)</f>
        <v>12250</v>
      </c>
      <c r="F17" s="14">
        <f t="shared" si="1"/>
        <v>540</v>
      </c>
      <c r="G17" s="16"/>
    </row>
    <row r="18" spans="1:7" ht="15">
      <c r="A18" s="3" t="s">
        <v>706</v>
      </c>
      <c r="B18" s="3" t="s">
        <v>707</v>
      </c>
      <c r="C18" s="3">
        <v>165977</v>
      </c>
      <c r="D18" s="3">
        <f t="shared" si="0"/>
        <v>122492</v>
      </c>
      <c r="E18" s="3">
        <f>ROUND(D18*0.34,0)+(1)</f>
        <v>41648</v>
      </c>
      <c r="F18" s="14">
        <f t="shared" si="1"/>
        <v>1837</v>
      </c>
      <c r="G18" s="16"/>
    </row>
    <row r="19" spans="1:7" ht="15">
      <c r="A19" s="3" t="s">
        <v>708</v>
      </c>
      <c r="B19" s="3" t="s">
        <v>709</v>
      </c>
      <c r="C19" s="3">
        <v>97633</v>
      </c>
      <c r="D19" s="3">
        <f t="shared" si="0"/>
        <v>72054</v>
      </c>
      <c r="E19" s="3">
        <f>ROUND(D19*0.34,0)</f>
        <v>24498</v>
      </c>
      <c r="F19" s="14">
        <f t="shared" si="1"/>
        <v>1081</v>
      </c>
      <c r="G19" s="16"/>
    </row>
    <row r="20" spans="1:7" ht="15">
      <c r="A20" s="3" t="s">
        <v>710</v>
      </c>
      <c r="B20" s="3" t="s">
        <v>711</v>
      </c>
      <c r="C20" s="3">
        <v>113255</v>
      </c>
      <c r="D20" s="3">
        <f t="shared" si="0"/>
        <v>83583</v>
      </c>
      <c r="E20" s="3">
        <f>ROUND(D20*0.34,0)</f>
        <v>28418</v>
      </c>
      <c r="F20" s="14">
        <f t="shared" si="1"/>
        <v>1254</v>
      </c>
      <c r="G20" s="16"/>
    </row>
    <row r="21" spans="1:7" ht="15">
      <c r="A21" s="3" t="s">
        <v>712</v>
      </c>
      <c r="B21" s="3" t="s">
        <v>713</v>
      </c>
      <c r="C21" s="3">
        <v>72249</v>
      </c>
      <c r="D21" s="3">
        <f t="shared" si="0"/>
        <v>53320</v>
      </c>
      <c r="E21" s="3">
        <f>ROUND(D21*0.34,0)</f>
        <v>18129</v>
      </c>
      <c r="F21" s="14">
        <f t="shared" si="1"/>
        <v>800</v>
      </c>
      <c r="G21" s="16"/>
    </row>
    <row r="22" spans="1:7" ht="15">
      <c r="A22" s="3" t="s">
        <v>714</v>
      </c>
      <c r="B22" s="3" t="s">
        <v>715</v>
      </c>
      <c r="C22" s="3">
        <v>9763</v>
      </c>
      <c r="D22" s="3">
        <f t="shared" si="0"/>
        <v>7205</v>
      </c>
      <c r="E22" s="3">
        <f>ROUND(D22*0.34,0)</f>
        <v>2450</v>
      </c>
      <c r="F22" s="14">
        <f t="shared" si="1"/>
        <v>108</v>
      </c>
      <c r="G22" s="16"/>
    </row>
    <row r="23" spans="1:7" ht="15">
      <c r="A23" s="3" t="s">
        <v>716</v>
      </c>
      <c r="B23" s="3" t="s">
        <v>717</v>
      </c>
      <c r="C23" s="3">
        <v>29290</v>
      </c>
      <c r="D23" s="3">
        <f t="shared" si="0"/>
        <v>21616</v>
      </c>
      <c r="E23" s="3">
        <f>ROUND(D23*0.34,0)+(1)</f>
        <v>7350</v>
      </c>
      <c r="F23" s="14">
        <f t="shared" si="1"/>
        <v>324</v>
      </c>
      <c r="G23" s="16"/>
    </row>
    <row r="24" spans="1:7" ht="15">
      <c r="A24" s="3" t="s">
        <v>718</v>
      </c>
      <c r="B24" s="3" t="s">
        <v>719</v>
      </c>
      <c r="C24" s="3">
        <v>27337</v>
      </c>
      <c r="D24" s="3">
        <f t="shared" si="0"/>
        <v>20175</v>
      </c>
      <c r="E24" s="3">
        <f>ROUND(D24*0.34,0)-1</f>
        <v>6859</v>
      </c>
      <c r="F24" s="14">
        <f t="shared" si="1"/>
        <v>303</v>
      </c>
      <c r="G24" s="16"/>
    </row>
    <row r="25" spans="1:7" ht="15">
      <c r="A25" s="3" t="s">
        <v>720</v>
      </c>
      <c r="B25" s="3" t="s">
        <v>721</v>
      </c>
      <c r="C25" s="3">
        <v>9763</v>
      </c>
      <c r="D25" s="3">
        <f t="shared" si="0"/>
        <v>7205</v>
      </c>
      <c r="E25" s="3">
        <f>ROUND(D25*0.34,0)</f>
        <v>2450</v>
      </c>
      <c r="F25" s="14">
        <f t="shared" si="1"/>
        <v>108</v>
      </c>
      <c r="G25" s="16"/>
    </row>
    <row r="26" spans="1:7" ht="15">
      <c r="A26" s="3" t="s">
        <v>722</v>
      </c>
      <c r="B26" s="3" t="s">
        <v>723</v>
      </c>
      <c r="C26" s="3">
        <v>3905</v>
      </c>
      <c r="D26" s="3">
        <f t="shared" si="0"/>
        <v>2882</v>
      </c>
      <c r="E26" s="3">
        <f>ROUND(D26*0.34,0)</f>
        <v>980</v>
      </c>
      <c r="F26" s="14">
        <f t="shared" si="1"/>
        <v>43</v>
      </c>
      <c r="G26" s="16"/>
    </row>
    <row r="27" spans="1:7" ht="15">
      <c r="A27" s="3" t="s">
        <v>724</v>
      </c>
      <c r="B27" s="3" t="s">
        <v>725</v>
      </c>
      <c r="C27" s="3">
        <v>146450</v>
      </c>
      <c r="D27" s="3">
        <f t="shared" si="0"/>
        <v>108081</v>
      </c>
      <c r="E27" s="3">
        <f>ROUND(D27*0.34,0)</f>
        <v>36748</v>
      </c>
      <c r="F27" s="14">
        <f t="shared" si="1"/>
        <v>1621</v>
      </c>
      <c r="G27" s="16"/>
    </row>
    <row r="28" spans="1:7" ht="15">
      <c r="A28" s="3" t="s">
        <v>726</v>
      </c>
      <c r="B28" s="3" t="s">
        <v>727</v>
      </c>
      <c r="C28" s="3">
        <v>39053</v>
      </c>
      <c r="D28" s="3">
        <f t="shared" si="0"/>
        <v>28821</v>
      </c>
      <c r="E28" s="3">
        <f>ROUND(D28*0.34,0)+(1)</f>
        <v>9800</v>
      </c>
      <c r="F28" s="14">
        <f t="shared" si="1"/>
        <v>432</v>
      </c>
      <c r="G28" s="16"/>
    </row>
    <row r="29" spans="1:7" ht="15">
      <c r="A29" s="3" t="s">
        <v>728</v>
      </c>
      <c r="B29" s="3" t="s">
        <v>729</v>
      </c>
      <c r="C29" s="3">
        <v>58580</v>
      </c>
      <c r="D29" s="3">
        <f t="shared" si="0"/>
        <v>43232</v>
      </c>
      <c r="E29" s="3">
        <f>ROUND(D29*0.34,0)+(1)</f>
        <v>14700</v>
      </c>
      <c r="F29" s="14">
        <f t="shared" si="1"/>
        <v>648</v>
      </c>
      <c r="G29" s="16"/>
    </row>
    <row r="30" spans="1:7" ht="15">
      <c r="A30" s="3" t="s">
        <v>730</v>
      </c>
      <c r="B30" s="3" t="s">
        <v>731</v>
      </c>
      <c r="C30" s="3">
        <v>58580</v>
      </c>
      <c r="D30" s="3">
        <f t="shared" si="0"/>
        <v>43232</v>
      </c>
      <c r="E30" s="3">
        <f>ROUND(D30*0.34,0)+(1)</f>
        <v>14700</v>
      </c>
      <c r="F30" s="14">
        <f t="shared" si="1"/>
        <v>648</v>
      </c>
      <c r="G30" s="16"/>
    </row>
    <row r="31" spans="1:7" ht="15">
      <c r="A31" s="3" t="s">
        <v>732</v>
      </c>
      <c r="B31" s="3" t="s">
        <v>733</v>
      </c>
      <c r="C31" s="3">
        <v>7811</v>
      </c>
      <c r="D31" s="3">
        <f t="shared" si="0"/>
        <v>5765</v>
      </c>
      <c r="E31" s="3">
        <f>ROUND(D31*0.34,0)</f>
        <v>1960</v>
      </c>
      <c r="F31" s="14">
        <f t="shared" si="1"/>
        <v>86</v>
      </c>
      <c r="G31" s="16"/>
    </row>
    <row r="32" spans="1:7" ht="15">
      <c r="A32" s="3" t="s">
        <v>734</v>
      </c>
      <c r="B32" s="3" t="s">
        <v>735</v>
      </c>
      <c r="C32" s="3"/>
      <c r="D32" s="3"/>
      <c r="E32" s="3"/>
      <c r="F32" s="14">
        <f t="shared" si="1"/>
        <v>0</v>
      </c>
      <c r="G32" s="21">
        <v>9763</v>
      </c>
    </row>
    <row r="33" spans="1:7" ht="15">
      <c r="A33" s="3" t="s">
        <v>736</v>
      </c>
      <c r="B33" s="3" t="s">
        <v>737</v>
      </c>
      <c r="C33" s="3">
        <v>39053</v>
      </c>
      <c r="D33" s="3">
        <f t="shared" si="0"/>
        <v>28821</v>
      </c>
      <c r="E33" s="3">
        <f>ROUND(D33*0.34,0)+(1)</f>
        <v>9800</v>
      </c>
      <c r="F33" s="14">
        <f t="shared" si="1"/>
        <v>432</v>
      </c>
      <c r="G33" s="16"/>
    </row>
    <row r="34" spans="1:7" ht="15">
      <c r="A34" s="3" t="s">
        <v>738</v>
      </c>
      <c r="B34" s="3" t="s">
        <v>739</v>
      </c>
      <c r="C34" s="3">
        <v>19527</v>
      </c>
      <c r="D34" s="3">
        <f t="shared" si="0"/>
        <v>14411</v>
      </c>
      <c r="E34" s="3">
        <f>ROUND(D34*0.34,0)</f>
        <v>4900</v>
      </c>
      <c r="F34" s="14">
        <f t="shared" si="1"/>
        <v>216</v>
      </c>
      <c r="G34" s="16"/>
    </row>
    <row r="35" spans="1:7" ht="15">
      <c r="A35" s="3" t="s">
        <v>740</v>
      </c>
      <c r="B35" s="3" t="s">
        <v>741</v>
      </c>
      <c r="C35" s="3">
        <v>7811</v>
      </c>
      <c r="D35" s="3">
        <f t="shared" si="0"/>
        <v>5765</v>
      </c>
      <c r="E35" s="3">
        <f>ROUND(D35*0.34,0)</f>
        <v>1960</v>
      </c>
      <c r="F35" s="14">
        <f t="shared" si="1"/>
        <v>86</v>
      </c>
      <c r="G35" s="16"/>
    </row>
    <row r="36" spans="1:7" ht="15">
      <c r="A36" s="3" t="s">
        <v>742</v>
      </c>
      <c r="B36" s="3" t="s">
        <v>743</v>
      </c>
      <c r="C36" s="3">
        <v>48817</v>
      </c>
      <c r="D36" s="3">
        <f t="shared" si="0"/>
        <v>36027</v>
      </c>
      <c r="E36" s="3">
        <f>ROUND(D36*0.34,0)+(1)</f>
        <v>12250</v>
      </c>
      <c r="F36" s="14">
        <f t="shared" si="1"/>
        <v>540</v>
      </c>
      <c r="G36" s="16"/>
    </row>
    <row r="37" spans="1:7" ht="15">
      <c r="A37" s="3" t="s">
        <v>744</v>
      </c>
      <c r="B37" s="3" t="s">
        <v>745</v>
      </c>
      <c r="C37" s="3">
        <v>9763</v>
      </c>
      <c r="D37" s="3">
        <f t="shared" si="0"/>
        <v>7205</v>
      </c>
      <c r="E37" s="3">
        <f>ROUND(D37*0.34,0)</f>
        <v>2450</v>
      </c>
      <c r="F37" s="14">
        <f t="shared" si="1"/>
        <v>108</v>
      </c>
      <c r="G37" s="16"/>
    </row>
    <row r="38" spans="1:7" ht="15">
      <c r="A38" s="3" t="s">
        <v>746</v>
      </c>
      <c r="B38" s="3" t="s">
        <v>747</v>
      </c>
      <c r="C38" s="3">
        <v>31243</v>
      </c>
      <c r="D38" s="3">
        <f t="shared" si="0"/>
        <v>23058</v>
      </c>
      <c r="E38" s="3">
        <f>ROUND(D38*0.34,0)-1</f>
        <v>7839</v>
      </c>
      <c r="F38" s="14">
        <f t="shared" si="1"/>
        <v>346</v>
      </c>
      <c r="G38" s="16"/>
    </row>
    <row r="39" spans="1:7" ht="15">
      <c r="A39" s="3" t="s">
        <v>748</v>
      </c>
      <c r="B39" s="3" t="s">
        <v>749</v>
      </c>
      <c r="C39" s="3">
        <v>11716</v>
      </c>
      <c r="D39" s="3">
        <f t="shared" si="0"/>
        <v>8646</v>
      </c>
      <c r="E39" s="3">
        <f>ROUND(D39*0.34,0)</f>
        <v>2940</v>
      </c>
      <c r="F39" s="14">
        <f t="shared" si="1"/>
        <v>130</v>
      </c>
      <c r="G39" s="16"/>
    </row>
    <row r="40" spans="1:7" ht="15">
      <c r="A40" s="3" t="s">
        <v>750</v>
      </c>
      <c r="B40" s="3" t="s">
        <v>751</v>
      </c>
      <c r="C40" s="3">
        <v>29290</v>
      </c>
      <c r="D40" s="3">
        <f t="shared" si="0"/>
        <v>21616</v>
      </c>
      <c r="E40" s="3">
        <f>ROUND(D40*0.34,0)+(1)</f>
        <v>7350</v>
      </c>
      <c r="F40" s="14">
        <f t="shared" si="1"/>
        <v>324</v>
      </c>
      <c r="G40" s="16"/>
    </row>
    <row r="41" spans="1:7" ht="15">
      <c r="A41" s="3" t="s">
        <v>752</v>
      </c>
      <c r="B41" s="3" t="s">
        <v>753</v>
      </c>
      <c r="C41" s="3">
        <v>35148</v>
      </c>
      <c r="D41" s="3">
        <f t="shared" si="0"/>
        <v>25939</v>
      </c>
      <c r="E41" s="3">
        <f>ROUND(D41*0.34,0)+(1)</f>
        <v>8820</v>
      </c>
      <c r="F41" s="14">
        <f t="shared" si="1"/>
        <v>389</v>
      </c>
      <c r="G41" s="16"/>
    </row>
    <row r="42" spans="1:7" ht="19.5" customHeight="1">
      <c r="A42" s="35" t="s">
        <v>46</v>
      </c>
      <c r="B42" s="35"/>
      <c r="C42" s="2">
        <f>SUM(C3:C41)</f>
        <v>1616222</v>
      </c>
      <c r="D42" s="2">
        <f>SUM(D3:D41)</f>
        <v>1192779</v>
      </c>
      <c r="E42" s="2">
        <f>SUM(E3:E41)</f>
        <v>405554</v>
      </c>
      <c r="F42" s="13">
        <f>SUM(F3:F41)</f>
        <v>17889</v>
      </c>
      <c r="G42" s="15">
        <f>SUM(G3:G41)</f>
        <v>9763</v>
      </c>
    </row>
    <row r="43" spans="1:7" ht="15">
      <c r="A43" s="36" t="s">
        <v>793</v>
      </c>
      <c r="B43" s="37"/>
      <c r="C43" s="38">
        <f>C42+G42</f>
        <v>1625985</v>
      </c>
      <c r="D43" s="39"/>
      <c r="E43" s="39"/>
      <c r="F43" s="39"/>
      <c r="G43" s="40"/>
    </row>
  </sheetData>
  <sheetProtection selectLockedCells="1" selectUnlockedCells="1"/>
  <mergeCells count="4">
    <mergeCell ref="A1:G1"/>
    <mergeCell ref="A42:B42"/>
    <mergeCell ref="A43:B43"/>
    <mergeCell ref="C43:G4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Layout" workbookViewId="0" topLeftCell="A1">
      <selection activeCell="A18" sqref="A18"/>
    </sheetView>
  </sheetViews>
  <sheetFormatPr defaultColWidth="9.140625" defaultRowHeight="15"/>
  <cols>
    <col min="1" max="1" width="14.00390625" style="1" customWidth="1"/>
    <col min="2" max="2" width="100.140625" style="1" customWidth="1"/>
    <col min="3" max="3" width="8.1406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</cols>
  <sheetData>
    <row r="1" spans="1:7" ht="30" customHeight="1">
      <c r="A1" s="34" t="s">
        <v>754</v>
      </c>
      <c r="B1" s="34"/>
      <c r="C1" s="34"/>
      <c r="D1" s="34"/>
      <c r="E1" s="34"/>
      <c r="F1" s="34"/>
      <c r="G1" s="34"/>
    </row>
    <row r="2" spans="1:7" ht="19.5" customHeight="1">
      <c r="A2" s="2" t="s">
        <v>1</v>
      </c>
      <c r="B2" s="2" t="s">
        <v>2</v>
      </c>
      <c r="C2" s="2" t="s">
        <v>3</v>
      </c>
      <c r="D2" s="19"/>
      <c r="E2"/>
      <c r="F2"/>
      <c r="G2"/>
    </row>
    <row r="3" spans="1:7" ht="15">
      <c r="A3" s="3" t="s">
        <v>755</v>
      </c>
      <c r="B3" s="3" t="s">
        <v>756</v>
      </c>
      <c r="C3" s="3">
        <v>48817</v>
      </c>
      <c r="D3" s="20"/>
      <c r="E3"/>
      <c r="F3"/>
      <c r="G3"/>
    </row>
    <row r="4" spans="1:7" ht="15">
      <c r="A4" s="3" t="s">
        <v>757</v>
      </c>
      <c r="B4" s="3" t="s">
        <v>758</v>
      </c>
      <c r="C4" s="3">
        <v>47059</v>
      </c>
      <c r="D4" s="20"/>
      <c r="E4"/>
      <c r="F4"/>
      <c r="G4"/>
    </row>
    <row r="5" spans="1:7" ht="15">
      <c r="A5" s="3" t="s">
        <v>759</v>
      </c>
      <c r="B5" s="3" t="s">
        <v>760</v>
      </c>
      <c r="C5" s="3">
        <v>31243</v>
      </c>
      <c r="D5" s="20"/>
      <c r="E5"/>
      <c r="F5"/>
      <c r="G5"/>
    </row>
    <row r="6" spans="1:7" ht="15">
      <c r="A6" s="3" t="s">
        <v>761</v>
      </c>
      <c r="B6" s="3" t="s">
        <v>762</v>
      </c>
      <c r="C6" s="3">
        <v>19527</v>
      </c>
      <c r="D6" s="20"/>
      <c r="E6"/>
      <c r="F6"/>
      <c r="G6"/>
    </row>
    <row r="7" spans="1:7" ht="15">
      <c r="A7" s="3" t="s">
        <v>763</v>
      </c>
      <c r="B7" s="3" t="s">
        <v>764</v>
      </c>
      <c r="C7" s="3">
        <v>82012</v>
      </c>
      <c r="D7" s="20"/>
      <c r="E7"/>
      <c r="F7"/>
      <c r="G7"/>
    </row>
    <row r="8" spans="1:7" ht="15">
      <c r="A8" s="3" t="s">
        <v>765</v>
      </c>
      <c r="B8" s="3" t="s">
        <v>766</v>
      </c>
      <c r="C8" s="3">
        <v>42959</v>
      </c>
      <c r="D8" s="20"/>
      <c r="E8"/>
      <c r="F8"/>
      <c r="G8"/>
    </row>
    <row r="9" spans="1:7" ht="15">
      <c r="A9" s="3" t="s">
        <v>767</v>
      </c>
      <c r="B9" s="3" t="s">
        <v>768</v>
      </c>
      <c r="C9" s="3">
        <v>3905</v>
      </c>
      <c r="D9" s="20"/>
      <c r="E9"/>
      <c r="F9"/>
      <c r="G9"/>
    </row>
    <row r="10" spans="1:7" ht="15">
      <c r="A10" s="3" t="s">
        <v>769</v>
      </c>
      <c r="B10" s="3" t="s">
        <v>770</v>
      </c>
      <c r="C10" s="3">
        <v>3905</v>
      </c>
      <c r="D10" s="20"/>
      <c r="E10"/>
      <c r="F10"/>
      <c r="G10"/>
    </row>
    <row r="11" spans="1:7" ht="15">
      <c r="A11" s="3" t="s">
        <v>771</v>
      </c>
      <c r="B11" s="3" t="s">
        <v>772</v>
      </c>
      <c r="C11" s="3">
        <v>3905</v>
      </c>
      <c r="D11" s="20"/>
      <c r="E11"/>
      <c r="F11"/>
      <c r="G11"/>
    </row>
    <row r="12" spans="1:7" ht="15">
      <c r="A12" s="3" t="s">
        <v>773</v>
      </c>
      <c r="B12" s="3" t="s">
        <v>774</v>
      </c>
      <c r="C12" s="3">
        <v>158166</v>
      </c>
      <c r="D12" s="20"/>
      <c r="E12"/>
      <c r="F12"/>
      <c r="G12"/>
    </row>
    <row r="13" spans="1:7" ht="15">
      <c r="A13" s="3" t="s">
        <v>604</v>
      </c>
      <c r="B13" s="3" t="s">
        <v>605</v>
      </c>
      <c r="C13" s="21">
        <v>11716</v>
      </c>
      <c r="D13" s="20"/>
      <c r="E13"/>
      <c r="F13"/>
      <c r="G13"/>
    </row>
    <row r="14" spans="1:7" ht="19.5" customHeight="1">
      <c r="A14" s="35" t="s">
        <v>46</v>
      </c>
      <c r="B14" s="35"/>
      <c r="C14" s="2">
        <f>SUM(C3:C13)</f>
        <v>453214</v>
      </c>
      <c r="D14" s="20"/>
      <c r="E14"/>
      <c r="F14"/>
      <c r="G14"/>
    </row>
  </sheetData>
  <sheetProtection selectLockedCells="1" selectUnlockedCells="1"/>
  <mergeCells count="2">
    <mergeCell ref="A1:G1"/>
    <mergeCell ref="A14:B14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26" sqref="C26:I26"/>
    </sheetView>
  </sheetViews>
  <sheetFormatPr defaultColWidth="9.140625" defaultRowHeight="15"/>
  <cols>
    <col min="1" max="1" width="14.00390625" style="1" customWidth="1"/>
    <col min="2" max="2" width="102.57421875" style="1" customWidth="1"/>
    <col min="3" max="3" width="8.1406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0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19"/>
    </row>
    <row r="3" spans="1:7" ht="15">
      <c r="A3" s="26" t="s">
        <v>8</v>
      </c>
      <c r="B3" s="26" t="s">
        <v>9</v>
      </c>
      <c r="C3" s="26">
        <v>9763</v>
      </c>
      <c r="D3" s="26">
        <f>ROUND(C3/1.355,0)</f>
        <v>7205</v>
      </c>
      <c r="E3" s="26">
        <f>ROUND(D3*0.34,0)</f>
        <v>2450</v>
      </c>
      <c r="F3" s="27">
        <f>ROUND(D3*0.015,0)</f>
        <v>108</v>
      </c>
      <c r="G3" s="16"/>
    </row>
    <row r="4" spans="1:7" ht="15">
      <c r="A4" s="3" t="s">
        <v>10</v>
      </c>
      <c r="B4" s="3" t="s">
        <v>11</v>
      </c>
      <c r="C4" s="3"/>
      <c r="D4" s="26"/>
      <c r="E4" s="26"/>
      <c r="F4" s="27"/>
      <c r="G4" s="16">
        <v>52722</v>
      </c>
    </row>
    <row r="5" spans="1:7" ht="15">
      <c r="A5" s="3" t="s">
        <v>12</v>
      </c>
      <c r="B5" s="3" t="s">
        <v>13</v>
      </c>
      <c r="C5" s="3"/>
      <c r="D5" s="26"/>
      <c r="E5" s="26"/>
      <c r="F5" s="27"/>
      <c r="G5" s="16">
        <v>75373</v>
      </c>
    </row>
    <row r="6" spans="1:7" ht="15">
      <c r="A6" s="3" t="s">
        <v>14</v>
      </c>
      <c r="B6" s="3" t="s">
        <v>15</v>
      </c>
      <c r="C6" s="3">
        <v>238225</v>
      </c>
      <c r="D6" s="26">
        <f aca="true" t="shared" si="0" ref="D6:D21">ROUND(C6/1.355,0)</f>
        <v>175812</v>
      </c>
      <c r="E6" s="26">
        <f aca="true" t="shared" si="1" ref="E6:E20">ROUND(D6*0.34,0)</f>
        <v>59776</v>
      </c>
      <c r="F6" s="27">
        <f aca="true" t="shared" si="2" ref="F6:F21">ROUND(D6*0.015,0)</f>
        <v>2637</v>
      </c>
      <c r="G6" s="16"/>
    </row>
    <row r="7" spans="1:7" ht="15">
      <c r="A7" s="3" t="s">
        <v>16</v>
      </c>
      <c r="B7" s="3" t="s">
        <v>17</v>
      </c>
      <c r="C7" s="3">
        <v>89823</v>
      </c>
      <c r="D7" s="26">
        <f t="shared" si="0"/>
        <v>66290</v>
      </c>
      <c r="E7" s="26">
        <f t="shared" si="1"/>
        <v>22539</v>
      </c>
      <c r="F7" s="27">
        <f t="shared" si="2"/>
        <v>994</v>
      </c>
      <c r="G7" s="16"/>
    </row>
    <row r="8" spans="1:7" ht="15">
      <c r="A8" s="3" t="s">
        <v>18</v>
      </c>
      <c r="B8" s="3" t="s">
        <v>19</v>
      </c>
      <c r="C8" s="3">
        <v>19527</v>
      </c>
      <c r="D8" s="26">
        <f t="shared" si="0"/>
        <v>14411</v>
      </c>
      <c r="E8" s="26">
        <f t="shared" si="1"/>
        <v>4900</v>
      </c>
      <c r="F8" s="27">
        <f t="shared" si="2"/>
        <v>216</v>
      </c>
      <c r="G8" s="16"/>
    </row>
    <row r="9" spans="1:7" ht="15">
      <c r="A9" s="3" t="s">
        <v>20</v>
      </c>
      <c r="B9" s="3" t="s">
        <v>21</v>
      </c>
      <c r="C9" s="3">
        <v>33195</v>
      </c>
      <c r="D9" s="26">
        <f t="shared" si="0"/>
        <v>24498</v>
      </c>
      <c r="E9" s="26">
        <f>ROUND(D9*0.34,0)+1</f>
        <v>8330</v>
      </c>
      <c r="F9" s="27">
        <f t="shared" si="2"/>
        <v>367</v>
      </c>
      <c r="G9" s="16"/>
    </row>
    <row r="10" spans="1:7" ht="15">
      <c r="A10" s="3" t="s">
        <v>22</v>
      </c>
      <c r="B10" s="3" t="s">
        <v>23</v>
      </c>
      <c r="C10" s="3">
        <v>48817</v>
      </c>
      <c r="D10" s="26">
        <f t="shared" si="0"/>
        <v>36027</v>
      </c>
      <c r="E10" s="26">
        <f>ROUND(D10*0.34,0)+1</f>
        <v>12250</v>
      </c>
      <c r="F10" s="27">
        <f t="shared" si="2"/>
        <v>540</v>
      </c>
      <c r="G10" s="16"/>
    </row>
    <row r="11" spans="1:7" ht="15">
      <c r="A11" s="3" t="s">
        <v>24</v>
      </c>
      <c r="B11" s="3" t="s">
        <v>25</v>
      </c>
      <c r="C11" s="3">
        <v>87870</v>
      </c>
      <c r="D11" s="26">
        <f t="shared" si="0"/>
        <v>64849</v>
      </c>
      <c r="E11" s="26">
        <f>ROUND(D11*0.34,0)-1</f>
        <v>22048</v>
      </c>
      <c r="F11" s="27">
        <f t="shared" si="2"/>
        <v>973</v>
      </c>
      <c r="G11" s="16"/>
    </row>
    <row r="12" spans="1:7" ht="15">
      <c r="A12" s="3" t="s">
        <v>26</v>
      </c>
      <c r="B12" s="3" t="s">
        <v>27</v>
      </c>
      <c r="C12" s="3">
        <v>68343</v>
      </c>
      <c r="D12" s="26">
        <f t="shared" si="0"/>
        <v>50438</v>
      </c>
      <c r="E12" s="26">
        <f>ROUND(D12*0.34,0)-1</f>
        <v>17148</v>
      </c>
      <c r="F12" s="27">
        <f t="shared" si="2"/>
        <v>757</v>
      </c>
      <c r="G12" s="16"/>
    </row>
    <row r="13" spans="1:7" ht="15">
      <c r="A13" s="3" t="s">
        <v>28</v>
      </c>
      <c r="B13" s="3" t="s">
        <v>29</v>
      </c>
      <c r="C13" s="3">
        <v>9763</v>
      </c>
      <c r="D13" s="26">
        <f t="shared" si="0"/>
        <v>7205</v>
      </c>
      <c r="E13" s="26">
        <f t="shared" si="1"/>
        <v>2450</v>
      </c>
      <c r="F13" s="27">
        <f t="shared" si="2"/>
        <v>108</v>
      </c>
      <c r="G13" s="16"/>
    </row>
    <row r="14" spans="1:7" ht="15">
      <c r="A14" s="3" t="s">
        <v>30</v>
      </c>
      <c r="B14" s="3" t="s">
        <v>31</v>
      </c>
      <c r="C14" s="3">
        <v>11716</v>
      </c>
      <c r="D14" s="26">
        <f t="shared" si="0"/>
        <v>8646</v>
      </c>
      <c r="E14" s="26">
        <f t="shared" si="1"/>
        <v>2940</v>
      </c>
      <c r="F14" s="27">
        <f t="shared" si="2"/>
        <v>130</v>
      </c>
      <c r="G14" s="16"/>
    </row>
    <row r="15" spans="1:7" ht="15">
      <c r="A15" s="3" t="s">
        <v>32</v>
      </c>
      <c r="B15" s="3" t="s">
        <v>33</v>
      </c>
      <c r="C15" s="3">
        <v>129267</v>
      </c>
      <c r="D15" s="26">
        <f t="shared" si="0"/>
        <v>95400</v>
      </c>
      <c r="E15" s="26">
        <f t="shared" si="1"/>
        <v>32436</v>
      </c>
      <c r="F15" s="27">
        <f t="shared" si="2"/>
        <v>1431</v>
      </c>
      <c r="G15" s="16"/>
    </row>
    <row r="16" spans="1:7" ht="15">
      <c r="A16" s="3" t="s">
        <v>34</v>
      </c>
      <c r="B16" s="3" t="s">
        <v>35</v>
      </c>
      <c r="C16" s="3">
        <v>9959</v>
      </c>
      <c r="D16" s="26">
        <f t="shared" si="0"/>
        <v>7350</v>
      </c>
      <c r="E16" s="26">
        <f t="shared" si="1"/>
        <v>2499</v>
      </c>
      <c r="F16" s="27">
        <f t="shared" si="2"/>
        <v>110</v>
      </c>
      <c r="G16" s="16"/>
    </row>
    <row r="17" spans="1:7" ht="15">
      <c r="A17" s="3" t="s">
        <v>36</v>
      </c>
      <c r="B17" s="3" t="s">
        <v>37</v>
      </c>
      <c r="C17" s="3">
        <v>9763</v>
      </c>
      <c r="D17" s="26">
        <f t="shared" si="0"/>
        <v>7205</v>
      </c>
      <c r="E17" s="26">
        <f t="shared" si="1"/>
        <v>2450</v>
      </c>
      <c r="F17" s="27">
        <f t="shared" si="2"/>
        <v>108</v>
      </c>
      <c r="G17" s="16"/>
    </row>
    <row r="18" spans="1:7" ht="15">
      <c r="A18" s="3" t="s">
        <v>38</v>
      </c>
      <c r="B18" s="3" t="s">
        <v>39</v>
      </c>
      <c r="C18" s="3"/>
      <c r="D18" s="26"/>
      <c r="E18" s="26"/>
      <c r="F18" s="27"/>
      <c r="G18" s="16">
        <v>23432</v>
      </c>
    </row>
    <row r="19" spans="1:7" ht="15">
      <c r="A19" s="3" t="s">
        <v>40</v>
      </c>
      <c r="B19" s="3" t="s">
        <v>41</v>
      </c>
      <c r="C19" s="3">
        <v>19527</v>
      </c>
      <c r="D19" s="26">
        <f t="shared" si="0"/>
        <v>14411</v>
      </c>
      <c r="E19" s="26">
        <f t="shared" si="1"/>
        <v>4900</v>
      </c>
      <c r="F19" s="27">
        <f t="shared" si="2"/>
        <v>216</v>
      </c>
      <c r="G19" s="16"/>
    </row>
    <row r="20" spans="1:7" ht="15">
      <c r="A20" s="3" t="s">
        <v>42</v>
      </c>
      <c r="B20" s="3" t="s">
        <v>43</v>
      </c>
      <c r="C20" s="3">
        <v>23432</v>
      </c>
      <c r="D20" s="26">
        <f t="shared" si="0"/>
        <v>17293</v>
      </c>
      <c r="E20" s="26">
        <f t="shared" si="1"/>
        <v>5880</v>
      </c>
      <c r="F20" s="27">
        <f t="shared" si="2"/>
        <v>259</v>
      </c>
      <c r="G20" s="16"/>
    </row>
    <row r="21" spans="1:7" ht="15">
      <c r="A21" s="3" t="s">
        <v>44</v>
      </c>
      <c r="B21" s="3" t="s">
        <v>45</v>
      </c>
      <c r="C21" s="3">
        <v>33195</v>
      </c>
      <c r="D21" s="26">
        <f t="shared" si="0"/>
        <v>24498</v>
      </c>
      <c r="E21" s="26">
        <f>ROUND(D21*0.34,0)+1</f>
        <v>8330</v>
      </c>
      <c r="F21" s="27">
        <f t="shared" si="2"/>
        <v>367</v>
      </c>
      <c r="G21" s="16"/>
    </row>
    <row r="22" spans="1:9" ht="19.5" customHeight="1">
      <c r="A22" s="35" t="s">
        <v>46</v>
      </c>
      <c r="B22" s="35"/>
      <c r="C22" s="2">
        <f>SUM(C3:C21)</f>
        <v>842185</v>
      </c>
      <c r="D22" s="2">
        <f>SUM(D3:D21)</f>
        <v>621538</v>
      </c>
      <c r="E22" s="2">
        <f>SUM(E3:E21)</f>
        <v>211326</v>
      </c>
      <c r="F22" s="13">
        <f>SUM(F3:F21)</f>
        <v>9321</v>
      </c>
      <c r="G22" s="15">
        <f>SUM(G3:G21)</f>
        <v>151527</v>
      </c>
      <c r="I22" s="19"/>
    </row>
    <row r="23" spans="1:8" s="1" customFormat="1" ht="15">
      <c r="A23" s="36" t="s">
        <v>793</v>
      </c>
      <c r="B23" s="37"/>
      <c r="C23" s="38">
        <f>C22+G22</f>
        <v>993712</v>
      </c>
      <c r="D23" s="39"/>
      <c r="E23" s="39"/>
      <c r="F23" s="39"/>
      <c r="G23" s="40"/>
      <c r="H23" s="20"/>
    </row>
  </sheetData>
  <sheetProtection selectLockedCells="1" selectUnlockedCells="1"/>
  <mergeCells count="4">
    <mergeCell ref="A1:G1"/>
    <mergeCell ref="A22:B22"/>
    <mergeCell ref="A23:B23"/>
    <mergeCell ref="C23:G2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K36" sqref="K36"/>
    </sheetView>
  </sheetViews>
  <sheetFormatPr defaultColWidth="9.140625" defaultRowHeight="15"/>
  <cols>
    <col min="1" max="1" width="14.00390625" style="1" customWidth="1"/>
    <col min="2" max="2" width="107.28125" style="1" customWidth="1"/>
    <col min="3" max="3" width="9.281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47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19"/>
    </row>
    <row r="3" spans="1:7" ht="15">
      <c r="A3" s="3" t="s">
        <v>48</v>
      </c>
      <c r="B3" s="3" t="s">
        <v>49</v>
      </c>
      <c r="C3" s="3">
        <v>29290</v>
      </c>
      <c r="D3" s="3">
        <f>ROUND(C3/1.355,0)</f>
        <v>21616</v>
      </c>
      <c r="E3" s="3">
        <f>ROUND(D3*0.34,0)+1</f>
        <v>7350</v>
      </c>
      <c r="F3" s="14">
        <f>ROUND(D3*0.015,0)</f>
        <v>324</v>
      </c>
      <c r="G3" s="16"/>
    </row>
    <row r="4" spans="1:7" ht="15">
      <c r="A4" s="3" t="s">
        <v>50</v>
      </c>
      <c r="B4" s="3" t="s">
        <v>51</v>
      </c>
      <c r="C4" s="3"/>
      <c r="D4" s="3"/>
      <c r="E4" s="3"/>
      <c r="F4" s="14"/>
      <c r="G4" s="16">
        <v>29290</v>
      </c>
    </row>
    <row r="5" spans="1:7" ht="15">
      <c r="A5" s="3" t="s">
        <v>52</v>
      </c>
      <c r="B5" s="3" t="s">
        <v>53</v>
      </c>
      <c r="C5" s="3">
        <v>9763</v>
      </c>
      <c r="D5" s="3">
        <f aca="true" t="shared" si="0" ref="D5:D37">ROUND(C5/1.355,0)</f>
        <v>7205</v>
      </c>
      <c r="E5" s="3">
        <f aca="true" t="shared" si="1" ref="E5:E34">ROUND(D5*0.34,0)</f>
        <v>2450</v>
      </c>
      <c r="F5" s="14">
        <f aca="true" t="shared" si="2" ref="F5:F37">ROUND(D5*0.015,0)</f>
        <v>108</v>
      </c>
      <c r="G5" s="16"/>
    </row>
    <row r="6" spans="1:7" ht="15">
      <c r="A6" s="3" t="s">
        <v>54</v>
      </c>
      <c r="B6" s="3" t="s">
        <v>55</v>
      </c>
      <c r="C6" s="3">
        <v>19527</v>
      </c>
      <c r="D6" s="3">
        <f t="shared" si="0"/>
        <v>14411</v>
      </c>
      <c r="E6" s="3">
        <f t="shared" si="1"/>
        <v>4900</v>
      </c>
      <c r="F6" s="14">
        <f t="shared" si="2"/>
        <v>216</v>
      </c>
      <c r="G6" s="16"/>
    </row>
    <row r="7" spans="1:7" ht="15">
      <c r="A7" s="3" t="s">
        <v>56</v>
      </c>
      <c r="B7" s="3" t="s">
        <v>57</v>
      </c>
      <c r="C7" s="3">
        <v>19527</v>
      </c>
      <c r="D7" s="3">
        <f t="shared" si="0"/>
        <v>14411</v>
      </c>
      <c r="E7" s="3">
        <f t="shared" si="1"/>
        <v>4900</v>
      </c>
      <c r="F7" s="14">
        <f t="shared" si="2"/>
        <v>216</v>
      </c>
      <c r="G7" s="16"/>
    </row>
    <row r="8" spans="1:7" ht="15">
      <c r="A8" s="3" t="s">
        <v>58</v>
      </c>
      <c r="B8" s="3" t="s">
        <v>59</v>
      </c>
      <c r="C8" s="3">
        <v>21479</v>
      </c>
      <c r="D8" s="3">
        <f t="shared" si="0"/>
        <v>15852</v>
      </c>
      <c r="E8" s="3">
        <f>ROUND(D8*0.34,0)-1</f>
        <v>5389</v>
      </c>
      <c r="F8" s="14">
        <f t="shared" si="2"/>
        <v>238</v>
      </c>
      <c r="G8" s="16"/>
    </row>
    <row r="9" spans="1:7" ht="15">
      <c r="A9" s="3" t="s">
        <v>60</v>
      </c>
      <c r="B9" s="3" t="s">
        <v>61</v>
      </c>
      <c r="C9" s="3">
        <v>126923</v>
      </c>
      <c r="D9" s="3">
        <f t="shared" si="0"/>
        <v>93670</v>
      </c>
      <c r="E9" s="3">
        <f t="shared" si="1"/>
        <v>31848</v>
      </c>
      <c r="F9" s="14">
        <f t="shared" si="2"/>
        <v>1405</v>
      </c>
      <c r="G9" s="16"/>
    </row>
    <row r="10" spans="1:7" ht="15">
      <c r="A10" s="3" t="s">
        <v>62</v>
      </c>
      <c r="B10" s="3" t="s">
        <v>63</v>
      </c>
      <c r="C10" s="3">
        <v>3905</v>
      </c>
      <c r="D10" s="3">
        <f t="shared" si="0"/>
        <v>2882</v>
      </c>
      <c r="E10" s="3">
        <f t="shared" si="1"/>
        <v>980</v>
      </c>
      <c r="F10" s="14">
        <f t="shared" si="2"/>
        <v>43</v>
      </c>
      <c r="G10" s="16"/>
    </row>
    <row r="11" spans="1:7" ht="15">
      <c r="A11" s="3" t="s">
        <v>64</v>
      </c>
      <c r="B11" s="3" t="s">
        <v>65</v>
      </c>
      <c r="C11" s="3">
        <v>29290</v>
      </c>
      <c r="D11" s="3">
        <f t="shared" si="0"/>
        <v>21616</v>
      </c>
      <c r="E11" s="3">
        <f>ROUND(D11*0.34,0)+1</f>
        <v>7350</v>
      </c>
      <c r="F11" s="14">
        <f t="shared" si="2"/>
        <v>324</v>
      </c>
      <c r="G11" s="16"/>
    </row>
    <row r="12" spans="1:7" ht="15">
      <c r="A12" s="3" t="s">
        <v>66</v>
      </c>
      <c r="B12" s="3" t="s">
        <v>67</v>
      </c>
      <c r="C12" s="3">
        <v>39053</v>
      </c>
      <c r="D12" s="3">
        <f t="shared" si="0"/>
        <v>28821</v>
      </c>
      <c r="E12" s="3">
        <f>ROUND(D12*0.34,0)+1</f>
        <v>9800</v>
      </c>
      <c r="F12" s="14">
        <f t="shared" si="2"/>
        <v>432</v>
      </c>
      <c r="G12" s="16"/>
    </row>
    <row r="13" spans="1:7" ht="15">
      <c r="A13" s="3" t="s">
        <v>68</v>
      </c>
      <c r="B13" s="3" t="s">
        <v>69</v>
      </c>
      <c r="C13" s="3">
        <v>41006</v>
      </c>
      <c r="D13" s="3">
        <f t="shared" si="0"/>
        <v>30263</v>
      </c>
      <c r="E13" s="3">
        <f t="shared" si="1"/>
        <v>10289</v>
      </c>
      <c r="F13" s="14">
        <f t="shared" si="2"/>
        <v>454</v>
      </c>
      <c r="G13" s="16"/>
    </row>
    <row r="14" spans="1:7" ht="15">
      <c r="A14" s="3" t="s">
        <v>70</v>
      </c>
      <c r="B14" s="3" t="s">
        <v>71</v>
      </c>
      <c r="C14" s="3">
        <v>111302</v>
      </c>
      <c r="D14" s="3">
        <f t="shared" si="0"/>
        <v>82142</v>
      </c>
      <c r="E14" s="3">
        <f t="shared" si="1"/>
        <v>27928</v>
      </c>
      <c r="F14" s="14">
        <f t="shared" si="2"/>
        <v>1232</v>
      </c>
      <c r="G14" s="16"/>
    </row>
    <row r="15" spans="1:7" ht="15">
      <c r="A15" s="3" t="s">
        <v>72</v>
      </c>
      <c r="B15" s="3" t="s">
        <v>73</v>
      </c>
      <c r="C15" s="3">
        <v>9763</v>
      </c>
      <c r="D15" s="3">
        <f t="shared" si="0"/>
        <v>7205</v>
      </c>
      <c r="E15" s="3">
        <f t="shared" si="1"/>
        <v>2450</v>
      </c>
      <c r="F15" s="14">
        <f t="shared" si="2"/>
        <v>108</v>
      </c>
      <c r="G15" s="16"/>
    </row>
    <row r="16" spans="1:7" ht="15">
      <c r="A16" s="3" t="s">
        <v>74</v>
      </c>
      <c r="B16" s="3" t="s">
        <v>75</v>
      </c>
      <c r="C16" s="3">
        <v>62485</v>
      </c>
      <c r="D16" s="3">
        <f t="shared" si="0"/>
        <v>46114</v>
      </c>
      <c r="E16" s="3">
        <f t="shared" si="1"/>
        <v>15679</v>
      </c>
      <c r="F16" s="14">
        <f t="shared" si="2"/>
        <v>692</v>
      </c>
      <c r="G16" s="16"/>
    </row>
    <row r="17" spans="1:7" ht="15">
      <c r="A17" s="3" t="s">
        <v>76</v>
      </c>
      <c r="B17" s="3" t="s">
        <v>77</v>
      </c>
      <c r="C17" s="3">
        <v>39053</v>
      </c>
      <c r="D17" s="3">
        <f t="shared" si="0"/>
        <v>28821</v>
      </c>
      <c r="E17" s="3">
        <f>ROUND(D17*0.34,0)+1</f>
        <v>9800</v>
      </c>
      <c r="F17" s="14">
        <f t="shared" si="2"/>
        <v>432</v>
      </c>
      <c r="G17" s="16"/>
    </row>
    <row r="18" spans="1:7" ht="15">
      <c r="A18" s="3" t="s">
        <v>78</v>
      </c>
      <c r="B18" s="3" t="s">
        <v>79</v>
      </c>
      <c r="C18" s="3">
        <v>60533</v>
      </c>
      <c r="D18" s="3">
        <f t="shared" si="0"/>
        <v>44674</v>
      </c>
      <c r="E18" s="3">
        <f t="shared" si="1"/>
        <v>15189</v>
      </c>
      <c r="F18" s="14">
        <f t="shared" si="2"/>
        <v>670</v>
      </c>
      <c r="G18" s="16"/>
    </row>
    <row r="19" spans="1:7" ht="15">
      <c r="A19" s="3" t="s">
        <v>80</v>
      </c>
      <c r="B19" s="3" t="s">
        <v>81</v>
      </c>
      <c r="C19" s="3">
        <v>11716</v>
      </c>
      <c r="D19" s="3">
        <f t="shared" si="0"/>
        <v>8646</v>
      </c>
      <c r="E19" s="3">
        <f t="shared" si="1"/>
        <v>2940</v>
      </c>
      <c r="F19" s="14">
        <f t="shared" si="2"/>
        <v>130</v>
      </c>
      <c r="G19" s="16"/>
    </row>
    <row r="20" spans="1:7" ht="15">
      <c r="A20" s="3" t="s">
        <v>82</v>
      </c>
      <c r="B20" s="3" t="s">
        <v>83</v>
      </c>
      <c r="C20" s="3">
        <v>42959</v>
      </c>
      <c r="D20" s="3">
        <f t="shared" si="0"/>
        <v>31704</v>
      </c>
      <c r="E20" s="3">
        <f t="shared" si="1"/>
        <v>10779</v>
      </c>
      <c r="F20" s="14">
        <f t="shared" si="2"/>
        <v>476</v>
      </c>
      <c r="G20" s="16"/>
    </row>
    <row r="21" spans="1:7" ht="15">
      <c r="A21" s="3" t="s">
        <v>84</v>
      </c>
      <c r="B21" s="3" t="s">
        <v>85</v>
      </c>
      <c r="C21" s="3">
        <v>23432</v>
      </c>
      <c r="D21" s="3">
        <f t="shared" si="0"/>
        <v>17293</v>
      </c>
      <c r="E21" s="3">
        <f t="shared" si="1"/>
        <v>5880</v>
      </c>
      <c r="F21" s="14">
        <f t="shared" si="2"/>
        <v>259</v>
      </c>
      <c r="G21" s="16"/>
    </row>
    <row r="22" spans="1:7" ht="15">
      <c r="A22" s="3" t="s">
        <v>86</v>
      </c>
      <c r="B22" s="3" t="s">
        <v>87</v>
      </c>
      <c r="C22" s="3">
        <v>17574</v>
      </c>
      <c r="D22" s="3">
        <f t="shared" si="0"/>
        <v>12970</v>
      </c>
      <c r="E22" s="3">
        <f>ROUND(D22*0.34,0)-1</f>
        <v>4409</v>
      </c>
      <c r="F22" s="14">
        <f t="shared" si="2"/>
        <v>195</v>
      </c>
      <c r="G22" s="16"/>
    </row>
    <row r="23" spans="1:7" ht="15">
      <c r="A23" s="3" t="s">
        <v>88</v>
      </c>
      <c r="B23" s="3" t="s">
        <v>89</v>
      </c>
      <c r="C23" s="3">
        <v>3905</v>
      </c>
      <c r="D23" s="3">
        <f t="shared" si="0"/>
        <v>2882</v>
      </c>
      <c r="E23" s="3">
        <f t="shared" si="1"/>
        <v>980</v>
      </c>
      <c r="F23" s="14">
        <f t="shared" si="2"/>
        <v>43</v>
      </c>
      <c r="G23" s="16"/>
    </row>
    <row r="24" spans="1:7" ht="15">
      <c r="A24" s="3" t="s">
        <v>90</v>
      </c>
      <c r="B24" s="3" t="s">
        <v>91</v>
      </c>
      <c r="C24" s="3">
        <v>21479</v>
      </c>
      <c r="D24" s="3">
        <f t="shared" si="0"/>
        <v>15852</v>
      </c>
      <c r="E24" s="3">
        <f>ROUND(D24*0.34,0)-1</f>
        <v>5389</v>
      </c>
      <c r="F24" s="14">
        <f t="shared" si="2"/>
        <v>238</v>
      </c>
      <c r="G24" s="16"/>
    </row>
    <row r="25" spans="1:7" ht="15">
      <c r="A25" s="3" t="s">
        <v>92</v>
      </c>
      <c r="B25" s="3" t="s">
        <v>93</v>
      </c>
      <c r="C25" s="3">
        <v>42959</v>
      </c>
      <c r="D25" s="3">
        <f t="shared" si="0"/>
        <v>31704</v>
      </c>
      <c r="E25" s="3">
        <f t="shared" si="1"/>
        <v>10779</v>
      </c>
      <c r="F25" s="14">
        <f t="shared" si="2"/>
        <v>476</v>
      </c>
      <c r="G25" s="16"/>
    </row>
    <row r="26" spans="1:7" ht="15">
      <c r="A26" s="3" t="s">
        <v>94</v>
      </c>
      <c r="B26" s="3" t="s">
        <v>95</v>
      </c>
      <c r="C26" s="3">
        <v>138639</v>
      </c>
      <c r="D26" s="3">
        <f t="shared" si="0"/>
        <v>102317</v>
      </c>
      <c r="E26" s="3">
        <f>ROUND(D26*0.34,0)-1</f>
        <v>34787</v>
      </c>
      <c r="F26" s="14">
        <f t="shared" si="2"/>
        <v>1535</v>
      </c>
      <c r="G26" s="16"/>
    </row>
    <row r="27" spans="1:7" ht="15">
      <c r="A27" s="3" t="s">
        <v>96</v>
      </c>
      <c r="B27" s="3" t="s">
        <v>97</v>
      </c>
      <c r="C27" s="3">
        <v>19429</v>
      </c>
      <c r="D27" s="3">
        <f t="shared" si="0"/>
        <v>14339</v>
      </c>
      <c r="E27" s="3">
        <f t="shared" si="1"/>
        <v>4875</v>
      </c>
      <c r="F27" s="14">
        <f t="shared" si="2"/>
        <v>215</v>
      </c>
      <c r="G27" s="16"/>
    </row>
    <row r="28" spans="1:7" ht="15">
      <c r="A28" s="3" t="s">
        <v>98</v>
      </c>
      <c r="B28" s="3" t="s">
        <v>99</v>
      </c>
      <c r="C28" s="3">
        <v>9763</v>
      </c>
      <c r="D28" s="3">
        <f t="shared" si="0"/>
        <v>7205</v>
      </c>
      <c r="E28" s="3">
        <f t="shared" si="1"/>
        <v>2450</v>
      </c>
      <c r="F28" s="14">
        <f t="shared" si="2"/>
        <v>108</v>
      </c>
      <c r="G28" s="16"/>
    </row>
    <row r="29" spans="1:7" ht="15">
      <c r="A29" s="3" t="s">
        <v>100</v>
      </c>
      <c r="B29" s="3" t="s">
        <v>101</v>
      </c>
      <c r="C29" s="3">
        <v>33195</v>
      </c>
      <c r="D29" s="3">
        <f t="shared" si="0"/>
        <v>24498</v>
      </c>
      <c r="E29" s="3">
        <f>ROUND(D29*0.34,0)+1</f>
        <v>8330</v>
      </c>
      <c r="F29" s="14">
        <f t="shared" si="2"/>
        <v>367</v>
      </c>
      <c r="G29" s="16"/>
    </row>
    <row r="30" spans="1:7" ht="15">
      <c r="A30" s="3" t="s">
        <v>102</v>
      </c>
      <c r="B30" s="3" t="s">
        <v>103</v>
      </c>
      <c r="C30" s="3">
        <v>72249</v>
      </c>
      <c r="D30" s="3">
        <f t="shared" si="0"/>
        <v>53320</v>
      </c>
      <c r="E30" s="3">
        <f t="shared" si="1"/>
        <v>18129</v>
      </c>
      <c r="F30" s="14">
        <f t="shared" si="2"/>
        <v>800</v>
      </c>
      <c r="G30" s="16"/>
    </row>
    <row r="31" spans="1:7" ht="15">
      <c r="A31" s="3" t="s">
        <v>104</v>
      </c>
      <c r="B31" s="3" t="s">
        <v>105</v>
      </c>
      <c r="C31" s="3">
        <v>37101</v>
      </c>
      <c r="D31" s="3">
        <f t="shared" si="0"/>
        <v>27381</v>
      </c>
      <c r="E31" s="3">
        <f>ROUND(D31*0.34,0)-1</f>
        <v>9309</v>
      </c>
      <c r="F31" s="14">
        <f t="shared" si="2"/>
        <v>411</v>
      </c>
      <c r="G31" s="16"/>
    </row>
    <row r="32" spans="1:7" ht="15">
      <c r="A32" s="3" t="s">
        <v>106</v>
      </c>
      <c r="B32" s="3" t="s">
        <v>107</v>
      </c>
      <c r="C32" s="3">
        <v>1953</v>
      </c>
      <c r="D32" s="3">
        <f t="shared" si="0"/>
        <v>1441</v>
      </c>
      <c r="E32" s="3">
        <f t="shared" si="1"/>
        <v>490</v>
      </c>
      <c r="F32" s="14">
        <f t="shared" si="2"/>
        <v>22</v>
      </c>
      <c r="G32" s="16"/>
    </row>
    <row r="33" spans="1:7" ht="15">
      <c r="A33" s="3" t="s">
        <v>108</v>
      </c>
      <c r="B33" s="3" t="s">
        <v>109</v>
      </c>
      <c r="C33" s="3">
        <v>27337</v>
      </c>
      <c r="D33" s="3">
        <f t="shared" si="0"/>
        <v>20175</v>
      </c>
      <c r="E33" s="3">
        <f>ROUND(D33*0.34,0)-1</f>
        <v>6859</v>
      </c>
      <c r="F33" s="14">
        <f t="shared" si="2"/>
        <v>303</v>
      </c>
      <c r="G33" s="16"/>
    </row>
    <row r="34" spans="1:7" ht="15">
      <c r="A34" s="3" t="s">
        <v>110</v>
      </c>
      <c r="B34" s="3" t="s">
        <v>111</v>
      </c>
      <c r="C34" s="3">
        <v>76154</v>
      </c>
      <c r="D34" s="3">
        <f t="shared" si="0"/>
        <v>56202</v>
      </c>
      <c r="E34" s="3">
        <f t="shared" si="1"/>
        <v>19109</v>
      </c>
      <c r="F34" s="14">
        <f t="shared" si="2"/>
        <v>843</v>
      </c>
      <c r="G34" s="16"/>
    </row>
    <row r="35" spans="1:7" ht="15">
      <c r="A35" s="3" t="s">
        <v>112</v>
      </c>
      <c r="B35" s="3" t="s">
        <v>113</v>
      </c>
      <c r="C35" s="3">
        <v>58580</v>
      </c>
      <c r="D35" s="3">
        <f t="shared" si="0"/>
        <v>43232</v>
      </c>
      <c r="E35" s="3">
        <f>ROUND(D35*0.34,0)+1</f>
        <v>14700</v>
      </c>
      <c r="F35" s="14">
        <f t="shared" si="2"/>
        <v>648</v>
      </c>
      <c r="G35" s="16"/>
    </row>
    <row r="36" spans="1:7" ht="15">
      <c r="A36" s="3" t="s">
        <v>114</v>
      </c>
      <c r="B36" s="3" t="s">
        <v>115</v>
      </c>
      <c r="C36" s="3"/>
      <c r="D36" s="3"/>
      <c r="E36" s="3"/>
      <c r="F36" s="14"/>
      <c r="G36" s="16">
        <v>1953</v>
      </c>
    </row>
    <row r="37" spans="1:7" ht="15">
      <c r="A37" s="3" t="s">
        <v>116</v>
      </c>
      <c r="B37" s="3" t="s">
        <v>117</v>
      </c>
      <c r="C37" s="3">
        <v>21479</v>
      </c>
      <c r="D37" s="3">
        <f t="shared" si="0"/>
        <v>15852</v>
      </c>
      <c r="E37" s="3">
        <f>ROUND(D37*0.34,0)-1</f>
        <v>5389</v>
      </c>
      <c r="F37" s="14">
        <f t="shared" si="2"/>
        <v>238</v>
      </c>
      <c r="G37" s="16"/>
    </row>
    <row r="38" spans="1:7" ht="19.5" customHeight="1">
      <c r="A38" s="35" t="s">
        <v>46</v>
      </c>
      <c r="B38" s="35"/>
      <c r="C38" s="2">
        <f>SUM(C3:C37)</f>
        <v>1282802</v>
      </c>
      <c r="D38" s="2">
        <f>SUM(D3:D37)</f>
        <v>946716</v>
      </c>
      <c r="E38" s="2">
        <f>SUM(E3:E37)</f>
        <v>321885</v>
      </c>
      <c r="F38" s="13">
        <f>SUM(F3:F37)</f>
        <v>14201</v>
      </c>
      <c r="G38" s="15">
        <f>SUM(G3:G37)</f>
        <v>31243</v>
      </c>
    </row>
    <row r="39" spans="1:8" s="1" customFormat="1" ht="15">
      <c r="A39" s="36" t="s">
        <v>793</v>
      </c>
      <c r="B39" s="37"/>
      <c r="C39" s="38">
        <f>C38+G38</f>
        <v>1314045</v>
      </c>
      <c r="D39" s="39"/>
      <c r="E39" s="39"/>
      <c r="F39" s="39"/>
      <c r="G39" s="40"/>
      <c r="H39" s="25"/>
    </row>
    <row r="41" spans="2:9" ht="15">
      <c r="B41" s="25"/>
      <c r="C41" s="19"/>
      <c r="D41" s="19"/>
      <c r="E41" s="19"/>
      <c r="F41" s="19"/>
      <c r="G41" s="19"/>
      <c r="I41" s="20"/>
    </row>
    <row r="42" spans="2:9" ht="15">
      <c r="B42" s="25"/>
      <c r="C42" s="25"/>
      <c r="D42" s="25"/>
      <c r="E42" s="25"/>
      <c r="F42" s="25"/>
      <c r="G42" s="25"/>
      <c r="I42" s="20"/>
    </row>
  </sheetData>
  <sheetProtection selectLockedCells="1" selectUnlockedCells="1"/>
  <mergeCells count="4">
    <mergeCell ref="A1:G1"/>
    <mergeCell ref="A38:B38"/>
    <mergeCell ref="A39:B39"/>
    <mergeCell ref="C39:G39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I2" sqref="I2:K33"/>
    </sheetView>
  </sheetViews>
  <sheetFormatPr defaultColWidth="9.140625" defaultRowHeight="15"/>
  <cols>
    <col min="1" max="1" width="14.00390625" style="1" customWidth="1"/>
    <col min="2" max="2" width="101.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7.00390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118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119</v>
      </c>
      <c r="B3" s="3" t="s">
        <v>120</v>
      </c>
      <c r="C3" s="3">
        <v>11716</v>
      </c>
      <c r="D3" s="3">
        <f>ROUND(C3/1.355,0)</f>
        <v>8646</v>
      </c>
      <c r="E3" s="3">
        <f>ROUND(D3*0.34,0)</f>
        <v>2940</v>
      </c>
      <c r="F3" s="14">
        <f>ROUND(D3*0.015,0)</f>
        <v>130</v>
      </c>
      <c r="G3" s="16"/>
    </row>
    <row r="4" spans="1:7" ht="15">
      <c r="A4" s="3" t="s">
        <v>121</v>
      </c>
      <c r="B4" s="3" t="s">
        <v>122</v>
      </c>
      <c r="C4" s="3">
        <v>73323</v>
      </c>
      <c r="D4" s="3">
        <f aca="true" t="shared" si="0" ref="D4:D30">ROUND(C4/1.355,0)</f>
        <v>54113</v>
      </c>
      <c r="E4" s="3">
        <f>ROUND(D4*0.34,0)</f>
        <v>18398</v>
      </c>
      <c r="F4" s="14">
        <f aca="true" t="shared" si="1" ref="F4:F30">ROUND(D4*0.015,0)</f>
        <v>812</v>
      </c>
      <c r="G4" s="16"/>
    </row>
    <row r="5" spans="1:7" ht="15">
      <c r="A5" s="3" t="s">
        <v>123</v>
      </c>
      <c r="B5" s="3" t="s">
        <v>124</v>
      </c>
      <c r="C5" s="3">
        <v>13669</v>
      </c>
      <c r="D5" s="3">
        <f t="shared" si="0"/>
        <v>10088</v>
      </c>
      <c r="E5" s="3">
        <f>ROUND(D5*0.34,0)</f>
        <v>3430</v>
      </c>
      <c r="F5" s="14">
        <f t="shared" si="1"/>
        <v>151</v>
      </c>
      <c r="G5" s="16"/>
    </row>
    <row r="6" spans="1:7" ht="15">
      <c r="A6" s="3" t="s">
        <v>125</v>
      </c>
      <c r="B6" s="3" t="s">
        <v>126</v>
      </c>
      <c r="C6" s="3">
        <v>44911</v>
      </c>
      <c r="D6" s="3">
        <f t="shared" si="0"/>
        <v>33145</v>
      </c>
      <c r="E6" s="3">
        <f>ROUND(D6*0.34,0)</f>
        <v>11269</v>
      </c>
      <c r="F6" s="14">
        <f t="shared" si="1"/>
        <v>497</v>
      </c>
      <c r="G6" s="16"/>
    </row>
    <row r="7" spans="1:7" ht="15">
      <c r="A7" s="3" t="s">
        <v>127</v>
      </c>
      <c r="B7" s="3" t="s">
        <v>128</v>
      </c>
      <c r="C7" s="3">
        <v>68343</v>
      </c>
      <c r="D7" s="3">
        <f t="shared" si="0"/>
        <v>50438</v>
      </c>
      <c r="E7" s="3">
        <f>ROUND(D7*0.34,0)+(-1)</f>
        <v>17148</v>
      </c>
      <c r="F7" s="14">
        <f t="shared" si="1"/>
        <v>757</v>
      </c>
      <c r="G7" s="16"/>
    </row>
    <row r="8" spans="1:7" ht="15">
      <c r="A8" s="3" t="s">
        <v>129</v>
      </c>
      <c r="B8" s="3" t="s">
        <v>130</v>
      </c>
      <c r="C8" s="3"/>
      <c r="D8" s="3"/>
      <c r="E8" s="3"/>
      <c r="F8" s="14"/>
      <c r="G8" s="16">
        <v>21479</v>
      </c>
    </row>
    <row r="9" spans="1:7" ht="15">
      <c r="A9" s="3" t="s">
        <v>131</v>
      </c>
      <c r="B9" s="3" t="s">
        <v>132</v>
      </c>
      <c r="C9" s="3">
        <v>119113</v>
      </c>
      <c r="D9" s="3">
        <f t="shared" si="0"/>
        <v>87906</v>
      </c>
      <c r="E9" s="3">
        <f>ROUND(D9*0.34,0)</f>
        <v>29888</v>
      </c>
      <c r="F9" s="14">
        <f t="shared" si="1"/>
        <v>1319</v>
      </c>
      <c r="G9" s="16"/>
    </row>
    <row r="10" spans="1:7" ht="15">
      <c r="A10" s="3" t="s">
        <v>133</v>
      </c>
      <c r="B10" s="3" t="s">
        <v>134</v>
      </c>
      <c r="C10" s="3">
        <v>19527</v>
      </c>
      <c r="D10" s="3">
        <f t="shared" si="0"/>
        <v>14411</v>
      </c>
      <c r="E10" s="3">
        <f>ROUND(D10*0.34,0)</f>
        <v>4900</v>
      </c>
      <c r="F10" s="14">
        <f t="shared" si="1"/>
        <v>216</v>
      </c>
      <c r="G10" s="16"/>
    </row>
    <row r="11" spans="1:7" ht="15">
      <c r="A11" s="3" t="s">
        <v>135</v>
      </c>
      <c r="B11" s="3" t="s">
        <v>136</v>
      </c>
      <c r="C11" s="3">
        <v>95681</v>
      </c>
      <c r="D11" s="3">
        <f t="shared" si="0"/>
        <v>70613</v>
      </c>
      <c r="E11" s="3">
        <f>ROUND(D11*0.34,0)+1</f>
        <v>24009</v>
      </c>
      <c r="F11" s="14">
        <f t="shared" si="1"/>
        <v>1059</v>
      </c>
      <c r="G11" s="16"/>
    </row>
    <row r="12" spans="1:7" ht="15">
      <c r="A12" s="3" t="s">
        <v>137</v>
      </c>
      <c r="B12" s="3" t="s">
        <v>138</v>
      </c>
      <c r="C12" s="3">
        <v>4882</v>
      </c>
      <c r="D12" s="3">
        <f t="shared" si="0"/>
        <v>3603</v>
      </c>
      <c r="E12" s="3">
        <f>ROUND(D12*0.34,0)</f>
        <v>1225</v>
      </c>
      <c r="F12" s="14">
        <f t="shared" si="1"/>
        <v>54</v>
      </c>
      <c r="G12" s="16"/>
    </row>
    <row r="13" spans="1:7" ht="15">
      <c r="A13" s="3" t="s">
        <v>139</v>
      </c>
      <c r="B13" s="3" t="s">
        <v>140</v>
      </c>
      <c r="C13" s="3">
        <v>39053</v>
      </c>
      <c r="D13" s="3">
        <f t="shared" si="0"/>
        <v>28821</v>
      </c>
      <c r="E13" s="3">
        <f>ROUND(D13*0.34,0)+1</f>
        <v>9800</v>
      </c>
      <c r="F13" s="14">
        <f t="shared" si="1"/>
        <v>432</v>
      </c>
      <c r="G13" s="16"/>
    </row>
    <row r="14" spans="1:7" ht="15">
      <c r="A14" s="3" t="s">
        <v>141</v>
      </c>
      <c r="B14" s="3" t="s">
        <v>142</v>
      </c>
      <c r="C14" s="3">
        <v>3905</v>
      </c>
      <c r="D14" s="3">
        <f t="shared" si="0"/>
        <v>2882</v>
      </c>
      <c r="E14" s="3">
        <f>ROUND(D14*0.34,0)</f>
        <v>980</v>
      </c>
      <c r="F14" s="14">
        <f t="shared" si="1"/>
        <v>43</v>
      </c>
      <c r="G14" s="16"/>
    </row>
    <row r="15" spans="1:7" ht="15">
      <c r="A15" s="3" t="s">
        <v>143</v>
      </c>
      <c r="B15" s="3" t="s">
        <v>144</v>
      </c>
      <c r="C15" s="3">
        <v>485335</v>
      </c>
      <c r="D15" s="3">
        <f t="shared" si="0"/>
        <v>358181</v>
      </c>
      <c r="E15" s="3">
        <f>ROUND(D15*0.34,0)+(-1)</f>
        <v>121781</v>
      </c>
      <c r="F15" s="14">
        <f t="shared" si="1"/>
        <v>5373</v>
      </c>
      <c r="G15" s="16"/>
    </row>
    <row r="16" spans="1:7" ht="15">
      <c r="A16" s="3" t="s">
        <v>145</v>
      </c>
      <c r="B16" s="3" t="s">
        <v>146</v>
      </c>
      <c r="C16" s="3">
        <v>220651</v>
      </c>
      <c r="D16" s="3">
        <f t="shared" si="0"/>
        <v>162842</v>
      </c>
      <c r="E16" s="3">
        <f>ROUND(D16*0.34,0)</f>
        <v>55366</v>
      </c>
      <c r="F16" s="14">
        <f t="shared" si="1"/>
        <v>2443</v>
      </c>
      <c r="G16" s="16"/>
    </row>
    <row r="17" spans="1:7" ht="15">
      <c r="A17" s="3" t="s">
        <v>147</v>
      </c>
      <c r="B17" s="3" t="s">
        <v>148</v>
      </c>
      <c r="C17" s="3">
        <v>33195</v>
      </c>
      <c r="D17" s="3">
        <f t="shared" si="0"/>
        <v>24498</v>
      </c>
      <c r="E17" s="3">
        <f>ROUND(D17*0.34,0)+1</f>
        <v>8330</v>
      </c>
      <c r="F17" s="14">
        <f t="shared" si="1"/>
        <v>367</v>
      </c>
      <c r="G17" s="16"/>
    </row>
    <row r="18" spans="1:7" ht="15">
      <c r="A18" s="3" t="s">
        <v>149</v>
      </c>
      <c r="B18" s="3" t="s">
        <v>150</v>
      </c>
      <c r="C18" s="3">
        <v>132781</v>
      </c>
      <c r="D18" s="3">
        <f t="shared" si="0"/>
        <v>97993</v>
      </c>
      <c r="E18" s="3">
        <f>ROUND(D18*0.34,0)</f>
        <v>33318</v>
      </c>
      <c r="F18" s="14">
        <f t="shared" si="1"/>
        <v>1470</v>
      </c>
      <c r="G18" s="16"/>
    </row>
    <row r="19" spans="1:7" ht="15">
      <c r="A19" s="3" t="s">
        <v>151</v>
      </c>
      <c r="B19" s="3" t="s">
        <v>152</v>
      </c>
      <c r="C19" s="3">
        <v>21479</v>
      </c>
      <c r="D19" s="3">
        <f t="shared" si="0"/>
        <v>15852</v>
      </c>
      <c r="E19" s="3">
        <f>ROUND(D19*0.34,0)+(-1)</f>
        <v>5389</v>
      </c>
      <c r="F19" s="14">
        <f t="shared" si="1"/>
        <v>238</v>
      </c>
      <c r="G19" s="16"/>
    </row>
    <row r="20" spans="1:7" ht="15">
      <c r="A20" s="3" t="s">
        <v>153</v>
      </c>
      <c r="B20" s="3" t="s">
        <v>154</v>
      </c>
      <c r="C20" s="3">
        <v>3905</v>
      </c>
      <c r="D20" s="3">
        <f t="shared" si="0"/>
        <v>2882</v>
      </c>
      <c r="E20" s="3">
        <f>ROUND(D20*0.34,0)</f>
        <v>980</v>
      </c>
      <c r="F20" s="14">
        <f t="shared" si="1"/>
        <v>43</v>
      </c>
      <c r="G20" s="16"/>
    </row>
    <row r="21" spans="1:7" ht="15">
      <c r="A21" s="3" t="s">
        <v>155</v>
      </c>
      <c r="B21" s="3" t="s">
        <v>156</v>
      </c>
      <c r="C21" s="3">
        <v>62485</v>
      </c>
      <c r="D21" s="3">
        <f t="shared" si="0"/>
        <v>46114</v>
      </c>
      <c r="E21" s="3">
        <f>ROUND(D21*0.34,0)</f>
        <v>15679</v>
      </c>
      <c r="F21" s="14">
        <f t="shared" si="1"/>
        <v>692</v>
      </c>
      <c r="G21" s="16"/>
    </row>
    <row r="22" spans="1:7" ht="15">
      <c r="A22" s="3" t="s">
        <v>157</v>
      </c>
      <c r="B22" s="3" t="s">
        <v>158</v>
      </c>
      <c r="C22" s="3">
        <v>33195</v>
      </c>
      <c r="D22" s="3">
        <f t="shared" si="0"/>
        <v>24498</v>
      </c>
      <c r="E22" s="3">
        <f>ROUND(D22*0.34,0)+1</f>
        <v>8330</v>
      </c>
      <c r="F22" s="14">
        <f t="shared" si="1"/>
        <v>367</v>
      </c>
      <c r="G22" s="16"/>
    </row>
    <row r="23" spans="1:7" ht="15">
      <c r="A23" s="3" t="s">
        <v>159</v>
      </c>
      <c r="B23" s="3" t="s">
        <v>160</v>
      </c>
      <c r="C23" s="3">
        <v>44911</v>
      </c>
      <c r="D23" s="3">
        <f t="shared" si="0"/>
        <v>33145</v>
      </c>
      <c r="E23" s="3">
        <f>ROUND(D23*0.34,0)</f>
        <v>11269</v>
      </c>
      <c r="F23" s="14">
        <f t="shared" si="1"/>
        <v>497</v>
      </c>
      <c r="G23" s="16"/>
    </row>
    <row r="24" spans="1:7" ht="15">
      <c r="A24" s="3" t="s">
        <v>161</v>
      </c>
      <c r="B24" s="3" t="s">
        <v>162</v>
      </c>
      <c r="C24" s="3">
        <v>29290</v>
      </c>
      <c r="D24" s="3">
        <f t="shared" si="0"/>
        <v>21616</v>
      </c>
      <c r="E24" s="3">
        <f>ROUND(D24*0.34,0)+1</f>
        <v>7350</v>
      </c>
      <c r="F24" s="14">
        <f t="shared" si="1"/>
        <v>324</v>
      </c>
      <c r="G24" s="16"/>
    </row>
    <row r="25" spans="1:7" ht="15">
      <c r="A25" s="3" t="s">
        <v>163</v>
      </c>
      <c r="B25" s="3" t="s">
        <v>164</v>
      </c>
      <c r="C25" s="3">
        <v>19527</v>
      </c>
      <c r="D25" s="3">
        <f t="shared" si="0"/>
        <v>14411</v>
      </c>
      <c r="E25" s="3">
        <f>ROUND(D25*0.34,0)</f>
        <v>4900</v>
      </c>
      <c r="F25" s="14">
        <f t="shared" si="1"/>
        <v>216</v>
      </c>
      <c r="G25" s="16"/>
    </row>
    <row r="26" spans="1:7" ht="15">
      <c r="A26" s="3" t="s">
        <v>165</v>
      </c>
      <c r="B26" s="3" t="s">
        <v>166</v>
      </c>
      <c r="C26" s="3">
        <v>5858</v>
      </c>
      <c r="D26" s="3">
        <f t="shared" si="0"/>
        <v>4323</v>
      </c>
      <c r="E26" s="3">
        <f>ROUND(D26*0.34,0)</f>
        <v>1470</v>
      </c>
      <c r="F26" s="14">
        <f t="shared" si="1"/>
        <v>65</v>
      </c>
      <c r="G26" s="16"/>
    </row>
    <row r="27" spans="1:7" ht="15">
      <c r="A27" s="3" t="s">
        <v>167</v>
      </c>
      <c r="B27" s="3" t="s">
        <v>168</v>
      </c>
      <c r="C27" s="3">
        <v>9763</v>
      </c>
      <c r="D27" s="3">
        <f t="shared" si="0"/>
        <v>7205</v>
      </c>
      <c r="E27" s="3">
        <f>ROUND(D27*0.34,0)</f>
        <v>2450</v>
      </c>
      <c r="F27" s="14">
        <f t="shared" si="1"/>
        <v>108</v>
      </c>
      <c r="G27" s="16"/>
    </row>
    <row r="28" spans="1:7" ht="15">
      <c r="A28" s="3" t="s">
        <v>169</v>
      </c>
      <c r="B28" s="3" t="s">
        <v>170</v>
      </c>
      <c r="C28" s="3">
        <v>1953</v>
      </c>
      <c r="D28" s="3">
        <f t="shared" si="0"/>
        <v>1441</v>
      </c>
      <c r="E28" s="3">
        <f>ROUND(D28*0.34,0)</f>
        <v>490</v>
      </c>
      <c r="F28" s="14">
        <f t="shared" si="1"/>
        <v>22</v>
      </c>
      <c r="G28" s="16"/>
    </row>
    <row r="29" spans="1:7" ht="15">
      <c r="A29" s="3" t="s">
        <v>171</v>
      </c>
      <c r="B29" s="3" t="s">
        <v>172</v>
      </c>
      <c r="C29" s="3"/>
      <c r="D29" s="3">
        <f t="shared" si="0"/>
        <v>0</v>
      </c>
      <c r="E29" s="3"/>
      <c r="F29" s="14"/>
      <c r="G29" s="16">
        <v>60533</v>
      </c>
    </row>
    <row r="30" spans="1:7" ht="15">
      <c r="A30" s="3" t="s">
        <v>173</v>
      </c>
      <c r="B30" s="3" t="s">
        <v>174</v>
      </c>
      <c r="C30" s="3">
        <v>3905</v>
      </c>
      <c r="D30" s="3">
        <f t="shared" si="0"/>
        <v>2882</v>
      </c>
      <c r="E30" s="3">
        <f>ROUND(D30*0.34,0)</f>
        <v>980</v>
      </c>
      <c r="F30" s="14">
        <f t="shared" si="1"/>
        <v>43</v>
      </c>
      <c r="G30" s="16"/>
    </row>
    <row r="31" spans="1:10" ht="19.5" customHeight="1">
      <c r="A31" s="35" t="s">
        <v>46</v>
      </c>
      <c r="B31" s="35"/>
      <c r="C31" s="2">
        <f>SUM(C3:C30)</f>
        <v>1602356</v>
      </c>
      <c r="D31" s="2">
        <f>SUM(D3:D30)</f>
        <v>1182549</v>
      </c>
      <c r="E31" s="2">
        <f>SUM(E3:E30)</f>
        <v>402069</v>
      </c>
      <c r="F31" s="13">
        <f>SUM(F3:F30)</f>
        <v>17738</v>
      </c>
      <c r="G31" s="15">
        <f>SUM(G3:G30)</f>
        <v>82012</v>
      </c>
      <c r="I31" s="19"/>
      <c r="J31" s="19"/>
    </row>
    <row r="32" spans="1:7" ht="15">
      <c r="A32" s="36" t="s">
        <v>793</v>
      </c>
      <c r="B32" s="37"/>
      <c r="C32" s="38">
        <f>C31+G31</f>
        <v>1684368</v>
      </c>
      <c r="D32" s="39"/>
      <c r="E32" s="39"/>
      <c r="F32" s="39"/>
      <c r="G32" s="40"/>
    </row>
  </sheetData>
  <sheetProtection selectLockedCells="1" selectUnlockedCells="1"/>
  <mergeCells count="4">
    <mergeCell ref="A1:G1"/>
    <mergeCell ref="A31:B31"/>
    <mergeCell ref="A32:B32"/>
    <mergeCell ref="C32:G3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I2" sqref="I2:K13"/>
    </sheetView>
  </sheetViews>
  <sheetFormatPr defaultColWidth="9.140625" defaultRowHeight="15"/>
  <cols>
    <col min="1" max="1" width="14.00390625" style="1" customWidth="1"/>
    <col min="2" max="2" width="88.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175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176</v>
      </c>
      <c r="B3" s="3" t="s">
        <v>177</v>
      </c>
      <c r="C3" s="3">
        <v>22553</v>
      </c>
      <c r="D3" s="3">
        <f>ROUND(C3/1.355,0)</f>
        <v>16644</v>
      </c>
      <c r="E3" s="3">
        <f>ROUND(D3*0.34,0)</f>
        <v>5659</v>
      </c>
      <c r="F3" s="14">
        <f>ROUND(D3*0.015,0)</f>
        <v>250</v>
      </c>
      <c r="G3" s="16"/>
    </row>
    <row r="4" spans="1:7" ht="15">
      <c r="A4" s="3" t="s">
        <v>178</v>
      </c>
      <c r="B4" s="3" t="s">
        <v>179</v>
      </c>
      <c r="C4" s="3">
        <v>142545</v>
      </c>
      <c r="D4" s="3">
        <f aca="true" t="shared" si="0" ref="D4:D11">ROUND(C4/1.355,0)</f>
        <v>105199</v>
      </c>
      <c r="E4" s="3">
        <f aca="true" t="shared" si="1" ref="E4:E11">ROUND(D4*0.34,0)</f>
        <v>35768</v>
      </c>
      <c r="F4" s="14">
        <f aca="true" t="shared" si="2" ref="F4:F11">ROUND(D4*0.015,0)</f>
        <v>1578</v>
      </c>
      <c r="G4" s="16"/>
    </row>
    <row r="5" spans="1:7" ht="15">
      <c r="A5" s="3" t="s">
        <v>180</v>
      </c>
      <c r="B5" s="3" t="s">
        <v>181</v>
      </c>
      <c r="C5" s="3">
        <v>152308</v>
      </c>
      <c r="D5" s="3">
        <f t="shared" si="0"/>
        <v>112404</v>
      </c>
      <c r="E5" s="3">
        <f>ROUND(D5*0.34,0)+1</f>
        <v>38218</v>
      </c>
      <c r="F5" s="14">
        <f t="shared" si="2"/>
        <v>1686</v>
      </c>
      <c r="G5" s="16"/>
    </row>
    <row r="6" spans="1:7" ht="15">
      <c r="A6" s="3" t="s">
        <v>182</v>
      </c>
      <c r="B6" s="3" t="s">
        <v>183</v>
      </c>
      <c r="C6" s="3">
        <v>154261</v>
      </c>
      <c r="D6" s="3">
        <f t="shared" si="0"/>
        <v>113846</v>
      </c>
      <c r="E6" s="3">
        <f>ROUND(D6*0.34,0)-1</f>
        <v>38707</v>
      </c>
      <c r="F6" s="14">
        <f t="shared" si="2"/>
        <v>1708</v>
      </c>
      <c r="G6" s="16"/>
    </row>
    <row r="7" spans="1:7" ht="15">
      <c r="A7" s="3" t="s">
        <v>184</v>
      </c>
      <c r="B7" s="3" t="s">
        <v>185</v>
      </c>
      <c r="C7" s="3">
        <v>91775</v>
      </c>
      <c r="D7" s="3">
        <f t="shared" si="0"/>
        <v>67731</v>
      </c>
      <c r="E7" s="3">
        <f>ROUND(D7*0.34,0)-1</f>
        <v>23028</v>
      </c>
      <c r="F7" s="14">
        <f t="shared" si="2"/>
        <v>1016</v>
      </c>
      <c r="G7" s="16"/>
    </row>
    <row r="8" spans="1:7" ht="15">
      <c r="A8" s="3" t="s">
        <v>186</v>
      </c>
      <c r="B8" s="3" t="s">
        <v>187</v>
      </c>
      <c r="C8" s="3">
        <v>177693</v>
      </c>
      <c r="D8" s="3">
        <f t="shared" si="0"/>
        <v>131139</v>
      </c>
      <c r="E8" s="3">
        <f t="shared" si="1"/>
        <v>44587</v>
      </c>
      <c r="F8" s="14">
        <f t="shared" si="2"/>
        <v>1967</v>
      </c>
      <c r="G8" s="16"/>
    </row>
    <row r="9" spans="1:7" ht="15">
      <c r="A9" s="3" t="s">
        <v>188</v>
      </c>
      <c r="B9" s="3" t="s">
        <v>189</v>
      </c>
      <c r="C9" s="3">
        <v>243107</v>
      </c>
      <c r="D9" s="3">
        <f t="shared" si="0"/>
        <v>179415</v>
      </c>
      <c r="E9" s="3">
        <f t="shared" si="1"/>
        <v>61001</v>
      </c>
      <c r="F9" s="14">
        <f t="shared" si="2"/>
        <v>2691</v>
      </c>
      <c r="G9" s="16"/>
    </row>
    <row r="10" spans="1:7" ht="15">
      <c r="A10" s="3" t="s">
        <v>190</v>
      </c>
      <c r="B10" s="3" t="s">
        <v>191</v>
      </c>
      <c r="C10" s="3">
        <v>19527</v>
      </c>
      <c r="D10" s="3">
        <f t="shared" si="0"/>
        <v>14411</v>
      </c>
      <c r="E10" s="3">
        <f t="shared" si="1"/>
        <v>4900</v>
      </c>
      <c r="F10" s="14">
        <f t="shared" si="2"/>
        <v>216</v>
      </c>
      <c r="G10" s="16"/>
    </row>
    <row r="11" spans="1:7" ht="15">
      <c r="A11" s="3" t="s">
        <v>192</v>
      </c>
      <c r="B11" s="3" t="s">
        <v>193</v>
      </c>
      <c r="C11" s="3">
        <v>19527</v>
      </c>
      <c r="D11" s="3">
        <f t="shared" si="0"/>
        <v>14411</v>
      </c>
      <c r="E11" s="3">
        <f t="shared" si="1"/>
        <v>4900</v>
      </c>
      <c r="F11" s="14">
        <f t="shared" si="2"/>
        <v>216</v>
      </c>
      <c r="G11" s="16"/>
    </row>
    <row r="12" spans="1:10" ht="19.5" customHeight="1">
      <c r="A12" s="35" t="s">
        <v>46</v>
      </c>
      <c r="B12" s="35"/>
      <c r="C12" s="2">
        <f>SUM(C3:C11)</f>
        <v>1023296</v>
      </c>
      <c r="D12" s="2">
        <f>SUM(D3:D11)</f>
        <v>755200</v>
      </c>
      <c r="E12" s="2">
        <f>SUM(E3:E11)</f>
        <v>256768</v>
      </c>
      <c r="F12" s="13">
        <f>SUM(F3:F11)</f>
        <v>11328</v>
      </c>
      <c r="G12" s="15">
        <f>SUM(G3:G11)</f>
        <v>0</v>
      </c>
      <c r="I12" s="19"/>
      <c r="J12" s="19"/>
    </row>
    <row r="13" spans="1:7" ht="15">
      <c r="A13" s="36" t="s">
        <v>793</v>
      </c>
      <c r="B13" s="37"/>
      <c r="C13" s="38">
        <f>C12+G12</f>
        <v>1023296</v>
      </c>
      <c r="D13" s="39"/>
      <c r="E13" s="39"/>
      <c r="F13" s="39"/>
      <c r="G13" s="40"/>
    </row>
  </sheetData>
  <sheetProtection selectLockedCells="1" selectUnlockedCells="1"/>
  <mergeCells count="4">
    <mergeCell ref="A1:G1"/>
    <mergeCell ref="A12:B12"/>
    <mergeCell ref="A13:B13"/>
    <mergeCell ref="C13:G1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I2" sqref="I2:J12"/>
    </sheetView>
  </sheetViews>
  <sheetFormatPr defaultColWidth="9.140625" defaultRowHeight="15"/>
  <cols>
    <col min="1" max="1" width="14.00390625" style="1" customWidth="1"/>
    <col min="2" max="2" width="87.140625" style="1" customWidth="1"/>
    <col min="3" max="3" width="8.1406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194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4"/>
    </row>
    <row r="3" spans="1:7" ht="15">
      <c r="A3" s="3" t="s">
        <v>195</v>
      </c>
      <c r="B3" s="3" t="s">
        <v>196</v>
      </c>
      <c r="C3" s="3">
        <v>23334</v>
      </c>
      <c r="D3" s="3">
        <f>ROUND(C3/1.355,0)</f>
        <v>17221</v>
      </c>
      <c r="E3" s="3">
        <f>ROUND(D3*0.34,0)</f>
        <v>5855</v>
      </c>
      <c r="F3" s="14">
        <f>ROUND(D3*0.015,0)</f>
        <v>258</v>
      </c>
      <c r="G3" s="16"/>
    </row>
    <row r="4" spans="1:7" ht="15">
      <c r="A4" s="3" t="s">
        <v>197</v>
      </c>
      <c r="B4" s="3" t="s">
        <v>198</v>
      </c>
      <c r="C4" s="3"/>
      <c r="D4" s="3"/>
      <c r="E4" s="3"/>
      <c r="F4" s="14"/>
      <c r="G4" s="16">
        <v>54675</v>
      </c>
    </row>
    <row r="5" spans="1:7" ht="15">
      <c r="A5" s="3" t="s">
        <v>199</v>
      </c>
      <c r="B5" s="3" t="s">
        <v>200</v>
      </c>
      <c r="C5" s="3">
        <v>138639</v>
      </c>
      <c r="D5" s="3">
        <f aca="true" t="shared" si="0" ref="D5:D11">ROUND(C5/1.355,0)</f>
        <v>102317</v>
      </c>
      <c r="E5" s="3">
        <f>ROUND(D5*0.34,0)-1</f>
        <v>34787</v>
      </c>
      <c r="F5" s="14">
        <f aca="true" t="shared" si="1" ref="F5:F11">ROUND(D5*0.015,0)</f>
        <v>1535</v>
      </c>
      <c r="G5" s="16"/>
    </row>
    <row r="6" spans="1:7" ht="15">
      <c r="A6" s="3" t="s">
        <v>201</v>
      </c>
      <c r="B6" s="3" t="s">
        <v>202</v>
      </c>
      <c r="C6" s="3">
        <v>3905</v>
      </c>
      <c r="D6" s="3">
        <f t="shared" si="0"/>
        <v>2882</v>
      </c>
      <c r="E6" s="3">
        <f>ROUND(D6*0.34,0)</f>
        <v>980</v>
      </c>
      <c r="F6" s="14">
        <f t="shared" si="1"/>
        <v>43</v>
      </c>
      <c r="G6" s="16"/>
    </row>
    <row r="7" spans="1:7" ht="15">
      <c r="A7" s="3" t="s">
        <v>203</v>
      </c>
      <c r="B7" s="3" t="s">
        <v>204</v>
      </c>
      <c r="C7" s="3">
        <v>184527</v>
      </c>
      <c r="D7" s="3">
        <f t="shared" si="0"/>
        <v>136182</v>
      </c>
      <c r="E7" s="3">
        <f>ROUND(D7*0.34,0)</f>
        <v>46302</v>
      </c>
      <c r="F7" s="14">
        <f t="shared" si="1"/>
        <v>2043</v>
      </c>
      <c r="G7" s="16"/>
    </row>
    <row r="8" spans="1:7" ht="15">
      <c r="A8" s="3" t="s">
        <v>205</v>
      </c>
      <c r="B8" s="3" t="s">
        <v>206</v>
      </c>
      <c r="C8" s="3">
        <v>119113</v>
      </c>
      <c r="D8" s="3">
        <f t="shared" si="0"/>
        <v>87906</v>
      </c>
      <c r="E8" s="3">
        <f>ROUND(D8*0.34,0)</f>
        <v>29888</v>
      </c>
      <c r="F8" s="14">
        <f t="shared" si="1"/>
        <v>1319</v>
      </c>
      <c r="G8" s="16"/>
    </row>
    <row r="9" spans="1:7" ht="15">
      <c r="A9" s="3" t="s">
        <v>207</v>
      </c>
      <c r="B9" s="3" t="s">
        <v>208</v>
      </c>
      <c r="C9" s="3">
        <v>1953</v>
      </c>
      <c r="D9" s="3">
        <f t="shared" si="0"/>
        <v>1441</v>
      </c>
      <c r="E9" s="3">
        <f>ROUND(D9*0.34,0)</f>
        <v>490</v>
      </c>
      <c r="F9" s="14">
        <f t="shared" si="1"/>
        <v>22</v>
      </c>
      <c r="G9" s="16"/>
    </row>
    <row r="10" spans="1:7" ht="15">
      <c r="A10" s="3" t="s">
        <v>209</v>
      </c>
      <c r="B10" s="3" t="s">
        <v>210</v>
      </c>
      <c r="C10" s="3">
        <v>296903</v>
      </c>
      <c r="D10" s="3">
        <f t="shared" si="0"/>
        <v>219117</v>
      </c>
      <c r="E10" s="3">
        <f>ROUND(D10*0.34,0)-1</f>
        <v>74499</v>
      </c>
      <c r="F10" s="14">
        <f t="shared" si="1"/>
        <v>3287</v>
      </c>
      <c r="G10" s="16"/>
    </row>
    <row r="11" spans="1:7" ht="15">
      <c r="A11" s="3" t="s">
        <v>211</v>
      </c>
      <c r="B11" s="3" t="s">
        <v>212</v>
      </c>
      <c r="C11" s="3">
        <v>99586</v>
      </c>
      <c r="D11" s="3">
        <f t="shared" si="0"/>
        <v>73495</v>
      </c>
      <c r="E11" s="3">
        <f>ROUND(D11*0.34,0)+1</f>
        <v>24989</v>
      </c>
      <c r="F11" s="14">
        <f t="shared" si="1"/>
        <v>1102</v>
      </c>
      <c r="G11" s="16"/>
    </row>
    <row r="12" spans="1:10" ht="19.5" customHeight="1">
      <c r="A12" s="35" t="s">
        <v>46</v>
      </c>
      <c r="B12" s="35"/>
      <c r="C12" s="2">
        <f>SUM(C3:C11)</f>
        <v>867960</v>
      </c>
      <c r="D12" s="2">
        <f>SUM(D3:D11)</f>
        <v>640561</v>
      </c>
      <c r="E12" s="2">
        <f>SUM(E3:E11)</f>
        <v>217790</v>
      </c>
      <c r="F12" s="13">
        <f>SUM(F3:F11)</f>
        <v>9609</v>
      </c>
      <c r="G12" s="15">
        <f>SUM(G3:G11)</f>
        <v>54675</v>
      </c>
      <c r="I12" s="19"/>
      <c r="J12" s="19"/>
    </row>
    <row r="13" spans="1:7" ht="15">
      <c r="A13" s="36" t="s">
        <v>793</v>
      </c>
      <c r="B13" s="37"/>
      <c r="C13" s="38">
        <f>C12+G12</f>
        <v>922635</v>
      </c>
      <c r="D13" s="39"/>
      <c r="E13" s="39"/>
      <c r="F13" s="39"/>
      <c r="G13" s="40"/>
    </row>
  </sheetData>
  <sheetProtection selectLockedCells="1" selectUnlockedCells="1"/>
  <mergeCells count="4">
    <mergeCell ref="A1:G1"/>
    <mergeCell ref="A12:B12"/>
    <mergeCell ref="A13:B13"/>
    <mergeCell ref="C13:G1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I2" sqref="I2:K29"/>
    </sheetView>
  </sheetViews>
  <sheetFormatPr defaultColWidth="9.140625" defaultRowHeight="15"/>
  <cols>
    <col min="1" max="1" width="14.00390625" style="1" customWidth="1"/>
    <col min="2" max="2" width="95.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213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214</v>
      </c>
      <c r="B3" s="3" t="s">
        <v>215</v>
      </c>
      <c r="C3" s="3">
        <v>39053</v>
      </c>
      <c r="D3" s="3">
        <f>ROUND(C3/1.355,0)</f>
        <v>28821</v>
      </c>
      <c r="E3" s="3">
        <f>ROUND(D3*0.34,0)+1</f>
        <v>9800</v>
      </c>
      <c r="F3" s="14">
        <f>ROUND(D3*0.015,0)</f>
        <v>432</v>
      </c>
      <c r="G3" s="16"/>
    </row>
    <row r="4" spans="1:7" ht="15">
      <c r="A4" s="3" t="s">
        <v>216</v>
      </c>
      <c r="B4" s="3" t="s">
        <v>217</v>
      </c>
      <c r="C4" s="3">
        <v>9763</v>
      </c>
      <c r="D4" s="3">
        <f aca="true" t="shared" si="0" ref="D4:D27">ROUND(C4/1.355,0)</f>
        <v>7205</v>
      </c>
      <c r="E4" s="3">
        <f aca="true" t="shared" si="1" ref="E4:E26">ROUND(D4*0.34,0)</f>
        <v>2450</v>
      </c>
      <c r="F4" s="14">
        <f aca="true" t="shared" si="2" ref="F4:F27">ROUND(D4*0.015,0)</f>
        <v>108</v>
      </c>
      <c r="G4" s="16"/>
    </row>
    <row r="5" spans="1:7" ht="15">
      <c r="A5" s="3" t="s">
        <v>218</v>
      </c>
      <c r="B5" s="3" t="s">
        <v>219</v>
      </c>
      <c r="C5" s="3">
        <v>19527</v>
      </c>
      <c r="D5" s="3">
        <f t="shared" si="0"/>
        <v>14411</v>
      </c>
      <c r="E5" s="3">
        <f t="shared" si="1"/>
        <v>4900</v>
      </c>
      <c r="F5" s="14">
        <f t="shared" si="2"/>
        <v>216</v>
      </c>
      <c r="G5" s="16"/>
    </row>
    <row r="6" spans="1:7" ht="15">
      <c r="A6" s="3" t="s">
        <v>220</v>
      </c>
      <c r="B6" s="3" t="s">
        <v>221</v>
      </c>
      <c r="C6" s="3"/>
      <c r="D6" s="3">
        <f t="shared" si="0"/>
        <v>0</v>
      </c>
      <c r="E6" s="3">
        <f t="shared" si="1"/>
        <v>0</v>
      </c>
      <c r="F6" s="14">
        <f t="shared" si="2"/>
        <v>0</v>
      </c>
      <c r="G6" s="16">
        <v>1953</v>
      </c>
    </row>
    <row r="7" spans="1:7" ht="15">
      <c r="A7" s="3" t="s">
        <v>222</v>
      </c>
      <c r="B7" s="3" t="s">
        <v>223</v>
      </c>
      <c r="C7" s="3">
        <v>16695</v>
      </c>
      <c r="D7" s="3">
        <f t="shared" si="0"/>
        <v>12321</v>
      </c>
      <c r="E7" s="3">
        <f t="shared" si="1"/>
        <v>4189</v>
      </c>
      <c r="F7" s="14">
        <f t="shared" si="2"/>
        <v>185</v>
      </c>
      <c r="G7" s="16"/>
    </row>
    <row r="8" spans="1:7" ht="15">
      <c r="A8" s="3" t="s">
        <v>224</v>
      </c>
      <c r="B8" s="3" t="s">
        <v>225</v>
      </c>
      <c r="C8" s="3">
        <v>56627</v>
      </c>
      <c r="D8" s="3">
        <f t="shared" si="0"/>
        <v>41791</v>
      </c>
      <c r="E8" s="3">
        <f t="shared" si="1"/>
        <v>14209</v>
      </c>
      <c r="F8" s="14">
        <f t="shared" si="2"/>
        <v>627</v>
      </c>
      <c r="G8" s="16"/>
    </row>
    <row r="9" spans="1:7" ht="15">
      <c r="A9" s="3" t="s">
        <v>226</v>
      </c>
      <c r="B9" s="3" t="s">
        <v>227</v>
      </c>
      <c r="C9" s="3">
        <v>42959</v>
      </c>
      <c r="D9" s="3">
        <f t="shared" si="0"/>
        <v>31704</v>
      </c>
      <c r="E9" s="3">
        <f t="shared" si="1"/>
        <v>10779</v>
      </c>
      <c r="F9" s="14">
        <f t="shared" si="2"/>
        <v>476</v>
      </c>
      <c r="G9" s="16"/>
    </row>
    <row r="10" spans="1:7" ht="15">
      <c r="A10" s="3" t="s">
        <v>228</v>
      </c>
      <c r="B10" s="3" t="s">
        <v>229</v>
      </c>
      <c r="C10" s="3">
        <v>7811</v>
      </c>
      <c r="D10" s="3">
        <f t="shared" si="0"/>
        <v>5765</v>
      </c>
      <c r="E10" s="3">
        <f t="shared" si="1"/>
        <v>1960</v>
      </c>
      <c r="F10" s="14">
        <f t="shared" si="2"/>
        <v>86</v>
      </c>
      <c r="G10" s="16"/>
    </row>
    <row r="11" spans="1:7" ht="15">
      <c r="A11" s="3" t="s">
        <v>230</v>
      </c>
      <c r="B11" s="3" t="s">
        <v>231</v>
      </c>
      <c r="C11" s="3">
        <v>95876</v>
      </c>
      <c r="D11" s="3">
        <f t="shared" si="0"/>
        <v>70757</v>
      </c>
      <c r="E11" s="3">
        <f>ROUND(D11*0.34,0)+1</f>
        <v>24058</v>
      </c>
      <c r="F11" s="14">
        <f t="shared" si="2"/>
        <v>1061</v>
      </c>
      <c r="G11" s="16"/>
    </row>
    <row r="12" spans="1:7" ht="15">
      <c r="A12" s="3" t="s">
        <v>232</v>
      </c>
      <c r="B12" s="3" t="s">
        <v>233</v>
      </c>
      <c r="C12" s="3">
        <v>80059</v>
      </c>
      <c r="D12" s="3">
        <f t="shared" si="0"/>
        <v>59084</v>
      </c>
      <c r="E12" s="3">
        <f t="shared" si="1"/>
        <v>20089</v>
      </c>
      <c r="F12" s="14">
        <f t="shared" si="2"/>
        <v>886</v>
      </c>
      <c r="G12" s="16"/>
    </row>
    <row r="13" spans="1:7" ht="15">
      <c r="A13" s="3" t="s">
        <v>234</v>
      </c>
      <c r="B13" s="3" t="s">
        <v>235</v>
      </c>
      <c r="C13" s="3">
        <v>54675</v>
      </c>
      <c r="D13" s="3">
        <f t="shared" si="0"/>
        <v>40351</v>
      </c>
      <c r="E13" s="3">
        <f t="shared" si="1"/>
        <v>13719</v>
      </c>
      <c r="F13" s="14">
        <f t="shared" si="2"/>
        <v>605</v>
      </c>
      <c r="G13" s="16"/>
    </row>
    <row r="14" spans="1:7" ht="15">
      <c r="A14" s="3" t="s">
        <v>236</v>
      </c>
      <c r="B14" s="3" t="s">
        <v>237</v>
      </c>
      <c r="C14" s="3">
        <v>62485</v>
      </c>
      <c r="D14" s="3">
        <f t="shared" si="0"/>
        <v>46114</v>
      </c>
      <c r="E14" s="3">
        <f t="shared" si="1"/>
        <v>15679</v>
      </c>
      <c r="F14" s="14">
        <f t="shared" si="2"/>
        <v>692</v>
      </c>
      <c r="G14" s="16"/>
    </row>
    <row r="15" spans="1:7" ht="15">
      <c r="A15" s="3" t="s">
        <v>238</v>
      </c>
      <c r="B15" s="3" t="s">
        <v>239</v>
      </c>
      <c r="C15" s="3">
        <v>7811</v>
      </c>
      <c r="D15" s="3">
        <f t="shared" si="0"/>
        <v>5765</v>
      </c>
      <c r="E15" s="3">
        <f t="shared" si="1"/>
        <v>1960</v>
      </c>
      <c r="F15" s="14">
        <f t="shared" si="2"/>
        <v>86</v>
      </c>
      <c r="G15" s="16"/>
    </row>
    <row r="16" spans="1:7" ht="15">
      <c r="A16" s="3" t="s">
        <v>240</v>
      </c>
      <c r="B16" s="3" t="s">
        <v>241</v>
      </c>
      <c r="C16" s="3">
        <v>72249</v>
      </c>
      <c r="D16" s="3">
        <f t="shared" si="0"/>
        <v>53320</v>
      </c>
      <c r="E16" s="3">
        <f t="shared" si="1"/>
        <v>18129</v>
      </c>
      <c r="F16" s="14">
        <f t="shared" si="2"/>
        <v>800</v>
      </c>
      <c r="G16" s="16"/>
    </row>
    <row r="17" spans="1:7" ht="15">
      <c r="A17" s="3" t="s">
        <v>242</v>
      </c>
      <c r="B17" s="3" t="s">
        <v>243</v>
      </c>
      <c r="C17" s="3">
        <v>39053</v>
      </c>
      <c r="D17" s="3">
        <f t="shared" si="0"/>
        <v>28821</v>
      </c>
      <c r="E17" s="3">
        <f>ROUND(D17*0.34,0)+1</f>
        <v>9800</v>
      </c>
      <c r="F17" s="14">
        <f t="shared" si="2"/>
        <v>432</v>
      </c>
      <c r="G17" s="16"/>
    </row>
    <row r="18" spans="1:7" ht="15">
      <c r="A18" s="3" t="s">
        <v>244</v>
      </c>
      <c r="B18" s="3" t="s">
        <v>245</v>
      </c>
      <c r="C18" s="3">
        <v>11716</v>
      </c>
      <c r="D18" s="3">
        <f t="shared" si="0"/>
        <v>8646</v>
      </c>
      <c r="E18" s="3">
        <f t="shared" si="1"/>
        <v>2940</v>
      </c>
      <c r="F18" s="14">
        <f t="shared" si="2"/>
        <v>130</v>
      </c>
      <c r="G18" s="16"/>
    </row>
    <row r="19" spans="1:7" ht="15">
      <c r="A19" s="3" t="s">
        <v>246</v>
      </c>
      <c r="B19" s="3" t="s">
        <v>247</v>
      </c>
      <c r="C19" s="3">
        <v>29290</v>
      </c>
      <c r="D19" s="3">
        <f t="shared" si="0"/>
        <v>21616</v>
      </c>
      <c r="E19" s="3">
        <f>ROUND(D19*0.34,0)+1</f>
        <v>7350</v>
      </c>
      <c r="F19" s="14">
        <f t="shared" si="2"/>
        <v>324</v>
      </c>
      <c r="G19" s="16"/>
    </row>
    <row r="20" spans="1:7" ht="15">
      <c r="A20" s="3" t="s">
        <v>248</v>
      </c>
      <c r="B20" s="3" t="s">
        <v>249</v>
      </c>
      <c r="C20" s="3">
        <v>12790</v>
      </c>
      <c r="D20" s="3">
        <f t="shared" si="0"/>
        <v>9439</v>
      </c>
      <c r="E20" s="3">
        <f t="shared" si="1"/>
        <v>3209</v>
      </c>
      <c r="F20" s="14">
        <f t="shared" si="2"/>
        <v>142</v>
      </c>
      <c r="G20" s="16"/>
    </row>
    <row r="21" spans="1:7" ht="15">
      <c r="A21" s="3" t="s">
        <v>250</v>
      </c>
      <c r="B21" s="3" t="s">
        <v>251</v>
      </c>
      <c r="C21" s="3">
        <v>72249</v>
      </c>
      <c r="D21" s="3">
        <f t="shared" si="0"/>
        <v>53320</v>
      </c>
      <c r="E21" s="3">
        <f t="shared" si="1"/>
        <v>18129</v>
      </c>
      <c r="F21" s="14">
        <f t="shared" si="2"/>
        <v>800</v>
      </c>
      <c r="G21" s="16"/>
    </row>
    <row r="22" spans="1:7" ht="15">
      <c r="A22" s="3" t="s">
        <v>252</v>
      </c>
      <c r="B22" s="3" t="s">
        <v>253</v>
      </c>
      <c r="C22" s="3">
        <v>11716</v>
      </c>
      <c r="D22" s="3">
        <f t="shared" si="0"/>
        <v>8646</v>
      </c>
      <c r="E22" s="3">
        <f t="shared" si="1"/>
        <v>2940</v>
      </c>
      <c r="F22" s="14">
        <f t="shared" si="2"/>
        <v>130</v>
      </c>
      <c r="G22" s="16"/>
    </row>
    <row r="23" spans="1:7" ht="15">
      <c r="A23" s="3" t="s">
        <v>254</v>
      </c>
      <c r="B23" s="3" t="s">
        <v>255</v>
      </c>
      <c r="C23" s="3">
        <v>103491</v>
      </c>
      <c r="D23" s="3">
        <f t="shared" si="0"/>
        <v>76377</v>
      </c>
      <c r="E23" s="3">
        <f t="shared" si="1"/>
        <v>25968</v>
      </c>
      <c r="F23" s="14">
        <f t="shared" si="2"/>
        <v>1146</v>
      </c>
      <c r="G23" s="16"/>
    </row>
    <row r="24" spans="1:7" ht="15">
      <c r="A24" s="3" t="s">
        <v>256</v>
      </c>
      <c r="B24" s="3" t="s">
        <v>257</v>
      </c>
      <c r="C24" s="3">
        <v>58580</v>
      </c>
      <c r="D24" s="3">
        <f t="shared" si="0"/>
        <v>43232</v>
      </c>
      <c r="E24" s="3">
        <f>ROUND(D24*0.34,0)+1</f>
        <v>14700</v>
      </c>
      <c r="F24" s="14">
        <f t="shared" si="2"/>
        <v>648</v>
      </c>
      <c r="G24" s="16"/>
    </row>
    <row r="25" spans="1:7" ht="15">
      <c r="A25" s="3" t="s">
        <v>258</v>
      </c>
      <c r="B25" s="3" t="s">
        <v>259</v>
      </c>
      <c r="C25" s="3">
        <v>25385</v>
      </c>
      <c r="D25" s="3">
        <f t="shared" si="0"/>
        <v>18734</v>
      </c>
      <c r="E25" s="3">
        <f t="shared" si="1"/>
        <v>6370</v>
      </c>
      <c r="F25" s="14">
        <f t="shared" si="2"/>
        <v>281</v>
      </c>
      <c r="G25" s="16"/>
    </row>
    <row r="26" spans="1:7" ht="15">
      <c r="A26" s="3" t="s">
        <v>260</v>
      </c>
      <c r="B26" s="3" t="s">
        <v>261</v>
      </c>
      <c r="C26" s="3">
        <v>212841</v>
      </c>
      <c r="D26" s="3">
        <f t="shared" si="0"/>
        <v>157078</v>
      </c>
      <c r="E26" s="3">
        <f t="shared" si="1"/>
        <v>53407</v>
      </c>
      <c r="F26" s="14">
        <f t="shared" si="2"/>
        <v>2356</v>
      </c>
      <c r="G26" s="16"/>
    </row>
    <row r="27" spans="1:7" ht="15">
      <c r="A27" s="3" t="s">
        <v>262</v>
      </c>
      <c r="B27" s="3" t="s">
        <v>263</v>
      </c>
      <c r="C27" s="3">
        <v>29290</v>
      </c>
      <c r="D27" s="3">
        <f t="shared" si="0"/>
        <v>21616</v>
      </c>
      <c r="E27" s="3">
        <f>ROUND(D27*0.34,0)+1</f>
        <v>7350</v>
      </c>
      <c r="F27" s="14">
        <f t="shared" si="2"/>
        <v>324</v>
      </c>
      <c r="G27" s="16"/>
    </row>
    <row r="28" spans="1:7" ht="19.5" customHeight="1">
      <c r="A28" s="35" t="s">
        <v>46</v>
      </c>
      <c r="B28" s="35"/>
      <c r="C28" s="2">
        <f>SUM(C3:C27)</f>
        <v>1171991</v>
      </c>
      <c r="D28" s="2">
        <f>SUM(D3:D27)</f>
        <v>864934</v>
      </c>
      <c r="E28" s="2">
        <f>SUM(E3:E27)</f>
        <v>294084</v>
      </c>
      <c r="F28" s="13">
        <f>SUM(F3:F27)</f>
        <v>12973</v>
      </c>
      <c r="G28" s="15">
        <f>SUM(G3:G27)</f>
        <v>1953</v>
      </c>
    </row>
    <row r="29" spans="1:7" ht="15">
      <c r="A29" s="36" t="s">
        <v>793</v>
      </c>
      <c r="B29" s="37"/>
      <c r="C29" s="38">
        <f>C28+G28</f>
        <v>1173944</v>
      </c>
      <c r="D29" s="39"/>
      <c r="E29" s="39"/>
      <c r="F29" s="39"/>
      <c r="G29" s="40"/>
    </row>
  </sheetData>
  <sheetProtection selectLockedCells="1" selectUnlockedCells="1"/>
  <mergeCells count="4">
    <mergeCell ref="A1:G1"/>
    <mergeCell ref="A28:B28"/>
    <mergeCell ref="A29:B29"/>
    <mergeCell ref="C29:G29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I2" sqref="I2:K24"/>
    </sheetView>
  </sheetViews>
  <sheetFormatPr defaultColWidth="9.140625" defaultRowHeight="15"/>
  <cols>
    <col min="1" max="1" width="14.00390625" style="1" customWidth="1"/>
    <col min="2" max="2" width="117.8515625" style="1" customWidth="1"/>
    <col min="3" max="3" width="9.28125" style="1" customWidth="1"/>
    <col min="4" max="4" width="15.28125" style="1" customWidth="1"/>
    <col min="5" max="5" width="17.57421875" style="1" customWidth="1"/>
    <col min="6" max="6" width="7.00390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264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265</v>
      </c>
      <c r="B3" s="3" t="s">
        <v>266</v>
      </c>
      <c r="C3" s="3">
        <v>19527</v>
      </c>
      <c r="D3" s="3">
        <f>ROUND(C3/1.355,0)</f>
        <v>14411</v>
      </c>
      <c r="E3" s="3">
        <f>ROUND(D3*0.34,0)</f>
        <v>4900</v>
      </c>
      <c r="F3" s="14">
        <f>ROUND(D3*0.015,0)</f>
        <v>216</v>
      </c>
      <c r="G3" s="16"/>
    </row>
    <row r="4" spans="1:7" ht="15">
      <c r="A4" s="3" t="s">
        <v>267</v>
      </c>
      <c r="B4" s="3" t="s">
        <v>268</v>
      </c>
      <c r="C4" s="3">
        <v>5858</v>
      </c>
      <c r="D4" s="3">
        <f aca="true" t="shared" si="0" ref="D4:D22">ROUND(C4/1.355,0)</f>
        <v>4323</v>
      </c>
      <c r="E4" s="3">
        <f aca="true" t="shared" si="1" ref="E4:E22">ROUND(D4*0.34,0)</f>
        <v>1470</v>
      </c>
      <c r="F4" s="14">
        <f aca="true" t="shared" si="2" ref="F4:F22">ROUND(D4*0.015,0)</f>
        <v>65</v>
      </c>
      <c r="G4" s="16"/>
    </row>
    <row r="5" spans="1:7" ht="15">
      <c r="A5" s="3" t="s">
        <v>269</v>
      </c>
      <c r="B5" s="3" t="s">
        <v>270</v>
      </c>
      <c r="C5" s="3">
        <v>1953</v>
      </c>
      <c r="D5" s="3">
        <f t="shared" si="0"/>
        <v>1441</v>
      </c>
      <c r="E5" s="3">
        <f t="shared" si="1"/>
        <v>490</v>
      </c>
      <c r="F5" s="14">
        <f t="shared" si="2"/>
        <v>22</v>
      </c>
      <c r="G5" s="16"/>
    </row>
    <row r="6" spans="1:7" ht="15">
      <c r="A6" s="3" t="s">
        <v>271</v>
      </c>
      <c r="B6" s="3" t="s">
        <v>272</v>
      </c>
      <c r="C6" s="3">
        <v>68343</v>
      </c>
      <c r="D6" s="3">
        <f t="shared" si="0"/>
        <v>50438</v>
      </c>
      <c r="E6" s="3">
        <f>ROUND(D6*0.34,0)-1</f>
        <v>17148</v>
      </c>
      <c r="F6" s="14">
        <f t="shared" si="2"/>
        <v>757</v>
      </c>
      <c r="G6" s="16"/>
    </row>
    <row r="7" spans="1:7" ht="15">
      <c r="A7" s="3" t="s">
        <v>273</v>
      </c>
      <c r="B7" s="3" t="s">
        <v>274</v>
      </c>
      <c r="C7" s="3">
        <v>21479</v>
      </c>
      <c r="D7" s="3">
        <f t="shared" si="0"/>
        <v>15852</v>
      </c>
      <c r="E7" s="3">
        <f>ROUND(D7*0.34,0)-1</f>
        <v>5389</v>
      </c>
      <c r="F7" s="14">
        <f t="shared" si="2"/>
        <v>238</v>
      </c>
      <c r="G7" s="16"/>
    </row>
    <row r="8" spans="1:7" ht="15">
      <c r="A8" s="3" t="s">
        <v>275</v>
      </c>
      <c r="B8" s="3" t="s">
        <v>276</v>
      </c>
      <c r="C8" s="3">
        <v>21479</v>
      </c>
      <c r="D8" s="3">
        <f t="shared" si="0"/>
        <v>15852</v>
      </c>
      <c r="E8" s="3">
        <f>ROUND(D8*0.34,0)-1</f>
        <v>5389</v>
      </c>
      <c r="F8" s="14">
        <f t="shared" si="2"/>
        <v>238</v>
      </c>
      <c r="G8" s="16"/>
    </row>
    <row r="9" spans="1:7" ht="15">
      <c r="A9" s="3" t="s">
        <v>277</v>
      </c>
      <c r="B9" s="3" t="s">
        <v>278</v>
      </c>
      <c r="C9" s="3"/>
      <c r="D9" s="3"/>
      <c r="E9" s="3"/>
      <c r="F9" s="14"/>
      <c r="G9" s="16">
        <v>58580</v>
      </c>
    </row>
    <row r="10" spans="1:7" ht="15">
      <c r="A10" s="3" t="s">
        <v>279</v>
      </c>
      <c r="B10" s="3" t="s">
        <v>280</v>
      </c>
      <c r="C10" s="3">
        <v>19527</v>
      </c>
      <c r="D10" s="3">
        <f t="shared" si="0"/>
        <v>14411</v>
      </c>
      <c r="E10" s="3">
        <f t="shared" si="1"/>
        <v>4900</v>
      </c>
      <c r="F10" s="14">
        <f t="shared" si="2"/>
        <v>216</v>
      </c>
      <c r="G10" s="16"/>
    </row>
    <row r="11" spans="1:7" ht="15">
      <c r="A11" s="3" t="s">
        <v>281</v>
      </c>
      <c r="B11" s="3" t="s">
        <v>282</v>
      </c>
      <c r="C11" s="3">
        <v>19527</v>
      </c>
      <c r="D11" s="3">
        <f t="shared" si="0"/>
        <v>14411</v>
      </c>
      <c r="E11" s="3">
        <f t="shared" si="1"/>
        <v>4900</v>
      </c>
      <c r="F11" s="14">
        <f t="shared" si="2"/>
        <v>216</v>
      </c>
      <c r="G11" s="16"/>
    </row>
    <row r="12" spans="1:7" ht="15">
      <c r="A12" s="3" t="s">
        <v>283</v>
      </c>
      <c r="B12" s="3" t="s">
        <v>284</v>
      </c>
      <c r="C12" s="3">
        <v>197219</v>
      </c>
      <c r="D12" s="3">
        <f t="shared" si="0"/>
        <v>145549</v>
      </c>
      <c r="E12" s="3">
        <f t="shared" si="1"/>
        <v>49487</v>
      </c>
      <c r="F12" s="14">
        <f t="shared" si="2"/>
        <v>2183</v>
      </c>
      <c r="G12" s="16"/>
    </row>
    <row r="13" spans="1:7" ht="15">
      <c r="A13" s="3" t="s">
        <v>285</v>
      </c>
      <c r="B13" s="3" t="s">
        <v>286</v>
      </c>
      <c r="C13" s="3">
        <v>205323</v>
      </c>
      <c r="D13" s="3">
        <f t="shared" si="0"/>
        <v>151530</v>
      </c>
      <c r="E13" s="3">
        <f t="shared" si="1"/>
        <v>51520</v>
      </c>
      <c r="F13" s="14">
        <f t="shared" si="2"/>
        <v>2273</v>
      </c>
      <c r="G13" s="16"/>
    </row>
    <row r="14" spans="1:7" ht="15">
      <c r="A14" s="3" t="s">
        <v>287</v>
      </c>
      <c r="B14" s="3" t="s">
        <v>288</v>
      </c>
      <c r="C14" s="3">
        <v>218699</v>
      </c>
      <c r="D14" s="3">
        <f t="shared" si="0"/>
        <v>161401</v>
      </c>
      <c r="E14" s="3">
        <f>ROUND(D14*0.34,0)+1</f>
        <v>54877</v>
      </c>
      <c r="F14" s="14">
        <f t="shared" si="2"/>
        <v>2421</v>
      </c>
      <c r="G14" s="16"/>
    </row>
    <row r="15" spans="1:7" ht="15">
      <c r="A15" s="3" t="s">
        <v>289</v>
      </c>
      <c r="B15" s="3" t="s">
        <v>290</v>
      </c>
      <c r="C15" s="3">
        <v>41006</v>
      </c>
      <c r="D15" s="3">
        <f t="shared" si="0"/>
        <v>30263</v>
      </c>
      <c r="E15" s="3">
        <f t="shared" si="1"/>
        <v>10289</v>
      </c>
      <c r="F15" s="14">
        <f t="shared" si="2"/>
        <v>454</v>
      </c>
      <c r="G15" s="16"/>
    </row>
    <row r="16" spans="1:7" ht="15">
      <c r="A16" s="3" t="s">
        <v>291</v>
      </c>
      <c r="B16" s="3" t="s">
        <v>292</v>
      </c>
      <c r="C16" s="3">
        <v>21479</v>
      </c>
      <c r="D16" s="3">
        <f t="shared" si="0"/>
        <v>15852</v>
      </c>
      <c r="E16" s="3">
        <f>ROUND(D16*0.34,0)-1</f>
        <v>5389</v>
      </c>
      <c r="F16" s="14">
        <f t="shared" si="2"/>
        <v>238</v>
      </c>
      <c r="G16" s="16"/>
    </row>
    <row r="17" spans="1:7" ht="15">
      <c r="A17" s="3" t="s">
        <v>293</v>
      </c>
      <c r="B17" s="3" t="s">
        <v>294</v>
      </c>
      <c r="C17" s="3">
        <v>21577</v>
      </c>
      <c r="D17" s="3">
        <f t="shared" si="0"/>
        <v>15924</v>
      </c>
      <c r="E17" s="3">
        <f t="shared" si="1"/>
        <v>5414</v>
      </c>
      <c r="F17" s="14">
        <f t="shared" si="2"/>
        <v>239</v>
      </c>
      <c r="G17" s="16"/>
    </row>
    <row r="18" spans="1:7" ht="15">
      <c r="A18" s="3" t="s">
        <v>295</v>
      </c>
      <c r="B18" s="3" t="s">
        <v>296</v>
      </c>
      <c r="C18" s="3">
        <v>15621</v>
      </c>
      <c r="D18" s="3">
        <f t="shared" si="0"/>
        <v>11528</v>
      </c>
      <c r="E18" s="3">
        <f t="shared" si="1"/>
        <v>3920</v>
      </c>
      <c r="F18" s="14">
        <f t="shared" si="2"/>
        <v>173</v>
      </c>
      <c r="G18" s="16"/>
    </row>
    <row r="19" spans="1:7" ht="15">
      <c r="A19" s="3" t="s">
        <v>297</v>
      </c>
      <c r="B19" s="3" t="s">
        <v>298</v>
      </c>
      <c r="C19" s="3">
        <v>89823</v>
      </c>
      <c r="D19" s="3">
        <f t="shared" si="0"/>
        <v>66290</v>
      </c>
      <c r="E19" s="3">
        <f t="shared" si="1"/>
        <v>22539</v>
      </c>
      <c r="F19" s="14">
        <f t="shared" si="2"/>
        <v>994</v>
      </c>
      <c r="G19" s="16"/>
    </row>
    <row r="20" spans="1:7" ht="15">
      <c r="A20" s="3" t="s">
        <v>299</v>
      </c>
      <c r="B20" s="3" t="s">
        <v>300</v>
      </c>
      <c r="C20" s="3">
        <v>48817</v>
      </c>
      <c r="D20" s="3">
        <f t="shared" si="0"/>
        <v>36027</v>
      </c>
      <c r="E20" s="3">
        <f>ROUND(D20*0.34,0)+1</f>
        <v>12250</v>
      </c>
      <c r="F20" s="14">
        <f t="shared" si="2"/>
        <v>540</v>
      </c>
      <c r="G20" s="16"/>
    </row>
    <row r="21" spans="1:7" ht="15">
      <c r="A21" s="3" t="s">
        <v>301</v>
      </c>
      <c r="B21" s="3" t="s">
        <v>302</v>
      </c>
      <c r="C21" s="3">
        <v>126923</v>
      </c>
      <c r="D21" s="3">
        <f t="shared" si="0"/>
        <v>93670</v>
      </c>
      <c r="E21" s="3">
        <f t="shared" si="1"/>
        <v>31848</v>
      </c>
      <c r="F21" s="14">
        <f t="shared" si="2"/>
        <v>1405</v>
      </c>
      <c r="G21" s="16"/>
    </row>
    <row r="22" spans="1:7" ht="15">
      <c r="A22" s="3" t="s">
        <v>303</v>
      </c>
      <c r="B22" s="3" t="s">
        <v>304</v>
      </c>
      <c r="C22" s="3">
        <v>187456</v>
      </c>
      <c r="D22" s="3">
        <f t="shared" si="0"/>
        <v>138344</v>
      </c>
      <c r="E22" s="3">
        <f t="shared" si="1"/>
        <v>47037</v>
      </c>
      <c r="F22" s="14">
        <f t="shared" si="2"/>
        <v>2075</v>
      </c>
      <c r="G22" s="16"/>
    </row>
    <row r="23" spans="1:10" ht="19.5" customHeight="1">
      <c r="A23" s="35" t="s">
        <v>46</v>
      </c>
      <c r="B23" s="35"/>
      <c r="C23" s="2">
        <f>SUM(C3:C22)</f>
        <v>1351636</v>
      </c>
      <c r="D23" s="2">
        <f>SUM(D3:D22)</f>
        <v>997517</v>
      </c>
      <c r="E23" s="2">
        <f>SUM(E3:E22)</f>
        <v>339156</v>
      </c>
      <c r="F23" s="13">
        <f>SUM(F3:F22)</f>
        <v>14963</v>
      </c>
      <c r="G23" s="15">
        <f>SUM(G3:G22)</f>
        <v>58580</v>
      </c>
      <c r="I23" s="19"/>
      <c r="J23" s="19"/>
    </row>
    <row r="24" spans="1:7" ht="15">
      <c r="A24" s="36" t="s">
        <v>793</v>
      </c>
      <c r="B24" s="37"/>
      <c r="C24" s="38">
        <f>C23+G23</f>
        <v>1410216</v>
      </c>
      <c r="D24" s="39"/>
      <c r="E24" s="39"/>
      <c r="F24" s="39"/>
      <c r="G24" s="40"/>
    </row>
  </sheetData>
  <sheetProtection selectLockedCells="1" selectUnlockedCells="1"/>
  <mergeCells count="4">
    <mergeCell ref="A1:G1"/>
    <mergeCell ref="A23:B23"/>
    <mergeCell ref="A24:B24"/>
    <mergeCell ref="C24:G24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I2" sqref="I2:K39"/>
    </sheetView>
  </sheetViews>
  <sheetFormatPr defaultColWidth="9.140625" defaultRowHeight="15"/>
  <cols>
    <col min="1" max="1" width="14.00390625" style="1" customWidth="1"/>
    <col min="2" max="2" width="133.28125" style="1" customWidth="1"/>
    <col min="3" max="3" width="9.28125" style="1" customWidth="1"/>
    <col min="4" max="4" width="15.28125" style="1" customWidth="1"/>
    <col min="5" max="5" width="17.57421875" style="1" customWidth="1"/>
    <col min="6" max="6" width="5.8515625" style="1" customWidth="1"/>
    <col min="7" max="7" width="9.140625" style="1" customWidth="1"/>
    <col min="8" max="8" width="9.140625" style="20" customWidth="1"/>
  </cols>
  <sheetData>
    <row r="1" spans="1:7" ht="30" customHeight="1">
      <c r="A1" s="34" t="s">
        <v>305</v>
      </c>
      <c r="B1" s="34"/>
      <c r="C1" s="34"/>
      <c r="D1" s="34"/>
      <c r="E1" s="34"/>
      <c r="F1" s="34"/>
      <c r="G1" s="34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  <c r="G2" s="15" t="s">
        <v>7</v>
      </c>
      <c r="H2" s="22"/>
    </row>
    <row r="3" spans="1:7" ht="15">
      <c r="A3" s="3" t="s">
        <v>306</v>
      </c>
      <c r="B3" s="3" t="s">
        <v>307</v>
      </c>
      <c r="C3" s="3">
        <v>9763</v>
      </c>
      <c r="D3" s="3">
        <f>ROUND(C3/1.355,0)</f>
        <v>7205</v>
      </c>
      <c r="E3" s="3">
        <f>ROUND(D3*0.34,0)</f>
        <v>2450</v>
      </c>
      <c r="F3" s="14">
        <f>ROUND(D3*0.015,0)</f>
        <v>108</v>
      </c>
      <c r="G3" s="16"/>
    </row>
    <row r="4" spans="1:7" ht="15">
      <c r="A4" s="3" t="s">
        <v>308</v>
      </c>
      <c r="B4" s="3" t="s">
        <v>309</v>
      </c>
      <c r="C4" s="3">
        <v>19527</v>
      </c>
      <c r="D4" s="3">
        <f aca="true" t="shared" si="0" ref="D4:D36">ROUND(C4/1.355,0)</f>
        <v>14411</v>
      </c>
      <c r="E4" s="3">
        <f aca="true" t="shared" si="1" ref="E4:E36">ROUND(D4*0.34,0)</f>
        <v>4900</v>
      </c>
      <c r="F4" s="14">
        <f aca="true" t="shared" si="2" ref="F4:F36">ROUND(D4*0.015,0)</f>
        <v>216</v>
      </c>
      <c r="G4" s="16"/>
    </row>
    <row r="5" spans="1:7" ht="15">
      <c r="A5" s="3" t="s">
        <v>310</v>
      </c>
      <c r="B5" s="3" t="s">
        <v>311</v>
      </c>
      <c r="C5" s="3">
        <v>3905</v>
      </c>
      <c r="D5" s="3">
        <f t="shared" si="0"/>
        <v>2882</v>
      </c>
      <c r="E5" s="3">
        <f t="shared" si="1"/>
        <v>980</v>
      </c>
      <c r="F5" s="14">
        <f t="shared" si="2"/>
        <v>43</v>
      </c>
      <c r="G5" s="16"/>
    </row>
    <row r="6" spans="1:7" ht="15">
      <c r="A6" s="3" t="s">
        <v>312</v>
      </c>
      <c r="B6" s="3" t="s">
        <v>313</v>
      </c>
      <c r="C6" s="3">
        <v>4882</v>
      </c>
      <c r="D6" s="3">
        <f t="shared" si="0"/>
        <v>3603</v>
      </c>
      <c r="E6" s="3">
        <f t="shared" si="1"/>
        <v>1225</v>
      </c>
      <c r="F6" s="14">
        <f t="shared" si="2"/>
        <v>54</v>
      </c>
      <c r="G6" s="16"/>
    </row>
    <row r="7" spans="1:7" ht="15">
      <c r="A7" s="3" t="s">
        <v>314</v>
      </c>
      <c r="B7" s="3" t="s">
        <v>315</v>
      </c>
      <c r="C7" s="3">
        <v>29290</v>
      </c>
      <c r="D7" s="3">
        <f t="shared" si="0"/>
        <v>21616</v>
      </c>
      <c r="E7" s="3">
        <f>ROUND(D7*0.34,0)+1</f>
        <v>7350</v>
      </c>
      <c r="F7" s="14">
        <f t="shared" si="2"/>
        <v>324</v>
      </c>
      <c r="G7" s="16"/>
    </row>
    <row r="8" spans="1:7" ht="15">
      <c r="A8" s="3" t="s">
        <v>316</v>
      </c>
      <c r="B8" s="3" t="s">
        <v>317</v>
      </c>
      <c r="C8" s="3">
        <v>19527</v>
      </c>
      <c r="D8" s="3">
        <f t="shared" si="0"/>
        <v>14411</v>
      </c>
      <c r="E8" s="3">
        <f t="shared" si="1"/>
        <v>4900</v>
      </c>
      <c r="F8" s="14">
        <f t="shared" si="2"/>
        <v>216</v>
      </c>
      <c r="G8" s="16"/>
    </row>
    <row r="9" spans="1:7" ht="15">
      <c r="A9" s="3" t="s">
        <v>318</v>
      </c>
      <c r="B9" s="3" t="s">
        <v>319</v>
      </c>
      <c r="C9" s="3"/>
      <c r="D9" s="3"/>
      <c r="E9" s="3"/>
      <c r="F9" s="14"/>
      <c r="G9" s="16">
        <v>117160</v>
      </c>
    </row>
    <row r="10" spans="1:7" ht="15">
      <c r="A10" s="3" t="s">
        <v>320</v>
      </c>
      <c r="B10" s="3" t="s">
        <v>321</v>
      </c>
      <c r="C10" s="3"/>
      <c r="D10" s="3"/>
      <c r="E10" s="3"/>
      <c r="F10" s="14"/>
      <c r="G10" s="16">
        <v>95681</v>
      </c>
    </row>
    <row r="11" spans="1:7" ht="15">
      <c r="A11" s="3" t="s">
        <v>322</v>
      </c>
      <c r="B11" s="3" t="s">
        <v>323</v>
      </c>
      <c r="C11" s="3">
        <v>23432</v>
      </c>
      <c r="D11" s="3">
        <f t="shared" si="0"/>
        <v>17293</v>
      </c>
      <c r="E11" s="3">
        <f t="shared" si="1"/>
        <v>5880</v>
      </c>
      <c r="F11" s="14">
        <f t="shared" si="2"/>
        <v>259</v>
      </c>
      <c r="G11" s="16"/>
    </row>
    <row r="12" spans="1:7" ht="15">
      <c r="A12" s="3" t="s">
        <v>324</v>
      </c>
      <c r="B12" s="3" t="s">
        <v>325</v>
      </c>
      <c r="C12" s="3">
        <v>223483</v>
      </c>
      <c r="D12" s="3">
        <f t="shared" si="0"/>
        <v>164932</v>
      </c>
      <c r="E12" s="3">
        <f t="shared" si="1"/>
        <v>56077</v>
      </c>
      <c r="F12" s="14">
        <f t="shared" si="2"/>
        <v>2474</v>
      </c>
      <c r="G12" s="16"/>
    </row>
    <row r="13" spans="1:7" ht="15">
      <c r="A13" s="3" t="s">
        <v>326</v>
      </c>
      <c r="B13" s="3" t="s">
        <v>327</v>
      </c>
      <c r="C13" s="3">
        <v>21479</v>
      </c>
      <c r="D13" s="3">
        <f t="shared" si="0"/>
        <v>15852</v>
      </c>
      <c r="E13" s="3">
        <f>ROUND(D13*0.34,0)-1</f>
        <v>5389</v>
      </c>
      <c r="F13" s="14">
        <f t="shared" si="2"/>
        <v>238</v>
      </c>
      <c r="G13" s="16"/>
    </row>
    <row r="14" spans="1:7" ht="15">
      <c r="A14" s="3" t="s">
        <v>328</v>
      </c>
      <c r="B14" s="3" t="s">
        <v>329</v>
      </c>
      <c r="C14" s="3">
        <v>19527</v>
      </c>
      <c r="D14" s="3">
        <f t="shared" si="0"/>
        <v>14411</v>
      </c>
      <c r="E14" s="3">
        <f t="shared" si="1"/>
        <v>4900</v>
      </c>
      <c r="F14" s="14">
        <f t="shared" si="2"/>
        <v>216</v>
      </c>
      <c r="G14" s="16"/>
    </row>
    <row r="15" spans="1:7" ht="15">
      <c r="A15" s="3" t="s">
        <v>330</v>
      </c>
      <c r="B15" s="3" t="s">
        <v>331</v>
      </c>
      <c r="C15" s="3">
        <v>50769</v>
      </c>
      <c r="D15" s="3">
        <f t="shared" si="0"/>
        <v>37468</v>
      </c>
      <c r="E15" s="3">
        <f t="shared" si="1"/>
        <v>12739</v>
      </c>
      <c r="F15" s="14">
        <f t="shared" si="2"/>
        <v>562</v>
      </c>
      <c r="G15" s="16"/>
    </row>
    <row r="16" spans="1:7" ht="15">
      <c r="A16" s="3" t="s">
        <v>332</v>
      </c>
      <c r="B16" s="3" t="s">
        <v>333</v>
      </c>
      <c r="C16" s="3">
        <v>78107</v>
      </c>
      <c r="D16" s="3">
        <f t="shared" si="0"/>
        <v>57644</v>
      </c>
      <c r="E16" s="3">
        <f>ROUND(D16*0.34,0)-1</f>
        <v>19598</v>
      </c>
      <c r="F16" s="14">
        <f t="shared" si="2"/>
        <v>865</v>
      </c>
      <c r="G16" s="16"/>
    </row>
    <row r="17" spans="1:7" ht="15">
      <c r="A17" s="3" t="s">
        <v>334</v>
      </c>
      <c r="B17" s="3" t="s">
        <v>335</v>
      </c>
      <c r="C17" s="3">
        <v>23432</v>
      </c>
      <c r="D17" s="3">
        <f t="shared" si="0"/>
        <v>17293</v>
      </c>
      <c r="E17" s="3">
        <f t="shared" si="1"/>
        <v>5880</v>
      </c>
      <c r="F17" s="14">
        <f t="shared" si="2"/>
        <v>259</v>
      </c>
      <c r="G17" s="16"/>
    </row>
    <row r="18" spans="1:7" ht="15">
      <c r="A18" s="3" t="s">
        <v>336</v>
      </c>
      <c r="B18" s="3" t="s">
        <v>337</v>
      </c>
      <c r="C18" s="3">
        <v>15621</v>
      </c>
      <c r="D18" s="3">
        <f t="shared" si="0"/>
        <v>11528</v>
      </c>
      <c r="E18" s="3">
        <f t="shared" si="1"/>
        <v>3920</v>
      </c>
      <c r="F18" s="14">
        <f t="shared" si="2"/>
        <v>173</v>
      </c>
      <c r="G18" s="16"/>
    </row>
    <row r="19" spans="1:7" ht="15">
      <c r="A19" s="3" t="s">
        <v>338</v>
      </c>
      <c r="B19" s="3" t="s">
        <v>339</v>
      </c>
      <c r="C19" s="3">
        <v>109349</v>
      </c>
      <c r="D19" s="3">
        <f t="shared" si="0"/>
        <v>80700</v>
      </c>
      <c r="E19" s="3">
        <f t="shared" si="1"/>
        <v>27438</v>
      </c>
      <c r="F19" s="14">
        <f t="shared" si="2"/>
        <v>1211</v>
      </c>
      <c r="G19" s="16"/>
    </row>
    <row r="20" spans="1:7" ht="15">
      <c r="A20" s="3" t="s">
        <v>340</v>
      </c>
      <c r="B20" s="3" t="s">
        <v>341</v>
      </c>
      <c r="C20" s="3">
        <v>1953</v>
      </c>
      <c r="D20" s="3">
        <f t="shared" si="0"/>
        <v>1441</v>
      </c>
      <c r="E20" s="3">
        <f t="shared" si="1"/>
        <v>490</v>
      </c>
      <c r="F20" s="14">
        <f t="shared" si="2"/>
        <v>22</v>
      </c>
      <c r="G20" s="16"/>
    </row>
    <row r="21" spans="1:7" ht="15">
      <c r="A21" s="3" t="s">
        <v>342</v>
      </c>
      <c r="B21" s="3" t="s">
        <v>343</v>
      </c>
      <c r="C21" s="3">
        <v>3905</v>
      </c>
      <c r="D21" s="3">
        <f t="shared" si="0"/>
        <v>2882</v>
      </c>
      <c r="E21" s="3">
        <f t="shared" si="1"/>
        <v>980</v>
      </c>
      <c r="F21" s="14">
        <f t="shared" si="2"/>
        <v>43</v>
      </c>
      <c r="G21" s="16"/>
    </row>
    <row r="22" spans="1:7" ht="15">
      <c r="A22" s="3" t="s">
        <v>344</v>
      </c>
      <c r="B22" s="3" t="s">
        <v>345</v>
      </c>
      <c r="C22" s="3">
        <v>5858</v>
      </c>
      <c r="D22" s="3">
        <f t="shared" si="0"/>
        <v>4323</v>
      </c>
      <c r="E22" s="3">
        <f t="shared" si="1"/>
        <v>1470</v>
      </c>
      <c r="F22" s="14">
        <f t="shared" si="2"/>
        <v>65</v>
      </c>
      <c r="G22" s="16"/>
    </row>
    <row r="23" spans="1:7" ht="15">
      <c r="A23" s="3" t="s">
        <v>346</v>
      </c>
      <c r="B23" s="3" t="s">
        <v>347</v>
      </c>
      <c r="C23" s="3">
        <v>9763</v>
      </c>
      <c r="D23" s="3">
        <f t="shared" si="0"/>
        <v>7205</v>
      </c>
      <c r="E23" s="3">
        <f t="shared" si="1"/>
        <v>2450</v>
      </c>
      <c r="F23" s="14">
        <f t="shared" si="2"/>
        <v>108</v>
      </c>
      <c r="G23" s="16"/>
    </row>
    <row r="24" spans="1:7" ht="15">
      <c r="A24" s="3" t="s">
        <v>348</v>
      </c>
      <c r="B24" s="3" t="s">
        <v>349</v>
      </c>
      <c r="C24" s="3">
        <v>9763</v>
      </c>
      <c r="D24" s="3">
        <f t="shared" si="0"/>
        <v>7205</v>
      </c>
      <c r="E24" s="3">
        <f t="shared" si="1"/>
        <v>2450</v>
      </c>
      <c r="F24" s="14">
        <f t="shared" si="2"/>
        <v>108</v>
      </c>
      <c r="G24" s="16"/>
    </row>
    <row r="25" spans="1:7" ht="15">
      <c r="A25" s="3" t="s">
        <v>350</v>
      </c>
      <c r="B25" s="3" t="s">
        <v>351</v>
      </c>
      <c r="C25" s="3">
        <v>33195</v>
      </c>
      <c r="D25" s="3">
        <f t="shared" si="0"/>
        <v>24498</v>
      </c>
      <c r="E25" s="3">
        <f>ROUND(D25*0.34,0)+1</f>
        <v>8330</v>
      </c>
      <c r="F25" s="14">
        <f t="shared" si="2"/>
        <v>367</v>
      </c>
      <c r="G25" s="16"/>
    </row>
    <row r="26" spans="1:7" ht="15">
      <c r="A26" s="3" t="s">
        <v>352</v>
      </c>
      <c r="B26" s="3" t="s">
        <v>353</v>
      </c>
      <c r="C26" s="3">
        <v>23432</v>
      </c>
      <c r="D26" s="3">
        <f t="shared" si="0"/>
        <v>17293</v>
      </c>
      <c r="E26" s="3">
        <f t="shared" si="1"/>
        <v>5880</v>
      </c>
      <c r="F26" s="14">
        <f t="shared" si="2"/>
        <v>259</v>
      </c>
      <c r="G26" s="16"/>
    </row>
    <row r="27" spans="1:7" ht="15">
      <c r="A27" s="3" t="s">
        <v>354</v>
      </c>
      <c r="B27" s="3" t="s">
        <v>355</v>
      </c>
      <c r="C27" s="3">
        <v>9763</v>
      </c>
      <c r="D27" s="3">
        <f t="shared" si="0"/>
        <v>7205</v>
      </c>
      <c r="E27" s="3">
        <f t="shared" si="1"/>
        <v>2450</v>
      </c>
      <c r="F27" s="14">
        <f t="shared" si="2"/>
        <v>108</v>
      </c>
      <c r="G27" s="16"/>
    </row>
    <row r="28" spans="1:7" ht="15">
      <c r="A28" s="3" t="s">
        <v>356</v>
      </c>
      <c r="B28" s="3" t="s">
        <v>357</v>
      </c>
      <c r="C28" s="3">
        <v>62485</v>
      </c>
      <c r="D28" s="3">
        <f t="shared" si="0"/>
        <v>46114</v>
      </c>
      <c r="E28" s="3">
        <f t="shared" si="1"/>
        <v>15679</v>
      </c>
      <c r="F28" s="14">
        <f t="shared" si="2"/>
        <v>692</v>
      </c>
      <c r="G28" s="16"/>
    </row>
    <row r="29" spans="1:7" ht="15">
      <c r="A29" s="3" t="s">
        <v>358</v>
      </c>
      <c r="B29" s="3" t="s">
        <v>359</v>
      </c>
      <c r="C29" s="3">
        <v>24408</v>
      </c>
      <c r="D29" s="3">
        <f t="shared" si="0"/>
        <v>18013</v>
      </c>
      <c r="E29" s="3">
        <f>ROUND(D29*0.34,0)+1</f>
        <v>6125</v>
      </c>
      <c r="F29" s="14">
        <f t="shared" si="2"/>
        <v>270</v>
      </c>
      <c r="G29" s="16"/>
    </row>
    <row r="30" spans="1:7" ht="15">
      <c r="A30" s="3" t="s">
        <v>360</v>
      </c>
      <c r="B30" s="3" t="s">
        <v>361</v>
      </c>
      <c r="C30" s="3">
        <v>154261</v>
      </c>
      <c r="D30" s="3">
        <f t="shared" si="0"/>
        <v>113846</v>
      </c>
      <c r="E30" s="3">
        <f>ROUND(D30*0.34,0)-1</f>
        <v>38707</v>
      </c>
      <c r="F30" s="14">
        <f t="shared" si="2"/>
        <v>1708</v>
      </c>
      <c r="G30" s="16"/>
    </row>
    <row r="31" spans="1:7" ht="15">
      <c r="A31" s="3" t="s">
        <v>362</v>
      </c>
      <c r="B31" s="3" t="s">
        <v>363</v>
      </c>
      <c r="C31" s="3">
        <v>91775</v>
      </c>
      <c r="D31" s="3">
        <f t="shared" si="0"/>
        <v>67731</v>
      </c>
      <c r="E31" s="3">
        <f>ROUND(D31*0.34,0)-1</f>
        <v>23028</v>
      </c>
      <c r="F31" s="14">
        <f t="shared" si="2"/>
        <v>1016</v>
      </c>
      <c r="G31" s="16"/>
    </row>
    <row r="32" spans="1:7" ht="15">
      <c r="A32" s="3" t="s">
        <v>364</v>
      </c>
      <c r="B32" s="3" t="s">
        <v>365</v>
      </c>
      <c r="C32" s="3">
        <v>37101</v>
      </c>
      <c r="D32" s="3">
        <f t="shared" si="0"/>
        <v>27381</v>
      </c>
      <c r="E32" s="3">
        <f>ROUND(D32*0.34,0)-1</f>
        <v>9309</v>
      </c>
      <c r="F32" s="14">
        <f t="shared" si="2"/>
        <v>411</v>
      </c>
      <c r="G32" s="16"/>
    </row>
    <row r="33" spans="1:7" ht="15">
      <c r="A33" s="3" t="s">
        <v>366</v>
      </c>
      <c r="B33" s="3" t="s">
        <v>367</v>
      </c>
      <c r="C33" s="3">
        <v>13669</v>
      </c>
      <c r="D33" s="3">
        <f t="shared" si="0"/>
        <v>10088</v>
      </c>
      <c r="E33" s="3">
        <f t="shared" si="1"/>
        <v>3430</v>
      </c>
      <c r="F33" s="14">
        <f t="shared" si="2"/>
        <v>151</v>
      </c>
      <c r="G33" s="16"/>
    </row>
    <row r="34" spans="1:7" ht="15">
      <c r="A34" s="3" t="s">
        <v>368</v>
      </c>
      <c r="B34" s="3" t="s">
        <v>369</v>
      </c>
      <c r="C34" s="3">
        <v>3905</v>
      </c>
      <c r="D34" s="3">
        <f t="shared" si="0"/>
        <v>2882</v>
      </c>
      <c r="E34" s="3">
        <f t="shared" si="1"/>
        <v>980</v>
      </c>
      <c r="F34" s="14">
        <f t="shared" si="2"/>
        <v>43</v>
      </c>
      <c r="G34" s="16"/>
    </row>
    <row r="35" spans="1:7" ht="15">
      <c r="A35" s="3" t="s">
        <v>370</v>
      </c>
      <c r="B35" s="3" t="s">
        <v>371</v>
      </c>
      <c r="C35" s="3">
        <v>19527</v>
      </c>
      <c r="D35" s="3">
        <f t="shared" si="0"/>
        <v>14411</v>
      </c>
      <c r="E35" s="3">
        <f t="shared" si="1"/>
        <v>4900</v>
      </c>
      <c r="F35" s="14">
        <f t="shared" si="2"/>
        <v>216</v>
      </c>
      <c r="G35" s="16"/>
    </row>
    <row r="36" spans="1:7" ht="15">
      <c r="A36" s="3" t="s">
        <v>372</v>
      </c>
      <c r="B36" s="3" t="s">
        <v>373</v>
      </c>
      <c r="C36" s="3">
        <v>9763</v>
      </c>
      <c r="D36" s="3">
        <f t="shared" si="0"/>
        <v>7205</v>
      </c>
      <c r="E36" s="3">
        <f t="shared" si="1"/>
        <v>2450</v>
      </c>
      <c r="F36" s="14">
        <f t="shared" si="2"/>
        <v>108</v>
      </c>
      <c r="G36" s="16"/>
    </row>
    <row r="37" spans="1:10" ht="19.5" customHeight="1">
      <c r="A37" s="35" t="s">
        <v>46</v>
      </c>
      <c r="B37" s="35"/>
      <c r="C37" s="2">
        <f>SUM(C3:C36)</f>
        <v>1166619</v>
      </c>
      <c r="D37" s="2">
        <f>SUM(D3:D36)</f>
        <v>860972</v>
      </c>
      <c r="E37" s="2">
        <f>SUM(E3:E36)</f>
        <v>292734</v>
      </c>
      <c r="F37" s="13">
        <f>SUM(F3:F36)</f>
        <v>12913</v>
      </c>
      <c r="G37" s="15">
        <f>SUM(G3:G36)</f>
        <v>212841</v>
      </c>
      <c r="I37" s="19"/>
      <c r="J37" s="19"/>
    </row>
    <row r="38" spans="1:7" ht="15">
      <c r="A38" s="36" t="s">
        <v>793</v>
      </c>
      <c r="B38" s="37"/>
      <c r="C38" s="38">
        <f>C37+G37</f>
        <v>1379460</v>
      </c>
      <c r="D38" s="39"/>
      <c r="E38" s="39"/>
      <c r="F38" s="39"/>
      <c r="G38" s="40"/>
    </row>
  </sheetData>
  <sheetProtection selectLockedCells="1" selectUnlockedCells="1"/>
  <mergeCells count="4">
    <mergeCell ref="A1:G1"/>
    <mergeCell ref="A37:B37"/>
    <mergeCell ref="A38:B38"/>
    <mergeCell ref="C38:G38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Petra</dc:creator>
  <cp:keywords/>
  <dc:description/>
  <cp:lastModifiedBy>Dvořáková Petra</cp:lastModifiedBy>
  <cp:lastPrinted>2015-12-10T09:30:53Z</cp:lastPrinted>
  <dcterms:created xsi:type="dcterms:W3CDTF">2015-12-07T12:15:22Z</dcterms:created>
  <dcterms:modified xsi:type="dcterms:W3CDTF">2016-01-04T14:30:53Z</dcterms:modified>
  <cp:category/>
  <cp:version/>
  <cp:contentType/>
  <cp:contentStatus/>
</cp:coreProperties>
</file>