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90" windowHeight="9315" firstSheet="5" activeTab="5"/>
  </bookViews>
  <sheets>
    <sheet name="body " sheetId="1" state="hidden" r:id="rId1"/>
    <sheet name="RN" sheetId="2" state="hidden" r:id="rId2"/>
    <sheet name="seznam projektů " sheetId="3" state="hidden" r:id="rId3"/>
    <sheet name="projekty celkem" sheetId="4" state="hidden" r:id="rId4"/>
    <sheet name="pouze hodnocené " sheetId="5" state="hidden" r:id="rId5"/>
    <sheet name="PpA, PpB, PpC, PpD" sheetId="6" r:id="rId6"/>
    <sheet name="přehled všech projektů " sheetId="7" r:id="rId7"/>
  </sheets>
  <definedNames/>
  <calcPr fullCalcOnLoad="1"/>
</workbook>
</file>

<file path=xl/comments3.xml><?xml version="1.0" encoding="utf-8"?>
<comments xmlns="http://schemas.openxmlformats.org/spreadsheetml/2006/main">
  <authors>
    <author>konopova</author>
  </authors>
  <commentList>
    <comment ref="H3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H4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H5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H6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H7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H8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H9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H10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H11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H12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H13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H14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H15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H16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H17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H18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H19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H20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H21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H23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H24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H25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H26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H27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H28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H29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H30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H31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H32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H33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H34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H36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H37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H38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H39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H40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H41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H42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H43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H44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H45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H46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H48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H49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H50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H51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H52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H53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H54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H55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H56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H57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H58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H59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H60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H61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H62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H63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H64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H65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H66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H67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H68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H69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H70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H71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H72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H73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H74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H75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H76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H77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H78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H79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H80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H81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H82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H83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H84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H85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H86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H87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H90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H91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H92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H93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H94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H95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H96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H97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H98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H99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H100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H101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H102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H103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H104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H105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H106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H107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I107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H108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H109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H110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H111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H112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H113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H114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H115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H116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H117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H118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H119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H120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H121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H122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H123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H124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H125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H126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H128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H129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H130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H131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H132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H133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H134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H135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H136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H138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H139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H140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H141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H142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H143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H144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H145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H249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H250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</commentList>
</comments>
</file>

<file path=xl/comments4.xml><?xml version="1.0" encoding="utf-8"?>
<comments xmlns="http://schemas.openxmlformats.org/spreadsheetml/2006/main">
  <authors>
    <author>konopova</author>
  </authors>
  <commentList>
    <comment ref="B41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B207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119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132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17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B45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B147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23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B107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241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189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118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176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11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B198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37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B244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174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158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62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63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214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14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B110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159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123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170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47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15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B16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B29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B180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80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22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B236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88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240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8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B138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210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164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173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71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30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B117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72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24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B39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B48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31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B4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B178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52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100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38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B168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42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B124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120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188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81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60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225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101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234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83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217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201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92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76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226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35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B211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137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103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9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B49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105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231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57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181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66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213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218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91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238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239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112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182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133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204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134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13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B205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156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94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227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165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51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97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166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148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191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192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223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160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144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54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89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85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26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B67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237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152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53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183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135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44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B139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79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127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172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122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219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128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157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73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113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195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246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95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32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B169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55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149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3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B250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251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C97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</commentList>
</comments>
</file>

<file path=xl/comments5.xml><?xml version="1.0" encoding="utf-8"?>
<comments xmlns="http://schemas.openxmlformats.org/spreadsheetml/2006/main">
  <authors>
    <author>konopova</author>
  </authors>
  <commentList>
    <comment ref="B33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B194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109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122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13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B37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B136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100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223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179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108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163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10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B30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B226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161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145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53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54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200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11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B103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146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113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156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39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12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B23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B169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72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219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80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222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7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B128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196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150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160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62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24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B164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63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18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B31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B40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25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B3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B167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43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93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154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34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B114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110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73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51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210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94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217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75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203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190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86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67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211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197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126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96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8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B69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98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215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48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170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57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199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204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85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221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105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171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123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143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88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151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42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90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152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137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181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182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208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147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133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45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83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77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20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B58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220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139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44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172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124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36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B129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71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117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158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112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205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118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144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64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106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185" authorId="0">
      <text>
        <r>
          <rPr>
            <sz val="8"/>
            <rFont val="Tahoma"/>
            <family val="0"/>
          </rPr>
          <t xml:space="preserve">Modernizace školních vzdělávacích programů - rozvoj klíčových kompetencí
</t>
        </r>
      </text>
    </comment>
    <comment ref="B82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81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26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B155" authorId="0">
      <text>
        <r>
          <rPr>
            <sz val="8"/>
            <rFont val="Tahoma"/>
            <family val="0"/>
          </rPr>
          <t xml:space="preserve">Rozvoj vzdělávání a dalšího vzdělávání na středních a vyšších odborných školách
</t>
        </r>
      </text>
    </comment>
    <comment ref="B46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138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  <comment ref="B2" authorId="0">
      <text>
        <r>
          <rPr>
            <sz val="8"/>
            <rFont val="Tahoma"/>
            <family val="0"/>
          </rPr>
          <t xml:space="preserve">Zlepšení podmínek pro vzdělávání žáků a studentů se speciálními vzdělávacími potřebami
</t>
        </r>
      </text>
    </comment>
    <comment ref="C90" authorId="0">
      <text>
        <r>
          <rPr>
            <sz val="8"/>
            <rFont val="Tahoma"/>
            <family val="0"/>
          </rPr>
          <t xml:space="preserve">Rozvoj dalšího vzdělávání učitelů a dalších pracovníků ve školství
</t>
        </r>
      </text>
    </comment>
  </commentList>
</comments>
</file>

<file path=xl/sharedStrings.xml><?xml version="1.0" encoding="utf-8"?>
<sst xmlns="http://schemas.openxmlformats.org/spreadsheetml/2006/main" count="6079" uniqueCount="2231">
  <si>
    <t>264/05-27-19</t>
  </si>
  <si>
    <t>MWS, s.r.o.</t>
  </si>
  <si>
    <t>15 829/2005-27</t>
  </si>
  <si>
    <t>265/05-27-20</t>
  </si>
  <si>
    <t>Gymnázium Mimoň, Letná 263, příspěvková organizace</t>
  </si>
  <si>
    <t>15 942/2005-27</t>
  </si>
  <si>
    <t>267/05-27-21</t>
  </si>
  <si>
    <t>Soukromá škola cestovního ruchu, s.r.o.</t>
  </si>
  <si>
    <t>15 943/2005-27</t>
  </si>
  <si>
    <t>268/05-27-22</t>
  </si>
  <si>
    <t>Speciální školy pro žáky s více vadami ELPIS</t>
  </si>
  <si>
    <t>15 946/2005-27</t>
  </si>
  <si>
    <t>269/05-27-23</t>
  </si>
  <si>
    <t>Poradenské centrum pro školu, děti a mládež Ústeckého kraje, příspěvková organizace</t>
  </si>
  <si>
    <t>15 949/2005-27</t>
  </si>
  <si>
    <t>270/05-27-24</t>
  </si>
  <si>
    <t>Základní škola Liberec, Lesní 572/12, příspěvková organizace</t>
  </si>
  <si>
    <t>15 952/2005-27</t>
  </si>
  <si>
    <t>271/05-27-25</t>
  </si>
  <si>
    <t>Univerzita Palackého v Olomouci</t>
  </si>
  <si>
    <t>15 956/2005-27</t>
  </si>
  <si>
    <t>272/05-27-26</t>
  </si>
  <si>
    <t>Obchodní akademie Znojmo</t>
  </si>
  <si>
    <t>15 957/2005-27</t>
  </si>
  <si>
    <t>273/05-27-27</t>
  </si>
  <si>
    <t>ano</t>
  </si>
  <si>
    <t>schválen/neschválen</t>
  </si>
  <si>
    <t>Obchodní akademie a Hotelová škola Turnov, příspěvková organizace</t>
  </si>
  <si>
    <t>15 959/2005-27</t>
  </si>
  <si>
    <t>274/05-27-28</t>
  </si>
  <si>
    <t>Ekogymnázium Poděbrady</t>
  </si>
  <si>
    <t>15 962/2005-27</t>
  </si>
  <si>
    <t>275/05-27-29</t>
  </si>
  <si>
    <t>Střední odborná škola Kladno</t>
  </si>
  <si>
    <t>15 964/2005-27</t>
  </si>
  <si>
    <t>276/05-27-30</t>
  </si>
  <si>
    <t>Vysoké učení technické v Brně</t>
  </si>
  <si>
    <t>16 085/2005-27</t>
  </si>
  <si>
    <t>280/05-27-31</t>
  </si>
  <si>
    <t>Labyrint Brno</t>
  </si>
  <si>
    <t>16 086/2005-27</t>
  </si>
  <si>
    <t>281/05-27-32</t>
  </si>
  <si>
    <t>Základní škola Klášterec nad Ohří, okres Chomutov</t>
  </si>
  <si>
    <t>neexistuje</t>
  </si>
  <si>
    <t>16 087/2005-27</t>
  </si>
  <si>
    <t>282/05-27-33</t>
  </si>
  <si>
    <t>Střední a speciální školy MESIT, o.p.s</t>
  </si>
  <si>
    <t>16 088/2005-25-27</t>
  </si>
  <si>
    <t>283/05-27-34</t>
  </si>
  <si>
    <t>Středisko služeb školám Tábor</t>
  </si>
  <si>
    <t>16 089/2005-25-27</t>
  </si>
  <si>
    <t>284/05-27-35</t>
  </si>
  <si>
    <t>Arcibiskupské gymnázium v Kroměříži</t>
  </si>
  <si>
    <t>16 090/2005-27</t>
  </si>
  <si>
    <t>285/05-28-36</t>
  </si>
  <si>
    <t>Pedagogicko- psychologická poradna Strakonice</t>
  </si>
  <si>
    <t>16 091/2005-27</t>
  </si>
  <si>
    <t>286/05-27-37</t>
  </si>
  <si>
    <t>Masarykova základní škola Velká Bystřice</t>
  </si>
  <si>
    <t>16 092/2005-27</t>
  </si>
  <si>
    <t>287/05-27-38</t>
  </si>
  <si>
    <t>Základní škola Lidická</t>
  </si>
  <si>
    <t>16 093/2005-27</t>
  </si>
  <si>
    <t>288/05-27-39</t>
  </si>
  <si>
    <t>Základní umělecká škola s.r.o.</t>
  </si>
  <si>
    <t>16 094/2005-27</t>
  </si>
  <si>
    <t>289/05-27-40</t>
  </si>
  <si>
    <t>Základní škola T.G. Masaryka</t>
  </si>
  <si>
    <t>16 095/2005-27</t>
  </si>
  <si>
    <t>290/05-27-41</t>
  </si>
  <si>
    <t>střední průmyslová škola - technikum Przemyslowe</t>
  </si>
  <si>
    <t>16 096/2005-27</t>
  </si>
  <si>
    <t>291/05-27-42</t>
  </si>
  <si>
    <t>Soukromá střední podnikatelská škola ve Vsetíně, s.r.o.</t>
  </si>
  <si>
    <t>16 097/2005-27</t>
  </si>
  <si>
    <t>292/05-27-43</t>
  </si>
  <si>
    <t>Vyšší odborná škola, České Budějovice, Okružní 10</t>
  </si>
  <si>
    <t>16 098/2005-27</t>
  </si>
  <si>
    <t>293/05-27-44</t>
  </si>
  <si>
    <t>16 099/2005-27</t>
  </si>
  <si>
    <t>294/05-27-45</t>
  </si>
  <si>
    <t>Střední odborná škola, Střední odborné učiliště a Učiliště, Česká Lípa, 28. října 2707, příspěvková organizace</t>
  </si>
  <si>
    <t>16 100/2005-27</t>
  </si>
  <si>
    <t>295/05-27-46</t>
  </si>
  <si>
    <t>Asociace ředitelů středních zdravotnických škol Čech, Moravy a Slezska</t>
  </si>
  <si>
    <t>16 101/2005-27</t>
  </si>
  <si>
    <t>296/05-27-47</t>
  </si>
  <si>
    <t>Gymnázium Šternberk</t>
  </si>
  <si>
    <t>16 102/2005-27</t>
  </si>
  <si>
    <t>297/05-27-48</t>
  </si>
  <si>
    <t>Univerzita Jana Evangelisty Purkyně v Ústí nad Labem</t>
  </si>
  <si>
    <t>49/252</t>
  </si>
  <si>
    <t>16 103/2005-27</t>
  </si>
  <si>
    <t>298/05-27-49</t>
  </si>
  <si>
    <t>Střední odborná škola cestovního ruchu, s.r.o. Pardubice</t>
  </si>
  <si>
    <t>16 104/2005-27</t>
  </si>
  <si>
    <t>299/25-27-50</t>
  </si>
  <si>
    <t>Základní škola Litvínov</t>
  </si>
  <si>
    <t>16 105/2005-27</t>
  </si>
  <si>
    <t>300/05-27-51</t>
  </si>
  <si>
    <t>Agentura DAHA</t>
  </si>
  <si>
    <t>16 106/2005-27</t>
  </si>
  <si>
    <t>301/05-27-52</t>
  </si>
  <si>
    <t>Mgr. Petra Bydžovská</t>
  </si>
  <si>
    <t>16 107/2005-27</t>
  </si>
  <si>
    <t>302/05-27-53</t>
  </si>
  <si>
    <t>Partners Czech, o.p.s.</t>
  </si>
  <si>
    <t>16 108/2005-27</t>
  </si>
  <si>
    <t>303/05-27-54</t>
  </si>
  <si>
    <t>IDM - MŠMT</t>
  </si>
  <si>
    <t>16 109/2005-27</t>
  </si>
  <si>
    <t>304/05-27-55</t>
  </si>
  <si>
    <t>16 110/2005-27</t>
  </si>
  <si>
    <t>305/05-27-56</t>
  </si>
  <si>
    <t xml:space="preserve">Střední odborná škola veterinární a zemědělská </t>
  </si>
  <si>
    <t>16 111/2005-27</t>
  </si>
  <si>
    <t>306/05-27-57</t>
  </si>
  <si>
    <t>Swallow School of English, s.r.o.</t>
  </si>
  <si>
    <t>496680 - 4. rok realizace</t>
  </si>
  <si>
    <t>16 112/2005-27</t>
  </si>
  <si>
    <t>307/05-27-58</t>
  </si>
  <si>
    <t>Regionální rozvojová agentura Střední Čechy</t>
  </si>
  <si>
    <t>16 113/2005-27</t>
  </si>
  <si>
    <t>308/05-27-59</t>
  </si>
  <si>
    <t>Ruský institut, o.s.</t>
  </si>
  <si>
    <t>16 114/2005-27</t>
  </si>
  <si>
    <t>309/05-27-60</t>
  </si>
  <si>
    <t>Střední odborná škola a Střední odborné učiliště spojů a elektrotechniky</t>
  </si>
  <si>
    <t>16 115/2005-27</t>
  </si>
  <si>
    <t>310/05-27-61</t>
  </si>
  <si>
    <t>Základní škola Most, Rozmarýnová 1692</t>
  </si>
  <si>
    <t>16 116/2005-27</t>
  </si>
  <si>
    <t>311/05-27-62</t>
  </si>
  <si>
    <t>Integrovaná střední škola zemědělsko - manažerská a Odborné učiliště Cheb</t>
  </si>
  <si>
    <t>16 117/2005-27</t>
  </si>
  <si>
    <t>312/05-27-63</t>
  </si>
  <si>
    <t>Střední odborná škola a Střední odborné učiliště - Centrum odborné přípravy Sezimovo Ústí</t>
  </si>
  <si>
    <t>16 118/2005-27</t>
  </si>
  <si>
    <t>313/05-27-64</t>
  </si>
  <si>
    <t>16 119/2005-27</t>
  </si>
  <si>
    <t>314/05-27-65</t>
  </si>
  <si>
    <t>INFRA, s.r.o.</t>
  </si>
  <si>
    <t>16 120/2005-27</t>
  </si>
  <si>
    <t>315/05-27-66</t>
  </si>
  <si>
    <t>Základní škola Liberec, Na Výběžku 118, p.o</t>
  </si>
  <si>
    <t>16 121/2005-27</t>
  </si>
  <si>
    <t>316/05-27-67</t>
  </si>
  <si>
    <t xml:space="preserve">Pedagogické centrum Praha </t>
  </si>
  <si>
    <t>16 122/2005-27</t>
  </si>
  <si>
    <t>317/05-27-68</t>
  </si>
  <si>
    <t>Czech E-learning Network</t>
  </si>
  <si>
    <t>16 123/2005-27</t>
  </si>
  <si>
    <t>318/05-27-69</t>
  </si>
  <si>
    <t>16 124/2005-27</t>
  </si>
  <si>
    <t>Projektový management pro pracovníky ve školství</t>
  </si>
  <si>
    <t>SOULES s.r.o, Šternberk</t>
  </si>
  <si>
    <t>Základní škola, Školní nám. 100/5, Ústí nad Labem</t>
  </si>
  <si>
    <t>Jiřího z Poděbrad 3109</t>
  </si>
  <si>
    <t>D</t>
  </si>
  <si>
    <t>Spojení potřeb trhu práce s volbou povolání žáků naší školy</t>
  </si>
  <si>
    <t>345 06</t>
  </si>
  <si>
    <t>Kdyně</t>
  </si>
  <si>
    <t>Komenského 134</t>
  </si>
  <si>
    <t xml:space="preserve">A </t>
  </si>
  <si>
    <t>Labyrint - školní středisko pro práci s dětmi se specifickými poruchami učení a chování</t>
  </si>
  <si>
    <t>Modernizace školního vzdělávacího programu - rozvoj klíčových kompetencí s využitím informačních technologií a multimediální učebny na Masarykově základní škole ve Kdyni</t>
  </si>
  <si>
    <t>271 11</t>
  </si>
  <si>
    <t>Neratovice</t>
  </si>
  <si>
    <t>Školní 664</t>
  </si>
  <si>
    <t>C</t>
  </si>
  <si>
    <t>Rozšíření výuky svářečské školy pro vlastní žáky a pro dospělé pracovníky</t>
  </si>
  <si>
    <t>563 01</t>
  </si>
  <si>
    <t>Lanškroun</t>
  </si>
  <si>
    <t>Kollárova 445</t>
  </si>
  <si>
    <t>Podpora odborné přípravy středoškolské mládeže pro podmínky automatické i automatizované výroby (mechatronika)</t>
  </si>
  <si>
    <t>749 01</t>
  </si>
  <si>
    <t>Vítkov</t>
  </si>
  <si>
    <t>Komenského 754</t>
  </si>
  <si>
    <t>Učebna biologie jako prostředek pro vytváření moderních podmínek při výuce přírodopisu, environmentálních a zájmových aktivit</t>
  </si>
  <si>
    <t>301 00</t>
  </si>
  <si>
    <t>Plzeň</t>
  </si>
  <si>
    <t>Baarova 31</t>
  </si>
  <si>
    <t>Projektové dys-prostředí</t>
  </si>
  <si>
    <t>750 02</t>
  </si>
  <si>
    <t>Přerov</t>
  </si>
  <si>
    <t>Palackého 19</t>
  </si>
  <si>
    <t>Distanční vzdělávání na Vyšší odborné škole živnostenské Přerov</t>
  </si>
  <si>
    <t>538 43</t>
  </si>
  <si>
    <t>Třemošnice</t>
  </si>
  <si>
    <t>Internátní 217</t>
  </si>
  <si>
    <t>Jeden z nás</t>
  </si>
  <si>
    <t>P. Holého 400</t>
  </si>
  <si>
    <t>B</t>
  </si>
  <si>
    <t>Prezentace v Power Pointu pro pedagogy</t>
  </si>
  <si>
    <t>381 01</t>
  </si>
  <si>
    <t>Český Krumlov</t>
  </si>
  <si>
    <t>Chvalšinská 112</t>
  </si>
  <si>
    <t>Projektová výuka netradičně</t>
  </si>
  <si>
    <t>686 03</t>
  </si>
  <si>
    <t>Staré Město</t>
  </si>
  <si>
    <t>Komenského 1720</t>
  </si>
  <si>
    <t>Škola pro život</t>
  </si>
  <si>
    <t>735 14</t>
  </si>
  <si>
    <t>Orlová - Lutyně</t>
  </si>
  <si>
    <t>Polní 964</t>
  </si>
  <si>
    <t>Obor informatika v ekonomice v distanční formě vzdělávání na středních školách</t>
  </si>
  <si>
    <t>753 01</t>
  </si>
  <si>
    <t>Hranice</t>
  </si>
  <si>
    <t>Jaselská 832</t>
  </si>
  <si>
    <t xml:space="preserve">Využití informačních technologií při výuce odborných ekonomických předmětů </t>
  </si>
  <si>
    <t>690 03</t>
  </si>
  <si>
    <t>Břeclav</t>
  </si>
  <si>
    <t>Herbenova 4</t>
  </si>
  <si>
    <t>Žijeme s vámi</t>
  </si>
  <si>
    <t>262 72</t>
  </si>
  <si>
    <t>Chraštice</t>
  </si>
  <si>
    <t>č. 44</t>
  </si>
  <si>
    <t>Kruh spolupracujících škol</t>
  </si>
  <si>
    <t>785 01</t>
  </si>
  <si>
    <t>Šternberk</t>
  </si>
  <si>
    <t>Dvorská 889/15</t>
  </si>
  <si>
    <t>Pomoc neprospívajícím a prospěchově slabým žákům základních a středních škol ve městě Šternberku</t>
  </si>
  <si>
    <t>500 03</t>
  </si>
  <si>
    <t>Hradec Králové</t>
  </si>
  <si>
    <t>Třída SNP 694</t>
  </si>
  <si>
    <t xml:space="preserve">D </t>
  </si>
  <si>
    <t>ZŠ SNP - škola vytvářející příznivé prostředí pro vzdělávání všech žáků</t>
  </si>
  <si>
    <t>460 01</t>
  </si>
  <si>
    <t>Liberec III</t>
  </si>
  <si>
    <t>Oldřichova 836</t>
  </si>
  <si>
    <t>Euroeduca, pilotní vzdělávací projekt pro praktickou přípravu studentů středních škol na trh práce v České republice</t>
  </si>
  <si>
    <t xml:space="preserve">471 24 </t>
  </si>
  <si>
    <t>Mimoň</t>
  </si>
  <si>
    <t>Letná 263</t>
  </si>
  <si>
    <t>EDUCOMP - projekt počítačem řízené laboratoře fyziky, chemie a biologie</t>
  </si>
  <si>
    <t>756 64</t>
  </si>
  <si>
    <t>Rožnov pod Radhoštěm</t>
  </si>
  <si>
    <t>1. máje 823</t>
  </si>
  <si>
    <t>Distanční studium  studijního oboru Management a turismus, rozvoj celoživotního vzdělávání</t>
  </si>
  <si>
    <t>615 00</t>
  </si>
  <si>
    <t>Brno</t>
  </si>
  <si>
    <t>Koperníkova 2/4</t>
  </si>
  <si>
    <t>Profesní růst zaměstnanců Speciální školy ELPIS II</t>
  </si>
  <si>
    <t>415 01</t>
  </si>
  <si>
    <t>Teplice</t>
  </si>
  <si>
    <t>Lípová 651/9</t>
  </si>
  <si>
    <t>MOST 9 …1 - adaptační období přestupu žáků z 9. třídy do 1. ročníku středních a odborných učilišť Ústeckého kraje</t>
  </si>
  <si>
    <t>Liberec 1</t>
  </si>
  <si>
    <t>Lesní 575/12</t>
  </si>
  <si>
    <t>Učitelé sobě</t>
  </si>
  <si>
    <t>771 47</t>
  </si>
  <si>
    <t>Olomouc</t>
  </si>
  <si>
    <t>Křížkovského 511</t>
  </si>
  <si>
    <t xml:space="preserve">Centrum pro podporu integrovaného vzdělávání osob se zdravotním postižením </t>
  </si>
  <si>
    <t xml:space="preserve">669 02 </t>
  </si>
  <si>
    <t>Znojmo</t>
  </si>
  <si>
    <t>Přemyslovců 4</t>
  </si>
  <si>
    <t>Implementace výuky odborných ekonomických předmětů formou řízené simulace podnikových struktur a provozu</t>
  </si>
  <si>
    <t>511 01</t>
  </si>
  <si>
    <t>Turnov</t>
  </si>
  <si>
    <t>Zborovská 519</t>
  </si>
  <si>
    <t xml:space="preserve">Vzdělávání učitelů v tvorbě multimediálních výukových programů </t>
  </si>
  <si>
    <t>290 01</t>
  </si>
  <si>
    <t>Poděbrady</t>
  </si>
  <si>
    <t>Na Hrázi 64/III</t>
  </si>
  <si>
    <t>Centrum ekologické výchovy a vzdělávání</t>
  </si>
  <si>
    <t>272 01</t>
  </si>
  <si>
    <t>Kladno</t>
  </si>
  <si>
    <t>Cyrila Boudy 2954</t>
  </si>
  <si>
    <t xml:space="preserve">Využití výukových počítačových her pro zvýšení klávesnicové gramotnosti </t>
  </si>
  <si>
    <t>601 90</t>
  </si>
  <si>
    <t>Antonínská 1</t>
  </si>
  <si>
    <t>Kombinované studium pro učitele ICT a správce školních počítačových sítí</t>
  </si>
  <si>
    <t>613 00</t>
  </si>
  <si>
    <t>Bendlova 26</t>
  </si>
  <si>
    <t>E-learning pro sluchově postižené žáky</t>
  </si>
  <si>
    <t>431 51</t>
  </si>
  <si>
    <t xml:space="preserve">Klášterec nad Ohří </t>
  </si>
  <si>
    <t>Krátká 676</t>
  </si>
  <si>
    <t>Kompelxní systém péče o děti se speciálními vzdělávacími potřebami na ZŠ</t>
  </si>
  <si>
    <t>686 01</t>
  </si>
  <si>
    <t>Uherské Hradiště</t>
  </si>
  <si>
    <t>Družstevní 818</t>
  </si>
  <si>
    <t xml:space="preserve">Projekt podpory a inovace studia pro zvýšení odborné kvalifikace nižšího a středního zdravotnického personálu a pracovníků v oblasti sociálních služeb </t>
  </si>
  <si>
    <t>390 01</t>
  </si>
  <si>
    <t>Tábor</t>
  </si>
  <si>
    <t>Vančurova 2904</t>
  </si>
  <si>
    <t>Odborná podpora implementace ŠVP pro jednotlivé vzdělávací oblasti prostřednictvím metodiků předmětů</t>
  </si>
  <si>
    <t>767 01</t>
  </si>
  <si>
    <t>Kroměříž</t>
  </si>
  <si>
    <t>Pilařova 3</t>
  </si>
  <si>
    <t xml:space="preserve">Požadovaná výše finanční podpory v Kč </t>
  </si>
  <si>
    <t>CZ.04.1.03/3.1.15.1/0186</t>
  </si>
  <si>
    <t>CZ.04.1.03/3.1.15.1/0030</t>
  </si>
  <si>
    <t>CZ.04.1.03/3.1.15.1/0053</t>
  </si>
  <si>
    <t>CZ.04.1.03/3.1.15.1/0149</t>
  </si>
  <si>
    <t>CZ.04.1.03/3.1.15.1/0057</t>
  </si>
  <si>
    <t>CZ.04.1.03/3.1.15.1/0114</t>
  </si>
  <si>
    <t>CZ.04.1.03/3.1.15.1/0142</t>
  </si>
  <si>
    <t>CZ.04.1.03/3.1.15.1/0222</t>
  </si>
  <si>
    <t>CZ.04.1.03/3.1.15.1/0084</t>
  </si>
  <si>
    <t>CZ.04.1.03/3.1.15.1/0229</t>
  </si>
  <si>
    <t>CZ.04.1.03/3.1.15.1/0214</t>
  </si>
  <si>
    <t>CZ.04.1.03/3.1.15.1/0066</t>
  </si>
  <si>
    <t>CZ.04.1.03/3.1.15.1/0163</t>
  </si>
  <si>
    <t>CZ.04.1.03/3.1.15.1/0022</t>
  </si>
  <si>
    <t>CZ.04.1.03/3.1.15.1/0210</t>
  </si>
  <si>
    <t>CZ.04.1.03/3.1.15.1/0230</t>
  </si>
  <si>
    <t>CZ.04.1.03/3.1.15.1/0086</t>
  </si>
  <si>
    <t>CZ.04.1.03/3.1.15.1/0118</t>
  </si>
  <si>
    <t>CZ.04.1.03/3.1.15.1/0155</t>
  </si>
  <si>
    <t>CZ.04.1.03/3.1.15.1/0194</t>
  </si>
  <si>
    <t>CZ.04.1.03/3.1.15.1/0224</t>
  </si>
  <si>
    <t>CZ.04.1.03/3.1.15.1/0047</t>
  </si>
  <si>
    <t>CZ.04.1.03/3.1.15.1/0050</t>
  </si>
  <si>
    <t>CZ.04.1.03/3.1.15.1/0134</t>
  </si>
  <si>
    <t>CZ.04.1.03/3.1.15.1/0175</t>
  </si>
  <si>
    <t>CZ.04.1.03/3.1.15.1/0219</t>
  </si>
  <si>
    <t>CZ.04.1.03/3.1.15.1/0177</t>
  </si>
  <si>
    <t>CZ.04.1.03/3.1.15.1/0127</t>
  </si>
  <si>
    <t>CZ.04.1.03/3.1.15.1/0036</t>
  </si>
  <si>
    <t>CZ.04.1.03/3.1.15.1/0237</t>
  </si>
  <si>
    <t>CZ.04.1.03/3.1.15.1/0116</t>
  </si>
  <si>
    <t>CZ.04.1.03/3.1.15.1/0160</t>
  </si>
  <si>
    <t>CZ.04.1.03/3.1.15.1/0039</t>
  </si>
  <si>
    <t>CZ.04.1.03/3.1.15.1/0249</t>
  </si>
  <si>
    <t>CZ.04.1.03/3.1.15.1/0115</t>
  </si>
  <si>
    <t>CZ.04.1.03/3.1.15.1/0212</t>
  </si>
  <si>
    <t>CZ.04.1.03/3.1.15.1/0091</t>
  </si>
  <si>
    <t>CZ.04.1.03/3.1.15.1/0073</t>
  </si>
  <si>
    <t>CZ.04.1.03/3.1.15.1/0181</t>
  </si>
  <si>
    <t>CZ.04.1.03/3.1.15.1/0102</t>
  </si>
  <si>
    <t>CZ.04.1.03/3.1.15.1/0204</t>
  </si>
  <si>
    <t>CZ.04.1.03/3.1.15.1/0106</t>
  </si>
  <si>
    <t>CZ.04.1.03/3.1.15.1/0225</t>
  </si>
  <si>
    <t>CZ.04.1.03/3.1.15.1/0068</t>
  </si>
  <si>
    <t>CZ.04.1.03/3.1.15.1/0246</t>
  </si>
  <si>
    <t>Program podpory C</t>
  </si>
  <si>
    <t>Seznam projektů  zařazených do Zásobníku projektů</t>
  </si>
  <si>
    <t>Výsledná výše finanční podpory v Kč</t>
  </si>
  <si>
    <t>CZ.04.1.03/3.1.15.1/0220</t>
  </si>
  <si>
    <t>CZ.04.1.03/3.1.15.1/0013</t>
  </si>
  <si>
    <t>CZ.04.1.03/3.1.15.1/0063</t>
  </si>
  <si>
    <t>CZ.04.1.03/3.1.15.1/0166</t>
  </si>
  <si>
    <t>CZ.04.1.03/3.1.15.1/0130</t>
  </si>
  <si>
    <t>CZ.04.1.03/3.1.15.1/0028</t>
  </si>
  <si>
    <t>CZ.04.1.03/3.1.15.1/0169</t>
  </si>
  <si>
    <t>CZ.04.1.03/3.1.15.1/0128</t>
  </si>
  <si>
    <t>CZ.04.1.03/3.1.15.1/0132</t>
  </si>
  <si>
    <t>CZ.04.1.03/3.1.15.1/0156</t>
  </si>
  <si>
    <t>CZ.04.1.03/3.1.15.1/0005</t>
  </si>
  <si>
    <t>CZ.04.1.03/3.1.15.1/0123</t>
  </si>
  <si>
    <t>CZ.04.1.03/3.1.15.1/0162</t>
  </si>
  <si>
    <t>CZ.04.1.03/3.1.15.1/0078</t>
  </si>
  <si>
    <t>CZ.04.1.03/3.1.15.1/0251</t>
  </si>
  <si>
    <t>CZ.04.1.03/3.1.15.1/0153</t>
  </si>
  <si>
    <t>CZ.04.1.03/3.1.15.1/0221</t>
  </si>
  <si>
    <t>CZ.04.1.03/3.1.15.1/0113</t>
  </si>
  <si>
    <t>CZ.04.1.03/3.1.15.1/0145</t>
  </si>
  <si>
    <t>CZ.04.1.03/3.1.15.1/0136</t>
  </si>
  <si>
    <t>CZ.04.1.03/3.1.15.1/0008</t>
  </si>
  <si>
    <t>CZ.04.1.03/3.1.15.1/0108</t>
  </si>
  <si>
    <t>CZ.04.1.03/3.1.15.1/0143</t>
  </si>
  <si>
    <t>CZ.04.1.03/3.1.15.1/0133</t>
  </si>
  <si>
    <t>CZ.04.1.03/3.1.15.1/0020</t>
  </si>
  <si>
    <t>CZ.04.1.03/3.1.15.1/0027</t>
  </si>
  <si>
    <t>CZ.04.1.03/3.1.15.1/0112</t>
  </si>
  <si>
    <t>CZ.04.1.03/3.1.15.1/0223</t>
  </si>
  <si>
    <t>CZ.04.1.03/3.1.15.1/0164</t>
  </si>
  <si>
    <t>CZ.04.1.03/3.1.15.1/0044</t>
  </si>
  <si>
    <t>Obchodní akademie a Hotelová škola Turnov</t>
  </si>
  <si>
    <t>Program podpory D</t>
  </si>
  <si>
    <t>Schválená výše finanční popdpory v Kč</t>
  </si>
  <si>
    <t>CZ.04.1.03/3.1.15.1/0170</t>
  </si>
  <si>
    <t>CZ.04.1.03/3.1.15.1/0239</t>
  </si>
  <si>
    <t>CZ.04.1.03/3.1.15.1/0012</t>
  </si>
  <si>
    <t>CZ.04.1.03/3.1.15.1/0213</t>
  </si>
  <si>
    <t>CZ.04.1.03/3.1.15.1/0110</t>
  </si>
  <si>
    <t>CZ.04.1.03/3.1.15.1/0150</t>
  </si>
  <si>
    <t>CZ.04.1.03/3.1.15.1/0227</t>
  </si>
  <si>
    <t>CZ.04.1.03/3.1.15.1/0137</t>
  </si>
  <si>
    <t>CZ.04.1.03/3.1.15.1/0245</t>
  </si>
  <si>
    <t>CZ.04.1.03/3.1.15.1/0158</t>
  </si>
  <si>
    <t>CZ.04.1.03/3.1.15.1/0215</t>
  </si>
  <si>
    <t>CZ.04.1.03/3.1.15.1/0072</t>
  </si>
  <si>
    <t>CZ.04.1.03/3.1.15.1/0201</t>
  </si>
  <si>
    <t>CZ.04.1.03/3.1.15.1/0206</t>
  </si>
  <si>
    <t>CZ.04.1.03/3.1.15.1/0236</t>
  </si>
  <si>
    <t>CZ.04.1.03/3.1.15.1/0003</t>
  </si>
  <si>
    <t>CZ.04.1.03/3.1.15.1/0176</t>
  </si>
  <si>
    <t>CZ.04.1.03/3.1.15.1/0043</t>
  </si>
  <si>
    <t>CZ.04.1.03/3.1.15.1/0243</t>
  </si>
  <si>
    <t>CZ.04.1.03/3.1.15.1/0089</t>
  </si>
  <si>
    <t>CZ.04.1.03/3.1.15.1/0018</t>
  </si>
  <si>
    <t>CZ.04.1.03/3.1.15.1/0090</t>
  </si>
  <si>
    <t>CZ.04.1.03/3.1.15.1/0131</t>
  </si>
  <si>
    <t>CZ.04.1.03/3.1.15.1/0240</t>
  </si>
  <si>
    <t>CZ.04.1.03/3.1.15.1/0111</t>
  </si>
  <si>
    <t>CZ.04.1.03/3.1.15.1/0157</t>
  </si>
  <si>
    <t>CZ.04.1.03/3.1.15.1/0148</t>
  </si>
  <si>
    <t>CZ.04.1.03/3.1.15.1/0159</t>
  </si>
  <si>
    <t>CZ.04.1.03/3.1.15.1/0083</t>
  </si>
  <si>
    <t>16 317/2005-27</t>
  </si>
  <si>
    <t>344/05-27-93</t>
  </si>
  <si>
    <t>Základní škola Olomouc</t>
  </si>
  <si>
    <t>16 318/2005-27</t>
  </si>
  <si>
    <t>345/05-27-94</t>
  </si>
  <si>
    <t>Střední průmyslová škola a Střední odborné učiliště oděvní Třeboň</t>
  </si>
  <si>
    <t>16 319/2005-27</t>
  </si>
  <si>
    <t>346/05-27-95</t>
  </si>
  <si>
    <t>Klub volného času Alienteam.cz</t>
  </si>
  <si>
    <t>16 320/2005-27</t>
  </si>
  <si>
    <t>347/05-27-96</t>
  </si>
  <si>
    <t>Obchodní akademie T. Bati a VOŠE Zlín</t>
  </si>
  <si>
    <t>16 321/2005-27</t>
  </si>
  <si>
    <t>348/05-27-97</t>
  </si>
  <si>
    <t>Základní umělecká škola Louny</t>
  </si>
  <si>
    <t>16 322/2005-27</t>
  </si>
  <si>
    <t>349/05-27-98</t>
  </si>
  <si>
    <t>Střední průmyslová škola a Střední odborné učiliště Uherský Brod</t>
  </si>
  <si>
    <t>16 323/2005-27</t>
  </si>
  <si>
    <t>350/05-27-99</t>
  </si>
  <si>
    <t>ZvŠ a PrŠ</t>
  </si>
  <si>
    <t>16 324/2005-27</t>
  </si>
  <si>
    <t>351/05-27-100</t>
  </si>
  <si>
    <t>Integrovaná střední škola energetická, Chomutov</t>
  </si>
  <si>
    <t>16 325/2005-27</t>
  </si>
  <si>
    <t>352/05-27-101</t>
  </si>
  <si>
    <t>Podpora postupného zavádění Rámcového vzdělávacího programu základního vzdělání (RVP ZV) a přípravy Školního vzdělávacího programu základního vzdělávání (ŠVP ZV) "Síť koordinátorů"</t>
  </si>
  <si>
    <t>162 52</t>
  </si>
  <si>
    <t>José Martího 31</t>
  </si>
  <si>
    <t>eLearning v pedagogické praxi</t>
  </si>
  <si>
    <t>Pedagog, jako sociální manager</t>
  </si>
  <si>
    <t>586 01</t>
  </si>
  <si>
    <t>Jihlava</t>
  </si>
  <si>
    <t>Žižkova 20</t>
  </si>
  <si>
    <t>Učitelé pro učitele</t>
  </si>
  <si>
    <t>197 00</t>
  </si>
  <si>
    <t>Praha 9 - Kbely</t>
  </si>
  <si>
    <t>Katusická 712</t>
  </si>
  <si>
    <t>Vývoj metodiky utváření školních vzdělávacích programů založených na osobnostní a sociální výchově</t>
  </si>
  <si>
    <t>687 54</t>
  </si>
  <si>
    <t xml:space="preserve">Bánov </t>
  </si>
  <si>
    <t>Bánov 507</t>
  </si>
  <si>
    <t>Podpora změn</t>
  </si>
  <si>
    <t>394 56</t>
  </si>
  <si>
    <t>Senožaty</t>
  </si>
  <si>
    <t>Senožaty 75</t>
  </si>
  <si>
    <t>Sociální dovednosti pro pedagogické pracovníky - Klíč ke klíčovým kompetencím</t>
  </si>
  <si>
    <t>142 00</t>
  </si>
  <si>
    <t>Praha 4 - Libuš</t>
  </si>
  <si>
    <t>Meteorologická 181</t>
  </si>
  <si>
    <t>Vzdělávání zájemců o uplatnění ve školách s výukou a výchovou dle vzdělávacího programu Montessori</t>
  </si>
  <si>
    <t>412 01</t>
  </si>
  <si>
    <t>Litoměřice</t>
  </si>
  <si>
    <t>Sovova 2</t>
  </si>
  <si>
    <t xml:space="preserve">Příprava a modernizace ŠVP se zaměřením na rozvoj klíčových kompetencí a zlepšení klimatu školy. </t>
  </si>
  <si>
    <t>571 01</t>
  </si>
  <si>
    <t>Česká Třebová</t>
  </si>
  <si>
    <t>Komenského 287</t>
  </si>
  <si>
    <t>Škola jako komunitní centrum</t>
  </si>
  <si>
    <t>288 40</t>
  </si>
  <si>
    <t>Nymburk</t>
  </si>
  <si>
    <t>Komenského 779</t>
  </si>
  <si>
    <t>klíč ke kompetencím</t>
  </si>
  <si>
    <t>772 00</t>
  </si>
  <si>
    <t>Jeremenkova 1142/42</t>
  </si>
  <si>
    <t>Syntetické řešení geometrických úloh jako základ modelování v grafických systémech</t>
  </si>
  <si>
    <t>564 01</t>
  </si>
  <si>
    <t>Žamberk</t>
  </si>
  <si>
    <t>Klostermannova 1258</t>
  </si>
  <si>
    <t>ECDL - další vzdělávání pedagogů</t>
  </si>
  <si>
    <t>591 01</t>
  </si>
  <si>
    <t>Žďár nad Sázavou</t>
  </si>
  <si>
    <t>U Klafarku 1</t>
  </si>
  <si>
    <t>Změna koncepce školy - vytvoření moderního vzdělávacího systému a komplexních podmínek pro úplnou integraci žáků se speciálními vzdělávacími potřebami</t>
  </si>
  <si>
    <t>400 03</t>
  </si>
  <si>
    <t>Varšavská 339/5</t>
  </si>
  <si>
    <t>Krajské centrum prevence rizikových jevů a podpory zdravého chování</t>
  </si>
  <si>
    <t>nahrazen proj.č.250</t>
  </si>
  <si>
    <t>PROSO, podpora výuky progresivních softwarových programů v architektuře, stavebnictví a strojírenství na středních odborných školách v České republice</t>
  </si>
  <si>
    <t>741 11</t>
  </si>
  <si>
    <t>Nový Jičín</t>
  </si>
  <si>
    <t>Štefánikova 7</t>
  </si>
  <si>
    <t xml:space="preserve">Školní Aktivity Nových Cílevědomých Expertů </t>
  </si>
  <si>
    <t>Euromanažer</t>
  </si>
  <si>
    <t>Palackého 1380/19</t>
  </si>
  <si>
    <t>Implementace doplňujících zaměření výběrových předmětů do vzdělávacího programu 63-41 M/027 Podnkání, řízení a obchod jako reakce na trh práce.</t>
  </si>
  <si>
    <t>430 03</t>
  </si>
  <si>
    <t>Chomutov</t>
  </si>
  <si>
    <t>Cihlářská 4132</t>
  </si>
  <si>
    <t>Rozumíme si v životě i ve škole</t>
  </si>
  <si>
    <t>688 11</t>
  </si>
  <si>
    <t>Uherský Brod</t>
  </si>
  <si>
    <t>Předbranská 415</t>
  </si>
  <si>
    <t>KLÍČ (Krásná Laskavá Inteligentní Činorodá)</t>
  </si>
  <si>
    <t>293 01</t>
  </si>
  <si>
    <t>Mladá Boleslav</t>
  </si>
  <si>
    <t>T. G. Masaryka 14</t>
  </si>
  <si>
    <t>Škola hrou</t>
  </si>
  <si>
    <t>708 00</t>
  </si>
  <si>
    <t>Ostrava - Poruba</t>
  </si>
  <si>
    <t>Ukrajinská 19/1535</t>
  </si>
  <si>
    <t>Příprava a implementace školního vzdělávacího programu ve Speciálních školách při MNO v Ostravě Porubě</t>
  </si>
  <si>
    <t>628 00</t>
  </si>
  <si>
    <t>Rašelinová 11</t>
  </si>
  <si>
    <t>Tvorba a implementace školního vzdělávacího programu pro studenty se speciálními vzdělávacími potřebami</t>
  </si>
  <si>
    <t>686 53</t>
  </si>
  <si>
    <t>Všehrdova 267</t>
  </si>
  <si>
    <t>Vytvoření metodiky pro vzdělávání pedagogů v IT zaměřených na výtvarné obory</t>
  </si>
  <si>
    <t>674 01</t>
  </si>
  <si>
    <t>Třebíč</t>
  </si>
  <si>
    <t>Na svahu 923/4</t>
  </si>
  <si>
    <t>Učitel pro život…a klíčové kometence</t>
  </si>
  <si>
    <t>Hálkova 4</t>
  </si>
  <si>
    <t>Integrace nadaných a mimořádně nadaných dětí na základním stupni vzdělávání</t>
  </si>
  <si>
    <t>379 01</t>
  </si>
  <si>
    <t>Třeboň</t>
  </si>
  <si>
    <t>Táboritská 1064</t>
  </si>
  <si>
    <t>Vzdělávání pedagogického a nepedagogického personálu Střední průmyslové školy a Středního učiliště oděvního v měkkých dovednostech s návazností na další opatření</t>
  </si>
  <si>
    <t>788 33</t>
  </si>
  <si>
    <t>Malá Morava</t>
  </si>
  <si>
    <t>Malá Morava 8</t>
  </si>
  <si>
    <t>Vzděláním k úspěchu</t>
  </si>
  <si>
    <t>761 57</t>
  </si>
  <si>
    <t>Zlín</t>
  </si>
  <si>
    <t>nám. T.G. Masaryka 3669</t>
  </si>
  <si>
    <t>Tvorba a realizace vzdělávacích programů na středních a vyšších odborných školách Zlínského kraje</t>
  </si>
  <si>
    <t>440 01</t>
  </si>
  <si>
    <t>Louny</t>
  </si>
  <si>
    <t>Osvoboditelů 1174</t>
  </si>
  <si>
    <t>Multimediální výuka v základní umělecké škole</t>
  </si>
  <si>
    <t>688 01</t>
  </si>
  <si>
    <t>Nivnická 41</t>
  </si>
  <si>
    <t>Regionální centrum celoživotního vzdělávání Uherský Brod</t>
  </si>
  <si>
    <t>431 91</t>
  </si>
  <si>
    <t>Vejprty</t>
  </si>
  <si>
    <t>Husova 7</t>
  </si>
  <si>
    <t>Chceme se cítit jako doma</t>
  </si>
  <si>
    <t>430 11</t>
  </si>
  <si>
    <t>Na Průhoně 4800</t>
  </si>
  <si>
    <t>Mezinárodní certifikace odborného vzdělávání v elektrotechnice EURCERT</t>
  </si>
  <si>
    <t>431 41</t>
  </si>
  <si>
    <t>Údlice</t>
  </si>
  <si>
    <t>Jirkovská 119</t>
  </si>
  <si>
    <t>Centrum pro další vzdělávání, školení a všeobecné poradenství pro zemědělskou praxi</t>
  </si>
  <si>
    <t>739 61</t>
  </si>
  <si>
    <t xml:space="preserve">Třinec </t>
  </si>
  <si>
    <t>nám. TGM 383</t>
  </si>
  <si>
    <t>Specializované vzdělávání pro ředitele škol</t>
  </si>
  <si>
    <t>738 02</t>
  </si>
  <si>
    <t>28. října 1598</t>
  </si>
  <si>
    <t>Inovace a spolupráce ve vzdělávání v technických oborech</t>
  </si>
  <si>
    <t>532 11</t>
  </si>
  <si>
    <t>Pardubice II</t>
  </si>
  <si>
    <t>Komenského náměstí 125</t>
  </si>
  <si>
    <t>Síť škol Pardubického kraje pro získávání dalších kvalifikací</t>
  </si>
  <si>
    <t>461 80</t>
  </si>
  <si>
    <t>Liberec 2</t>
  </si>
  <si>
    <t>U Jezu 642/2a</t>
  </si>
  <si>
    <t>Vzdělávání pedagogických pracovníků středních škol v Libereckém kraji zaměřené ma změnu klimatu školy</t>
  </si>
  <si>
    <t>Vzdělávání romských pedagogických asistentů škol  Libereckého kraje</t>
  </si>
  <si>
    <t>Rozvoj dalšího vzdělávání na středních a vyšších odborných školách Libereckého kraje</t>
  </si>
  <si>
    <t>Příprava vzdělávacích programů pro vyšší odborné školy Libereckého kraje</t>
  </si>
  <si>
    <t>Vzdělávání pedagogických pracovníků základních škol v Libereckém kraji zaměřené na změnu klimatu školy a podporu dovedností a kompetencí využitelných při tvorbě školních vzdělávacích programů</t>
  </si>
  <si>
    <t>VSTUP</t>
  </si>
  <si>
    <t>Kariérové poradenství a primární prevence</t>
  </si>
  <si>
    <t>787 01</t>
  </si>
  <si>
    <t>Šumperk</t>
  </si>
  <si>
    <t>Gen. Krátkého 30</t>
  </si>
  <si>
    <t>409/05-27-158</t>
  </si>
  <si>
    <t>Základní škola J.A. Komenského</t>
  </si>
  <si>
    <t>16 506/2005-27</t>
  </si>
  <si>
    <t>410/05-27-159</t>
  </si>
  <si>
    <t>Základní škola a mateřská škola Lipová-Lázně</t>
  </si>
  <si>
    <t>16 508/2005-27</t>
  </si>
  <si>
    <t>411/05-27-160</t>
  </si>
  <si>
    <t>Občanské sdružení EURION</t>
  </si>
  <si>
    <t>16 510/2005-27</t>
  </si>
  <si>
    <t>412/05-27-161</t>
  </si>
  <si>
    <t>Junior team CZ, o.s.</t>
  </si>
  <si>
    <t>16 512/2005-27</t>
  </si>
  <si>
    <t>413/05-27-162</t>
  </si>
  <si>
    <t xml:space="preserve">Střední zahradnická škola, Střední zemědělská škola A.E. Komerse a SOU </t>
  </si>
  <si>
    <t>16 515/2005-27</t>
  </si>
  <si>
    <t>414/05-27-163</t>
  </si>
  <si>
    <t>Fakta v.o.s. vzdělávací zařízení</t>
  </si>
  <si>
    <t>16 516/2005-27</t>
  </si>
  <si>
    <t>415/05-27-164</t>
  </si>
  <si>
    <t>Střední rybářská škola a Vyšší odborná škola vodního hospodářství a ekologie, Vodňany</t>
  </si>
  <si>
    <t>Ministerstvo školství, mládeže a tělovýchovy</t>
  </si>
  <si>
    <t>Karmelitská 7, 118 12 Praha 1</t>
  </si>
  <si>
    <t>Výsledky zasedání výběrové komise pro výběr grantových projektů předložených v rámci 1. výzvy pro Opatření 3.1      OP RLZ - Zkvalitňování vzdělávání ve školách a školských zařízeních a rozvoj podppůrných systémů ve vzdělávání</t>
  </si>
  <si>
    <t>V rámci Opatření 3.1 Zkvalitňování vzdělávání ve školách a školských zařízeních a rozvoj podpůrných systémů ve vzdělávání byla první výzva k předkládání žádostí o finanční podporu z OP RLZ vyhlášena Ministerstvem školství, mládeže a tělovýchovy ve spolupráci s Ministerstvem práce a sociálních věcí dne 25.ledna 2005. Příjem žádostí probíhal od 31. ledna 2005 do 1.dubna 2005 do 12 hodin. Celkem bylo přijato 244 žádostí, u kterých bylo po ukončení příjmu žádostí provedeno formální hodnocení a hodnocení přijatelnosti. Na základě nesplnění všech formálních kritérií byla vyřazena 1 žádost a na základě nesplnění všech kritérií přijatelnosti 20 žádostí. Žádosti, které výše uvedenýcm kritériím vyhověly, byly postoupeny hodnotitelům k věcnému hodnocení. Žádosti, které získaly minimálně 65 bodů, v subkritériu vazba na strategické dokumenty získaly minimálně 10 bodů a hodnotitelé neshledali, že by měl projekt negativní dopad na některé z horizontálních témat, postoupily do výběru. V této fázi hodnocení bylo 53 žádostí vyřazeno. Výběrová komise na základě bodového hodnocení a projednání žádostí vybrala 92 projektů k financování a 30 projektů zařadila do zásobníku projektů.</t>
  </si>
  <si>
    <t>Předkladatel</t>
  </si>
  <si>
    <t xml:space="preserve">Předkladatel </t>
  </si>
  <si>
    <t>Stav projektu*</t>
  </si>
  <si>
    <t>CZ.04.1.03/3.1.15.1/0001</t>
  </si>
  <si>
    <t>CZ.04.1.03/3.1.15.1/0002</t>
  </si>
  <si>
    <t>CZ.04.1.03/3.1.15.1/0004</t>
  </si>
  <si>
    <t>CZ.04.1.03/3.1.15.1/0006</t>
  </si>
  <si>
    <t>CZ.04.1.03/3.1.15.1/0007</t>
  </si>
  <si>
    <t>CZ.04.1.03/3.1.15.1/0009</t>
  </si>
  <si>
    <t>CZ.04.1.03/3.1.15.1/0010</t>
  </si>
  <si>
    <t>CZ.04.1.03/3.1.15.1/0011</t>
  </si>
  <si>
    <t>CZ.04.1.03/3.1.15.1/0014</t>
  </si>
  <si>
    <t>CZ.04.1.03/3.1.15.1/0016</t>
  </si>
  <si>
    <t>CZ.04.1.03/3.1.15.1/0017</t>
  </si>
  <si>
    <t>CZ.04.1.03/3.1.15.1/0019</t>
  </si>
  <si>
    <t>CZ.04.1.03/3.1.15.1/0021</t>
  </si>
  <si>
    <t>CZ.04.1.03/3.1.15.1/0023</t>
  </si>
  <si>
    <t>CZ.04.1.03/3.1.15.1/0024</t>
  </si>
  <si>
    <t>CZ.04.1.03/3.1.15.1/0026</t>
  </si>
  <si>
    <t>CZ.04.1.03/3.1.15.1/0029</t>
  </si>
  <si>
    <t>CZ.04.1.03/3.1.15.1/0032</t>
  </si>
  <si>
    <t>CZ.04.1.03/3.1.15.1/0034</t>
  </si>
  <si>
    <t>CZ.04.1.03/3.1.15.1/0035</t>
  </si>
  <si>
    <t>CZ.04.1.03/3.1.15.1/0037</t>
  </si>
  <si>
    <t>CZ.04.1.03/3.1.15.1/0038</t>
  </si>
  <si>
    <t>CZ.04.1.03/3.1.15.1/0040</t>
  </si>
  <si>
    <t>CZ.04.1.03/3.1.15.1/0042</t>
  </si>
  <si>
    <t>CZ.04.1.03/3.1.15.1/0045</t>
  </si>
  <si>
    <t>CZ.04.1.03/3.1.15.1/0051</t>
  </si>
  <si>
    <t>CZ.04.1.03/3.1.15.1/0052</t>
  </si>
  <si>
    <t>Letní škola rozvoje silných stránek dětí se zdratvotním postižením</t>
  </si>
  <si>
    <t>277 32</t>
  </si>
  <si>
    <t>Byšice</t>
  </si>
  <si>
    <t>Komenského 200</t>
  </si>
  <si>
    <t xml:space="preserve">"Škola základ života" - podpora klíčových kompetencí </t>
  </si>
  <si>
    <t>Pertoldova 3373</t>
  </si>
  <si>
    <t>Pilotní střední školy Klubu ekologické výchovy a příprava učitelů pro vzdělávaní k udržitelnému rozvoji</t>
  </si>
  <si>
    <t>Pertolodova 3373</t>
  </si>
  <si>
    <t>Pilotní základní školy Klubu ekologické výchovy jako centra modernizace vzdělávání pro  udržitelný rozvoj</t>
  </si>
  <si>
    <t>Riegrovo nám. 154</t>
  </si>
  <si>
    <t>Inovace-kvalifikace profesní přípravy</t>
  </si>
  <si>
    <t>nahrazen proj.č.247</t>
  </si>
  <si>
    <t>771 11</t>
  </si>
  <si>
    <t>tř. Spojenců 11</t>
  </si>
  <si>
    <t>Realizace hry Simgame na škole aneb činnosti podniku ve školních podmínkách</t>
  </si>
  <si>
    <t>690 28</t>
  </si>
  <si>
    <t>Smetanovo nábř. 1224/17</t>
  </si>
  <si>
    <t>Tvorba a realizace vzdělávacích kurzů pro dospělé zaměřených na oblasti klíčových kompetencí</t>
  </si>
  <si>
    <t>400 01</t>
  </si>
  <si>
    <t>Koněvova 1909/13</t>
  </si>
  <si>
    <t>Podpora celoživotního vzdělávání pedagogů Ústeckého kraje</t>
  </si>
  <si>
    <t>120 00</t>
  </si>
  <si>
    <t>Praha 2</t>
  </si>
  <si>
    <t>Štěpánská 2</t>
  </si>
  <si>
    <t>Rozvoj KLÍČových kompetencí</t>
  </si>
  <si>
    <t>190 14</t>
  </si>
  <si>
    <t>Praha 9 - Klánovice</t>
  </si>
  <si>
    <t>Slavětínská 82</t>
  </si>
  <si>
    <t>Ekoprodukty etnických gastronomií Evropské Unie z hlediska moderních trendů přípravy, s využitím moderních didaktických metod při jejich realizaci.</t>
  </si>
  <si>
    <t xml:space="preserve"> </t>
  </si>
  <si>
    <t>407 46</t>
  </si>
  <si>
    <t>Krásná Lípa- okres Děčín</t>
  </si>
  <si>
    <t>Školní 558/10</t>
  </si>
  <si>
    <t>Školní vzdělávací program HREJ SI, UČ SE, POZNÁVEJ..</t>
  </si>
  <si>
    <t>289 22</t>
  </si>
  <si>
    <t>Lysá nad Labem</t>
  </si>
  <si>
    <t>Komenského 1534</t>
  </si>
  <si>
    <t>Rozvoj klíčových kompetencí a celoživotního vzdělávání učitelů</t>
  </si>
  <si>
    <t>790 61</t>
  </si>
  <si>
    <t>Lipová-Lázně</t>
  </si>
  <si>
    <t>Lipová-Lázně 530</t>
  </si>
  <si>
    <t>Neživá přiroda Jesenického regionu</t>
  </si>
  <si>
    <t>Zemědělská 1</t>
  </si>
  <si>
    <t>Evropská integrace pro pedagogy s posílením aktivizačních metod ve výuce</t>
  </si>
  <si>
    <t>Palackého třída 10</t>
  </si>
  <si>
    <t>Zavedení metodiky simulační hry do výuky na SŠ a VOŠ</t>
  </si>
  <si>
    <t xml:space="preserve">Děčín </t>
  </si>
  <si>
    <t>Děčín-Libverda</t>
  </si>
  <si>
    <t xml:space="preserve">v monitu není </t>
  </si>
  <si>
    <t>projekt pro VŠ!</t>
  </si>
  <si>
    <t>Zvyšování řečové kompetence žáků a studentů-imigrantů, jako předpoklad pro jejich začleňování do vzdělávacího procesu, zejmnéna v ústeckém regionu</t>
  </si>
  <si>
    <t>250 01</t>
  </si>
  <si>
    <t>Brandýs nad Labem - Stará Boleslav</t>
  </si>
  <si>
    <t>kostelecká 1750</t>
  </si>
  <si>
    <t>FAIR PLAY</t>
  </si>
  <si>
    <t>Ústí nad labem</t>
  </si>
  <si>
    <t>Winstona Churchilla 8</t>
  </si>
  <si>
    <t>Centrum zájmového vzdělávání Ústeckého kraje</t>
  </si>
  <si>
    <t>130 00</t>
  </si>
  <si>
    <t>Praha 3</t>
  </si>
  <si>
    <t>U Vinohradské nemocnice 3</t>
  </si>
  <si>
    <t>Realizace práv dítěte v multikulturní společnosti</t>
  </si>
  <si>
    <t>190 00</t>
  </si>
  <si>
    <t>Praha 9</t>
  </si>
  <si>
    <t>Učňovská 100</t>
  </si>
  <si>
    <t>Podpora implementace RVP ZV - rozvoj klíčových kompetencí potřebných pro tvorbu, realizaci a  hodnocení ŠVP, a to u učitelů jako jednotlivců i v rámci školních týmů</t>
  </si>
  <si>
    <t>400 03;</t>
  </si>
  <si>
    <t>Národní odboje 17</t>
  </si>
  <si>
    <t>Simulace ekonomických situací</t>
  </si>
  <si>
    <t>294 11</t>
  </si>
  <si>
    <t>Loukov u Mnichova Hradiště</t>
  </si>
  <si>
    <t>Hubálov 17</t>
  </si>
  <si>
    <t>Modernizace výuky odborných předmětů a praktického vyučování v oblasti zemědělské techniky na SŠ a VOŠ zemědělského zaměření.</t>
  </si>
  <si>
    <t>Děčín</t>
  </si>
  <si>
    <t>Čs.Armády 10</t>
  </si>
  <si>
    <t>Zkvalitnění výuky studentů a odborných znalostí pedagogů</t>
  </si>
  <si>
    <t>Bratislavská 2166</t>
  </si>
  <si>
    <t>Zkvalitnění vzdělávání s možností lepšího uplatnění v praxi, především v podnikání.</t>
  </si>
  <si>
    <t>tř.Československé mládeže 5/19</t>
  </si>
  <si>
    <t>Nelékařská 1.pomoc pro školy a školská zařízení</t>
  </si>
  <si>
    <t>406 81</t>
  </si>
  <si>
    <t>Komenského nám.2</t>
  </si>
  <si>
    <t>Zkvalitnění a zefektivnění výchovně-vzdělávacího procesu přípravy studentů na úroveň EU.</t>
  </si>
  <si>
    <t>100 00</t>
  </si>
  <si>
    <t>Praha 1</t>
  </si>
  <si>
    <t>Senovážné nám.24</t>
  </si>
  <si>
    <t>Integrované společensko-vědní předměty jako projekt Mladé zprávy.</t>
  </si>
  <si>
    <t>Rybníky 1628</t>
  </si>
  <si>
    <t>Příležitost pro všechny - individuální integrace žáků se sopeciálními vzdělávacími potřebami do podmínek základního školství</t>
  </si>
  <si>
    <t>Svárov 1080</t>
  </si>
  <si>
    <t>Škola pro Evropu - škola pro  naše děti</t>
  </si>
  <si>
    <t>kadlická 109</t>
  </si>
  <si>
    <t xml:space="preserve"> Emoční a sociální rozvoj osobnosti </t>
  </si>
  <si>
    <t>362 51</t>
  </si>
  <si>
    <t>Jáchymov</t>
  </si>
  <si>
    <t>Husova 992</t>
  </si>
  <si>
    <t>Všestranné zlepšení orientace žáků ze sociálně znevýhodněného prostředí ve společnosti</t>
  </si>
  <si>
    <t>Nádražní 23</t>
  </si>
  <si>
    <t>O co ve škole také jde (Zlepšení kvality života ve škole)</t>
  </si>
  <si>
    <t>738 02;</t>
  </si>
  <si>
    <t>Na Hrázi 1449</t>
  </si>
  <si>
    <t>ZKVALITNĚNÍ VÝUKY CIZÍCH JAZYKŮ A POZNÁNÍ PARTNERSKÝCH ZEMÍ EVROPSKÉ UNIE</t>
  </si>
  <si>
    <t>601 77</t>
  </si>
  <si>
    <t>Žerotínova 9</t>
  </si>
  <si>
    <t>Integrační modul sekundárního vzdělávání smyslově postižených</t>
  </si>
  <si>
    <t>Aktivizační a vzdělávací centrum</t>
  </si>
  <si>
    <t>530 03</t>
  </si>
  <si>
    <t>Ke Kamenci 151</t>
  </si>
  <si>
    <t>Střední škola za pomoci internetu</t>
  </si>
  <si>
    <t>118 01</t>
  </si>
  <si>
    <t>Újezd 450/40</t>
  </si>
  <si>
    <t>Brána jazyků otevřena</t>
  </si>
  <si>
    <t>102 00</t>
  </si>
  <si>
    <t>Weilova 1271/6</t>
  </si>
  <si>
    <t>438/05-27-183</t>
  </si>
  <si>
    <t>Duha</t>
  </si>
  <si>
    <t>16 585/2005-27</t>
  </si>
  <si>
    <t>439/05-27-184</t>
  </si>
  <si>
    <t>ZŠ Integra</t>
  </si>
  <si>
    <t>16 586/2005-27</t>
  </si>
  <si>
    <t>440/05-27-185</t>
  </si>
  <si>
    <t>Společnost pro komunikativní práci Vsetín o.p.s.</t>
  </si>
  <si>
    <t>16 587/2005-27</t>
  </si>
  <si>
    <t>441/05-27-186</t>
  </si>
  <si>
    <t>ENNEA ČR, o.p.s.</t>
  </si>
  <si>
    <t>16 588/2005-27</t>
  </si>
  <si>
    <t>442/05-27-187</t>
  </si>
  <si>
    <t>ZŠ Marie Curie Sklodowske</t>
  </si>
  <si>
    <t>16 589/2005-27</t>
  </si>
  <si>
    <t>443/05-27-188</t>
  </si>
  <si>
    <t>Středisko služeb školámZlínského kraje</t>
  </si>
  <si>
    <t>16 590/2005-27</t>
  </si>
  <si>
    <t>444/05-27-189</t>
  </si>
  <si>
    <t>SOU zemědělské</t>
  </si>
  <si>
    <t>16 591/2005-27</t>
  </si>
  <si>
    <t>445/05-27-190</t>
  </si>
  <si>
    <t>Masarykova univerzita v Brně</t>
  </si>
  <si>
    <t>1599000(má uveden4.rok)</t>
  </si>
  <si>
    <t>16 593/2005-27</t>
  </si>
  <si>
    <t>446/05-27-191</t>
  </si>
  <si>
    <t>16 594/2005-27</t>
  </si>
  <si>
    <t>447/05-27-192</t>
  </si>
  <si>
    <t>SSOŠ pro podnikatele Delta, s.r.o.</t>
  </si>
  <si>
    <t>448/05-27-193</t>
  </si>
  <si>
    <t>EU Forum, o.s.</t>
  </si>
  <si>
    <t>16 596/2005-27</t>
  </si>
  <si>
    <t>499/05-27-194</t>
  </si>
  <si>
    <t>Národní  ústav odborné vzdělanosti</t>
  </si>
  <si>
    <t>16 597/2005-27</t>
  </si>
  <si>
    <t>450/05-27-195</t>
  </si>
  <si>
    <t>SOŠ stavební, SOU stavební a Učiliště</t>
  </si>
  <si>
    <t>16 599/2005-27</t>
  </si>
  <si>
    <t>451/05-27-196</t>
  </si>
  <si>
    <t>16 600/2005-27</t>
  </si>
  <si>
    <t>452/05-27-197</t>
  </si>
  <si>
    <t>Academia IREAS, o.p.s.</t>
  </si>
  <si>
    <t>16 602/2005-27</t>
  </si>
  <si>
    <t>453/05-27-198</t>
  </si>
  <si>
    <t xml:space="preserve"> Zvláštní škola Lanškroun</t>
  </si>
  <si>
    <t>16 603/2005-27</t>
  </si>
  <si>
    <t>455/05-27-199</t>
  </si>
  <si>
    <t>Rentel a.s.</t>
  </si>
  <si>
    <t>16 604/2005-27</t>
  </si>
  <si>
    <t>455/05-27-200</t>
  </si>
  <si>
    <t>VŠ mezinárodních a veřejných vztahů Praha o.p.s.</t>
  </si>
  <si>
    <t>16 605/2005-27</t>
  </si>
  <si>
    <t>456/05-27-201</t>
  </si>
  <si>
    <t>ZŠ Josefa Kajetána Tyla</t>
  </si>
  <si>
    <t>16 606/2005-27</t>
  </si>
  <si>
    <t>457/05-27-202</t>
  </si>
  <si>
    <t xml:space="preserve">VŠ finanční a správní </t>
  </si>
  <si>
    <t>16 607/2005-27</t>
  </si>
  <si>
    <t>458/05-27-203</t>
  </si>
  <si>
    <t>ZŠ Jablonec nad Nisou</t>
  </si>
  <si>
    <t>16 608/2005-27</t>
  </si>
  <si>
    <t>459/05-27-204</t>
  </si>
  <si>
    <t>Speciální školy pro sluchově postižené, Hradec Králové</t>
  </si>
  <si>
    <t>16 609/2005-27</t>
  </si>
  <si>
    <t>460/05-27-205</t>
  </si>
  <si>
    <t>Sdružení TEREZA</t>
  </si>
  <si>
    <t>16 610/2005-27</t>
  </si>
  <si>
    <t>461/05-27-206</t>
  </si>
  <si>
    <t>207/248</t>
  </si>
  <si>
    <t>16 611/2005-27</t>
  </si>
  <si>
    <t>462/05-27-207</t>
  </si>
  <si>
    <t>Gymnázium a SOŠ Rokycany</t>
  </si>
  <si>
    <t>16 612/2005-27</t>
  </si>
  <si>
    <t>463/05-27-208</t>
  </si>
  <si>
    <t>International Education and Consultation centre, o.p.s.</t>
  </si>
  <si>
    <t>16 613/2005-27</t>
  </si>
  <si>
    <t>464/05-27-209</t>
  </si>
  <si>
    <t>Velký vůz, občanské sdružení pro rozvoj osobnosti</t>
  </si>
  <si>
    <t>16 614/2005-27</t>
  </si>
  <si>
    <t>465/05-27-210</t>
  </si>
  <si>
    <t>AISIS</t>
  </si>
  <si>
    <t>16 615/2005-27</t>
  </si>
  <si>
    <t>466/05-27-211</t>
  </si>
  <si>
    <t>16 616/2005-27</t>
  </si>
  <si>
    <t>467/05-27-212</t>
  </si>
  <si>
    <t>16 617/2005-27</t>
  </si>
  <si>
    <t>468/05-27-213</t>
  </si>
  <si>
    <t>16 618/2005-27</t>
  </si>
  <si>
    <t>469/05-27-214</t>
  </si>
  <si>
    <t>16 619/2005-27</t>
  </si>
  <si>
    <t>470/05-27-215</t>
  </si>
  <si>
    <t>16 635/2005-27</t>
  </si>
  <si>
    <t>471/05-27-216</t>
  </si>
  <si>
    <t>Gymnázium olympijských nadějí</t>
  </si>
  <si>
    <t>16 659/2005-27</t>
  </si>
  <si>
    <t>472/05-27-217</t>
  </si>
  <si>
    <t>ZŠ J. A. Komenského</t>
  </si>
  <si>
    <t>16 677/2005-27</t>
  </si>
  <si>
    <t>473/05-27-218</t>
  </si>
  <si>
    <t>16 680/2005</t>
  </si>
  <si>
    <t>474/27-219</t>
  </si>
  <si>
    <t>Institut evropské demokracie</t>
  </si>
  <si>
    <t>16 681/2005-27</t>
  </si>
  <si>
    <t>475/05-27-220</t>
  </si>
  <si>
    <t>Krajský úřad kreje Vysočina Odbor školství, mládeže a sportu</t>
  </si>
  <si>
    <t>16 700/2005-27</t>
  </si>
  <si>
    <t>476/05-27-221</t>
  </si>
  <si>
    <t>16702/2005-27</t>
  </si>
  <si>
    <t>477/05-27-222</t>
  </si>
  <si>
    <t>S-comp centre CZ s.r. o.</t>
  </si>
  <si>
    <t>16 704/2005-27</t>
  </si>
  <si>
    <t>478/05-27-223</t>
  </si>
  <si>
    <t>VOŠ a Střední zemědělská škola, Benešov</t>
  </si>
  <si>
    <t>16 705/2005-27</t>
  </si>
  <si>
    <t>479/05-27-224</t>
  </si>
  <si>
    <t>Etické fórum České republiky</t>
  </si>
  <si>
    <t>16 706/2005-27</t>
  </si>
  <si>
    <t>480/05-27-225</t>
  </si>
  <si>
    <t>Starokatolická církev v ČR</t>
  </si>
  <si>
    <t>16 708/2005-27</t>
  </si>
  <si>
    <t>481/05-27-226</t>
  </si>
  <si>
    <t>UK v Praze, rektorát</t>
  </si>
  <si>
    <t>16 709/2005-27</t>
  </si>
  <si>
    <t>482/05-27-227</t>
  </si>
  <si>
    <t>16 711/2005-27</t>
  </si>
  <si>
    <t>483/05-27-228</t>
  </si>
  <si>
    <t>16 712/2005-27</t>
  </si>
  <si>
    <t>484/0527-229</t>
  </si>
  <si>
    <t>16 714/2005-27</t>
  </si>
  <si>
    <t>485/05-27-230</t>
  </si>
  <si>
    <t>Sdružení středisek ekologické výchovy Pavučina</t>
  </si>
  <si>
    <t>16 716/2005-27</t>
  </si>
  <si>
    <t>486/05-27-231</t>
  </si>
  <si>
    <t>Gymnázium Vodňany</t>
  </si>
  <si>
    <t>16 719/2005-27</t>
  </si>
  <si>
    <t>487/05-27-232</t>
  </si>
  <si>
    <t>AGNES, o.s.</t>
  </si>
  <si>
    <t>16 720/2005-27</t>
  </si>
  <si>
    <t>488/05-27-233</t>
  </si>
  <si>
    <t>Nová škola o.p.s</t>
  </si>
  <si>
    <t>16 724/2005-27</t>
  </si>
  <si>
    <t>480/05-27-234</t>
  </si>
  <si>
    <t>Evropský institut pro rozvoj lidských zdrojů</t>
  </si>
  <si>
    <t>16 725/2005-27</t>
  </si>
  <si>
    <t>490/05-27-235</t>
  </si>
  <si>
    <t>16 728/2005-27</t>
  </si>
  <si>
    <t>491/05-27-236</t>
  </si>
  <si>
    <t>VOŠ sociální, o.p.s.</t>
  </si>
  <si>
    <t>16733/2005-27</t>
  </si>
  <si>
    <t>492/05-27-237</t>
  </si>
  <si>
    <t>Jednoty český matematiků a fyziků</t>
  </si>
  <si>
    <t>16 737/2005-27</t>
  </si>
  <si>
    <t>493/05-27-238</t>
  </si>
  <si>
    <t>16 738/2005-27</t>
  </si>
  <si>
    <t>494/05-27-239</t>
  </si>
  <si>
    <t>Člověk v tísni</t>
  </si>
  <si>
    <t>16 740/2005-27</t>
  </si>
  <si>
    <t>495/05-27-240</t>
  </si>
  <si>
    <t>ZŠ Londýnská</t>
  </si>
  <si>
    <t>16 742/2005-27</t>
  </si>
  <si>
    <t>496/05-27-241</t>
  </si>
  <si>
    <t>16 744/2005-27</t>
  </si>
  <si>
    <t>497/05-27-242</t>
  </si>
  <si>
    <t>ZŠ Školní nám. 100/5</t>
  </si>
  <si>
    <t>16 747/05-27</t>
  </si>
  <si>
    <t>498/05-25-243</t>
  </si>
  <si>
    <t>EduArt, občanské sdružení</t>
  </si>
  <si>
    <t>16 749/2005-27</t>
  </si>
  <si>
    <t>499/0527-244</t>
  </si>
  <si>
    <t xml:space="preserve">FEDERACE DĚTSKÝCH DOMOVŮ </t>
  </si>
  <si>
    <t>16 750/2005-27</t>
  </si>
  <si>
    <t>500/05-27-245</t>
  </si>
  <si>
    <t>ANIKOMPLEX</t>
  </si>
  <si>
    <t>16 752/2005-27</t>
  </si>
  <si>
    <t>501/05-27-246</t>
  </si>
  <si>
    <t>Univerzita J. E. Purkyně</t>
  </si>
  <si>
    <t>Celkem</t>
  </si>
  <si>
    <t>došlo dne</t>
  </si>
  <si>
    <t>PSČ</t>
  </si>
  <si>
    <t>obec</t>
  </si>
  <si>
    <t>ulice</t>
  </si>
  <si>
    <t>program podpory</t>
  </si>
  <si>
    <t>název projektu</t>
  </si>
  <si>
    <t>vráceno žadateli dne z důvodu</t>
  </si>
  <si>
    <t>Podpora základních škol v jazykově, kulturně a sociálně rozmanitých lokalitách. Praktické nástroje pro zavádění společenskovědních témat do výuky</t>
  </si>
  <si>
    <t>Londýnská 34</t>
  </si>
  <si>
    <t xml:space="preserve">Metodické poradenství k rozvoji klíčových kompetencí v rámci ŠVP na základních školách </t>
  </si>
  <si>
    <t>252 82</t>
  </si>
  <si>
    <t>Úvaly</t>
  </si>
  <si>
    <t>Podhájí 100</t>
  </si>
  <si>
    <t>Centra vzdělávání pro asistenty pedagogů a další pedagogické pracovníky, kteří s asistenty pedagogů spolupracují - centra pro dosažení a zvýšení odborné kvalifikace pro funkci asistenta pedagoga</t>
  </si>
  <si>
    <t>Školní nám. 100/5</t>
  </si>
  <si>
    <t>Vytvoření a ověření školního vzdělávacího programu pro děti ze sociálně znevýhodněného prostředí v romské lokalitě Předlice</t>
  </si>
  <si>
    <t>¨Nekázanka 10</t>
  </si>
  <si>
    <t>EduArt - vytvoření a pilotní využití metodiky, školení a autorského síťového sofware pro grafické vyjádření informací jako nástroj rozvoje kreativity, komunikace a správy informací při naplňování RVP</t>
  </si>
  <si>
    <t>Homole 90</t>
  </si>
  <si>
    <t>Za půli cesty. Kvalitním vzděláním k integraci do společnosti</t>
  </si>
  <si>
    <t>120 00        Praha 2</t>
  </si>
  <si>
    <t>Vozová 4</t>
  </si>
  <si>
    <t xml:space="preserve">Krajina za školou - cesta ke vzdělávací obrodě a regionální obnově </t>
  </si>
  <si>
    <t>Další vzdělávání učitelů v didaktickém využití ICT</t>
  </si>
  <si>
    <t>402/05-27-151-247</t>
  </si>
  <si>
    <t>pův.projekt č.151</t>
  </si>
  <si>
    <t>16 611/2005-207-248</t>
  </si>
  <si>
    <t>pův. projekt č.207</t>
  </si>
  <si>
    <t>389/05-27-138-249</t>
  </si>
  <si>
    <t>Motivování a další vzdělávání učitelů k prosazování změn</t>
  </si>
  <si>
    <t>pův. projekt č.138</t>
  </si>
  <si>
    <t>332/05-27-81-250</t>
  </si>
  <si>
    <t>pův. projekt č. 81</t>
  </si>
  <si>
    <t>Animátor v ČR, speciální průvodce. Komunikace v ČR, tvorba produktů a jejich marktetinkový mix</t>
  </si>
  <si>
    <t xml:space="preserve">Střední odborná škola cestovního ruchu, s.r.o. U Josefa 118, 530 09 Pardubice </t>
  </si>
  <si>
    <t xml:space="preserve">Administrace GS pro Opatření 3.1 </t>
  </si>
  <si>
    <t>MŠMT ČR ; skupina  II</t>
  </si>
  <si>
    <t>46/251</t>
  </si>
  <si>
    <t>151/247</t>
  </si>
  <si>
    <t xml:space="preserve">Rozpočtové náklady </t>
  </si>
  <si>
    <t>Hodnocení č.1</t>
  </si>
  <si>
    <t>Hodnocení č.2</t>
  </si>
  <si>
    <t>Hodnocení č.3</t>
  </si>
  <si>
    <t xml:space="preserve">Výsledek hodnocení </t>
  </si>
  <si>
    <t xml:space="preserve"> 46/251 </t>
  </si>
  <si>
    <t xml:space="preserve"> 49/252 </t>
  </si>
  <si>
    <t xml:space="preserve"> 81/250 </t>
  </si>
  <si>
    <t xml:space="preserve"> 138/249</t>
  </si>
  <si>
    <t xml:space="preserve"> 151/247 </t>
  </si>
  <si>
    <t xml:space="preserve"> 207/248 </t>
  </si>
  <si>
    <t>66N</t>
  </si>
  <si>
    <t>Střední průmyslová škola - technikum Przemyslowe</t>
  </si>
  <si>
    <t>Komplexní systém péče o děti se speciálními vzdělávacími potřebami na ZŠ</t>
  </si>
  <si>
    <t xml:space="preserve">Kumuloané náklady </t>
  </si>
  <si>
    <t xml:space="preserve">Simgame - výuka s prožitkem </t>
  </si>
  <si>
    <t>MOST 9….1 - adaptační období přestupu žáků z 9. třídy do 1. ročníku středních škol a odborných učilišť Ústeckého kraje</t>
  </si>
  <si>
    <t>Zvyšování jazykové a informační gramotnosti v části mikroregionu Bystřička</t>
  </si>
  <si>
    <t>Chcem se cítit jako doma</t>
  </si>
  <si>
    <t>Mezinárodní certifikace odborného vzdělávání v elektrotechnice - EURCERT</t>
  </si>
  <si>
    <t>Zkvalitnění vzdělávání s možností lepšího uplatnění v praxi především v podnikání</t>
  </si>
  <si>
    <t>Zkvalitnění výuky cizích jazyků a poznání partnerských zemí Evropské unie</t>
  </si>
  <si>
    <t>Podpora rozvoje turismu v oblasti Krkonoš I.</t>
  </si>
  <si>
    <t xml:space="preserve">Centra vzdělávání pro asistenty pedagogů a další pedagogické pracovníky, kteří s asistenty pedagogů spolupracují – centra pro dosažení a zvýšení odborné kvalifikace pro funkci  asistenta pedagoga
</t>
  </si>
  <si>
    <t xml:space="preserve">Komplexní systém péče o děti se speciálními vzdělávacími potřebami na ZŠ
</t>
  </si>
  <si>
    <t xml:space="preserve">Modernizace školních vzdělávacích programů středních odborných škol v oblasti komplexní automatizace s využitím vzdělávacích modulů a zajištěním informační podpory
</t>
  </si>
  <si>
    <t xml:space="preserve">Projekt modernizace a vývoje specializace učebního oboru mechanika jednostopých vozidel, jako jediného možného středoškolského vzdělání v oboru motocyklů v ČR
</t>
  </si>
  <si>
    <t>SOU a SOŠ SČMSD, s.r.o., Hronov</t>
  </si>
  <si>
    <t>SOU zemědělské,  Frýdek - Místek</t>
  </si>
  <si>
    <t>SOŠ,SOU, OU A PŠ, Varnsdorf</t>
  </si>
  <si>
    <t>Integrovaná střední škola automobilní, Brno - Královo Pole</t>
  </si>
  <si>
    <t>Střední průmyslová škola,  Frýdek-Místek</t>
  </si>
  <si>
    <t>Integrovaná střední škola energetická,  Chomutov</t>
  </si>
  <si>
    <t>Zvláštní škola a praktická škola,  Vejprty</t>
  </si>
  <si>
    <t>SPŠ a SOU,  Uherské Hradiště</t>
  </si>
  <si>
    <t>Základní umělecká škola,  Louny</t>
  </si>
  <si>
    <t>Základní škola,  Olomouc</t>
  </si>
  <si>
    <t>Speciální škola, Moravská Třebová</t>
  </si>
  <si>
    <t>SOŠ a SOU – COP, Sezimovo Ústí</t>
  </si>
  <si>
    <t>Ruský institut,  Pardubice I</t>
  </si>
  <si>
    <t>Masarykova základní škola,Velká Bystřice</t>
  </si>
  <si>
    <t xml:space="preserve">Základní a mateřská škola, Chraštice </t>
  </si>
  <si>
    <t>Základní škola,  Třemošnice</t>
  </si>
  <si>
    <t>Základní škola, Frýdek Místek</t>
  </si>
  <si>
    <t>A</t>
  </si>
  <si>
    <t>N</t>
  </si>
  <si>
    <t>Z</t>
  </si>
  <si>
    <t>V</t>
  </si>
  <si>
    <r>
      <t>A</t>
    </r>
    <r>
      <rPr>
        <sz val="10"/>
        <rFont val="Arial"/>
        <family val="0"/>
      </rPr>
      <t xml:space="preserve"> - projekt je vybrán k poskytnutí finanční podpory</t>
    </r>
  </si>
  <si>
    <r>
      <t>N</t>
    </r>
    <r>
      <rPr>
        <sz val="10"/>
        <rFont val="Arial"/>
        <family val="0"/>
      </rPr>
      <t xml:space="preserve"> - projekt nebyl vybrán k poskytnutí finační podpory</t>
    </r>
  </si>
  <si>
    <r>
      <t xml:space="preserve">Z </t>
    </r>
    <r>
      <rPr>
        <sz val="10"/>
        <rFont val="Arial"/>
        <family val="0"/>
      </rPr>
      <t>- projekt byl zařazen do Zásobníku projektů</t>
    </r>
  </si>
  <si>
    <r>
      <t>P</t>
    </r>
    <r>
      <rPr>
        <sz val="10"/>
        <rFont val="Arial"/>
        <family val="0"/>
      </rPr>
      <t xml:space="preserve"> - projekt byl vyřazen při hodnocení přijatelnosti</t>
    </r>
  </si>
  <si>
    <t>Hodnocení projektů - 1.výzva - body</t>
  </si>
  <si>
    <t>číslo projektu</t>
  </si>
  <si>
    <t>hodnocení 1</t>
  </si>
  <si>
    <t>hodnocení 2</t>
  </si>
  <si>
    <t>hodnocení 3</t>
  </si>
  <si>
    <t>průměr</t>
  </si>
  <si>
    <t>1+2 -průměr</t>
  </si>
  <si>
    <t>1+3 - průměr</t>
  </si>
  <si>
    <t>2+3. průměr</t>
  </si>
  <si>
    <t>A2</t>
  </si>
  <si>
    <t>D 3</t>
  </si>
  <si>
    <t>x</t>
  </si>
  <si>
    <t>C 4</t>
  </si>
  <si>
    <t>C 5</t>
  </si>
  <si>
    <t>A 6</t>
  </si>
  <si>
    <t>A 7</t>
  </si>
  <si>
    <t>C 8</t>
  </si>
  <si>
    <t>B 10</t>
  </si>
  <si>
    <t>D 11</t>
  </si>
  <si>
    <t>D 12</t>
  </si>
  <si>
    <t>C 13</t>
  </si>
  <si>
    <t>C 14</t>
  </si>
  <si>
    <t>A 15</t>
  </si>
  <si>
    <t>A 17</t>
  </si>
  <si>
    <t>D 18</t>
  </si>
  <si>
    <t>C 19</t>
  </si>
  <si>
    <t>C 20</t>
  </si>
  <si>
    <t>C 21</t>
  </si>
  <si>
    <t>B 22</t>
  </si>
  <si>
    <t>D 24</t>
  </si>
  <si>
    <t>A 25</t>
  </si>
  <si>
    <t>B 26</t>
  </si>
  <si>
    <t>C 27</t>
  </si>
  <si>
    <t>C 28</t>
  </si>
  <si>
    <t>C 29</t>
  </si>
  <si>
    <t>B 30</t>
  </si>
  <si>
    <t>A 31</t>
  </si>
  <si>
    <t>A 33</t>
  </si>
  <si>
    <t>D 34</t>
  </si>
  <si>
    <t>C 35</t>
  </si>
  <si>
    <t>B 36</t>
  </si>
  <si>
    <t xml:space="preserve"> D 38</t>
  </si>
  <si>
    <t>B 39</t>
  </si>
  <si>
    <t>D 40</t>
  </si>
  <si>
    <t>A 41</t>
  </si>
  <si>
    <t>C 42</t>
  </si>
  <si>
    <t>D 43</t>
  </si>
  <si>
    <t>C 44</t>
  </si>
  <si>
    <t>68 N</t>
  </si>
  <si>
    <t>C 45</t>
  </si>
  <si>
    <t>C 46/251</t>
  </si>
  <si>
    <t>B 47</t>
  </si>
  <si>
    <t>A 48</t>
  </si>
  <si>
    <t>C 49/252</t>
  </si>
  <si>
    <t>B 50</t>
  </si>
  <si>
    <t>A 51</t>
  </si>
  <si>
    <t>A 52</t>
  </si>
  <si>
    <t>B 53</t>
  </si>
  <si>
    <t>A 54</t>
  </si>
  <si>
    <t>A 55</t>
  </si>
  <si>
    <t>C 56</t>
  </si>
  <si>
    <t>B 57</t>
  </si>
  <si>
    <t>B 58</t>
  </si>
  <si>
    <t>C 60</t>
  </si>
  <si>
    <t>75  N</t>
  </si>
  <si>
    <t>A 61</t>
  </si>
  <si>
    <t>C 62</t>
  </si>
  <si>
    <t>C 63</t>
  </si>
  <si>
    <t>B 65</t>
  </si>
  <si>
    <t>B 66</t>
  </si>
  <si>
    <t>D 67</t>
  </si>
  <si>
    <t>B 68</t>
  </si>
  <si>
    <t>D 69</t>
  </si>
  <si>
    <t>B 70</t>
  </si>
  <si>
    <t>D 71</t>
  </si>
  <si>
    <t>D 72</t>
  </si>
  <si>
    <t>B 73</t>
  </si>
  <si>
    <t>B 74</t>
  </si>
  <si>
    <t>D 75</t>
  </si>
  <si>
    <t>D 77</t>
  </si>
  <si>
    <t>C 78</t>
  </si>
  <si>
    <t>B 79</t>
  </si>
  <si>
    <t>A 80</t>
  </si>
  <si>
    <t>B 81/250</t>
  </si>
  <si>
    <t>B 82</t>
  </si>
  <si>
    <t>74 N</t>
  </si>
  <si>
    <t>D 83</t>
  </si>
  <si>
    <t>B 84</t>
  </si>
  <si>
    <t>C 85</t>
  </si>
  <si>
    <t>B 86</t>
  </si>
  <si>
    <t>C 87</t>
  </si>
  <si>
    <t>B 88</t>
  </si>
  <si>
    <t>D 89</t>
  </si>
  <si>
    <t>D 90</t>
  </si>
  <si>
    <t>B 91</t>
  </si>
  <si>
    <t>D 92</t>
  </si>
  <si>
    <t>B 94</t>
  </si>
  <si>
    <t>C 95</t>
  </si>
  <si>
    <t>C 96</t>
  </si>
  <si>
    <t>C 101</t>
  </si>
  <si>
    <t>B 102</t>
  </si>
  <si>
    <t>C 104</t>
  </si>
  <si>
    <t>B 105</t>
  </si>
  <si>
    <t>B 106</t>
  </si>
  <si>
    <t>C 107</t>
  </si>
  <si>
    <t>C 108</t>
  </si>
  <si>
    <t>D 109</t>
  </si>
  <si>
    <t>D 110</t>
  </si>
  <si>
    <t>D 111</t>
  </si>
  <si>
    <t>C 112</t>
  </si>
  <si>
    <t>C 113</t>
  </si>
  <si>
    <t>B 114</t>
  </si>
  <si>
    <t>B 115</t>
  </si>
  <si>
    <t>B 116</t>
  </si>
  <si>
    <t>A 117</t>
  </si>
  <si>
    <t>B 118</t>
  </si>
  <si>
    <t>D 119</t>
  </si>
  <si>
    <t>C 120</t>
  </si>
  <si>
    <t>B 121</t>
  </si>
  <si>
    <t>C 122</t>
  </si>
  <si>
    <t>C 123</t>
  </si>
  <si>
    <t>A 124</t>
  </si>
  <si>
    <t>C 125</t>
  </si>
  <si>
    <t>B 127</t>
  </si>
  <si>
    <t>C 128</t>
  </si>
  <si>
    <t>C 129</t>
  </si>
  <si>
    <t>C 130</t>
  </si>
  <si>
    <t>D 131</t>
  </si>
  <si>
    <t>C 132</t>
  </si>
  <si>
    <t>C 133</t>
  </si>
  <si>
    <t>B 134</t>
  </si>
  <si>
    <t>B 135</t>
  </si>
  <si>
    <t>C 136</t>
  </si>
  <si>
    <t>D 137</t>
  </si>
  <si>
    <t>B 138/249</t>
  </si>
  <si>
    <t>B 139</t>
  </si>
  <si>
    <t>A 140</t>
  </si>
  <si>
    <t>C 141</t>
  </si>
  <si>
    <t>B 142</t>
  </si>
  <si>
    <t>C 143</t>
  </si>
  <si>
    <t>A 144</t>
  </si>
  <si>
    <t>C 145</t>
  </si>
  <si>
    <t>A 146</t>
  </si>
  <si>
    <t>A 147</t>
  </si>
  <si>
    <t>D 148</t>
  </si>
  <si>
    <t>B 149</t>
  </si>
  <si>
    <t>D 150</t>
  </si>
  <si>
    <t>C 151/247</t>
  </si>
  <si>
    <t>66 N</t>
  </si>
  <si>
    <t>B 152</t>
  </si>
  <si>
    <t>C 153</t>
  </si>
  <si>
    <t>B 154</t>
  </si>
  <si>
    <t>B 155</t>
  </si>
  <si>
    <t>C 156</t>
  </si>
  <si>
    <t>D 157</t>
  </si>
  <si>
    <t>D 158</t>
  </si>
  <si>
    <t>D 159</t>
  </si>
  <si>
    <t>B 160</t>
  </si>
  <si>
    <t>B 161</t>
  </si>
  <si>
    <t>C 162</t>
  </si>
  <si>
    <t>B 163</t>
  </si>
  <si>
    <t>C 164</t>
  </si>
  <si>
    <t>C 165</t>
  </si>
  <si>
    <t>C 166</t>
  </si>
  <si>
    <t>B 167</t>
  </si>
  <si>
    <t>C 168</t>
  </si>
  <si>
    <t>C 169</t>
  </si>
  <si>
    <t>D 170</t>
  </si>
  <si>
    <t>A 172</t>
  </si>
  <si>
    <t>D 173</t>
  </si>
  <si>
    <t>B 174</t>
  </si>
  <si>
    <t>B 175</t>
  </si>
  <si>
    <t>D 176</t>
  </si>
  <si>
    <t>B 177</t>
  </si>
  <si>
    <t>C 178</t>
  </si>
  <si>
    <t>C 179</t>
  </si>
  <si>
    <t>B 181</t>
  </si>
  <si>
    <t>C 182</t>
  </si>
  <si>
    <t>D 183</t>
  </si>
  <si>
    <t>A 184</t>
  </si>
  <si>
    <t>D 185</t>
  </si>
  <si>
    <t>B 186</t>
  </si>
  <si>
    <t>A 187</t>
  </si>
  <si>
    <t>B 188</t>
  </si>
  <si>
    <t>A 190</t>
  </si>
  <si>
    <t>A 191</t>
  </si>
  <si>
    <t>A 192</t>
  </si>
  <si>
    <t>C 193</t>
  </si>
  <si>
    <t>B 194</t>
  </si>
  <si>
    <t>A 195</t>
  </si>
  <si>
    <t>C 196</t>
  </si>
  <si>
    <t>C 197</t>
  </si>
  <si>
    <t>A 198</t>
  </si>
  <si>
    <t>C 199</t>
  </si>
  <si>
    <t>C 200</t>
  </si>
  <si>
    <t>D 201</t>
  </si>
  <si>
    <t>C 202</t>
  </si>
  <si>
    <t>D 203</t>
  </si>
  <si>
    <t>B 204</t>
  </si>
  <si>
    <t>D 205</t>
  </si>
  <si>
    <t>D 206</t>
  </si>
  <si>
    <t>C 207/248</t>
  </si>
  <si>
    <t>A 208</t>
  </si>
  <si>
    <t>B 209</t>
  </si>
  <si>
    <t>B 210</t>
  </si>
  <si>
    <t>B 211</t>
  </si>
  <si>
    <t>B 212</t>
  </si>
  <si>
    <t>D 213</t>
  </si>
  <si>
    <t>B 214</t>
  </si>
  <si>
    <t>D 215</t>
  </si>
  <si>
    <t>C 216</t>
  </si>
  <si>
    <t>D 217</t>
  </si>
  <si>
    <t>A 218</t>
  </si>
  <si>
    <t>B 219</t>
  </si>
  <si>
    <t>C 220</t>
  </si>
  <si>
    <t>C 221</t>
  </si>
  <si>
    <t>B 222</t>
  </si>
  <si>
    <t>C 223</t>
  </si>
  <si>
    <t>B 224</t>
  </si>
  <si>
    <t>B 225</t>
  </si>
  <si>
    <t>D 227</t>
  </si>
  <si>
    <t>D 228</t>
  </si>
  <si>
    <t>B 229</t>
  </si>
  <si>
    <t>B 230</t>
  </si>
  <si>
    <t>C 231</t>
  </si>
  <si>
    <t>C 232</t>
  </si>
  <si>
    <t>A 234</t>
  </si>
  <si>
    <t>D 235</t>
  </si>
  <si>
    <t>D 236</t>
  </si>
  <si>
    <t>B 237</t>
  </si>
  <si>
    <t>D 239</t>
  </si>
  <si>
    <t>D 240</t>
  </si>
  <si>
    <t>A 242</t>
  </si>
  <si>
    <t>D 243</t>
  </si>
  <si>
    <t>A 244</t>
  </si>
  <si>
    <t>D 245</t>
  </si>
  <si>
    <t>B 246</t>
  </si>
  <si>
    <t>Vysvětlivky</t>
  </si>
  <si>
    <t>vyřazené projekty</t>
  </si>
  <si>
    <t>hodnocení pod 65 bodů</t>
  </si>
  <si>
    <t>hodnocení nad 65 bodů</t>
  </si>
  <si>
    <t>projekt nedoporučen na základě vylučovacího kritéria</t>
  </si>
  <si>
    <t xml:space="preserve">Poř.č. </t>
  </si>
  <si>
    <t>č.j. v  EPD</t>
  </si>
  <si>
    <t>č.j. odb. 27</t>
  </si>
  <si>
    <t xml:space="preserve">název žadatele </t>
  </si>
  <si>
    <t>Celková suma</t>
  </si>
  <si>
    <t>Neuznatelné nákl.</t>
  </si>
  <si>
    <t>15 513/2005-27</t>
  </si>
  <si>
    <t>236/05-27-1</t>
  </si>
  <si>
    <t>Základní škola Frýdek - Místek,  Jiřího z Poděbrad 3109</t>
  </si>
  <si>
    <t>15 514/2005-27</t>
  </si>
  <si>
    <t>237/05-27-2</t>
  </si>
  <si>
    <t>Masarykova základní škola ve Kdyni</t>
  </si>
  <si>
    <t>15 515/2005-27</t>
  </si>
  <si>
    <t>238/05-27-3</t>
  </si>
  <si>
    <t>15 516/2005-27</t>
  </si>
  <si>
    <t>239/05-27-4</t>
  </si>
  <si>
    <t>Střední odborná škola a Střední odborné učiliště, Školní 664</t>
  </si>
  <si>
    <t>15 517/2005-27</t>
  </si>
  <si>
    <t>240/05-27-5</t>
  </si>
  <si>
    <t>Střední průmyslová škola a Střední odborné učiliště, Kollárova 445</t>
  </si>
  <si>
    <t>15 698/2005-27</t>
  </si>
  <si>
    <t>248/05-27-6</t>
  </si>
  <si>
    <t>Základní škola Vítkov, Komenského 754, okres Opava</t>
  </si>
  <si>
    <t>15 699/2005-27</t>
  </si>
  <si>
    <t>249/05-27-7</t>
  </si>
  <si>
    <t>11. základní škola v Plzni</t>
  </si>
  <si>
    <t>15 700/2005-27</t>
  </si>
  <si>
    <t>250/05-27-8</t>
  </si>
  <si>
    <t>Vyšší odborná škola živnostenská Přerov, s.r.o.</t>
  </si>
  <si>
    <t>15 701/2005-27</t>
  </si>
  <si>
    <t>251/05-27-9</t>
  </si>
  <si>
    <t xml:space="preserve">Základní škola </t>
  </si>
  <si>
    <t>15 702/2005-27</t>
  </si>
  <si>
    <t>252/05-27-10</t>
  </si>
  <si>
    <t>Goodwill - vyšší odborná škola, s.r.o.</t>
  </si>
  <si>
    <t>15 786/2005-27</t>
  </si>
  <si>
    <t>253/05-27-11</t>
  </si>
  <si>
    <t>Občanské sdružení I*EARN</t>
  </si>
  <si>
    <t>15 788/2005-27</t>
  </si>
  <si>
    <t>254/05-27-12</t>
  </si>
  <si>
    <t>Základní škola, Staré Město, okres Uherské Hradiště</t>
  </si>
  <si>
    <t>15 820/2005-27</t>
  </si>
  <si>
    <t>258/05-27-13</t>
  </si>
  <si>
    <t>Obchodní akademie Orlová - Lutyně</t>
  </si>
  <si>
    <t>15 821/2005-27</t>
  </si>
  <si>
    <t>259/05-27-14</t>
  </si>
  <si>
    <t>Soukromá střední odborná škola Hranice, s.r.o.</t>
  </si>
  <si>
    <t>15 822/2005-27</t>
  </si>
  <si>
    <t>260/25-27-15</t>
  </si>
  <si>
    <t>Speciální školy Břeclav</t>
  </si>
  <si>
    <t>15 824/2005-27</t>
  </si>
  <si>
    <t>261/05-27-16</t>
  </si>
  <si>
    <t>Základní a mateřská škola Chraštice</t>
  </si>
  <si>
    <t>15 525/2005-27</t>
  </si>
  <si>
    <t>262/05-27-17</t>
  </si>
  <si>
    <t>SOULES, s.r.o</t>
  </si>
  <si>
    <t>15 827/2005-27</t>
  </si>
  <si>
    <t>263/05-27-18</t>
  </si>
  <si>
    <t>Základní škola SNP</t>
  </si>
  <si>
    <t>15 828/2005-27</t>
  </si>
  <si>
    <t>Zkvalitnění IT vzdělávání a rovný přístup k IT vzdělání a IT prostředků pro všechny</t>
  </si>
  <si>
    <t>386 01</t>
  </si>
  <si>
    <t>Strakonice</t>
  </si>
  <si>
    <t>Chelčického 555</t>
  </si>
  <si>
    <t>Máme k sobě blíž</t>
  </si>
  <si>
    <t>783 53</t>
  </si>
  <si>
    <t>Velká Bystřice</t>
  </si>
  <si>
    <t>8. května 67</t>
  </si>
  <si>
    <t>Zvyšování jazykové a informační gramotnosti v části mikroregionu Bystřicka</t>
  </si>
  <si>
    <t>463 34</t>
  </si>
  <si>
    <t>Hrádek nad Nisou</t>
  </si>
  <si>
    <t>Školní  325</t>
  </si>
  <si>
    <t xml:space="preserve">Tvorba česko-německéhop ŠVP svazku škol S:schkola </t>
  </si>
  <si>
    <t>794 01</t>
  </si>
  <si>
    <t>Krnov</t>
  </si>
  <si>
    <t>Dvořákův okruh 21</t>
  </si>
  <si>
    <t>Umělecká dílna Krnovska - aplikované semináře a kurzy uměleckých disciplín a s prvky speciálně pedagogických přístupů</t>
  </si>
  <si>
    <t>746 21</t>
  </si>
  <si>
    <t>Opava</t>
  </si>
  <si>
    <t>Riegrova 13</t>
  </si>
  <si>
    <t>Tvorba a realizace školního vzdělávacího programu</t>
  </si>
  <si>
    <t>733 01</t>
  </si>
  <si>
    <t>Karviná 1 - Hranice</t>
  </si>
  <si>
    <t>Žižkova 1818</t>
  </si>
  <si>
    <t>Podpora výuky mateřského jazyka pro polskou minoritní skupinu zavedením ICT do výuky</t>
  </si>
  <si>
    <t>755 01</t>
  </si>
  <si>
    <t>Vsetín</t>
  </si>
  <si>
    <t>Pod Pecníkem 1666</t>
  </si>
  <si>
    <t>Evropské informační, vzdělávací a rekvalifikační centrum pro volbu vzdělávací cesty žáků a studentů ZŠ, SŠ a VOŠ, další vzdělávání a plynulý přechod mladých absolventů a pracovníků na trh práce v ČR a v zemích EU včetně karierního poradenství</t>
  </si>
  <si>
    <t>370 21</t>
  </si>
  <si>
    <t>České Budějovice</t>
  </si>
  <si>
    <t>Okružní 10</t>
  </si>
  <si>
    <t>Modernizace vzdělávacích programů na VOŠ České Budějovice</t>
  </si>
  <si>
    <t>Rozvoj vzdělávání a dalšího vzdělávání na Vyšší odborné škole České Budějovice</t>
  </si>
  <si>
    <t xml:space="preserve">470 06 </t>
  </si>
  <si>
    <t>Česká Lípa</t>
  </si>
  <si>
    <t>28. října 2707</t>
  </si>
  <si>
    <t>Partnerstvím zaměstnavatelů a školy k vyšší kvalitě odborného a celoživotního učení</t>
  </si>
  <si>
    <t>541 01</t>
  </si>
  <si>
    <t>Trutnov</t>
  </si>
  <si>
    <t>Procházkova 303</t>
  </si>
  <si>
    <t>Příprava vzdělávacích programů vyšší odborné školy zdravotnické</t>
  </si>
  <si>
    <t>Horní náměstí 5</t>
  </si>
  <si>
    <t>Další vzdělávání pedagogických pracovníků se zaměřením na implementace rámcových vzdělávacích programů ve výuce chemie na ZŠ a SŠ s ohledem na použití ICT technologie a environmentální výchovu</t>
  </si>
  <si>
    <t>400 96</t>
  </si>
  <si>
    <t>Ústí nad Labem</t>
  </si>
  <si>
    <t>Hoření 13</t>
  </si>
  <si>
    <t>Formování kompetencí pro uplatnění na trhu práce a společenského začlenění u cílové skupiny mládeže pobývající v zařízení pro výkon ústavní a ochranné výchovy</t>
  </si>
  <si>
    <t>530 09</t>
  </si>
  <si>
    <t>Pardubice</t>
  </si>
  <si>
    <t>U Josefa 118</t>
  </si>
  <si>
    <t>Animátor v ČR, speciální průvodce. Komunikace v ČR, tvorba produktů a jejich marketinkový mix</t>
  </si>
  <si>
    <t>463 01</t>
  </si>
  <si>
    <t>Litvínov</t>
  </si>
  <si>
    <t>Šafaříkova 991</t>
  </si>
  <si>
    <t>Učíme moderně</t>
  </si>
  <si>
    <t>140 00</t>
  </si>
  <si>
    <t>Praha 4</t>
  </si>
  <si>
    <t>Na Veselí 56</t>
  </si>
  <si>
    <t>Multimédia pro speciální vzdělávání</t>
  </si>
  <si>
    <t>470 01</t>
  </si>
  <si>
    <t>Jižní 1963</t>
  </si>
  <si>
    <t>Centrum pro mimoškolní vzdělávání - VIA</t>
  </si>
  <si>
    <t>162 00</t>
  </si>
  <si>
    <t>Praha 6</t>
  </si>
  <si>
    <t>Lomená 515/9</t>
  </si>
  <si>
    <t>Rozumět médiím - mediální výchova</t>
  </si>
  <si>
    <t>101 00</t>
  </si>
  <si>
    <t>Praha 10</t>
  </si>
  <si>
    <t>Sámova 3</t>
  </si>
  <si>
    <t>Informacemi k úspěšnosti</t>
  </si>
  <si>
    <t xml:space="preserve">Otevřené kluby na základních školách , zaměřené na neorganizovanou mládež </t>
  </si>
  <si>
    <t>372 16</t>
  </si>
  <si>
    <t>Rudolfovská 92</t>
  </si>
  <si>
    <t>Zkvalitňování vzdělávání na Střední odborné škole veterinární a zemědělské´s cílem zlepšit zaměstnanost absolventů</t>
  </si>
  <si>
    <t>463 11</t>
  </si>
  <si>
    <t>Liberec</t>
  </si>
  <si>
    <t>U Šamotky 447</t>
  </si>
  <si>
    <t>Projekt pro zdokonalení pedagogů anglického jazyka v Libereckém kraji</t>
  </si>
  <si>
    <t>nám. Sítná 3105</t>
  </si>
  <si>
    <t>Systemické přístupy v základním školství</t>
  </si>
  <si>
    <t>530 02</t>
  </si>
  <si>
    <t>Havlíčkova 445</t>
  </si>
  <si>
    <t>Vzdělávací programy Ruského institutu</t>
  </si>
  <si>
    <t>400 11</t>
  </si>
  <si>
    <t>Ústí nad Labem - Stříbrníky</t>
  </si>
  <si>
    <t>Výstupní 2</t>
  </si>
  <si>
    <t>Zavedení nových metod výuky předmětů odborný výcvik a odborná praxe u elektrotechnických oborů SOŠ a SOU - rozvoj systému výuky se zapojením informačních a simulačních technologií</t>
  </si>
  <si>
    <t>434 01</t>
  </si>
  <si>
    <t>Most</t>
  </si>
  <si>
    <t>Rozmarýnová 1692/3</t>
  </si>
  <si>
    <t>Školáci Mostecka a volný čas</t>
  </si>
  <si>
    <t>350 54</t>
  </si>
  <si>
    <t>Cheb</t>
  </si>
  <si>
    <t>Obrněné brigády 6</t>
  </si>
  <si>
    <t>Využití IT ke zkvalitňování výuky</t>
  </si>
  <si>
    <t>391 02</t>
  </si>
  <si>
    <t>Sezimovo Ústí</t>
  </si>
  <si>
    <t>Budějovická 421</t>
  </si>
  <si>
    <t>Výuka automatizace v podmínkách spolupráce školy a firem</t>
  </si>
  <si>
    <t>Modernizace školních vzdělávacích programů středních odborných škol v oblasti kompelxní automatizace s využitím vzdělávacích modulů a zajištěním informační podpory</t>
  </si>
  <si>
    <t>675 22</t>
  </si>
  <si>
    <t>Stařeč</t>
  </si>
  <si>
    <t>Tyršova 241</t>
  </si>
  <si>
    <t xml:space="preserve"> Podpora kurikulární reformy v základním vzdělávání prostřednictvím vzdělávacích kurzů k tvorbě ŠVP pro pedagogické pracovníky. </t>
  </si>
  <si>
    <t>460 15</t>
  </si>
  <si>
    <t>Liberec 15</t>
  </si>
  <si>
    <t>Na Výběžku 118</t>
  </si>
  <si>
    <t xml:space="preserve">Multikultura - Máme k sobě blíž </t>
  </si>
  <si>
    <t>110 00</t>
  </si>
  <si>
    <t>Na Poříčí 4/1035</t>
  </si>
  <si>
    <t>319/05-27-70</t>
  </si>
  <si>
    <t>Integrovaná střední škola stavební, Pedagogické centrum Vysočina</t>
  </si>
  <si>
    <t>187425 - 4. rok realizace</t>
  </si>
  <si>
    <t>16 125/2005-27</t>
  </si>
  <si>
    <t>320/05-27-71</t>
  </si>
  <si>
    <t>Projekt Odyssea</t>
  </si>
  <si>
    <t>16 126/2005-27</t>
  </si>
  <si>
    <t>321/05-27-72</t>
  </si>
  <si>
    <t>Základní škola Josefa Bublíka</t>
  </si>
  <si>
    <t>16 127/2005-27</t>
  </si>
  <si>
    <t>322/05-27-73</t>
  </si>
  <si>
    <t>EDUCEU, o.s.</t>
  </si>
  <si>
    <t>16 128/2005-27</t>
  </si>
  <si>
    <t>323/05-27-74</t>
  </si>
  <si>
    <t>Společnost Montessori</t>
  </si>
  <si>
    <t>16 252/2005-27</t>
  </si>
  <si>
    <t>326/05-27-75</t>
  </si>
  <si>
    <t>Lingua universal - Soukromá základní škola , s.r.o</t>
  </si>
  <si>
    <t>16 258/2005-27</t>
  </si>
  <si>
    <t>327/05-27-76</t>
  </si>
  <si>
    <t>Speciální škola Komenského 287</t>
  </si>
  <si>
    <t>16 261/2005-27</t>
  </si>
  <si>
    <t>328/05-27-77</t>
  </si>
  <si>
    <t>Gymnázium Nymburk</t>
  </si>
  <si>
    <t>16 265/2005-27</t>
  </si>
  <si>
    <t>329/05-27-78</t>
  </si>
  <si>
    <t>CEPAC - MORAVA</t>
  </si>
  <si>
    <t>16 272/2005-27</t>
  </si>
  <si>
    <t>330/05-27-79</t>
  </si>
  <si>
    <t>Agrokonzulta Žamberk, spol s r.o.</t>
  </si>
  <si>
    <t>16 280/2005-27</t>
  </si>
  <si>
    <t>331/05-27-80</t>
  </si>
  <si>
    <t>Biskupské gymnázium ve Žďáru nad Sázavou</t>
  </si>
  <si>
    <t>81/250</t>
  </si>
  <si>
    <t>16 285/2005-27</t>
  </si>
  <si>
    <t>332/05-27-81</t>
  </si>
  <si>
    <t>White Light 1., o.s.</t>
  </si>
  <si>
    <t>16 293/2005-27</t>
  </si>
  <si>
    <t>333/05-27-82</t>
  </si>
  <si>
    <t>16 301/2005-27</t>
  </si>
  <si>
    <t>334/05-27-83</t>
  </si>
  <si>
    <t>Krajské vzdělávací a informační centrum Nový Jičín</t>
  </si>
  <si>
    <t>16 302/2005-27</t>
  </si>
  <si>
    <t>335/05-27-84</t>
  </si>
  <si>
    <t>16 303/2005-27</t>
  </si>
  <si>
    <t>336/05-27-85</t>
  </si>
  <si>
    <t>Soukromá střední odborná škola živnostenská Přerov, s.r.o.</t>
  </si>
  <si>
    <t>16 304/2005-27</t>
  </si>
  <si>
    <t>337/05-27-86</t>
  </si>
  <si>
    <t>Hospodářská a sociální rada Chomutovska</t>
  </si>
  <si>
    <t>16 306/2005-27</t>
  </si>
  <si>
    <t>338/05-27-87</t>
  </si>
  <si>
    <t>Střední odborná škola</t>
  </si>
  <si>
    <t>16 310/2005-27</t>
  </si>
  <si>
    <t>339/05-27-88</t>
  </si>
  <si>
    <t>Obchodní akakdemie a Vyšší odborná škola ekonomická</t>
  </si>
  <si>
    <t>16 312/2005-27</t>
  </si>
  <si>
    <t>340/05-27-89</t>
  </si>
  <si>
    <t>Speciální školy při Městské nemocnici Ostrava</t>
  </si>
  <si>
    <t>16 313/2005-27</t>
  </si>
  <si>
    <t>341/05-27-90</t>
  </si>
  <si>
    <t>Speciální soukromé gymnázium Integra, s.r.o.</t>
  </si>
  <si>
    <t>16 315/2005-27</t>
  </si>
  <si>
    <t>342/05-27-91</t>
  </si>
  <si>
    <t>Střední uměleckoprůmyslová škola Uherské Hradiště</t>
  </si>
  <si>
    <t>16 316/2005-27</t>
  </si>
  <si>
    <t>343/05-27-92</t>
  </si>
  <si>
    <t>Občanské sdružení Na pohodu …</t>
  </si>
  <si>
    <t>Vzdělávání bez hranic</t>
  </si>
  <si>
    <t>370 01</t>
  </si>
  <si>
    <t>Jírovcova 8</t>
  </si>
  <si>
    <t>Vytvoření parciálního školního vzdělávacího programu pro průřezová témata Environmentální výchova a Výchova k myšlení v evropských a globálních souvislostech pro nižší stupeň osmiletého gymnázia</t>
  </si>
  <si>
    <t>160 00</t>
  </si>
  <si>
    <t>nám. Interbrigády 1022</t>
  </si>
  <si>
    <t>Motivování a další vzdělávání učitelů k prosazování změn, které přinese RVP ZV</t>
  </si>
  <si>
    <t>nahrazen proj.č.249</t>
  </si>
  <si>
    <t>Zd. Fibicha 2778</t>
  </si>
  <si>
    <t>SIMGAME -VÝUKA S PROŽITKEM</t>
  </si>
  <si>
    <t>J. Ressla 1793</t>
  </si>
  <si>
    <t xml:space="preserve">Junioraktiv - zlepšení podmínek pro vzdělávání žáků ze speciálních škol a klientů dětských domovů v podkrušnohorském regionu </t>
  </si>
  <si>
    <t xml:space="preserve">MULTICHANCE - systém pro podporu dalšího vdělávání na integrovaných středních školách </t>
  </si>
  <si>
    <t>722 00</t>
  </si>
  <si>
    <t>Ostrava</t>
  </si>
  <si>
    <t>28. října 117</t>
  </si>
  <si>
    <t xml:space="preserve">EDUNET </t>
  </si>
  <si>
    <t>702 18</t>
  </si>
  <si>
    <t>Rozvoj a zkvalitňování odborného vzdělávání na středních školách a vyšších odborných školách Moravskoslezského kraje s důrazem na odbornou praxi</t>
  </si>
  <si>
    <t>Pod Parkem 2788</t>
  </si>
  <si>
    <t>"Člověk a svět práce" - Centrum předprofesní přípravy zdravotně a sociálně znevýhodněných žáků</t>
  </si>
  <si>
    <t>360 10</t>
  </si>
  <si>
    <t>Karlovy Vary</t>
  </si>
  <si>
    <t>Sabinovo nám. 16</t>
  </si>
  <si>
    <t>Vitruvius - kurzy, rozšíření odborného profilu technických profesí</t>
  </si>
  <si>
    <t>397 01</t>
  </si>
  <si>
    <t>Písek</t>
  </si>
  <si>
    <t>Nábřeží 1.Máje 2259</t>
  </si>
  <si>
    <t xml:space="preserve">Tranzitní program aneb škola připravuje pro život </t>
  </si>
  <si>
    <t>331 01</t>
  </si>
  <si>
    <t>Plasy</t>
  </si>
  <si>
    <t>Stará cesta 363</t>
  </si>
  <si>
    <t>Registrační číslo projektu</t>
  </si>
  <si>
    <t>Název projektu</t>
  </si>
  <si>
    <t>Požadovaná výše finanční podpory v Kč</t>
  </si>
  <si>
    <t>Schválená výše finanční podpory v Kč</t>
  </si>
  <si>
    <t>CZ.04.1.03/3.1.15.1/0144</t>
  </si>
  <si>
    <t>Program podpory A</t>
  </si>
  <si>
    <t>Seznam schválených projektů</t>
  </si>
  <si>
    <t>Seznam projektů zařazených do Zásobníku projektů</t>
  </si>
  <si>
    <t>CZ.04.1.03/3.1.15.1/0218</t>
  </si>
  <si>
    <t>CZ.04.1.03/3.1.15.1/0195</t>
  </si>
  <si>
    <t>CZ.04.1.03/3.1.15.1/0191</t>
  </si>
  <si>
    <t>CZ.04.1.03/3.1.15.1/0041</t>
  </si>
  <si>
    <t>CZ.04.1.03/3.1.15.1/0080</t>
  </si>
  <si>
    <t>CZ.04.1.03/3.1.15.1/0015</t>
  </si>
  <si>
    <t>CZ.04.1.03/3.1.15.1/0025</t>
  </si>
  <si>
    <t>CZ.04.1.03/3.1.15.1/0031</t>
  </si>
  <si>
    <t>CZ.04.1.03/3.1.15.1/0242</t>
  </si>
  <si>
    <t>CZ.04.1.03/3.1.15.1/0190</t>
  </si>
  <si>
    <t>CZ.04.1.03/3.1.15.1/0117</t>
  </si>
  <si>
    <t>CZ.04.1.03/3.1.15.1/0033</t>
  </si>
  <si>
    <t>CZ.04.1.03/3.1.15.1/0048</t>
  </si>
  <si>
    <t>CZ.04.1.03/3.1.15.1/0054</t>
  </si>
  <si>
    <t>CZ.04.1.03/3.1.15.1/0244</t>
  </si>
  <si>
    <t>CZ.04.1.03/3.1.15.1/0208</t>
  </si>
  <si>
    <t>CZ.04.1.03/3.1.15.1/0198</t>
  </si>
  <si>
    <t>Speciální školy Ústí nad Labem</t>
  </si>
  <si>
    <t>SOŠ stavební, SOU stavební a Učiliště Rybitví</t>
  </si>
  <si>
    <t>Program podpory B</t>
  </si>
  <si>
    <t xml:space="preserve">Registrační číslo projektu </t>
  </si>
  <si>
    <t>Tvorba a realizace vzdělávacích programů pro Centrum vzdělávání a odborného výcviku v Šumperku</t>
  </si>
  <si>
    <t>nám. Osvobození 422</t>
  </si>
  <si>
    <t>Vzdělávací, poradenské a relaxační centrum pro zdravotně znevýhodněné osoby a jejich rodiny v Libereckém krají</t>
  </si>
  <si>
    <t>Riegrova 16</t>
  </si>
  <si>
    <t>Průběžné vzdělávání pedagogických pracovníků zejména v oblasti zájmového vzdělávání a odborné přípravy</t>
  </si>
  <si>
    <t>466 01</t>
  </si>
  <si>
    <t>Jablonec nad Nisou</t>
  </si>
  <si>
    <t>Dr. Randy 13</t>
  </si>
  <si>
    <t>Rozvoj jazykových dovedností učitelů v procesu celoživotního vzdělávání</t>
  </si>
  <si>
    <t>460 84</t>
  </si>
  <si>
    <t>Masarykova 460/3</t>
  </si>
  <si>
    <t>Rozvoj jazykových kompetencí učitelů odborných předmětů</t>
  </si>
  <si>
    <t>Radniční č. 1</t>
  </si>
  <si>
    <t>Romský klub pro děti ZŠ zaměřený na doučování a volnočasové aktivity</t>
  </si>
  <si>
    <t>301 14</t>
  </si>
  <si>
    <t>sady 5. května 42</t>
  </si>
  <si>
    <t>Podpůrný systém dalšího vzdělávání pedagogických pracovníků v Plzeňském kraji</t>
  </si>
  <si>
    <t>Bosonožská 9</t>
  </si>
  <si>
    <t>Špičková výuka moderní technikou</t>
  </si>
  <si>
    <t>Svět kolem nás</t>
  </si>
  <si>
    <t>500 02</t>
  </si>
  <si>
    <t>Hradec Králové 2</t>
  </si>
  <si>
    <t>Hrubínova 1458</t>
  </si>
  <si>
    <t>Vzdělávací kurzy pro asistenty pedagogů</t>
  </si>
  <si>
    <t>440 58</t>
  </si>
  <si>
    <t>Osvoboditelů 380</t>
  </si>
  <si>
    <t>Auto-i-net- systém podpory e-learningu při praktické výuce na odborných učilištích a SOŠ</t>
  </si>
  <si>
    <t>Masarykovo nám. 496/13</t>
  </si>
  <si>
    <t>Výukové středisko aplikací otevřeného a svobodného software</t>
  </si>
  <si>
    <t>405 02</t>
  </si>
  <si>
    <t>Děčín II</t>
  </si>
  <si>
    <t>Vrchlického 630/5</t>
  </si>
  <si>
    <t>Vzdělávací informační centrum</t>
  </si>
  <si>
    <t>411 08</t>
  </si>
  <si>
    <t>Štětí</t>
  </si>
  <si>
    <t>Pivovarská 594</t>
  </si>
  <si>
    <t xml:space="preserve">Modernizace učeben Střední odborné školy a Středního odborného učiliště Štětí </t>
  </si>
  <si>
    <t>612 00</t>
  </si>
  <si>
    <t>Brno - Královo Pole</t>
  </si>
  <si>
    <t>Křižíkova 15</t>
  </si>
  <si>
    <t>Projekt modernizace a vývoje specializace učebního oboru mechanika jednostopých vozidel, jako jediného možného středoškolského vzdělání v oboru motocyklů v ČR</t>
  </si>
  <si>
    <t>701 03</t>
  </si>
  <si>
    <t xml:space="preserve">Ostrava </t>
  </si>
  <si>
    <t>Dvořákova 7</t>
  </si>
  <si>
    <t>Podpora efektivity vzdělávání v Moravskoslezském kraji</t>
  </si>
  <si>
    <t>710 00</t>
  </si>
  <si>
    <t>Ostrava - Slezská Ostrava</t>
  </si>
  <si>
    <t>Michálkovická 1810/181</t>
  </si>
  <si>
    <t>Rozvoj dalšího vzdělávání na středních a vyšších odborných školách Moravskoslezského kraje</t>
  </si>
  <si>
    <t>Příprava vzdělávacích programů pro vyšší odborné školy Moravskoslezského kraje</t>
  </si>
  <si>
    <t>Fiktivní firma jako moderní forma výuky odborných předmětů cestovního ruchcu</t>
  </si>
  <si>
    <t xml:space="preserve">582 22 </t>
  </si>
  <si>
    <t>Přibyslav</t>
  </si>
  <si>
    <t>Bechyňovo náměstí 33</t>
  </si>
  <si>
    <t>Klíč ke školnímu vzdělávacímu programu</t>
  </si>
  <si>
    <t>407 47</t>
  </si>
  <si>
    <t>Varnsdorf</t>
  </si>
  <si>
    <t>Mariánská 1100</t>
  </si>
  <si>
    <t xml:space="preserve">Tvorba a realizace vzdělávacích programů </t>
  </si>
  <si>
    <t>460 31</t>
  </si>
  <si>
    <t>Sokolovské nám. 14</t>
  </si>
  <si>
    <t>Obor stavebnictví pro SŠ a VOŠ v elektronické podobě</t>
  </si>
  <si>
    <t>370 06</t>
  </si>
  <si>
    <t>Třebízského 1010</t>
  </si>
  <si>
    <t>Projekt na podporu zvyšování kvalifikace učitelů a dalších pedagogických pracovníků Česko-anglického gymnásia formou vzdělávání v měkkých dovednostech</t>
  </si>
  <si>
    <t>580 02</t>
  </si>
  <si>
    <t>Havlíčkův Brod</t>
  </si>
  <si>
    <t>Bratříků 851</t>
  </si>
  <si>
    <t xml:space="preserve">Ekonomie přitažlivě - simulační metody při výuce ekonomických předmětů na středních školách </t>
  </si>
  <si>
    <t>Husova 9</t>
  </si>
  <si>
    <t>SOŠ a SOU Šumperk</t>
  </si>
  <si>
    <t>16 337/2005-27</t>
  </si>
  <si>
    <t>364/05-27-113</t>
  </si>
  <si>
    <t xml:space="preserve">Obchodní akademie Česká Lípa, nám. Osvobození 422, příspěvková organizace </t>
  </si>
  <si>
    <t>16 338/2005-27</t>
  </si>
  <si>
    <t>365/05-27-114</t>
  </si>
  <si>
    <t>Dům dětí a mládeže Větrník</t>
  </si>
  <si>
    <t>16 339/2005-27</t>
  </si>
  <si>
    <t>366/05-27-115</t>
  </si>
  <si>
    <t>Gymnázium a Sportovní gymnázium Jablonec nad Nisou</t>
  </si>
  <si>
    <t>16 340/2005-27</t>
  </si>
  <si>
    <t>367/05-27-116</t>
  </si>
  <si>
    <t>Střední průmyslová škola strojní a elektrotechnická a Vyšší odborná škola, Liberec 1, Masarykova 3, příspěvková organizace</t>
  </si>
  <si>
    <t>18000 - 4. rok realizace</t>
  </si>
  <si>
    <t>16 341/2005-27</t>
  </si>
  <si>
    <t>368/05-27-117</t>
  </si>
  <si>
    <t>Statutární město Most - Odbor péče o dítě, cosiální prevence a zdravotnictví</t>
  </si>
  <si>
    <t>16 342/2005-27</t>
  </si>
  <si>
    <t>369/05-27-118</t>
  </si>
  <si>
    <t>Krajské centrum vzdělávání a Jazyková škola Plzeň</t>
  </si>
  <si>
    <t>16 343/2005-27</t>
  </si>
  <si>
    <t>370/05-27-119</t>
  </si>
  <si>
    <t>Obchodní a hotelová škola, s.r.o.</t>
  </si>
  <si>
    <t>16 344/2005-27</t>
  </si>
  <si>
    <t>371/05-27-120</t>
  </si>
  <si>
    <t>16 345/2005-27</t>
  </si>
  <si>
    <t>372/05-27-121</t>
  </si>
  <si>
    <t>Integrační školní centrum Prointepo, s.r.o.</t>
  </si>
  <si>
    <t>16 346/2005-27</t>
  </si>
  <si>
    <t>373/05-27-122</t>
  </si>
  <si>
    <t>Střední odborná škola technická a střední odborné učiliště Louny</t>
  </si>
  <si>
    <t>16 347/2005-27</t>
  </si>
  <si>
    <t>374/05-27-123</t>
  </si>
  <si>
    <t>Gymnázium Kroměříž</t>
  </si>
  <si>
    <t>16 348/2005-27</t>
  </si>
  <si>
    <t>375/05-27-124</t>
  </si>
  <si>
    <t>Základní škola Děčín II, Vrchlickéh 630/5</t>
  </si>
  <si>
    <t>16 349/2005-27</t>
  </si>
  <si>
    <t>376/05-27-125</t>
  </si>
  <si>
    <t>Střední odborné učiliště Štětí</t>
  </si>
  <si>
    <t>16 350/2005-27</t>
  </si>
  <si>
    <t>377/05-27-126</t>
  </si>
  <si>
    <t>Integrovaná střední škola automobilní, Brno, Křižíkova 15</t>
  </si>
  <si>
    <t>16 351/2005-27</t>
  </si>
  <si>
    <t>378/05-27-127</t>
  </si>
  <si>
    <t>Ostravská univerzita</t>
  </si>
  <si>
    <t>16 352/2005-27</t>
  </si>
  <si>
    <t>379/05-27-128</t>
  </si>
  <si>
    <t>Vzdělávání a podpora učitelů a školitelů pro zkvalitnění integrace žáků se speciálními vzdělávacími potřebami a pro rozvíjející práci s dětmi s LMD a SPU.</t>
  </si>
  <si>
    <t xml:space="preserve">FEDERACE DĚTSKÝCH DOMOVŮ ČR, České Budějovice </t>
  </si>
  <si>
    <t>FEDERACE DĚTSKÝCH DOMOVŮ ČR, České Budějovice</t>
  </si>
  <si>
    <t>Člověk v tísni - společnost při ČT,o.p.s., Praha</t>
  </si>
  <si>
    <t>UK v Praze, Pedagogická fakulta</t>
  </si>
  <si>
    <t>ANTIKOMPLEX - Hnutí proti xenofobii, Praha</t>
  </si>
  <si>
    <t>AISIS  - občanské sdružení, Kladno</t>
  </si>
  <si>
    <t>Základní škola Josefa Bublíka, Bánov, okr. Uherské Hradiště</t>
  </si>
  <si>
    <t>ZŠ Londýnská 34, Praha</t>
  </si>
  <si>
    <t>Člověk v tísni- společnost při ČT,o.p.s., Praha</t>
  </si>
  <si>
    <t>AISIS - občanské sdružení, Kladno</t>
  </si>
  <si>
    <t>Národní  ústav odborného vzdělávání, Praha</t>
  </si>
  <si>
    <t>Umělecká dílna Krnovska - aplikované semináře a kurzy uměleckých disciplín  s prvky speciálně pedagogických přístupů</t>
  </si>
  <si>
    <t>Nelékařská první pomoc pro školy a školská zařízení</t>
  </si>
  <si>
    <t>Jednota českých matematiků a fyziků, Praha</t>
  </si>
  <si>
    <t>Umělecká dílna Krnovska - aplikované semináře a kurzy uměleckých disciplín s prvky speciálně pedagogických přístupů</t>
  </si>
  <si>
    <t>Fiktivní firma jako moderní forma výuky odborných předmětů cestovního ruchu</t>
  </si>
  <si>
    <t>Multimediální učebnice floristiky-moderní nástroj rozvoje odborného vzdělávání</t>
  </si>
  <si>
    <t>Integrovaná střední škola, Odborné učiliště a Učiliště, Údlice, Jirkovská 119, příspěvková organizace</t>
  </si>
  <si>
    <t>16 326/2005-27</t>
  </si>
  <si>
    <t>353/05-27-102</t>
  </si>
  <si>
    <t>Institut EIROSCHOLA</t>
  </si>
  <si>
    <t>16 327/2005-27</t>
  </si>
  <si>
    <t>354/05-27-103</t>
  </si>
  <si>
    <t>Střední průmyslová škola, Frýdek Místek, 28. října 1598</t>
  </si>
  <si>
    <t>16 328/2005-27</t>
  </si>
  <si>
    <t>355/05-27-104</t>
  </si>
  <si>
    <t>Pardubický kraj</t>
  </si>
  <si>
    <t>16 329/2005-27</t>
  </si>
  <si>
    <t>356/05-27-105</t>
  </si>
  <si>
    <t>Liberecký kraj</t>
  </si>
  <si>
    <t>16 330/2005-27</t>
  </si>
  <si>
    <t>357/05-27-106</t>
  </si>
  <si>
    <t>16 331/2005-27</t>
  </si>
  <si>
    <t>358/05-27-107</t>
  </si>
  <si>
    <t>16 332/2005-27</t>
  </si>
  <si>
    <t>359/05-27-108</t>
  </si>
  <si>
    <t>16 333/2005-27</t>
  </si>
  <si>
    <t>360/05-27-109</t>
  </si>
  <si>
    <t>16 334/2005-27</t>
  </si>
  <si>
    <t>361/05-27-110</t>
  </si>
  <si>
    <t>16 335/2005-27</t>
  </si>
  <si>
    <t>362/05-27-111</t>
  </si>
  <si>
    <t>16 336/2005-27</t>
  </si>
  <si>
    <t>363/05-27-112</t>
  </si>
  <si>
    <t>Multimediální učebnice floristiky-moderní nástroje rozvoje odborného vzdělávání</t>
  </si>
  <si>
    <t>žižkova 1</t>
  </si>
  <si>
    <t>Jak pomoci dětem a školám?</t>
  </si>
  <si>
    <t>389 01</t>
  </si>
  <si>
    <t>Vodňany</t>
  </si>
  <si>
    <t>Zátišší 480</t>
  </si>
  <si>
    <t xml:space="preserve">Realizace programu European Computer Driving Licence - ECDL </t>
  </si>
  <si>
    <t>Vršovická 43</t>
  </si>
  <si>
    <t xml:space="preserve">Rozvoj vzdělávacích  procesů  v oblasti hotelnictví v souvislosti s implementací nových trendů EU v podmínkách ČR </t>
  </si>
  <si>
    <t>347 01</t>
  </si>
  <si>
    <t>Tachov</t>
  </si>
  <si>
    <t>Světce 1</t>
  </si>
  <si>
    <t>Přizpůsobení vzdělávací nabídky potřebám trhu práce v regionu Tachovsko</t>
  </si>
  <si>
    <t>Rozvoj  profesních kompetenci učitelů ZŠ a SŠ s využitím zážitkově pedagogických přístupů v návaznosti na požadavky  RVP</t>
  </si>
  <si>
    <t>700 30</t>
  </si>
  <si>
    <t>Ostrava-Hrabůvka</t>
  </si>
  <si>
    <t>Krakovská 1095</t>
  </si>
  <si>
    <t>Tréninkem profesního vzdělávání ke zvyšování klíčových odborných kompetencí</t>
  </si>
  <si>
    <t>390 11</t>
  </si>
  <si>
    <t>tábor</t>
  </si>
  <si>
    <t>Bydlinského 2474</t>
  </si>
  <si>
    <t>Tvorba a realizace programu výuky moderních technologií na SOŠ a SOU spojů Tábor</t>
  </si>
  <si>
    <t>796 01</t>
  </si>
  <si>
    <t>Prostějov</t>
  </si>
  <si>
    <t>Komenského 17</t>
  </si>
  <si>
    <t>Rozvoj klíčových kompetencí žáků ZŠ a studentů víceletých gymnázií prostřednictvím tvorby školních vzdělávacích programů</t>
  </si>
  <si>
    <t>Svět vzdělávání - síť místních center celoživotního vzdělávání</t>
  </si>
  <si>
    <t>16 353/2005-27</t>
  </si>
  <si>
    <t>380/05-27-129</t>
  </si>
  <si>
    <t>16 354/2005-27</t>
  </si>
  <si>
    <t>381/05-27-130</t>
  </si>
  <si>
    <t>Vysoká škola podnikání, a.s.</t>
  </si>
  <si>
    <t>16 355/02005-27</t>
  </si>
  <si>
    <t>382/05-27-131</t>
  </si>
  <si>
    <t>Základní škola Přibyslav</t>
  </si>
  <si>
    <t>295974,6(má i 5.rok)</t>
  </si>
  <si>
    <t>16 356/2005-27</t>
  </si>
  <si>
    <t>383/05-27-132</t>
  </si>
  <si>
    <t>Vyšší odborná škola a Střední průmyslová škola Varnsdorf</t>
  </si>
  <si>
    <t>16 357/2005-27</t>
  </si>
  <si>
    <t>384/05-27-133</t>
  </si>
  <si>
    <t>Střední průmyslová škola stvební Liberec</t>
  </si>
  <si>
    <t>867965(má i 5.rok)</t>
  </si>
  <si>
    <t>16 358/2005-27</t>
  </si>
  <si>
    <t>385/05-27-134</t>
  </si>
  <si>
    <t>Česko-anglické gymnázium České Budějovice</t>
  </si>
  <si>
    <t>16 359/2005-27</t>
  </si>
  <si>
    <t>386/05-27-135</t>
  </si>
  <si>
    <t>OA a ISŠ obchodu a služeb Havlíčkův Brod</t>
  </si>
  <si>
    <t>16 360/2005-27</t>
  </si>
  <si>
    <t>387/05-27-136</t>
  </si>
  <si>
    <t>Integrovaná střední škola obchodní České Budějovice</t>
  </si>
  <si>
    <t>16  361/2005-27</t>
  </si>
  <si>
    <t>388/05-27-137</t>
  </si>
  <si>
    <t>Gymnázium České Budějovice, Jírovcova 8</t>
  </si>
  <si>
    <t>138/249</t>
  </si>
  <si>
    <t>16 362/2005-27</t>
  </si>
  <si>
    <t>389/05-27-138</t>
  </si>
  <si>
    <t>Asociace pedagogů základního školství ČR</t>
  </si>
  <si>
    <t>16 363/2005-27</t>
  </si>
  <si>
    <t>390/05-27-139</t>
  </si>
  <si>
    <t>Vyšší odborná škola, Střední pedagogická škola a Obchodní akademie v Mostě, Zd. Fibicha 2778</t>
  </si>
  <si>
    <t>16 394/2005-27</t>
  </si>
  <si>
    <t>391/05-27-140</t>
  </si>
  <si>
    <t>Genesia, o.s.</t>
  </si>
  <si>
    <t>16 396/2005-27</t>
  </si>
  <si>
    <t>392/05-27-141</t>
  </si>
  <si>
    <t>ASISTA, s.r.o.</t>
  </si>
  <si>
    <t>16 418/2005-27</t>
  </si>
  <si>
    <t>393/05-27-142</t>
  </si>
  <si>
    <t>Moravskoslezský kraj</t>
  </si>
  <si>
    <t>16 420/2005-27</t>
  </si>
  <si>
    <t>394/05-27-143</t>
  </si>
  <si>
    <t>Moravskoslezský kraj - Odbor školství, mládeže a sportu</t>
  </si>
  <si>
    <t>16 423/2005-27</t>
  </si>
  <si>
    <t>395/05-27-144</t>
  </si>
  <si>
    <t>Speciální školy Ústí nad Labem, 400 11  ˇustí nad Labem, Pod parkem 2788, příspěvková organizace</t>
  </si>
  <si>
    <t>443587(má i 5.rok)</t>
  </si>
  <si>
    <t>16 427/2005-27</t>
  </si>
  <si>
    <t>396/05-27-145</t>
  </si>
  <si>
    <t>Střední odborné učiliště  stavební, Odborné učiliště a Učiliště Karlovy Vary</t>
  </si>
  <si>
    <t>16 455/2005-27</t>
  </si>
  <si>
    <t>39705-27-146</t>
  </si>
  <si>
    <t>Mesada</t>
  </si>
  <si>
    <t>16 458/2005-27</t>
  </si>
  <si>
    <t>398/05-27-147</t>
  </si>
  <si>
    <t>Gymnasium,Plasy</t>
  </si>
  <si>
    <t>16 459/2005-27</t>
  </si>
  <si>
    <t>399/05-27-148</t>
  </si>
  <si>
    <t>Základní škola Byšice</t>
  </si>
  <si>
    <t>16 461/2005-27</t>
  </si>
  <si>
    <t>390/05-27-149</t>
  </si>
  <si>
    <t>Klub ekologické výchovy</t>
  </si>
  <si>
    <t>16 464/2005-27</t>
  </si>
  <si>
    <t>401/05-27-150</t>
  </si>
  <si>
    <t>16 484/2005-27</t>
  </si>
  <si>
    <t>402/05-27-151</t>
  </si>
  <si>
    <t>Vzdělávací agentura Kroměříž, s.r.o.</t>
  </si>
  <si>
    <t>16485/2005-27</t>
  </si>
  <si>
    <t>403/05-27-152</t>
  </si>
  <si>
    <t>Obchodní akademie</t>
  </si>
  <si>
    <t>16 487/2005-27</t>
  </si>
  <si>
    <t>404/05-27-153</t>
  </si>
  <si>
    <t>Obchodní akademie Břeclav</t>
  </si>
  <si>
    <t>16 492/2005-27</t>
  </si>
  <si>
    <t>405/05-27-154</t>
  </si>
  <si>
    <t>Pedagogické centrum Ústí nad Labem, o.p.s.</t>
  </si>
  <si>
    <t>16 496/2005-27</t>
  </si>
  <si>
    <t>406/05-27-155</t>
  </si>
  <si>
    <t>Prázdninová škola Lipnice</t>
  </si>
  <si>
    <t>16 499/2005-27</t>
  </si>
  <si>
    <t>407/05-27-156</t>
  </si>
  <si>
    <t>SOU a SOŠ SČMSD Praha s.r.o.</t>
  </si>
  <si>
    <t>hodnoty na 3.,4.,5.rok</t>
  </si>
  <si>
    <t>16 500/2005-27</t>
  </si>
  <si>
    <t>408/05-27-157</t>
  </si>
  <si>
    <t>Základní škola Krásná Lípa</t>
  </si>
  <si>
    <t>16 502/2005-27</t>
  </si>
  <si>
    <t>Další vzdělávání pedagogických pracovníků odborných škol na podporu přípravy a realizace školních vzdělávacích programů.</t>
  </si>
  <si>
    <t>533 54</t>
  </si>
  <si>
    <t>Rybitví</t>
  </si>
  <si>
    <t>Sokolovská 168</t>
  </si>
  <si>
    <t>Šance pro děti a mládež se speciálními potřebami.</t>
  </si>
  <si>
    <t>767 26</t>
  </si>
  <si>
    <t>Albertova 4261</t>
  </si>
  <si>
    <t>Zkvalitňování odborné praxe na středních zdravotnických školách.</t>
  </si>
  <si>
    <t>Mařákova 292/9</t>
  </si>
  <si>
    <t>Tvorba odborných seminářů pro základní  a střední školy</t>
  </si>
  <si>
    <t>Launškroun</t>
  </si>
  <si>
    <t>nám. A.Jiráska 140</t>
  </si>
  <si>
    <t>Rovné šance pro děti ze speciální školy s rodinnou atmosférou.</t>
  </si>
  <si>
    <t xml:space="preserve">Zvláštní škola </t>
  </si>
  <si>
    <t>150 00</t>
  </si>
  <si>
    <t>Praha 5</t>
  </si>
  <si>
    <t>Ohradské nám. 1621</t>
  </si>
  <si>
    <t>Příprava pedagogů SŠ a VOŠ na tvorbu a realizaci vzdělávání dospělých s využitím e-Learningu.</t>
  </si>
  <si>
    <t>U Santošky 17</t>
  </si>
  <si>
    <t>Specializované další vzdělávání pedagogů na středních školách orientovaných na dopravu</t>
  </si>
  <si>
    <t>Tylova 2391</t>
  </si>
  <si>
    <t>Příprava a tvorba školních vzdělávacích programů ZŠ J.K. Tyla Písek a ZŠ Vodňany, Alešova ul. v návaznosti na prohloubení odborné a pedagogické způsobilosti učitelů.</t>
  </si>
  <si>
    <t>Estonská 500</t>
  </si>
  <si>
    <t>Základy systémového myšlení ve výuce na středních školách.</t>
  </si>
  <si>
    <t>Pivovarská 15</t>
  </si>
  <si>
    <t>Modernizace výuky zeměpisu na 2.stupni ZŠ s podporou interaktivní tabule.</t>
  </si>
  <si>
    <t>Štefánikova 549</t>
  </si>
  <si>
    <t>Znakový jazyk - základní kompetence pedagoga neslyšících</t>
  </si>
  <si>
    <t>Haštalská 17</t>
  </si>
  <si>
    <t>Internet spojuje generace</t>
  </si>
  <si>
    <t>EKOŠKOLA</t>
  </si>
  <si>
    <t>Rokycany</t>
  </si>
  <si>
    <t>Mládežníků 1115</t>
  </si>
  <si>
    <t>Rožšíření učebny automatizace a elektrotechnického měření</t>
  </si>
  <si>
    <t>nahrazen proj.č.248</t>
  </si>
  <si>
    <t>676 00</t>
  </si>
  <si>
    <t>Moravské Budějovice</t>
  </si>
  <si>
    <t>Nám.ČSA 95</t>
  </si>
  <si>
    <t>Vzdělávání a podpora učitelů a školitelů pro zkvalitnění integrace žáků se speciálními vzdělávacími potřebami a pro rozvíjející práce s dětmi s LMD a SPU.</t>
  </si>
  <si>
    <t>116 47</t>
  </si>
  <si>
    <t>Týmová spolupráce pedagogického kolektivu</t>
  </si>
  <si>
    <t>Gorkého 499</t>
  </si>
  <si>
    <t>Programový management pro pracovníky ve školství</t>
  </si>
  <si>
    <t xml:space="preserve">272 01 </t>
  </si>
  <si>
    <t>Škola pro všechny</t>
  </si>
  <si>
    <t>Tváří v tvář historii</t>
  </si>
  <si>
    <t>Ovlivnění vnitřního prostředí škol a změna klimatu v souvislosti se vznikem školního vzdělávacího programu</t>
  </si>
  <si>
    <t>Trvalý rozvoj školských organizací</t>
  </si>
  <si>
    <t>"Dokážu to?"</t>
  </si>
  <si>
    <t>370 04</t>
  </si>
  <si>
    <t>Kubatova 1</t>
  </si>
  <si>
    <t>Zvyšování účinnosti výuky sportovně nadaných studentů implementací ICTpro dosažení rovnocenného  uplatnění na trhu práce</t>
  </si>
  <si>
    <t>360 09</t>
  </si>
  <si>
    <t>Karlovy Vary - Drahovice</t>
  </si>
  <si>
    <t>Kollárova 19</t>
  </si>
  <si>
    <t>"Modernizace současného vzdělávacího systému a zavedení nového vzdělávacího programu ve škole"</t>
  </si>
  <si>
    <t>Integrace handicapovaných dětí do frontální výuky</t>
  </si>
  <si>
    <t>Radlická 2</t>
  </si>
  <si>
    <t>Prevence stresu a pracovního vyhoření pro učitele</t>
  </si>
  <si>
    <t>587 33</t>
  </si>
  <si>
    <t>Žižkova 57</t>
  </si>
  <si>
    <t>Adaptabilní školy - počáteční vzdělávání</t>
  </si>
  <si>
    <t>Adaptabilní školy - další vzdělávání</t>
  </si>
  <si>
    <t>Ohradní 59</t>
  </si>
  <si>
    <t>Nové formy vzdělávání při využití ICT pomůcek ve výuce</t>
  </si>
  <si>
    <t>256 01</t>
  </si>
  <si>
    <t>Benešov</t>
  </si>
  <si>
    <t>Mandelova 131</t>
  </si>
  <si>
    <t>Zdokonalení praktického výcviku žáků</t>
  </si>
  <si>
    <t>170 00</t>
  </si>
  <si>
    <t>Praha 7</t>
  </si>
  <si>
    <t>Veletržní 24</t>
  </si>
  <si>
    <t>Etická výchova k charakteru a prosociálnosti</t>
  </si>
  <si>
    <t>Na Bateriích 93/27</t>
  </si>
  <si>
    <t>Řekni to přímo</t>
  </si>
  <si>
    <t>116 36</t>
  </si>
  <si>
    <t>Ovocný trh 3-5</t>
  </si>
  <si>
    <t>Podpora tvorby a zavedení školních vzdělávacích programů s komponentou ekonomické gramostnosti</t>
  </si>
  <si>
    <t>Rozvoj ŠVP a transformace výuky v oblasti přírodovědných předmětů dle pojetí RVP s podporou ICT a důrazem na ekologii</t>
  </si>
  <si>
    <t>Czechkid-multikulturalita očima dětí</t>
  </si>
  <si>
    <t>Senovážné nám. 24</t>
  </si>
  <si>
    <t>Vzdělávání školních koordinátorů environmentálního vzdělávání, výchovy a osvěty</t>
  </si>
  <si>
    <t>Bavorského 1046</t>
  </si>
  <si>
    <t xml:space="preserve">Gymnázium Vodňany - tvorba a realizace programů celoživotního vzdělávání </t>
  </si>
  <si>
    <t xml:space="preserve">118 00 </t>
  </si>
  <si>
    <t>Jelení 196/15</t>
  </si>
  <si>
    <t>Studenti za školou - rozvoj sociálních kompetencí u studentů středních škol</t>
  </si>
  <si>
    <t>112 86</t>
  </si>
  <si>
    <t>Na Poříčí 30</t>
  </si>
  <si>
    <t>Statutární město Most - Odbor péče o dítě, sociální prevence a zdravotnictví</t>
  </si>
  <si>
    <t>Podpora využití středních škol pro celoživotní učení a zapojení občanů do života komunity</t>
  </si>
  <si>
    <t>Zeyerova 560/25</t>
  </si>
  <si>
    <t>Integrovaný žák</t>
  </si>
  <si>
    <t>Metadata  pro služby evaluačního webu MŠMT</t>
  </si>
  <si>
    <t>Matky boží 15</t>
  </si>
  <si>
    <t>Klíč k úspěchu ve vzdělávání budoucích sociálních pracovníků a pracovnic</t>
  </si>
  <si>
    <t>Žitná 25</t>
  </si>
  <si>
    <t xml:space="preserve">Podíl učitele matematiky ZŠ na tvorbě Školního vzdělávacícho programu </t>
  </si>
  <si>
    <t>549 31</t>
  </si>
  <si>
    <t>Hornov</t>
  </si>
  <si>
    <t>Čapkova 193</t>
  </si>
  <si>
    <t xml:space="preserve">Podpora rozvoje turismu v oblasti Krkonoš I. </t>
  </si>
  <si>
    <t>Sokolská 18</t>
  </si>
  <si>
    <t>CZ.04.1.03/3.1.15.1/0055</t>
  </si>
  <si>
    <t>CZ.04.1.03/3.1.15.1/0056</t>
  </si>
  <si>
    <t>CZ.04.1.03/3.1.15.1/0058</t>
  </si>
  <si>
    <t>CZ.04.1.03/3.1.15.1/0059</t>
  </si>
  <si>
    <t>CZ.04.1.03/3.1.15.1/0060</t>
  </si>
  <si>
    <t>CZ.04.1.03/3.1.15.1/0061</t>
  </si>
  <si>
    <t>CZ.04.1.03/3.1.15.1/0062</t>
  </si>
  <si>
    <t>CZ.04.1.03/3.1.15.1/0064</t>
  </si>
  <si>
    <t>CZ.04.1.03/3.1.15.1/0065</t>
  </si>
  <si>
    <t>CZ.04.1.03/3.1.15.1/0067</t>
  </si>
  <si>
    <t>CZ.04.1.03/3.1.15.1/0069</t>
  </si>
  <si>
    <t>CZ.04.1.03/3.1.15.1/0070</t>
  </si>
  <si>
    <t>CZ.04.1.03/3.1.15.1/0071</t>
  </si>
  <si>
    <t>CZ.04.1.03/3.1.15.1/0074</t>
  </si>
  <si>
    <t>CZ.04.1.03/3.1.15.1/0075</t>
  </si>
  <si>
    <t>CZ.04.1.03/3.1.15.1/0076</t>
  </si>
  <si>
    <t>CZ.04.1.03/3.1.15.1/0077</t>
  </si>
  <si>
    <t>CZ.04.1.03/3.1.15.1/0079</t>
  </si>
  <si>
    <t>CZ.04.1.03/3.1.15.1/0082</t>
  </si>
  <si>
    <t>CZ.04.1.03/3.1.15.1/0085</t>
  </si>
  <si>
    <t>CZ.04.1.03/3.1.15.1/0087</t>
  </si>
  <si>
    <t>CZ.04.1.03/3.1.15.1/0088</t>
  </si>
  <si>
    <t>CZ.04.1.03/3.1.15.1/0092</t>
  </si>
  <si>
    <t>CZ.04.1.03/3.1.15.1/0093</t>
  </si>
  <si>
    <t>CZ.04.1.03/3.1.15.1/0094</t>
  </si>
  <si>
    <t>CZ.04.1.03/3.1.15.1/0095</t>
  </si>
  <si>
    <t>CZ.04.1.03/3.1.15.1/0096</t>
  </si>
  <si>
    <t>CZ.04.1.03/3.1.15.1/0097</t>
  </si>
  <si>
    <t>CZ.04.1.03/3.1.15.1/0098</t>
  </si>
  <si>
    <t>CZ.04.1.03/3.1.15.1/0099</t>
  </si>
  <si>
    <t>CZ.04.1.03/3.1.15.1/0100</t>
  </si>
  <si>
    <t>CZ.04.1.03/3.1.15.1/0101</t>
  </si>
  <si>
    <t>CZ.04.1.03/3.1.15.1/0103</t>
  </si>
  <si>
    <t>CZ.04.1.03/3.1.15.1/0104</t>
  </si>
  <si>
    <t>CZ.04.1.03/3.1.15.1/0105</t>
  </si>
  <si>
    <t>CZ.04.1.03/3.1.15.1/0107</t>
  </si>
  <si>
    <t>CZ.04.1.03/3.1.15.1/0109</t>
  </si>
  <si>
    <t>CZ.04.1.03/3.1.15.1/0119</t>
  </si>
  <si>
    <t>CZ.04.1.03/3.1.15.1/0120</t>
  </si>
  <si>
    <t>CZ.04.1.03/3.1.15.1/0121</t>
  </si>
  <si>
    <t>CZ.04.1.03/3.1.15.1/0122</t>
  </si>
  <si>
    <t>CZ.04.1.03/3.1.15.1/0124</t>
  </si>
  <si>
    <t>CZ.04.1.03/3.1.15.1/0125</t>
  </si>
  <si>
    <t>CZ.04.1.03/3.1.15.1/0126</t>
  </si>
  <si>
    <t>CZ.04.1.03/3.1.15.1/0129</t>
  </si>
  <si>
    <t>Vzdělávání pedagogických pracovníků středních škol v Libereckém kraji zaměřené na změnu klimatu školy</t>
  </si>
  <si>
    <t>CZ.04.1.03/3.1.15.1/0135</t>
  </si>
  <si>
    <t>CZ.04.1.03/3.1.15.1/0139</t>
  </si>
  <si>
    <t>CZ.04.1.03/3.1.15.1/0140</t>
  </si>
  <si>
    <t>CZ.04.1.03/3.1.15.1/0141</t>
  </si>
  <si>
    <t>CZ.04.1.03/3.1.15.1/0146</t>
  </si>
  <si>
    <t>CZ.04.1.03/3.1.15.1/0147</t>
  </si>
  <si>
    <t>CZ.04.1.03/3.1.15.1/0152</t>
  </si>
  <si>
    <t>CZ.04.1.03/3.1.15.1/0154</t>
  </si>
  <si>
    <t>CZ.04.1.03/3.1.15.1/0161</t>
  </si>
  <si>
    <t>CZ.04.1.03/3.1.15.1/0165</t>
  </si>
  <si>
    <t>CZ.04.1.03/3.1.15.1/0167</t>
  </si>
  <si>
    <t>CZ.04.1.03/3.1.15.1/0168</t>
  </si>
  <si>
    <t>CZ.04.1.03/3.1.15.1/0172</t>
  </si>
  <si>
    <t>CZ.04.1.03/3.1.15.1/0173</t>
  </si>
  <si>
    <t>CZ.04.1.03/3.1.15.1/0174</t>
  </si>
  <si>
    <t>CZ.04.1.03/3.1.15.1/0178</t>
  </si>
  <si>
    <t>CZ.04.1.03/3.1.15.1/0179</t>
  </si>
  <si>
    <t>CZ.04.1.03/3.1.15.1/0180</t>
  </si>
  <si>
    <t>CZ.04.1.03/3.1.15.1/0182</t>
  </si>
  <si>
    <t>CZ.04.1.03/3.1.15.1/0183</t>
  </si>
  <si>
    <t>CZ.04.1.03/3.1.15.1/0184</t>
  </si>
  <si>
    <t>CZ.04.1.03/3.1.15.1/0185</t>
  </si>
  <si>
    <t>CZ.04.1.03/3.1.15.1/0187</t>
  </si>
  <si>
    <t>CZ.04.1.03/3.1.15.1/0188</t>
  </si>
  <si>
    <t>CZ.04.1.03/3.1.15.1/0189</t>
  </si>
  <si>
    <t>CZ.04.1.03/3.1.15.1/0192</t>
  </si>
  <si>
    <t>CZ.04.1.03/3.1.15.1/0193</t>
  </si>
  <si>
    <t>CZ.04.1.03/3.1.15.1/0196</t>
  </si>
  <si>
    <t>CZ.04.1.03/3.1.15.1/0197</t>
  </si>
  <si>
    <t>CZ.04.1.03/3.1.15.1/0199</t>
  </si>
  <si>
    <t>CZ.04.1.03/3.1.15.1/0200</t>
  </si>
  <si>
    <t>CZ.04.1.03/3.1.15.1/0202</t>
  </si>
  <si>
    <t>CZ.04.1.03/3.1.15.1/0203</t>
  </si>
  <si>
    <t>CZ.04.1.03/3.1.15.1/0205</t>
  </si>
  <si>
    <t>CZ.04.1.03/3.1.15.1/0209</t>
  </si>
  <si>
    <t>CZ.04.1.03/3.1.15.1/0211</t>
  </si>
  <si>
    <t>CZ.04.1.03/3.1.15.1/0216</t>
  </si>
  <si>
    <t>CZ.04.1.03/3.1.15.1/0217</t>
  </si>
  <si>
    <t>CZ.04.1.03/3.1.15.1/0228</t>
  </si>
  <si>
    <t>CZ.04.1.03/3.1.15.1/0231</t>
  </si>
  <si>
    <t>CZ.04.1.03/3.1.15.1/0232</t>
  </si>
  <si>
    <t>CZ.04.1.03/3.1.15.1/0233</t>
  </si>
  <si>
    <t>CZ.04.1.03/3.1.15.1/0234</t>
  </si>
  <si>
    <t>CZ.04.1.03/3.1.15.1/0235</t>
  </si>
  <si>
    <t>CZ.04.1.03/3.1.15.1/0238</t>
  </si>
  <si>
    <t>CZ.04.1.03/3.1.15.1/0241</t>
  </si>
  <si>
    <t>CZ.04.1.03/3.1.15.1/0247</t>
  </si>
  <si>
    <t>CZ.04.1.03/3.1.15.1/0248</t>
  </si>
  <si>
    <t>CZ.04.1.03/3.1.15.1/0250</t>
  </si>
  <si>
    <t>CZ.04.1.03/3.1.15.1/0252</t>
  </si>
  <si>
    <t>P</t>
  </si>
  <si>
    <t>16 544/2005-27</t>
  </si>
  <si>
    <t>416/05-27-165</t>
  </si>
  <si>
    <t xml:space="preserve">SHŠ </t>
  </si>
  <si>
    <t>16 546/2005-27</t>
  </si>
  <si>
    <t>417/05-27-166</t>
  </si>
  <si>
    <t>Centrum odborné přípravy, Tachov, Světce 1</t>
  </si>
  <si>
    <t>16 549/2005-27</t>
  </si>
  <si>
    <t>418/05-27-167</t>
  </si>
  <si>
    <t>16 551/2005-27</t>
  </si>
  <si>
    <t>419/05-27-168</t>
  </si>
  <si>
    <t>Střední odborné učiliště společného stravování a odborné učiliště</t>
  </si>
  <si>
    <t>16 553/2005-27</t>
  </si>
  <si>
    <t>420/05-27-169</t>
  </si>
  <si>
    <t>SOŠ a SOU spojů</t>
  </si>
  <si>
    <t>16 560/2005-27</t>
  </si>
  <si>
    <t>421/05-27-170</t>
  </si>
  <si>
    <t>Cyrilometodějské gymnasium Prostějov</t>
  </si>
  <si>
    <t>16 561/2005-27</t>
  </si>
  <si>
    <t>422/05-27-171</t>
  </si>
  <si>
    <t xml:space="preserve">neexistuje </t>
  </si>
  <si>
    <t>16 570/2005-27</t>
  </si>
  <si>
    <t>423/05-27-172</t>
  </si>
  <si>
    <t>16 571/2005-27</t>
  </si>
  <si>
    <t>424/05-27-173</t>
  </si>
  <si>
    <t>ZŠ Na Výsluní</t>
  </si>
  <si>
    <t>16 572/2005-27</t>
  </si>
  <si>
    <t>425/05-27-174</t>
  </si>
  <si>
    <t xml:space="preserve">dům dětí a mládeže </t>
  </si>
  <si>
    <t>16 573/2005-27</t>
  </si>
  <si>
    <t>426/05-27-175</t>
  </si>
  <si>
    <t>Humanitas-Profes, o.p.s.</t>
  </si>
  <si>
    <t>16 574/2005-27</t>
  </si>
  <si>
    <t>427/05-27-176</t>
  </si>
  <si>
    <t>Step by step ČR, o.s.</t>
  </si>
  <si>
    <t xml:space="preserve">16 576/05-27 </t>
  </si>
  <si>
    <t>428/05-27-177</t>
  </si>
  <si>
    <t>Obchodní akademie a obchodní škola</t>
  </si>
  <si>
    <t>16 577/2005-27</t>
  </si>
  <si>
    <t>429/05-27-178</t>
  </si>
  <si>
    <t>Střední odborné učiliště zeměděské a odborné učiliště</t>
  </si>
  <si>
    <t>16 578/2005-27</t>
  </si>
  <si>
    <t>430/05-27-179</t>
  </si>
  <si>
    <t>VOŠ SPŠ Děčín</t>
  </si>
  <si>
    <t>16 579/2005-27</t>
  </si>
  <si>
    <t>435/05-27-180</t>
  </si>
  <si>
    <t>SOU a OU a praktická škola</t>
  </si>
  <si>
    <t>16 580/2005-27</t>
  </si>
  <si>
    <t>436/05-27-181</t>
  </si>
  <si>
    <t>Střední zdravotnická škola</t>
  </si>
  <si>
    <t>16 581/2005-27</t>
  </si>
  <si>
    <t>437/05-27-182</t>
  </si>
  <si>
    <t>Obchodní akademie Děčín</t>
  </si>
  <si>
    <t>16 584/2005-27</t>
  </si>
  <si>
    <r>
      <t>V</t>
    </r>
    <r>
      <rPr>
        <sz val="10"/>
        <rFont val="Arial"/>
        <family val="0"/>
      </rPr>
      <t xml:space="preserve"> - projekt byl vyřazen při věcném hodnocení</t>
    </r>
  </si>
  <si>
    <t>Seznam všech projektů podaných do 1. výzvy Opatření 3.1 OP RLZ</t>
  </si>
  <si>
    <t>Střední odborná škola a Střední odborné učiliště, Neratovice</t>
  </si>
  <si>
    <t>Střední průmyslová škola a Střední odborné učiliště, Lanškroun</t>
  </si>
  <si>
    <t>Základní škola Liberec</t>
  </si>
  <si>
    <t>Základní škola SNP,Hradec Králové</t>
  </si>
  <si>
    <t>Gymnázium Mimoň</t>
  </si>
  <si>
    <t>Soukromá škola cestovního ruchu, s.r.o., Rožnov pod Radhoštěm</t>
  </si>
  <si>
    <t>Speciální školy pro žáky s více vadami ELPIS, Brno</t>
  </si>
  <si>
    <t>Poradenské centrum služeb pro školu, děti a mládež Ústeckého kraje, Teplice</t>
  </si>
  <si>
    <t>Goodwill - vyšší odborná škola, s.r.o., Frýdek - Místek</t>
  </si>
  <si>
    <t>Občanské sdružení I*EARN, Český Krumlov</t>
  </si>
  <si>
    <t>MWS, s.r.o., Liberec</t>
  </si>
  <si>
    <t>Základní škola, Klášterec nad Ohří</t>
  </si>
  <si>
    <t>Střední a speciální školy MESIT, o.p.s, Uherské Hradiště</t>
  </si>
  <si>
    <t>Středisko služeb školám, Tábor</t>
  </si>
  <si>
    <t>Základní škola Lidická, Hrádek nad Nisou</t>
  </si>
  <si>
    <t>Základní umělecká škola s.r.o., Krnov</t>
  </si>
  <si>
    <t>Základní škola T.G. Masaryka, Opava</t>
  </si>
  <si>
    <t>Střední průmyslová škola - technikum Przemyslowe, Karviná</t>
  </si>
  <si>
    <t>Vyšší odborná škola, České Budějovice</t>
  </si>
  <si>
    <t>Střední odborná škola, Střední odborné učiliště a Učiliště, Česká Lípa</t>
  </si>
  <si>
    <t>Základní škola, Litvínov</t>
  </si>
  <si>
    <t>Mgr. Petra Bydžovská, Česká Lípa</t>
  </si>
  <si>
    <t>Partners Czech, o.p.s., Praha</t>
  </si>
  <si>
    <t>Střední odborná škola veterinární a zemědělská , České Budějovice</t>
  </si>
  <si>
    <t>Regionální rozvojová agentura Střední Čechy, Kladno</t>
  </si>
  <si>
    <t>Střední odborná škola a Střední odborné učiliště spojů a elektrotechniky, Ústí nad Labem</t>
  </si>
  <si>
    <t>Základní škola, Most</t>
  </si>
  <si>
    <t>Swallow School of English, s.r.o., Liberec</t>
  </si>
  <si>
    <t>Integrovaná střední škola zemědělsko - manažerská a Odborné učiliště, Cheb</t>
  </si>
  <si>
    <t>INFRA, s.r.o., Stařeč</t>
  </si>
  <si>
    <t>Základní škola, Liberec</t>
  </si>
  <si>
    <t xml:space="preserve">Národní institut dalšího vzdělávání, Praha </t>
  </si>
  <si>
    <t>Czech E-learning Network, Praha</t>
  </si>
  <si>
    <t>Integrovaná střední škola stavební, Pedagogické centrum Vysočina, Jihlava</t>
  </si>
  <si>
    <t>Projekt Odyssea, Praha</t>
  </si>
  <si>
    <t>EDUCEU, o.s., Senožaty</t>
  </si>
  <si>
    <t>Společnost Montessori, Praha</t>
  </si>
  <si>
    <t>Lingua universal - Soukromá základní škola , s.r.o, Litoměřice</t>
  </si>
  <si>
    <t>CEPAC - MORAVA, Olomouc</t>
  </si>
  <si>
    <t>Střední odborná škola, Uherský Brod</t>
  </si>
  <si>
    <t>Obchodní akakdemie a Vyšší odborná škola ekonomická, Mladá Boleslav</t>
  </si>
  <si>
    <t>Speciální soukromé gymnázium Integra, s.r.o., Brno</t>
  </si>
  <si>
    <t>Střední uměleckoprůmyslová škola,Uherské Hradiště</t>
  </si>
  <si>
    <t>Občanské sdružení Na pohodu …, Třebíč</t>
  </si>
  <si>
    <t>Střední průmyslová škola a Střední odborné učiliště oděvní,Třeboň</t>
  </si>
  <si>
    <t>Klub volného času Alienteam.cz, Malá Morava</t>
  </si>
  <si>
    <t>Obchodní akademie T. Bati a VOŠE, Zlín</t>
  </si>
  <si>
    <t>Integrovaná střední škola, Odborné učiliště a Učiliště, Údlice</t>
  </si>
  <si>
    <t>Institut EIROSCHOLA, Třinec</t>
  </si>
  <si>
    <t>Obchodní akademie Česká Lípa</t>
  </si>
  <si>
    <t>Dům dětí a mládeže Větrník, Liberec</t>
  </si>
  <si>
    <t>Gymnázium a Sportovní gymnázium, Jablonec nad Nisou</t>
  </si>
  <si>
    <t>Střední průmyslová škola strojní a elektrotechnická a Vyšší odborná škola, Liberec 1</t>
  </si>
  <si>
    <t>Obchodní a hotelová škola, s.r.o., Brno</t>
  </si>
  <si>
    <t>Integrační školní centrum Prointepo, s.r.o., Hradec Králové</t>
  </si>
  <si>
    <t>Střední odborná škola technická a střední odborné učiliště, Louny</t>
  </si>
  <si>
    <t>Základní škola Děčín II</t>
  </si>
  <si>
    <t>Svět vzdělávání - síť místních center celoživotního vzdělávání, Ostrava - Slezská Ostrava</t>
  </si>
  <si>
    <t>Vysoká škola podnikání, a.s., Ostrava - Slezská Ostrava</t>
  </si>
  <si>
    <t>Základní škola,Přibyslav</t>
  </si>
  <si>
    <t>Vyšší odborná škola a Střední průmyslová škola, Varnsdorf</t>
  </si>
  <si>
    <t>Střední průmyslová škola stavební, Liberec</t>
  </si>
  <si>
    <t>Česko-anglické gymnázium, České Budějovice</t>
  </si>
  <si>
    <t>OA a ISŠ obchodu a služeb, Havlíčkův Brod</t>
  </si>
  <si>
    <t>Vyšší odborná škola, Střední pedagogická škola a Obchodní akademie v Mostě</t>
  </si>
  <si>
    <t>Genesia, o.s., Most</t>
  </si>
  <si>
    <t>ASISTA, s.r.o., Most</t>
  </si>
  <si>
    <t>Střední odborné učiliště  stavební, Odborné učiliště a Učiliště, Karlovy Vary</t>
  </si>
  <si>
    <t>Mesada, Písek</t>
  </si>
  <si>
    <t>Základní škola, Byšice</t>
  </si>
  <si>
    <t>Klub ekologické výchovy, Praha</t>
  </si>
  <si>
    <t>Obchodní akademie, Olomouc</t>
  </si>
  <si>
    <t>Základní škola, Krásná Lípa</t>
  </si>
  <si>
    <t>Základní škola J.A. Komenského, Lysá nad Labem</t>
  </si>
  <si>
    <t>Základní škola a mateřská škola,Lipová-Lázně</t>
  </si>
  <si>
    <t>Občanské sdružení EURION, Brno</t>
  </si>
  <si>
    <t>Junior team CZ, o.s., Brno</t>
  </si>
  <si>
    <t>Střední zahradnická škola, Střední zemědělská škola A.E. Komerse a SOU, Děčín</t>
  </si>
  <si>
    <t>Fakta v.o.s. vzdělávací zařízení, Žďár nad Sázavou</t>
  </si>
  <si>
    <t>SHŠ, Praha</t>
  </si>
  <si>
    <t>Střední odborné učiliště společného stravování a odborné učiliště, Ostrava - Hrabůvka</t>
  </si>
  <si>
    <t>Cyrilometodějské gymnasium, Prostějov</t>
  </si>
  <si>
    <t>ZŠ Na Výsluní, Brandýs nad labem - Stará Boleslav</t>
  </si>
  <si>
    <t xml:space="preserve">Dům dětí a mládeže, Ústí nad Labem </t>
  </si>
  <si>
    <t>Humanitas-Profes, o.p.s., Praha</t>
  </si>
  <si>
    <t>Step by step ČR, o.s., Praha</t>
  </si>
  <si>
    <t>Obchodní akademie a obchodní škola, Ústí nad Labem</t>
  </si>
  <si>
    <t>Střední odborné učiliště zeměděské a odborné učiliště, Loukov u Mnichova Hradiště</t>
  </si>
  <si>
    <t>VOŠ SPŠ, Děčín</t>
  </si>
  <si>
    <t>Střední zdravotnická škola, Děčín</t>
  </si>
  <si>
    <t>Obchodní akademie, Děčín</t>
  </si>
  <si>
    <t>Duha, Praha</t>
  </si>
  <si>
    <t>ZŠ Integra, Vsetín</t>
  </si>
  <si>
    <t>ENNEA ČR, o.p.s., Liberec</t>
  </si>
  <si>
    <t>ZŠ Marie Curie Sklodowské, Jáchymov</t>
  </si>
  <si>
    <t>Středisko služeb školám Zlínského kraje, Uherské Hradiště</t>
  </si>
  <si>
    <t>SSOŠ pro podnikatele Delta, s.r.o., Pardubice</t>
  </si>
  <si>
    <t>EU Forum, o.s., Praha</t>
  </si>
  <si>
    <t>SOŠ stavební, SOU stavební a Učiliště, Rybitví</t>
  </si>
  <si>
    <t>Střední zdravotnická škola, Kroměříž</t>
  </si>
  <si>
    <t>Academia IREAS, o.p.s., Praha</t>
  </si>
  <si>
    <t>Zvláštní škola, Lanškroun</t>
  </si>
  <si>
    <t>Rentel a.s., Praha</t>
  </si>
  <si>
    <t>ZŠ Josefa Kajetána Tyla, Písek</t>
  </si>
  <si>
    <t>VŠ finanční a správní, Praha</t>
  </si>
  <si>
    <t>ZŠ, Jablonec nad Nisou</t>
  </si>
  <si>
    <t>Sdružení TEREZA, Praha</t>
  </si>
  <si>
    <t>International Education and Consultation centre, o.p.s., Moravské Budějovice</t>
  </si>
  <si>
    <t>Velký vůz, občanské sdružení pro rozvoj osobnosti, Praha</t>
  </si>
  <si>
    <t>Gymnázium olympijských nadějí, České Budějovice</t>
  </si>
  <si>
    <t>ZŠ J. A. Komenského, Karlovy Vary - Drahovice</t>
  </si>
  <si>
    <t>Institut evropské demokracie, Praha</t>
  </si>
  <si>
    <t>Krajský úřad kraje Vysočina Odbor školství, mládeže a sportu, Jihlava</t>
  </si>
  <si>
    <t>S-comp centre CZ s.r. o., Praha</t>
  </si>
  <si>
    <t>Etické fórum České republiky, Praha</t>
  </si>
  <si>
    <t>Starokatolická církev v ČR, Praha</t>
  </si>
  <si>
    <t>Sdružení středisek ekologické výchovy Pavučina, Praha</t>
  </si>
  <si>
    <t>AGNES, o.s., Praha</t>
  </si>
  <si>
    <t>Nová škola, o.p.s., Praha</t>
  </si>
  <si>
    <t>Evropský institut pro rozvoj lidských zdrojů, Liberec</t>
  </si>
  <si>
    <t>VOŠ sociální, o.p.s., Jihlava</t>
  </si>
  <si>
    <t>Step by Step Česká republika o.s., Úvaly</t>
  </si>
  <si>
    <t>EduArt, občanské sdružení, Praha</t>
  </si>
  <si>
    <t>Univerzita J. E. Purkyně, Ústí nad Labem</t>
  </si>
  <si>
    <t>Asociace pedagogů základního školství ČR, Praha</t>
  </si>
  <si>
    <t>White Light 1., o.s., Ústí nad Labem</t>
  </si>
  <si>
    <t>Asociace ředitelů středních zdravotnických škol Čech, Moravy a Slezska, Trutnov</t>
  </si>
  <si>
    <t>Střední odborná škola cestovního ruchu, s.r.o., Pardubice</t>
  </si>
  <si>
    <t>Základní škola a mateřská škola, Lipová-Lázně</t>
  </si>
  <si>
    <t>Základní škola, Přibyslav</t>
  </si>
  <si>
    <t>Základní škola SNP, Hradec Králové</t>
  </si>
  <si>
    <t>SOŠ a SOU, Šumperk</t>
  </si>
  <si>
    <t>Obchodní akademie a Hotelová škola, Turnov</t>
  </si>
  <si>
    <t>Moravskoslezský kraj - Odbor školství, mládeže a sportu, Ostrava</t>
  </si>
  <si>
    <t>Integrovaná střední škola obchodní, České Budějovice</t>
  </si>
  <si>
    <t>SOŠ a SOU spojů, Tábor</t>
  </si>
  <si>
    <t>Střední odborná škola a Střední odborné učiliště - Centrum odborné přípravy, Sezimovo Ústí</t>
  </si>
  <si>
    <t>Střední uměleckoprůmyslová škola, Uherské Hradiště</t>
  </si>
  <si>
    <t>Pedagogicko- psychologická poradna, Strakonice</t>
  </si>
  <si>
    <t>Prázdninová škola Lipnice, Praha</t>
  </si>
  <si>
    <t>Moravskoslezský kraj, Ostrava</t>
  </si>
  <si>
    <t>Speciální školy, Ústí nad Labem</t>
  </si>
  <si>
    <t>přiděleno ke zpracování ref. 27</t>
  </si>
  <si>
    <t>Suma</t>
  </si>
  <si>
    <t>Suma bez vyřazených projektů</t>
  </si>
  <si>
    <t>738 01</t>
  </si>
  <si>
    <t>Frýdek - Místek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</si>
</sst>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39"/>
      <name val="Arial"/>
      <family val="2"/>
    </font>
    <font>
      <b/>
      <sz val="10"/>
      <name val="Arial CE"/>
      <family val="2"/>
    </font>
    <font>
      <b/>
      <sz val="10"/>
      <color indexed="8"/>
      <name val="Arial CE"/>
      <family val="0"/>
    </font>
    <font>
      <b/>
      <sz val="10"/>
      <color indexed="9"/>
      <name val="Arial CE"/>
      <family val="2"/>
    </font>
    <font>
      <sz val="10"/>
      <color indexed="9"/>
      <name val="Arial"/>
      <family val="0"/>
    </font>
    <font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9"/>
      <color indexed="8"/>
      <name val="Arial CE"/>
      <family val="0"/>
    </font>
    <font>
      <sz val="9"/>
      <color indexed="10"/>
      <name val="Arial CE"/>
      <family val="0"/>
    </font>
    <font>
      <sz val="9"/>
      <color indexed="9"/>
      <name val="Arial CE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 CE"/>
      <family val="2"/>
    </font>
    <font>
      <sz val="8"/>
      <name val="Arial CE"/>
      <family val="0"/>
    </font>
    <font>
      <sz val="8"/>
      <color indexed="8"/>
      <name val="Arial CE"/>
      <family val="0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2" xfId="0" applyFont="1" applyFill="1" applyBorder="1" applyAlignment="1">
      <alignment/>
    </xf>
    <xf numFmtId="1" fontId="4" fillId="3" borderId="1" xfId="0" applyNumberFormat="1" applyFont="1" applyFill="1" applyBorder="1" applyAlignment="1">
      <alignment horizontal="center"/>
    </xf>
    <xf numFmtId="18" fontId="4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justify" vertical="top"/>
    </xf>
    <xf numFmtId="0" fontId="7" fillId="2" borderId="5" xfId="0" applyFont="1" applyFill="1" applyBorder="1" applyAlignment="1">
      <alignment vertical="top" wrapText="1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Fill="1" applyBorder="1" applyAlignment="1">
      <alignment/>
    </xf>
    <xf numFmtId="0" fontId="7" fillId="6" borderId="9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8" fillId="3" borderId="10" xfId="0" applyFont="1" applyFill="1" applyBorder="1" applyAlignment="1">
      <alignment vertical="top" wrapText="1"/>
    </xf>
    <xf numFmtId="4" fontId="7" fillId="3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4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vertical="top" wrapText="1"/>
    </xf>
    <xf numFmtId="4" fontId="7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0" fillId="3" borderId="1" xfId="0" applyFill="1" applyBorder="1" applyAlignment="1">
      <alignment/>
    </xf>
    <xf numFmtId="0" fontId="9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left" vertical="top"/>
    </xf>
    <xf numFmtId="0" fontId="9" fillId="7" borderId="10" xfId="0" applyFont="1" applyFill="1" applyBorder="1" applyAlignment="1">
      <alignment vertical="top" wrapText="1"/>
    </xf>
    <xf numFmtId="4" fontId="9" fillId="7" borderId="1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/>
    </xf>
    <xf numFmtId="0" fontId="10" fillId="7" borderId="0" xfId="0" applyFont="1" applyFill="1" applyAlignment="1">
      <alignment/>
    </xf>
    <xf numFmtId="4" fontId="7" fillId="0" borderId="1" xfId="0" applyNumberFormat="1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left" vertical="top"/>
    </xf>
    <xf numFmtId="0" fontId="9" fillId="7" borderId="9" xfId="0" applyFont="1" applyFill="1" applyBorder="1" applyAlignment="1">
      <alignment horizontal="center" vertical="center"/>
    </xf>
    <xf numFmtId="3" fontId="11" fillId="0" borderId="0" xfId="0" applyNumberFormat="1" applyFont="1" applyFill="1" applyAlignment="1">
      <alignment/>
    </xf>
    <xf numFmtId="0" fontId="7" fillId="0" borderId="3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vertical="top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top"/>
    </xf>
    <xf numFmtId="0" fontId="8" fillId="0" borderId="12" xfId="0" applyFont="1" applyBorder="1" applyAlignment="1">
      <alignment vertical="top" wrapText="1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top" wrapText="1"/>
    </xf>
    <xf numFmtId="0" fontId="7" fillId="0" borderId="9" xfId="0" applyFont="1" applyFill="1" applyBorder="1" applyAlignment="1">
      <alignment horizontal="left" vertical="top"/>
    </xf>
    <xf numFmtId="4" fontId="7" fillId="0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/>
    </xf>
    <xf numFmtId="0" fontId="8" fillId="0" borderId="1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4" fontId="7" fillId="0" borderId="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4" fontId="4" fillId="0" borderId="6" xfId="0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12" fillId="2" borderId="11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justify" vertical="top"/>
    </xf>
    <xf numFmtId="0" fontId="12" fillId="2" borderId="11" xfId="0" applyFont="1" applyFill="1" applyBorder="1" applyAlignment="1">
      <alignment vertical="top" wrapText="1"/>
    </xf>
    <xf numFmtId="0" fontId="12" fillId="2" borderId="13" xfId="0" applyFont="1" applyFill="1" applyBorder="1" applyAlignment="1">
      <alignment horizontal="justify" vertical="top"/>
    </xf>
    <xf numFmtId="0" fontId="12" fillId="2" borderId="13" xfId="0" applyFont="1" applyFill="1" applyBorder="1" applyAlignment="1">
      <alignment vertical="top" wrapText="1"/>
    </xf>
    <xf numFmtId="0" fontId="12" fillId="2" borderId="3" xfId="0" applyFont="1" applyFill="1" applyBorder="1" applyAlignment="1">
      <alignment vertical="top" wrapText="1"/>
    </xf>
    <xf numFmtId="0" fontId="13" fillId="0" borderId="0" xfId="0" applyFont="1" applyAlignment="1">
      <alignment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top"/>
    </xf>
    <xf numFmtId="14" fontId="13" fillId="0" borderId="17" xfId="0" applyNumberFormat="1" applyFont="1" applyBorder="1" applyAlignment="1">
      <alignment horizontal="left" vertical="top"/>
    </xf>
    <xf numFmtId="0" fontId="14" fillId="0" borderId="17" xfId="0" applyFont="1" applyBorder="1" applyAlignment="1">
      <alignment horizontal="left" vertical="top" wrapText="1"/>
    </xf>
    <xf numFmtId="0" fontId="14" fillId="0" borderId="17" xfId="0" applyFont="1" applyBorder="1" applyAlignment="1">
      <alignment vertical="top" wrapText="1"/>
    </xf>
    <xf numFmtId="0" fontId="13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/>
    </xf>
    <xf numFmtId="4" fontId="13" fillId="0" borderId="17" xfId="0" applyNumberFormat="1" applyFont="1" applyFill="1" applyBorder="1" applyAlignment="1">
      <alignment horizontal="center" vertical="center"/>
    </xf>
    <xf numFmtId="4" fontId="13" fillId="8" borderId="17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vertical="top" wrapText="1"/>
    </xf>
    <xf numFmtId="0" fontId="13" fillId="0" borderId="0" xfId="0" applyFont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top"/>
    </xf>
    <xf numFmtId="14" fontId="13" fillId="0" borderId="1" xfId="0" applyNumberFormat="1" applyFont="1" applyBorder="1" applyAlignment="1">
      <alignment horizontal="left" vertical="top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/>
    </xf>
    <xf numFmtId="4" fontId="13" fillId="0" borderId="1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vertical="top" wrapText="1"/>
    </xf>
    <xf numFmtId="4" fontId="13" fillId="8" borderId="1" xfId="0" applyNumberFormat="1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vertical="top" wrapText="1"/>
    </xf>
    <xf numFmtId="0" fontId="14" fillId="9" borderId="20" xfId="0" applyFont="1" applyFill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10" borderId="19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left" vertical="top"/>
    </xf>
    <xf numFmtId="14" fontId="13" fillId="10" borderId="1" xfId="0" applyNumberFormat="1" applyFont="1" applyFill="1" applyBorder="1" applyAlignment="1">
      <alignment horizontal="left" vertical="top"/>
    </xf>
    <xf numFmtId="0" fontId="14" fillId="10" borderId="1" xfId="0" applyFont="1" applyFill="1" applyBorder="1" applyAlignment="1">
      <alignment vertical="top" wrapText="1"/>
    </xf>
    <xf numFmtId="0" fontId="13" fillId="10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vertical="top" wrapText="1"/>
    </xf>
    <xf numFmtId="0" fontId="13" fillId="10" borderId="1" xfId="0" applyFont="1" applyFill="1" applyBorder="1" applyAlignment="1">
      <alignment/>
    </xf>
    <xf numFmtId="4" fontId="13" fillId="10" borderId="1" xfId="0" applyNumberFormat="1" applyFont="1" applyFill="1" applyBorder="1" applyAlignment="1">
      <alignment horizontal="center" vertical="center"/>
    </xf>
    <xf numFmtId="0" fontId="14" fillId="10" borderId="20" xfId="0" applyFont="1" applyFill="1" applyBorder="1" applyAlignment="1">
      <alignment vertical="top" wrapText="1"/>
    </xf>
    <xf numFmtId="0" fontId="13" fillId="9" borderId="1" xfId="0" applyFont="1" applyFill="1" applyBorder="1" applyAlignment="1">
      <alignment horizontal="left" vertical="top"/>
    </xf>
    <xf numFmtId="4" fontId="13" fillId="9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vertical="center" wrapText="1"/>
    </xf>
    <xf numFmtId="0" fontId="14" fillId="0" borderId="1" xfId="0" applyFont="1" applyBorder="1" applyAlignment="1">
      <alignment horizontal="justify" vertical="top" wrapText="1"/>
    </xf>
    <xf numFmtId="3" fontId="13" fillId="0" borderId="1" xfId="0" applyNumberFormat="1" applyFont="1" applyBorder="1" applyAlignment="1">
      <alignment horizontal="left" vertical="top"/>
    </xf>
    <xf numFmtId="0" fontId="15" fillId="0" borderId="1" xfId="0" applyFont="1" applyBorder="1" applyAlignment="1">
      <alignment/>
    </xf>
    <xf numFmtId="4" fontId="13" fillId="3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top"/>
    </xf>
    <xf numFmtId="0" fontId="13" fillId="3" borderId="1" xfId="0" applyFont="1" applyFill="1" applyBorder="1" applyAlignment="1">
      <alignment/>
    </xf>
    <xf numFmtId="0" fontId="13" fillId="0" borderId="19" xfId="0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left" vertical="top"/>
    </xf>
    <xf numFmtId="0" fontId="14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/>
    </xf>
    <xf numFmtId="0" fontId="14" fillId="0" borderId="2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6" fillId="10" borderId="1" xfId="0" applyFont="1" applyFill="1" applyBorder="1" applyAlignment="1">
      <alignment/>
    </xf>
    <xf numFmtId="0" fontId="13" fillId="10" borderId="0" xfId="0" applyFont="1" applyFill="1" applyAlignment="1">
      <alignment/>
    </xf>
    <xf numFmtId="0" fontId="16" fillId="0" borderId="1" xfId="0" applyFont="1" applyFill="1" applyBorder="1" applyAlignment="1">
      <alignment horizontal="center"/>
    </xf>
    <xf numFmtId="3" fontId="13" fillId="0" borderId="1" xfId="0" applyNumberFormat="1" applyFont="1" applyBorder="1" applyAlignment="1">
      <alignment/>
    </xf>
    <xf numFmtId="0" fontId="16" fillId="0" borderId="1" xfId="0" applyFont="1" applyFill="1" applyBorder="1" applyAlignment="1">
      <alignment/>
    </xf>
    <xf numFmtId="4" fontId="14" fillId="9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top"/>
    </xf>
    <xf numFmtId="0" fontId="13" fillId="0" borderId="1" xfId="0" applyFont="1" applyBorder="1" applyAlignment="1">
      <alignment horizontal="left" vertical="top" wrapText="1"/>
    </xf>
    <xf numFmtId="4" fontId="13" fillId="0" borderId="1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 wrapText="1"/>
    </xf>
    <xf numFmtId="14" fontId="13" fillId="0" borderId="11" xfId="0" applyNumberFormat="1" applyFont="1" applyBorder="1" applyAlignment="1">
      <alignment horizontal="left" vertical="top"/>
    </xf>
    <xf numFmtId="0" fontId="14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vertical="top" wrapText="1"/>
    </xf>
    <xf numFmtId="0" fontId="15" fillId="0" borderId="11" xfId="0" applyFont="1" applyBorder="1" applyAlignment="1">
      <alignment/>
    </xf>
    <xf numFmtId="0" fontId="13" fillId="0" borderId="11" xfId="0" applyFont="1" applyBorder="1" applyAlignment="1">
      <alignment/>
    </xf>
    <xf numFmtId="4" fontId="13" fillId="0" borderId="11" xfId="0" applyNumberFormat="1" applyFont="1" applyFill="1" applyBorder="1" applyAlignment="1">
      <alignment horizontal="center" vertical="center"/>
    </xf>
    <xf numFmtId="0" fontId="14" fillId="0" borderId="22" xfId="0" applyFont="1" applyBorder="1" applyAlignment="1">
      <alignment vertical="top" wrapText="1"/>
    </xf>
    <xf numFmtId="4" fontId="13" fillId="0" borderId="1" xfId="0" applyNumberFormat="1" applyFont="1" applyBorder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top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4" fontId="13" fillId="0" borderId="0" xfId="0" applyNumberFormat="1" applyFont="1" applyAlignment="1">
      <alignment/>
    </xf>
    <xf numFmtId="4" fontId="13" fillId="0" borderId="0" xfId="0" applyNumberFormat="1" applyFont="1" applyAlignment="1">
      <alignment vertical="top" wrapText="1"/>
    </xf>
    <xf numFmtId="4" fontId="13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/>
    </xf>
    <xf numFmtId="0" fontId="20" fillId="2" borderId="11" xfId="0" applyFont="1" applyFill="1" applyBorder="1" applyAlignment="1">
      <alignment vertical="top" wrapText="1"/>
    </xf>
    <xf numFmtId="3" fontId="1" fillId="0" borderId="0" xfId="0" applyNumberFormat="1" applyFont="1" applyAlignment="1">
      <alignment/>
    </xf>
    <xf numFmtId="0" fontId="20" fillId="2" borderId="11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vertical="top" wrapText="1"/>
    </xf>
    <xf numFmtId="3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vertical="top" wrapText="1"/>
    </xf>
    <xf numFmtId="0" fontId="21" fillId="0" borderId="19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top" wrapText="1"/>
    </xf>
    <xf numFmtId="0" fontId="22" fillId="0" borderId="20" xfId="0" applyFont="1" applyBorder="1" applyAlignment="1">
      <alignment vertical="top" wrapText="1"/>
    </xf>
    <xf numFmtId="0" fontId="21" fillId="0" borderId="20" xfId="0" applyFont="1" applyBorder="1" applyAlignment="1">
      <alignment vertical="top" wrapText="1"/>
    </xf>
    <xf numFmtId="0" fontId="21" fillId="0" borderId="1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top" wrapText="1"/>
    </xf>
    <xf numFmtId="0" fontId="22" fillId="0" borderId="20" xfId="0" applyFont="1" applyFill="1" applyBorder="1" applyAlignment="1">
      <alignment vertical="top"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1" fillId="9" borderId="1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9" borderId="1" xfId="0" applyFont="1" applyFill="1" applyBorder="1" applyAlignment="1">
      <alignment vertical="top" wrapText="1"/>
    </xf>
    <xf numFmtId="0" fontId="21" fillId="10" borderId="19" xfId="0" applyFont="1" applyFill="1" applyBorder="1" applyAlignment="1">
      <alignment horizontal="center" vertical="center"/>
    </xf>
    <xf numFmtId="0" fontId="21" fillId="10" borderId="1" xfId="0" applyFont="1" applyFill="1" applyBorder="1" applyAlignment="1">
      <alignment horizontal="center" vertical="center"/>
    </xf>
    <xf numFmtId="0" fontId="21" fillId="10" borderId="1" xfId="0" applyFont="1" applyFill="1" applyBorder="1" applyAlignment="1">
      <alignment vertical="top" wrapText="1"/>
    </xf>
    <xf numFmtId="0" fontId="22" fillId="10" borderId="20" xfId="0" applyFont="1" applyFill="1" applyBorder="1" applyAlignment="1">
      <alignment vertical="top" wrapText="1"/>
    </xf>
    <xf numFmtId="0" fontId="22" fillId="9" borderId="20" xfId="0" applyFont="1" applyFill="1" applyBorder="1" applyAlignment="1">
      <alignment vertical="top" wrapText="1"/>
    </xf>
    <xf numFmtId="0" fontId="21" fillId="0" borderId="2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top" wrapText="1"/>
    </xf>
    <xf numFmtId="0" fontId="22" fillId="0" borderId="22" xfId="0" applyFont="1" applyBorder="1" applyAlignment="1">
      <alignment vertical="top" wrapText="1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" fontId="21" fillId="0" borderId="0" xfId="0" applyNumberFormat="1" applyFont="1" applyAlignment="1">
      <alignment/>
    </xf>
    <xf numFmtId="0" fontId="21" fillId="0" borderId="0" xfId="0" applyFont="1" applyAlignment="1">
      <alignment vertical="top" wrapText="1"/>
    </xf>
    <xf numFmtId="4" fontId="21" fillId="0" borderId="0" xfId="0" applyNumberFormat="1" applyFont="1" applyAlignment="1">
      <alignment vertical="top" wrapText="1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top" wrapText="1"/>
    </xf>
    <xf numFmtId="0" fontId="20" fillId="2" borderId="13" xfId="0" applyFont="1" applyFill="1" applyBorder="1" applyAlignment="1">
      <alignment horizontal="justify" vertical="top" wrapText="1"/>
    </xf>
    <xf numFmtId="0" fontId="22" fillId="0" borderId="23" xfId="0" applyFont="1" applyBorder="1" applyAlignment="1">
      <alignment vertical="top" wrapText="1"/>
    </xf>
    <xf numFmtId="0" fontId="21" fillId="0" borderId="23" xfId="0" applyFont="1" applyBorder="1" applyAlignment="1">
      <alignment vertical="top" wrapText="1"/>
    </xf>
    <xf numFmtId="0" fontId="22" fillId="9" borderId="23" xfId="0" applyFont="1" applyFill="1" applyBorder="1" applyAlignment="1">
      <alignment vertical="top" wrapText="1"/>
    </xf>
    <xf numFmtId="0" fontId="22" fillId="0" borderId="23" xfId="0" applyFont="1" applyFill="1" applyBorder="1" applyAlignment="1">
      <alignment vertical="top" wrapText="1"/>
    </xf>
    <xf numFmtId="0" fontId="1" fillId="0" borderId="1" xfId="0" applyFont="1" applyBorder="1" applyAlignment="1">
      <alignment/>
    </xf>
    <xf numFmtId="3" fontId="1" fillId="0" borderId="16" xfId="0" applyNumberFormat="1" applyFont="1" applyBorder="1" applyAlignment="1">
      <alignment horizontal="center" wrapText="1"/>
    </xf>
    <xf numFmtId="0" fontId="1" fillId="0" borderId="17" xfId="0" applyFont="1" applyBorder="1" applyAlignment="1">
      <alignment wrapText="1"/>
    </xf>
    <xf numFmtId="0" fontId="1" fillId="0" borderId="18" xfId="0" applyFont="1" applyFill="1" applyBorder="1" applyAlignment="1">
      <alignment wrapText="1"/>
    </xf>
    <xf numFmtId="3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/>
    </xf>
    <xf numFmtId="3" fontId="1" fillId="0" borderId="2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25" xfId="0" applyFont="1" applyBorder="1" applyAlignment="1">
      <alignment/>
    </xf>
    <xf numFmtId="0" fontId="21" fillId="2" borderId="11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justify" vertical="top" wrapText="1"/>
    </xf>
    <xf numFmtId="0" fontId="21" fillId="2" borderId="13" xfId="0" applyFont="1" applyFill="1" applyBorder="1" applyAlignment="1">
      <alignment vertical="top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1" fillId="11" borderId="0" xfId="0" applyNumberFormat="1" applyFont="1" applyFill="1" applyAlignment="1">
      <alignment/>
    </xf>
    <xf numFmtId="3" fontId="1" fillId="0" borderId="19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0" fontId="4" fillId="0" borderId="0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/>
    </xf>
    <xf numFmtId="0" fontId="23" fillId="0" borderId="0" xfId="0" applyFont="1" applyAlignment="1">
      <alignment/>
    </xf>
    <xf numFmtId="0" fontId="4" fillId="0" borderId="0" xfId="0" applyFont="1" applyBorder="1" applyAlignment="1">
      <alignment/>
    </xf>
    <xf numFmtId="4" fontId="4" fillId="2" borderId="1" xfId="0" applyNumberFormat="1" applyFont="1" applyFill="1" applyBorder="1" applyAlignment="1">
      <alignment wrapText="1"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justify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center"/>
    </xf>
    <xf numFmtId="4" fontId="0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0" fontId="24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emf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emf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57150</xdr:rowOff>
    </xdr:from>
    <xdr:to>
      <xdr:col>1</xdr:col>
      <xdr:colOff>1085850</xdr:colOff>
      <xdr:row>4</xdr:row>
      <xdr:rowOff>142875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95425" y="57150"/>
          <a:ext cx="1038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1485900</xdr:colOff>
      <xdr:row>0</xdr:row>
      <xdr:rowOff>66675</xdr:rowOff>
    </xdr:from>
    <xdr:to>
      <xdr:col>1</xdr:col>
      <xdr:colOff>2486025</xdr:colOff>
      <xdr:row>4</xdr:row>
      <xdr:rowOff>152400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33700" y="66675"/>
          <a:ext cx="1000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2771775</xdr:colOff>
      <xdr:row>0</xdr:row>
      <xdr:rowOff>47625</xdr:rowOff>
    </xdr:from>
    <xdr:to>
      <xdr:col>2</xdr:col>
      <xdr:colOff>895350</xdr:colOff>
      <xdr:row>4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9575" y="47625"/>
          <a:ext cx="1019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1362075</xdr:colOff>
      <xdr:row>0</xdr:row>
      <xdr:rowOff>47625</xdr:rowOff>
    </xdr:from>
    <xdr:to>
      <xdr:col>2</xdr:col>
      <xdr:colOff>2400300</xdr:colOff>
      <xdr:row>4</xdr:row>
      <xdr:rowOff>133350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705475" y="47625"/>
          <a:ext cx="1038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1514475</xdr:colOff>
      <xdr:row>0</xdr:row>
      <xdr:rowOff>47625</xdr:rowOff>
    </xdr:from>
    <xdr:to>
      <xdr:col>1</xdr:col>
      <xdr:colOff>876300</xdr:colOff>
      <xdr:row>4</xdr:row>
      <xdr:rowOff>133350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14475" y="47625"/>
          <a:ext cx="1038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1181100</xdr:colOff>
      <xdr:row>0</xdr:row>
      <xdr:rowOff>57150</xdr:rowOff>
    </xdr:from>
    <xdr:to>
      <xdr:col>1</xdr:col>
      <xdr:colOff>2181225</xdr:colOff>
      <xdr:row>4</xdr:row>
      <xdr:rowOff>142875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57150"/>
          <a:ext cx="1000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2400300</xdr:colOff>
      <xdr:row>0</xdr:row>
      <xdr:rowOff>76200</xdr:rowOff>
    </xdr:from>
    <xdr:to>
      <xdr:col>2</xdr:col>
      <xdr:colOff>942975</xdr:colOff>
      <xdr:row>5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76700" y="76200"/>
          <a:ext cx="1019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1228725</xdr:colOff>
      <xdr:row>0</xdr:row>
      <xdr:rowOff>66675</xdr:rowOff>
    </xdr:from>
    <xdr:to>
      <xdr:col>3</xdr:col>
      <xdr:colOff>180975</xdr:colOff>
      <xdr:row>4</xdr:row>
      <xdr:rowOff>152400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381625" y="66675"/>
          <a:ext cx="1038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3"/>
  <sheetViews>
    <sheetView workbookViewId="0" topLeftCell="A1">
      <selection activeCell="F3" sqref="A1:F16384"/>
    </sheetView>
  </sheetViews>
  <sheetFormatPr defaultColWidth="9.140625" defaultRowHeight="12.75"/>
  <cols>
    <col min="1" max="2" width="9.7109375" style="19" customWidth="1"/>
    <col min="3" max="4" width="12.421875" style="4" customWidth="1"/>
    <col min="5" max="5" width="12.140625" style="20" customWidth="1"/>
    <col min="6" max="6" width="10.7109375" style="19" customWidth="1"/>
    <col min="7" max="7" width="11.421875" style="0" bestFit="1" customWidth="1"/>
    <col min="8" max="8" width="12.140625" style="0" customWidth="1"/>
    <col min="9" max="9" width="12.57421875" style="0" customWidth="1"/>
    <col min="10" max="10" width="11.00390625" style="0" customWidth="1"/>
  </cols>
  <sheetData>
    <row r="1" spans="1:6" ht="12.75">
      <c r="A1" s="278" t="s">
        <v>1006</v>
      </c>
      <c r="B1" s="278"/>
      <c r="C1" s="279"/>
      <c r="D1" s="279"/>
      <c r="E1" s="279"/>
      <c r="F1" s="279"/>
    </row>
    <row r="2" spans="1:6" ht="12.75">
      <c r="A2" s="279"/>
      <c r="B2" s="279"/>
      <c r="C2" s="279"/>
      <c r="D2" s="279"/>
      <c r="E2" s="279"/>
      <c r="F2" s="279"/>
    </row>
    <row r="3" spans="1:9" ht="25.5">
      <c r="A3" s="1" t="s">
        <v>1007</v>
      </c>
      <c r="B3" s="1" t="s">
        <v>1007</v>
      </c>
      <c r="C3" s="2" t="s">
        <v>1008</v>
      </c>
      <c r="D3" s="2" t="s">
        <v>1009</v>
      </c>
      <c r="E3" s="3" t="s">
        <v>1010</v>
      </c>
      <c r="F3" s="3" t="s">
        <v>1011</v>
      </c>
      <c r="G3" s="4" t="s">
        <v>1012</v>
      </c>
      <c r="H3" s="5" t="s">
        <v>1013</v>
      </c>
      <c r="I3" s="4" t="s">
        <v>1014</v>
      </c>
    </row>
    <row r="4" spans="1:9" ht="12.75">
      <c r="A4" s="6">
        <v>2</v>
      </c>
      <c r="B4" s="7" t="s">
        <v>1015</v>
      </c>
      <c r="C4" s="8">
        <v>57</v>
      </c>
      <c r="D4" s="9">
        <v>85</v>
      </c>
      <c r="E4" s="10">
        <v>64</v>
      </c>
      <c r="F4" s="11">
        <v>60.5</v>
      </c>
      <c r="I4">
        <f aca="true" t="shared" si="0" ref="I4:I67">AVERAGE(D4,E4)</f>
        <v>74.5</v>
      </c>
    </row>
    <row r="5" spans="1:9" ht="12.75">
      <c r="A5" s="12">
        <v>3</v>
      </c>
      <c r="B5" s="12" t="s">
        <v>1016</v>
      </c>
      <c r="C5" s="9">
        <v>83</v>
      </c>
      <c r="D5" s="9">
        <v>80</v>
      </c>
      <c r="E5" s="9" t="s">
        <v>1017</v>
      </c>
      <c r="F5" s="9">
        <v>81.5</v>
      </c>
      <c r="G5">
        <f aca="true" t="shared" si="1" ref="G5:G68">AVERAGE(C5:D5)</f>
        <v>81.5</v>
      </c>
      <c r="H5">
        <f aca="true" t="shared" si="2" ref="H5:H68">AVERAGE(C5,E5)</f>
        <v>83</v>
      </c>
      <c r="I5">
        <f t="shared" si="0"/>
        <v>80</v>
      </c>
    </row>
    <row r="6" spans="1:9" ht="12.75">
      <c r="A6" s="12">
        <v>4</v>
      </c>
      <c r="B6" s="12" t="s">
        <v>1018</v>
      </c>
      <c r="C6" s="9">
        <v>92</v>
      </c>
      <c r="D6" s="9">
        <v>87</v>
      </c>
      <c r="E6" s="9" t="s">
        <v>1017</v>
      </c>
      <c r="F6" s="9">
        <v>89.5</v>
      </c>
      <c r="G6">
        <f t="shared" si="1"/>
        <v>89.5</v>
      </c>
      <c r="H6">
        <f t="shared" si="2"/>
        <v>92</v>
      </c>
      <c r="I6">
        <f t="shared" si="0"/>
        <v>87</v>
      </c>
    </row>
    <row r="7" spans="1:9" ht="12.75">
      <c r="A7" s="12">
        <v>5</v>
      </c>
      <c r="B7" s="12" t="s">
        <v>1019</v>
      </c>
      <c r="C7" s="8">
        <v>49</v>
      </c>
      <c r="D7" s="9">
        <v>92</v>
      </c>
      <c r="E7" s="9">
        <v>73</v>
      </c>
      <c r="F7" s="9">
        <v>82.5</v>
      </c>
      <c r="G7">
        <f t="shared" si="1"/>
        <v>70.5</v>
      </c>
      <c r="H7">
        <f t="shared" si="2"/>
        <v>61</v>
      </c>
      <c r="I7">
        <f t="shared" si="0"/>
        <v>82.5</v>
      </c>
    </row>
    <row r="8" spans="1:9" ht="12.75">
      <c r="A8" s="12">
        <v>6</v>
      </c>
      <c r="B8" s="12" t="s">
        <v>1020</v>
      </c>
      <c r="C8" s="9">
        <v>89</v>
      </c>
      <c r="D8" s="9">
        <v>72</v>
      </c>
      <c r="E8" s="9" t="s">
        <v>1017</v>
      </c>
      <c r="F8" s="9">
        <v>80.5</v>
      </c>
      <c r="G8">
        <f t="shared" si="1"/>
        <v>80.5</v>
      </c>
      <c r="H8">
        <f t="shared" si="2"/>
        <v>89</v>
      </c>
      <c r="I8">
        <f t="shared" si="0"/>
        <v>72</v>
      </c>
    </row>
    <row r="9" spans="1:9" ht="12.75">
      <c r="A9" s="12">
        <v>7</v>
      </c>
      <c r="B9" s="12" t="s">
        <v>1021</v>
      </c>
      <c r="C9" s="8">
        <v>38</v>
      </c>
      <c r="D9" s="8">
        <v>52</v>
      </c>
      <c r="E9" s="9" t="s">
        <v>1017</v>
      </c>
      <c r="F9" s="11">
        <v>45</v>
      </c>
      <c r="G9">
        <f t="shared" si="1"/>
        <v>45</v>
      </c>
      <c r="H9">
        <f t="shared" si="2"/>
        <v>38</v>
      </c>
      <c r="I9">
        <f t="shared" si="0"/>
        <v>52</v>
      </c>
    </row>
    <row r="10" spans="1:9" ht="12.75">
      <c r="A10" s="12">
        <v>8</v>
      </c>
      <c r="B10" s="12" t="s">
        <v>1022</v>
      </c>
      <c r="C10" s="9">
        <v>86</v>
      </c>
      <c r="D10" s="9">
        <v>67</v>
      </c>
      <c r="E10" s="9" t="s">
        <v>1017</v>
      </c>
      <c r="F10" s="9">
        <v>76.5</v>
      </c>
      <c r="G10">
        <f t="shared" si="1"/>
        <v>76.5</v>
      </c>
      <c r="H10">
        <f t="shared" si="2"/>
        <v>86</v>
      </c>
      <c r="I10">
        <f t="shared" si="0"/>
        <v>67</v>
      </c>
    </row>
    <row r="11" spans="1:9" ht="12.75">
      <c r="A11" s="12">
        <v>10</v>
      </c>
      <c r="B11" s="12" t="s">
        <v>1023</v>
      </c>
      <c r="C11" s="8">
        <v>44</v>
      </c>
      <c r="D11" s="8">
        <v>62</v>
      </c>
      <c r="E11" s="9" t="s">
        <v>1017</v>
      </c>
      <c r="F11" s="11">
        <v>53</v>
      </c>
      <c r="G11">
        <f t="shared" si="1"/>
        <v>53</v>
      </c>
      <c r="H11">
        <f t="shared" si="2"/>
        <v>44</v>
      </c>
      <c r="I11">
        <f t="shared" si="0"/>
        <v>62</v>
      </c>
    </row>
    <row r="12" spans="1:9" ht="12.75">
      <c r="A12" s="12">
        <v>11</v>
      </c>
      <c r="B12" s="12" t="s">
        <v>1024</v>
      </c>
      <c r="C12" s="8">
        <v>41</v>
      </c>
      <c r="D12" s="9">
        <v>72</v>
      </c>
      <c r="E12" s="10">
        <v>56</v>
      </c>
      <c r="F12" s="11">
        <v>48.5</v>
      </c>
      <c r="G12">
        <f t="shared" si="1"/>
        <v>56.5</v>
      </c>
      <c r="H12">
        <f t="shared" si="2"/>
        <v>48.5</v>
      </c>
      <c r="I12">
        <f t="shared" si="0"/>
        <v>64</v>
      </c>
    </row>
    <row r="13" spans="1:9" ht="12.75">
      <c r="A13" s="12">
        <v>12</v>
      </c>
      <c r="B13" s="12" t="s">
        <v>1025</v>
      </c>
      <c r="C13" s="9">
        <v>92</v>
      </c>
      <c r="D13" s="9">
        <v>86</v>
      </c>
      <c r="E13" s="9" t="s">
        <v>1017</v>
      </c>
      <c r="F13" s="9">
        <v>89</v>
      </c>
      <c r="G13">
        <f t="shared" si="1"/>
        <v>89</v>
      </c>
      <c r="H13">
        <f t="shared" si="2"/>
        <v>92</v>
      </c>
      <c r="I13">
        <f t="shared" si="0"/>
        <v>86</v>
      </c>
    </row>
    <row r="14" spans="1:9" ht="12.75">
      <c r="A14" s="12">
        <v>13</v>
      </c>
      <c r="B14" s="12" t="s">
        <v>1026</v>
      </c>
      <c r="C14" s="9">
        <v>94</v>
      </c>
      <c r="D14" s="9">
        <v>88</v>
      </c>
      <c r="E14" s="9" t="s">
        <v>1017</v>
      </c>
      <c r="F14" s="9">
        <v>91</v>
      </c>
      <c r="G14">
        <f t="shared" si="1"/>
        <v>91</v>
      </c>
      <c r="H14">
        <f t="shared" si="2"/>
        <v>94</v>
      </c>
      <c r="I14">
        <f t="shared" si="0"/>
        <v>88</v>
      </c>
    </row>
    <row r="15" spans="1:9" ht="12.75">
      <c r="A15" s="12">
        <v>14</v>
      </c>
      <c r="B15" s="12" t="s">
        <v>1027</v>
      </c>
      <c r="C15" s="9">
        <v>90</v>
      </c>
      <c r="D15" s="8">
        <v>48</v>
      </c>
      <c r="E15" s="10">
        <v>63</v>
      </c>
      <c r="F15" s="11">
        <v>55.5</v>
      </c>
      <c r="G15">
        <f t="shared" si="1"/>
        <v>69</v>
      </c>
      <c r="H15">
        <f t="shared" si="2"/>
        <v>76.5</v>
      </c>
      <c r="I15">
        <f t="shared" si="0"/>
        <v>55.5</v>
      </c>
    </row>
    <row r="16" spans="1:9" ht="12.75">
      <c r="A16" s="12">
        <v>15</v>
      </c>
      <c r="B16" s="12" t="s">
        <v>1028</v>
      </c>
      <c r="C16" s="9">
        <v>81</v>
      </c>
      <c r="D16" s="9">
        <v>89</v>
      </c>
      <c r="E16" s="9" t="s">
        <v>1017</v>
      </c>
      <c r="F16" s="9">
        <v>85</v>
      </c>
      <c r="G16">
        <f t="shared" si="1"/>
        <v>85</v>
      </c>
      <c r="H16">
        <f t="shared" si="2"/>
        <v>81</v>
      </c>
      <c r="I16">
        <f t="shared" si="0"/>
        <v>89</v>
      </c>
    </row>
    <row r="17" spans="1:9" ht="12.75">
      <c r="A17" s="12">
        <v>17</v>
      </c>
      <c r="B17" s="12" t="s">
        <v>1029</v>
      </c>
      <c r="C17" s="9">
        <v>71</v>
      </c>
      <c r="D17" s="9">
        <v>69</v>
      </c>
      <c r="E17" s="9" t="s">
        <v>1017</v>
      </c>
      <c r="F17" s="9">
        <v>70</v>
      </c>
      <c r="G17">
        <f t="shared" si="1"/>
        <v>70</v>
      </c>
      <c r="H17">
        <f t="shared" si="2"/>
        <v>71</v>
      </c>
      <c r="I17">
        <f t="shared" si="0"/>
        <v>69</v>
      </c>
    </row>
    <row r="18" spans="1:9" ht="12.75">
      <c r="A18" s="12">
        <v>18</v>
      </c>
      <c r="B18" s="12" t="s">
        <v>1030</v>
      </c>
      <c r="C18" s="8">
        <v>45</v>
      </c>
      <c r="D18" s="9">
        <v>75</v>
      </c>
      <c r="E18" s="13">
        <v>79</v>
      </c>
      <c r="F18" s="9">
        <v>77</v>
      </c>
      <c r="G18">
        <f t="shared" si="1"/>
        <v>60</v>
      </c>
      <c r="H18">
        <f t="shared" si="2"/>
        <v>62</v>
      </c>
      <c r="I18">
        <f t="shared" si="0"/>
        <v>77</v>
      </c>
    </row>
    <row r="19" spans="1:9" ht="12.75">
      <c r="A19" s="12">
        <v>19</v>
      </c>
      <c r="B19" s="12" t="s">
        <v>1031</v>
      </c>
      <c r="C19" s="8">
        <v>64</v>
      </c>
      <c r="D19" s="8">
        <v>48</v>
      </c>
      <c r="E19" s="9" t="s">
        <v>1017</v>
      </c>
      <c r="F19" s="11">
        <v>56</v>
      </c>
      <c r="G19">
        <f t="shared" si="1"/>
        <v>56</v>
      </c>
      <c r="H19">
        <f t="shared" si="2"/>
        <v>64</v>
      </c>
      <c r="I19">
        <f t="shared" si="0"/>
        <v>48</v>
      </c>
    </row>
    <row r="20" spans="1:9" ht="12.75">
      <c r="A20" s="12">
        <v>20</v>
      </c>
      <c r="B20" s="12" t="s">
        <v>1032</v>
      </c>
      <c r="C20" s="9">
        <v>71</v>
      </c>
      <c r="D20" s="9">
        <v>72</v>
      </c>
      <c r="E20" s="9" t="s">
        <v>1017</v>
      </c>
      <c r="F20" s="9">
        <v>71.5</v>
      </c>
      <c r="G20">
        <f t="shared" si="1"/>
        <v>71.5</v>
      </c>
      <c r="H20">
        <f t="shared" si="2"/>
        <v>71</v>
      </c>
      <c r="I20">
        <f t="shared" si="0"/>
        <v>72</v>
      </c>
    </row>
    <row r="21" spans="1:9" ht="12.75">
      <c r="A21" s="12">
        <v>21</v>
      </c>
      <c r="B21" s="12" t="s">
        <v>1033</v>
      </c>
      <c r="C21" s="8">
        <v>49</v>
      </c>
      <c r="D21" s="8">
        <v>43</v>
      </c>
      <c r="E21" s="9" t="s">
        <v>1017</v>
      </c>
      <c r="F21" s="11">
        <v>46</v>
      </c>
      <c r="G21">
        <f t="shared" si="1"/>
        <v>46</v>
      </c>
      <c r="H21">
        <f t="shared" si="2"/>
        <v>49</v>
      </c>
      <c r="I21">
        <f t="shared" si="0"/>
        <v>43</v>
      </c>
    </row>
    <row r="22" spans="1:9" ht="12.75">
      <c r="A22" s="12">
        <v>22</v>
      </c>
      <c r="B22" s="12" t="s">
        <v>1034</v>
      </c>
      <c r="C22" s="9">
        <v>83</v>
      </c>
      <c r="D22" s="9">
        <v>84</v>
      </c>
      <c r="E22" s="9" t="s">
        <v>1017</v>
      </c>
      <c r="F22" s="9">
        <v>83.5</v>
      </c>
      <c r="G22">
        <f t="shared" si="1"/>
        <v>83.5</v>
      </c>
      <c r="H22">
        <f t="shared" si="2"/>
        <v>83</v>
      </c>
      <c r="I22">
        <f t="shared" si="0"/>
        <v>84</v>
      </c>
    </row>
    <row r="23" spans="1:9" ht="12.75">
      <c r="A23" s="12">
        <v>24</v>
      </c>
      <c r="B23" s="12" t="s">
        <v>1035</v>
      </c>
      <c r="C23" s="9">
        <v>84</v>
      </c>
      <c r="D23" s="8">
        <v>64</v>
      </c>
      <c r="E23" s="9">
        <v>71</v>
      </c>
      <c r="F23" s="9">
        <v>77.5</v>
      </c>
      <c r="G23">
        <f t="shared" si="1"/>
        <v>74</v>
      </c>
      <c r="H23">
        <f t="shared" si="2"/>
        <v>77.5</v>
      </c>
      <c r="I23">
        <f t="shared" si="0"/>
        <v>67.5</v>
      </c>
    </row>
    <row r="24" spans="1:9" ht="12.75">
      <c r="A24" s="12">
        <v>25</v>
      </c>
      <c r="B24" s="12" t="s">
        <v>1036</v>
      </c>
      <c r="C24" s="9">
        <v>84</v>
      </c>
      <c r="D24" s="9">
        <v>79</v>
      </c>
      <c r="E24" s="9" t="s">
        <v>1017</v>
      </c>
      <c r="F24" s="9">
        <v>81.5</v>
      </c>
      <c r="G24">
        <f t="shared" si="1"/>
        <v>81.5</v>
      </c>
      <c r="H24">
        <f t="shared" si="2"/>
        <v>84</v>
      </c>
      <c r="I24">
        <f t="shared" si="0"/>
        <v>79</v>
      </c>
    </row>
    <row r="25" spans="1:9" ht="12.75">
      <c r="A25" s="12">
        <v>26</v>
      </c>
      <c r="B25" s="12" t="s">
        <v>1037</v>
      </c>
      <c r="C25" s="9">
        <v>70</v>
      </c>
      <c r="D25" s="8">
        <v>47</v>
      </c>
      <c r="E25" s="10">
        <v>57</v>
      </c>
      <c r="F25" s="11">
        <v>52</v>
      </c>
      <c r="G25">
        <f t="shared" si="1"/>
        <v>58.5</v>
      </c>
      <c r="H25">
        <f t="shared" si="2"/>
        <v>63.5</v>
      </c>
      <c r="I25">
        <f t="shared" si="0"/>
        <v>52</v>
      </c>
    </row>
    <row r="26" spans="1:9" ht="12.75">
      <c r="A26" s="12">
        <v>27</v>
      </c>
      <c r="B26" s="12" t="s">
        <v>1038</v>
      </c>
      <c r="C26" s="9">
        <v>72</v>
      </c>
      <c r="D26" s="9">
        <v>71</v>
      </c>
      <c r="E26" s="9" t="s">
        <v>1017</v>
      </c>
      <c r="F26" s="9">
        <v>71.5</v>
      </c>
      <c r="G26">
        <f t="shared" si="1"/>
        <v>71.5</v>
      </c>
      <c r="H26">
        <f t="shared" si="2"/>
        <v>72</v>
      </c>
      <c r="I26">
        <f t="shared" si="0"/>
        <v>71</v>
      </c>
    </row>
    <row r="27" spans="1:9" ht="12.75">
      <c r="A27" s="12">
        <v>28</v>
      </c>
      <c r="B27" s="12" t="s">
        <v>1039</v>
      </c>
      <c r="C27" s="9">
        <v>90</v>
      </c>
      <c r="D27" s="9">
        <v>83</v>
      </c>
      <c r="E27" s="9" t="s">
        <v>1017</v>
      </c>
      <c r="F27" s="9">
        <v>86.5</v>
      </c>
      <c r="G27">
        <f t="shared" si="1"/>
        <v>86.5</v>
      </c>
      <c r="H27">
        <f t="shared" si="2"/>
        <v>90</v>
      </c>
      <c r="I27">
        <f t="shared" si="0"/>
        <v>83</v>
      </c>
    </row>
    <row r="28" spans="1:9" ht="12.75">
      <c r="A28" s="12">
        <v>29</v>
      </c>
      <c r="B28" s="12" t="s">
        <v>1040</v>
      </c>
      <c r="C28" s="8">
        <v>59</v>
      </c>
      <c r="D28" s="8">
        <v>61</v>
      </c>
      <c r="E28" s="9" t="s">
        <v>1017</v>
      </c>
      <c r="F28" s="11">
        <v>60</v>
      </c>
      <c r="G28">
        <f t="shared" si="1"/>
        <v>60</v>
      </c>
      <c r="H28">
        <f t="shared" si="2"/>
        <v>59</v>
      </c>
      <c r="I28">
        <f t="shared" si="0"/>
        <v>61</v>
      </c>
    </row>
    <row r="29" spans="1:9" ht="12.75">
      <c r="A29" s="12">
        <v>30</v>
      </c>
      <c r="B29" s="12" t="s">
        <v>1041</v>
      </c>
      <c r="C29" s="9">
        <v>92</v>
      </c>
      <c r="D29" s="9">
        <v>96</v>
      </c>
      <c r="E29" s="9" t="s">
        <v>1017</v>
      </c>
      <c r="F29" s="9">
        <v>94</v>
      </c>
      <c r="G29">
        <f t="shared" si="1"/>
        <v>94</v>
      </c>
      <c r="H29">
        <f t="shared" si="2"/>
        <v>92</v>
      </c>
      <c r="I29">
        <f t="shared" si="0"/>
        <v>96</v>
      </c>
    </row>
    <row r="30" spans="1:9" ht="12.75">
      <c r="A30" s="12">
        <v>31</v>
      </c>
      <c r="B30" s="12" t="s">
        <v>1042</v>
      </c>
      <c r="C30" s="9">
        <v>78</v>
      </c>
      <c r="D30" s="9">
        <v>85</v>
      </c>
      <c r="E30" s="9" t="s">
        <v>1017</v>
      </c>
      <c r="F30" s="9">
        <v>81.5</v>
      </c>
      <c r="G30">
        <f t="shared" si="1"/>
        <v>81.5</v>
      </c>
      <c r="H30">
        <f t="shared" si="2"/>
        <v>78</v>
      </c>
      <c r="I30">
        <f t="shared" si="0"/>
        <v>85</v>
      </c>
    </row>
    <row r="31" spans="1:9" ht="12.75">
      <c r="A31" s="12">
        <v>33</v>
      </c>
      <c r="B31" s="12" t="s">
        <v>1043</v>
      </c>
      <c r="C31" s="9">
        <v>78</v>
      </c>
      <c r="D31" s="9">
        <v>71</v>
      </c>
      <c r="E31" s="9" t="s">
        <v>1017</v>
      </c>
      <c r="F31" s="9">
        <v>74.5</v>
      </c>
      <c r="G31">
        <f t="shared" si="1"/>
        <v>74.5</v>
      </c>
      <c r="H31">
        <f t="shared" si="2"/>
        <v>78</v>
      </c>
      <c r="I31">
        <f t="shared" si="0"/>
        <v>71</v>
      </c>
    </row>
    <row r="32" spans="1:9" ht="12.75">
      <c r="A32" s="12">
        <v>34</v>
      </c>
      <c r="B32" s="12" t="s">
        <v>1044</v>
      </c>
      <c r="C32" s="13">
        <v>88</v>
      </c>
      <c r="D32" s="13">
        <v>66</v>
      </c>
      <c r="E32" s="14">
        <v>39</v>
      </c>
      <c r="F32" s="13">
        <v>77</v>
      </c>
      <c r="G32">
        <f t="shared" si="1"/>
        <v>77</v>
      </c>
      <c r="H32">
        <f t="shared" si="2"/>
        <v>63.5</v>
      </c>
      <c r="I32">
        <f t="shared" si="0"/>
        <v>52.5</v>
      </c>
    </row>
    <row r="33" spans="1:9" ht="12.75">
      <c r="A33" s="12">
        <v>35</v>
      </c>
      <c r="B33" s="12" t="s">
        <v>1045</v>
      </c>
      <c r="C33" s="9">
        <v>76</v>
      </c>
      <c r="D33" s="8">
        <v>47</v>
      </c>
      <c r="E33" s="10">
        <v>55</v>
      </c>
      <c r="F33" s="11">
        <v>51</v>
      </c>
      <c r="G33">
        <f t="shared" si="1"/>
        <v>61.5</v>
      </c>
      <c r="H33">
        <f t="shared" si="2"/>
        <v>65.5</v>
      </c>
      <c r="I33">
        <f t="shared" si="0"/>
        <v>51</v>
      </c>
    </row>
    <row r="34" spans="1:9" ht="12.75">
      <c r="A34" s="12">
        <v>36</v>
      </c>
      <c r="B34" s="12" t="s">
        <v>1046</v>
      </c>
      <c r="C34" s="9">
        <v>86</v>
      </c>
      <c r="D34" s="9">
        <v>70</v>
      </c>
      <c r="E34" s="9" t="s">
        <v>1017</v>
      </c>
      <c r="F34" s="9">
        <v>78</v>
      </c>
      <c r="G34">
        <f t="shared" si="1"/>
        <v>78</v>
      </c>
      <c r="H34">
        <f t="shared" si="2"/>
        <v>86</v>
      </c>
      <c r="I34">
        <f t="shared" si="0"/>
        <v>70</v>
      </c>
    </row>
    <row r="35" spans="1:9" ht="12.75">
      <c r="A35" s="12">
        <v>38</v>
      </c>
      <c r="B35" s="12" t="s">
        <v>1047</v>
      </c>
      <c r="C35" s="8">
        <v>48</v>
      </c>
      <c r="D35" s="9">
        <v>91</v>
      </c>
      <c r="E35" s="10">
        <v>54</v>
      </c>
      <c r="F35" s="11">
        <v>51</v>
      </c>
      <c r="G35">
        <f t="shared" si="1"/>
        <v>69.5</v>
      </c>
      <c r="H35">
        <f t="shared" si="2"/>
        <v>51</v>
      </c>
      <c r="I35">
        <f t="shared" si="0"/>
        <v>72.5</v>
      </c>
    </row>
    <row r="36" spans="1:9" ht="12.75">
      <c r="A36" s="12">
        <v>39</v>
      </c>
      <c r="B36" s="12" t="s">
        <v>1048</v>
      </c>
      <c r="C36" s="9">
        <v>85</v>
      </c>
      <c r="D36" s="9">
        <v>65</v>
      </c>
      <c r="E36" s="9" t="s">
        <v>1017</v>
      </c>
      <c r="F36" s="9">
        <v>75</v>
      </c>
      <c r="G36">
        <f t="shared" si="1"/>
        <v>75</v>
      </c>
      <c r="H36">
        <f t="shared" si="2"/>
        <v>85</v>
      </c>
      <c r="I36">
        <f t="shared" si="0"/>
        <v>65</v>
      </c>
    </row>
    <row r="37" spans="1:9" ht="12.75">
      <c r="A37" s="12">
        <v>40</v>
      </c>
      <c r="B37" s="12" t="s">
        <v>1049</v>
      </c>
      <c r="C37" s="9">
        <v>79</v>
      </c>
      <c r="D37" s="8">
        <v>47</v>
      </c>
      <c r="E37" s="8">
        <v>51</v>
      </c>
      <c r="F37" s="11">
        <v>49</v>
      </c>
      <c r="G37">
        <f t="shared" si="1"/>
        <v>63</v>
      </c>
      <c r="H37">
        <f t="shared" si="2"/>
        <v>65</v>
      </c>
      <c r="I37">
        <f t="shared" si="0"/>
        <v>49</v>
      </c>
    </row>
    <row r="38" spans="1:9" ht="12.75">
      <c r="A38" s="12">
        <v>41</v>
      </c>
      <c r="B38" s="12" t="s">
        <v>1050</v>
      </c>
      <c r="C38" s="9">
        <v>86</v>
      </c>
      <c r="D38" s="9">
        <v>89</v>
      </c>
      <c r="E38" s="9" t="s">
        <v>1017</v>
      </c>
      <c r="F38" s="9">
        <v>87.5</v>
      </c>
      <c r="G38">
        <f t="shared" si="1"/>
        <v>87.5</v>
      </c>
      <c r="H38">
        <f t="shared" si="2"/>
        <v>86</v>
      </c>
      <c r="I38">
        <f t="shared" si="0"/>
        <v>89</v>
      </c>
    </row>
    <row r="39" spans="1:9" ht="12.75">
      <c r="A39" s="12">
        <v>42</v>
      </c>
      <c r="B39" s="12" t="s">
        <v>1051</v>
      </c>
      <c r="C39" s="9">
        <v>79</v>
      </c>
      <c r="D39" s="9">
        <v>83</v>
      </c>
      <c r="E39" s="9" t="s">
        <v>1017</v>
      </c>
      <c r="F39" s="9">
        <v>81</v>
      </c>
      <c r="G39">
        <f t="shared" si="1"/>
        <v>81</v>
      </c>
      <c r="H39">
        <f t="shared" si="2"/>
        <v>79</v>
      </c>
      <c r="I39">
        <f t="shared" si="0"/>
        <v>83</v>
      </c>
    </row>
    <row r="40" spans="1:9" ht="12.75">
      <c r="A40" s="12">
        <v>43</v>
      </c>
      <c r="B40" s="12" t="s">
        <v>1052</v>
      </c>
      <c r="C40" s="9">
        <v>77</v>
      </c>
      <c r="D40" s="9">
        <v>82</v>
      </c>
      <c r="E40" s="9" t="s">
        <v>1017</v>
      </c>
      <c r="F40" s="9">
        <v>79.5</v>
      </c>
      <c r="G40">
        <f t="shared" si="1"/>
        <v>79.5</v>
      </c>
      <c r="H40">
        <f t="shared" si="2"/>
        <v>77</v>
      </c>
      <c r="I40">
        <f t="shared" si="0"/>
        <v>82</v>
      </c>
    </row>
    <row r="41" spans="1:9" ht="12.75">
      <c r="A41" s="12">
        <v>44</v>
      </c>
      <c r="B41" s="12" t="s">
        <v>1053</v>
      </c>
      <c r="C41" s="9">
        <v>69</v>
      </c>
      <c r="D41" s="15" t="s">
        <v>1054</v>
      </c>
      <c r="E41" s="13">
        <v>65</v>
      </c>
      <c r="F41" s="9">
        <v>67</v>
      </c>
      <c r="G41">
        <f t="shared" si="1"/>
        <v>69</v>
      </c>
      <c r="H41">
        <f t="shared" si="2"/>
        <v>67</v>
      </c>
      <c r="I41">
        <f t="shared" si="0"/>
        <v>65</v>
      </c>
    </row>
    <row r="42" spans="1:9" ht="12.75">
      <c r="A42" s="12">
        <v>45</v>
      </c>
      <c r="B42" s="12" t="s">
        <v>1055</v>
      </c>
      <c r="C42" s="8">
        <v>61</v>
      </c>
      <c r="D42" s="9">
        <v>79</v>
      </c>
      <c r="E42" s="10">
        <v>54</v>
      </c>
      <c r="F42" s="11">
        <v>57.5</v>
      </c>
      <c r="G42">
        <f t="shared" si="1"/>
        <v>70</v>
      </c>
      <c r="H42">
        <f t="shared" si="2"/>
        <v>57.5</v>
      </c>
      <c r="I42">
        <f t="shared" si="0"/>
        <v>66.5</v>
      </c>
    </row>
    <row r="43" spans="1:9" ht="12.75">
      <c r="A43" s="12" t="s">
        <v>959</v>
      </c>
      <c r="B43" s="12" t="s">
        <v>1056</v>
      </c>
      <c r="C43" s="9">
        <v>73</v>
      </c>
      <c r="D43" s="9">
        <v>89</v>
      </c>
      <c r="E43" s="9" t="s">
        <v>1017</v>
      </c>
      <c r="F43" s="9">
        <v>81</v>
      </c>
      <c r="G43">
        <f t="shared" si="1"/>
        <v>81</v>
      </c>
      <c r="H43">
        <f t="shared" si="2"/>
        <v>73</v>
      </c>
      <c r="I43">
        <f t="shared" si="0"/>
        <v>89</v>
      </c>
    </row>
    <row r="44" spans="1:9" ht="13.5" customHeight="1">
      <c r="A44" s="12">
        <v>47</v>
      </c>
      <c r="B44" s="12" t="s">
        <v>1057</v>
      </c>
      <c r="C44" s="9">
        <v>89</v>
      </c>
      <c r="D44" s="9">
        <v>74</v>
      </c>
      <c r="E44" s="9" t="s">
        <v>1017</v>
      </c>
      <c r="F44" s="9">
        <v>81.5</v>
      </c>
      <c r="G44">
        <f t="shared" si="1"/>
        <v>81.5</v>
      </c>
      <c r="H44">
        <f t="shared" si="2"/>
        <v>89</v>
      </c>
      <c r="I44">
        <f t="shared" si="0"/>
        <v>74</v>
      </c>
    </row>
    <row r="45" spans="1:9" ht="12.75">
      <c r="A45" s="12">
        <v>48</v>
      </c>
      <c r="B45" s="12" t="s">
        <v>1058</v>
      </c>
      <c r="C45" s="9">
        <v>76</v>
      </c>
      <c r="D45" s="9">
        <v>73</v>
      </c>
      <c r="E45" s="9" t="s">
        <v>1017</v>
      </c>
      <c r="F45" s="9">
        <v>74.5</v>
      </c>
      <c r="G45">
        <f t="shared" si="1"/>
        <v>74.5</v>
      </c>
      <c r="H45">
        <f t="shared" si="2"/>
        <v>76</v>
      </c>
      <c r="I45">
        <f t="shared" si="0"/>
        <v>73</v>
      </c>
    </row>
    <row r="46" spans="1:9" ht="12.75">
      <c r="A46" s="12" t="s">
        <v>960</v>
      </c>
      <c r="B46" s="12" t="s">
        <v>1059</v>
      </c>
      <c r="C46" s="8">
        <v>50</v>
      </c>
      <c r="D46" s="9">
        <v>79</v>
      </c>
      <c r="E46" s="10">
        <v>58</v>
      </c>
      <c r="F46" s="11">
        <v>54</v>
      </c>
      <c r="G46">
        <f t="shared" si="1"/>
        <v>64.5</v>
      </c>
      <c r="H46">
        <f t="shared" si="2"/>
        <v>54</v>
      </c>
      <c r="I46">
        <f t="shared" si="0"/>
        <v>68.5</v>
      </c>
    </row>
    <row r="47" spans="1:9" ht="12.75">
      <c r="A47" s="12">
        <v>50</v>
      </c>
      <c r="B47" s="12" t="s">
        <v>1060</v>
      </c>
      <c r="C47" s="9">
        <v>83</v>
      </c>
      <c r="D47" s="9">
        <v>79</v>
      </c>
      <c r="E47" s="9" t="s">
        <v>1017</v>
      </c>
      <c r="F47" s="9">
        <v>81</v>
      </c>
      <c r="G47">
        <f t="shared" si="1"/>
        <v>81</v>
      </c>
      <c r="H47">
        <f t="shared" si="2"/>
        <v>83</v>
      </c>
      <c r="I47">
        <f t="shared" si="0"/>
        <v>79</v>
      </c>
    </row>
    <row r="48" spans="1:9" ht="12.75">
      <c r="A48" s="12">
        <v>51</v>
      </c>
      <c r="B48" s="12" t="s">
        <v>1061</v>
      </c>
      <c r="C48" s="9">
        <v>68</v>
      </c>
      <c r="D48" s="9">
        <v>85</v>
      </c>
      <c r="E48" s="9" t="s">
        <v>1017</v>
      </c>
      <c r="F48" s="9">
        <v>76.5</v>
      </c>
      <c r="G48">
        <f t="shared" si="1"/>
        <v>76.5</v>
      </c>
      <c r="H48">
        <f t="shared" si="2"/>
        <v>68</v>
      </c>
      <c r="I48">
        <f t="shared" si="0"/>
        <v>85</v>
      </c>
    </row>
    <row r="49" spans="1:9" ht="12.75">
      <c r="A49" s="12">
        <v>52</v>
      </c>
      <c r="B49" s="12" t="s">
        <v>1062</v>
      </c>
      <c r="C49" s="8">
        <v>60</v>
      </c>
      <c r="D49" s="8">
        <v>64</v>
      </c>
      <c r="E49" s="9" t="s">
        <v>1017</v>
      </c>
      <c r="F49" s="11">
        <v>62</v>
      </c>
      <c r="G49">
        <f t="shared" si="1"/>
        <v>62</v>
      </c>
      <c r="H49">
        <f t="shared" si="2"/>
        <v>60</v>
      </c>
      <c r="I49">
        <f t="shared" si="0"/>
        <v>64</v>
      </c>
    </row>
    <row r="50" spans="1:9" ht="12.75">
      <c r="A50" s="12">
        <v>53</v>
      </c>
      <c r="B50" s="12" t="s">
        <v>1063</v>
      </c>
      <c r="C50" s="9">
        <v>93</v>
      </c>
      <c r="D50" s="9">
        <v>90</v>
      </c>
      <c r="E50" s="9" t="s">
        <v>1017</v>
      </c>
      <c r="F50" s="9">
        <v>91.5</v>
      </c>
      <c r="G50">
        <f t="shared" si="1"/>
        <v>91.5</v>
      </c>
      <c r="H50">
        <f t="shared" si="2"/>
        <v>93</v>
      </c>
      <c r="I50">
        <f t="shared" si="0"/>
        <v>90</v>
      </c>
    </row>
    <row r="51" spans="1:9" ht="12.75">
      <c r="A51" s="12">
        <v>54</v>
      </c>
      <c r="B51" s="12" t="s">
        <v>1064</v>
      </c>
      <c r="C51" s="9">
        <v>98</v>
      </c>
      <c r="D51" s="9">
        <v>75</v>
      </c>
      <c r="E51" s="13">
        <v>73</v>
      </c>
      <c r="F51" s="9">
        <v>74</v>
      </c>
      <c r="G51">
        <f t="shared" si="1"/>
        <v>86.5</v>
      </c>
      <c r="H51">
        <f t="shared" si="2"/>
        <v>85.5</v>
      </c>
      <c r="I51">
        <f t="shared" si="0"/>
        <v>74</v>
      </c>
    </row>
    <row r="52" spans="1:9" ht="12.75">
      <c r="A52" s="12">
        <v>55</v>
      </c>
      <c r="B52" s="12" t="s">
        <v>1065</v>
      </c>
      <c r="C52" s="8">
        <v>59</v>
      </c>
      <c r="D52" s="9">
        <v>94</v>
      </c>
      <c r="E52" s="13">
        <v>92</v>
      </c>
      <c r="F52" s="9">
        <v>93</v>
      </c>
      <c r="G52">
        <f t="shared" si="1"/>
        <v>76.5</v>
      </c>
      <c r="H52">
        <f t="shared" si="2"/>
        <v>75.5</v>
      </c>
      <c r="I52">
        <f t="shared" si="0"/>
        <v>93</v>
      </c>
    </row>
    <row r="53" spans="1:9" ht="12.75">
      <c r="A53" s="12">
        <v>56</v>
      </c>
      <c r="B53" s="12" t="s">
        <v>1066</v>
      </c>
      <c r="C53" s="9">
        <v>73</v>
      </c>
      <c r="D53" s="8">
        <v>43</v>
      </c>
      <c r="E53" s="10">
        <v>62</v>
      </c>
      <c r="F53" s="11">
        <v>52.5</v>
      </c>
      <c r="G53">
        <f t="shared" si="1"/>
        <v>58</v>
      </c>
      <c r="H53">
        <f t="shared" si="2"/>
        <v>67.5</v>
      </c>
      <c r="I53">
        <f t="shared" si="0"/>
        <v>52.5</v>
      </c>
    </row>
    <row r="54" spans="1:9" ht="12.75">
      <c r="A54" s="12">
        <v>57</v>
      </c>
      <c r="B54" s="12" t="s">
        <v>1067</v>
      </c>
      <c r="C54" s="9">
        <v>92</v>
      </c>
      <c r="D54" s="9">
        <v>88</v>
      </c>
      <c r="E54" s="9" t="s">
        <v>1017</v>
      </c>
      <c r="F54" s="9">
        <v>90</v>
      </c>
      <c r="G54">
        <f t="shared" si="1"/>
        <v>90</v>
      </c>
      <c r="H54">
        <f t="shared" si="2"/>
        <v>92</v>
      </c>
      <c r="I54">
        <f t="shared" si="0"/>
        <v>88</v>
      </c>
    </row>
    <row r="55" spans="1:9" ht="12.75">
      <c r="A55" s="12">
        <v>58</v>
      </c>
      <c r="B55" s="12" t="s">
        <v>1068</v>
      </c>
      <c r="C55" s="9">
        <v>66</v>
      </c>
      <c r="D55" s="16">
        <v>37</v>
      </c>
      <c r="E55" s="13">
        <v>73</v>
      </c>
      <c r="F55" s="9">
        <v>69.5</v>
      </c>
      <c r="G55">
        <f t="shared" si="1"/>
        <v>51.5</v>
      </c>
      <c r="H55">
        <f t="shared" si="2"/>
        <v>69.5</v>
      </c>
      <c r="I55">
        <f t="shared" si="0"/>
        <v>55</v>
      </c>
    </row>
    <row r="56" spans="1:9" ht="12.75">
      <c r="A56" s="12">
        <v>60</v>
      </c>
      <c r="B56" s="12" t="s">
        <v>1069</v>
      </c>
      <c r="C56" s="9">
        <v>65</v>
      </c>
      <c r="D56" s="15" t="s">
        <v>1070</v>
      </c>
      <c r="E56" s="10">
        <v>50</v>
      </c>
      <c r="F56" s="11">
        <v>62.5</v>
      </c>
      <c r="G56">
        <f t="shared" si="1"/>
        <v>65</v>
      </c>
      <c r="H56">
        <f t="shared" si="2"/>
        <v>57.5</v>
      </c>
      <c r="I56">
        <f t="shared" si="0"/>
        <v>50</v>
      </c>
    </row>
    <row r="57" spans="1:9" ht="12.75">
      <c r="A57" s="12">
        <v>61</v>
      </c>
      <c r="B57" s="12" t="s">
        <v>1071</v>
      </c>
      <c r="C57" s="9">
        <v>66</v>
      </c>
      <c r="D57" s="8">
        <v>53</v>
      </c>
      <c r="E57" s="10">
        <v>64</v>
      </c>
      <c r="F57" s="11">
        <v>58.5</v>
      </c>
      <c r="G57">
        <f t="shared" si="1"/>
        <v>59.5</v>
      </c>
      <c r="H57">
        <f t="shared" si="2"/>
        <v>65</v>
      </c>
      <c r="I57">
        <f t="shared" si="0"/>
        <v>58.5</v>
      </c>
    </row>
    <row r="58" spans="1:9" ht="12.75">
      <c r="A58" s="12">
        <v>62</v>
      </c>
      <c r="B58" s="12" t="s">
        <v>1072</v>
      </c>
      <c r="C58" s="13">
        <v>76</v>
      </c>
      <c r="D58" s="13">
        <v>97</v>
      </c>
      <c r="E58" s="10">
        <v>57</v>
      </c>
      <c r="F58" s="13">
        <v>86.5</v>
      </c>
      <c r="G58">
        <f t="shared" si="1"/>
        <v>86.5</v>
      </c>
      <c r="H58">
        <f t="shared" si="2"/>
        <v>66.5</v>
      </c>
      <c r="I58">
        <f t="shared" si="0"/>
        <v>77</v>
      </c>
    </row>
    <row r="59" spans="1:9" ht="12.75">
      <c r="A59" s="12">
        <v>63</v>
      </c>
      <c r="B59" s="12" t="s">
        <v>1073</v>
      </c>
      <c r="C59" s="9">
        <v>85</v>
      </c>
      <c r="D59" s="9">
        <v>94</v>
      </c>
      <c r="E59" s="9" t="s">
        <v>1017</v>
      </c>
      <c r="F59" s="9">
        <v>89.5</v>
      </c>
      <c r="G59">
        <f t="shared" si="1"/>
        <v>89.5</v>
      </c>
      <c r="H59">
        <f t="shared" si="2"/>
        <v>85</v>
      </c>
      <c r="I59">
        <f t="shared" si="0"/>
        <v>94</v>
      </c>
    </row>
    <row r="60" spans="1:9" ht="12.75">
      <c r="A60" s="12">
        <v>65</v>
      </c>
      <c r="B60" s="12" t="s">
        <v>1074</v>
      </c>
      <c r="C60" s="9">
        <v>83</v>
      </c>
      <c r="D60" s="9">
        <v>72</v>
      </c>
      <c r="E60" s="9" t="s">
        <v>1017</v>
      </c>
      <c r="F60" s="9">
        <v>77.5</v>
      </c>
      <c r="G60">
        <f t="shared" si="1"/>
        <v>77.5</v>
      </c>
      <c r="H60">
        <f t="shared" si="2"/>
        <v>83</v>
      </c>
      <c r="I60">
        <f t="shared" si="0"/>
        <v>72</v>
      </c>
    </row>
    <row r="61" spans="1:9" ht="12.75">
      <c r="A61" s="12">
        <v>66</v>
      </c>
      <c r="B61" s="12" t="s">
        <v>1075</v>
      </c>
      <c r="C61" s="9">
        <v>80</v>
      </c>
      <c r="D61" s="9">
        <v>88</v>
      </c>
      <c r="E61" s="9" t="s">
        <v>1017</v>
      </c>
      <c r="F61" s="9">
        <v>84</v>
      </c>
      <c r="G61">
        <f t="shared" si="1"/>
        <v>84</v>
      </c>
      <c r="H61">
        <f t="shared" si="2"/>
        <v>80</v>
      </c>
      <c r="I61">
        <f t="shared" si="0"/>
        <v>88</v>
      </c>
    </row>
    <row r="62" spans="1:9" ht="12.75">
      <c r="A62" s="12">
        <v>67</v>
      </c>
      <c r="B62" s="12" t="s">
        <v>1076</v>
      </c>
      <c r="C62" s="9">
        <v>67</v>
      </c>
      <c r="D62" s="9">
        <v>77</v>
      </c>
      <c r="E62" s="9" t="s">
        <v>1017</v>
      </c>
      <c r="F62" s="9">
        <v>72</v>
      </c>
      <c r="G62">
        <f t="shared" si="1"/>
        <v>72</v>
      </c>
      <c r="H62">
        <f t="shared" si="2"/>
        <v>67</v>
      </c>
      <c r="I62">
        <f t="shared" si="0"/>
        <v>77</v>
      </c>
    </row>
    <row r="63" spans="1:9" ht="12.75">
      <c r="A63" s="12">
        <v>68</v>
      </c>
      <c r="B63" s="12" t="s">
        <v>1077</v>
      </c>
      <c r="C63" s="9">
        <v>68</v>
      </c>
      <c r="D63" s="9">
        <v>71</v>
      </c>
      <c r="E63" s="9" t="s">
        <v>1017</v>
      </c>
      <c r="F63" s="9">
        <v>69.5</v>
      </c>
      <c r="G63">
        <f t="shared" si="1"/>
        <v>69.5</v>
      </c>
      <c r="H63">
        <f t="shared" si="2"/>
        <v>68</v>
      </c>
      <c r="I63">
        <f t="shared" si="0"/>
        <v>71</v>
      </c>
    </row>
    <row r="64" spans="1:9" ht="12.75">
      <c r="A64" s="12">
        <v>69</v>
      </c>
      <c r="B64" s="12" t="s">
        <v>1078</v>
      </c>
      <c r="C64" s="8">
        <v>49</v>
      </c>
      <c r="D64" s="9">
        <v>67</v>
      </c>
      <c r="E64" s="10">
        <v>58</v>
      </c>
      <c r="F64" s="11">
        <v>53.5</v>
      </c>
      <c r="G64">
        <f t="shared" si="1"/>
        <v>58</v>
      </c>
      <c r="H64">
        <f t="shared" si="2"/>
        <v>53.5</v>
      </c>
      <c r="I64">
        <f t="shared" si="0"/>
        <v>62.5</v>
      </c>
    </row>
    <row r="65" spans="1:9" ht="12.75">
      <c r="A65" s="12">
        <v>70</v>
      </c>
      <c r="B65" s="12" t="s">
        <v>1079</v>
      </c>
      <c r="C65" s="13">
        <v>66</v>
      </c>
      <c r="D65" s="13">
        <v>88</v>
      </c>
      <c r="E65" s="10">
        <v>58</v>
      </c>
      <c r="F65" s="13">
        <v>77</v>
      </c>
      <c r="G65">
        <f t="shared" si="1"/>
        <v>77</v>
      </c>
      <c r="H65">
        <f t="shared" si="2"/>
        <v>62</v>
      </c>
      <c r="I65">
        <f t="shared" si="0"/>
        <v>73</v>
      </c>
    </row>
    <row r="66" spans="1:9" ht="12.75">
      <c r="A66" s="12">
        <v>71</v>
      </c>
      <c r="B66" s="12" t="s">
        <v>1080</v>
      </c>
      <c r="C66" s="13">
        <v>87</v>
      </c>
      <c r="D66" s="13">
        <v>65</v>
      </c>
      <c r="E66" s="10">
        <v>50</v>
      </c>
      <c r="F66" s="13">
        <v>76</v>
      </c>
      <c r="G66">
        <f t="shared" si="1"/>
        <v>76</v>
      </c>
      <c r="H66">
        <f t="shared" si="2"/>
        <v>68.5</v>
      </c>
      <c r="I66">
        <f t="shared" si="0"/>
        <v>57.5</v>
      </c>
    </row>
    <row r="67" spans="1:9" ht="12.75">
      <c r="A67" s="12">
        <v>72</v>
      </c>
      <c r="B67" s="12" t="s">
        <v>1081</v>
      </c>
      <c r="C67" s="9">
        <v>92</v>
      </c>
      <c r="D67" s="9">
        <v>77</v>
      </c>
      <c r="E67" s="9" t="s">
        <v>1017</v>
      </c>
      <c r="F67" s="9">
        <v>84.5</v>
      </c>
      <c r="G67">
        <f t="shared" si="1"/>
        <v>84.5</v>
      </c>
      <c r="H67">
        <f t="shared" si="2"/>
        <v>92</v>
      </c>
      <c r="I67">
        <f t="shared" si="0"/>
        <v>77</v>
      </c>
    </row>
    <row r="68" spans="1:9" ht="12.75">
      <c r="A68" s="12">
        <v>73</v>
      </c>
      <c r="B68" s="12" t="s">
        <v>1082</v>
      </c>
      <c r="C68" s="8">
        <v>44</v>
      </c>
      <c r="D68" s="9">
        <v>70</v>
      </c>
      <c r="E68" s="13">
        <v>75</v>
      </c>
      <c r="F68" s="9">
        <v>72.5</v>
      </c>
      <c r="G68">
        <f t="shared" si="1"/>
        <v>57</v>
      </c>
      <c r="H68">
        <f t="shared" si="2"/>
        <v>59.5</v>
      </c>
      <c r="I68">
        <f aca="true" t="shared" si="3" ref="I68:I131">AVERAGE(D68,E68)</f>
        <v>72.5</v>
      </c>
    </row>
    <row r="69" spans="1:9" ht="12.75">
      <c r="A69" s="12">
        <v>74</v>
      </c>
      <c r="B69" s="12" t="s">
        <v>1083</v>
      </c>
      <c r="C69" s="9">
        <v>82</v>
      </c>
      <c r="D69" s="9">
        <v>78</v>
      </c>
      <c r="E69" s="9" t="s">
        <v>1017</v>
      </c>
      <c r="F69" s="9">
        <v>80</v>
      </c>
      <c r="G69">
        <f aca="true" t="shared" si="4" ref="G69:G132">AVERAGE(C69:D69)</f>
        <v>80</v>
      </c>
      <c r="H69">
        <f aca="true" t="shared" si="5" ref="H69:H132">AVERAGE(C69,E69)</f>
        <v>82</v>
      </c>
      <c r="I69">
        <f t="shared" si="3"/>
        <v>78</v>
      </c>
    </row>
    <row r="70" spans="1:9" ht="12.75">
      <c r="A70" s="12">
        <v>75</v>
      </c>
      <c r="B70" s="12" t="s">
        <v>1084</v>
      </c>
      <c r="C70" s="8">
        <v>17</v>
      </c>
      <c r="D70" s="9">
        <v>65</v>
      </c>
      <c r="E70" s="13">
        <v>78</v>
      </c>
      <c r="F70" s="9">
        <v>71.5</v>
      </c>
      <c r="G70">
        <f t="shared" si="4"/>
        <v>41</v>
      </c>
      <c r="H70">
        <f t="shared" si="5"/>
        <v>47.5</v>
      </c>
      <c r="I70">
        <f t="shared" si="3"/>
        <v>71.5</v>
      </c>
    </row>
    <row r="71" spans="1:9" ht="12.75">
      <c r="A71" s="12">
        <v>77</v>
      </c>
      <c r="B71" s="12" t="s">
        <v>1085</v>
      </c>
      <c r="C71" s="9">
        <v>89</v>
      </c>
      <c r="D71" s="9">
        <v>70</v>
      </c>
      <c r="E71" s="9" t="s">
        <v>1017</v>
      </c>
      <c r="F71" s="9">
        <v>79.5</v>
      </c>
      <c r="G71">
        <f t="shared" si="4"/>
        <v>79.5</v>
      </c>
      <c r="H71">
        <f t="shared" si="5"/>
        <v>89</v>
      </c>
      <c r="I71">
        <f t="shared" si="3"/>
        <v>70</v>
      </c>
    </row>
    <row r="72" spans="1:9" ht="12.75">
      <c r="A72" s="12">
        <v>78</v>
      </c>
      <c r="B72" s="12" t="s">
        <v>1086</v>
      </c>
      <c r="C72" s="9">
        <v>78</v>
      </c>
      <c r="D72" s="9">
        <v>85</v>
      </c>
      <c r="E72" s="9" t="s">
        <v>1017</v>
      </c>
      <c r="F72" s="9">
        <v>81.5</v>
      </c>
      <c r="G72">
        <f t="shared" si="4"/>
        <v>81.5</v>
      </c>
      <c r="H72">
        <f t="shared" si="5"/>
        <v>78</v>
      </c>
      <c r="I72">
        <f t="shared" si="3"/>
        <v>85</v>
      </c>
    </row>
    <row r="73" spans="1:9" ht="12.75">
      <c r="A73" s="12">
        <v>79</v>
      </c>
      <c r="B73" s="12" t="s">
        <v>1087</v>
      </c>
      <c r="C73" s="8">
        <v>60</v>
      </c>
      <c r="D73" s="9">
        <v>65</v>
      </c>
      <c r="E73" s="13">
        <v>71</v>
      </c>
      <c r="F73" s="9">
        <v>68</v>
      </c>
      <c r="G73">
        <f t="shared" si="4"/>
        <v>62.5</v>
      </c>
      <c r="H73">
        <f t="shared" si="5"/>
        <v>65.5</v>
      </c>
      <c r="I73">
        <f t="shared" si="3"/>
        <v>68</v>
      </c>
    </row>
    <row r="74" spans="1:9" ht="12.75">
      <c r="A74" s="12">
        <v>80</v>
      </c>
      <c r="B74" s="12" t="s">
        <v>1088</v>
      </c>
      <c r="C74" s="9">
        <v>96</v>
      </c>
      <c r="D74" s="9">
        <v>79</v>
      </c>
      <c r="E74" s="9" t="s">
        <v>1017</v>
      </c>
      <c r="F74" s="9">
        <v>87.5</v>
      </c>
      <c r="G74">
        <f t="shared" si="4"/>
        <v>87.5</v>
      </c>
      <c r="H74">
        <f t="shared" si="5"/>
        <v>96</v>
      </c>
      <c r="I74">
        <f t="shared" si="3"/>
        <v>79</v>
      </c>
    </row>
    <row r="75" spans="1:9" ht="12.75">
      <c r="A75" s="12" t="s">
        <v>961</v>
      </c>
      <c r="B75" s="12" t="s">
        <v>1089</v>
      </c>
      <c r="C75" s="9">
        <v>83</v>
      </c>
      <c r="D75" s="9">
        <v>75</v>
      </c>
      <c r="E75" s="9" t="s">
        <v>1017</v>
      </c>
      <c r="F75" s="9">
        <v>79</v>
      </c>
      <c r="G75">
        <f t="shared" si="4"/>
        <v>79</v>
      </c>
      <c r="H75">
        <f t="shared" si="5"/>
        <v>83</v>
      </c>
      <c r="I75">
        <f t="shared" si="3"/>
        <v>75</v>
      </c>
    </row>
    <row r="76" spans="1:9" ht="12.75">
      <c r="A76" s="12">
        <v>82</v>
      </c>
      <c r="B76" s="12" t="s">
        <v>1090</v>
      </c>
      <c r="C76" s="8">
        <v>45</v>
      </c>
      <c r="D76" s="15" t="s">
        <v>1091</v>
      </c>
      <c r="E76" s="9" t="s">
        <v>1017</v>
      </c>
      <c r="F76" s="11">
        <v>59.5</v>
      </c>
      <c r="G76">
        <f t="shared" si="4"/>
        <v>45</v>
      </c>
      <c r="H76">
        <f t="shared" si="5"/>
        <v>45</v>
      </c>
      <c r="I76" t="e">
        <f t="shared" si="3"/>
        <v>#DIV/0!</v>
      </c>
    </row>
    <row r="77" spans="1:9" ht="12.75">
      <c r="A77" s="12">
        <v>83</v>
      </c>
      <c r="B77" s="12" t="s">
        <v>1092</v>
      </c>
      <c r="C77" s="9">
        <v>66</v>
      </c>
      <c r="D77" s="9">
        <v>71</v>
      </c>
      <c r="E77" s="9" t="s">
        <v>1017</v>
      </c>
      <c r="F77" s="9">
        <v>68.5</v>
      </c>
      <c r="G77">
        <f t="shared" si="4"/>
        <v>68.5</v>
      </c>
      <c r="H77">
        <f t="shared" si="5"/>
        <v>66</v>
      </c>
      <c r="I77">
        <f t="shared" si="3"/>
        <v>71</v>
      </c>
    </row>
    <row r="78" spans="1:9" ht="12.75">
      <c r="A78" s="12">
        <v>84</v>
      </c>
      <c r="B78" s="12" t="s">
        <v>1093</v>
      </c>
      <c r="C78" s="9">
        <v>94</v>
      </c>
      <c r="D78" s="9">
        <v>78</v>
      </c>
      <c r="E78" s="9" t="s">
        <v>1017</v>
      </c>
      <c r="F78" s="9">
        <v>86</v>
      </c>
      <c r="G78">
        <f t="shared" si="4"/>
        <v>86</v>
      </c>
      <c r="H78">
        <f t="shared" si="5"/>
        <v>94</v>
      </c>
      <c r="I78">
        <f t="shared" si="3"/>
        <v>78</v>
      </c>
    </row>
    <row r="79" spans="1:9" ht="12.75">
      <c r="A79" s="12">
        <v>85</v>
      </c>
      <c r="B79" s="12" t="s">
        <v>1094</v>
      </c>
      <c r="C79" s="8">
        <v>48</v>
      </c>
      <c r="D79" s="9">
        <v>77</v>
      </c>
      <c r="E79" s="10">
        <v>54</v>
      </c>
      <c r="F79" s="11">
        <v>51</v>
      </c>
      <c r="G79">
        <f t="shared" si="4"/>
        <v>62.5</v>
      </c>
      <c r="H79">
        <f t="shared" si="5"/>
        <v>51</v>
      </c>
      <c r="I79">
        <f t="shared" si="3"/>
        <v>65.5</v>
      </c>
    </row>
    <row r="80" spans="1:9" ht="12.75">
      <c r="A80" s="12">
        <v>86</v>
      </c>
      <c r="B80" s="12" t="s">
        <v>1095</v>
      </c>
      <c r="C80" s="9">
        <v>77</v>
      </c>
      <c r="D80" s="9">
        <v>88</v>
      </c>
      <c r="E80" s="9" t="s">
        <v>1017</v>
      </c>
      <c r="F80" s="9">
        <v>82.5</v>
      </c>
      <c r="G80">
        <f t="shared" si="4"/>
        <v>82.5</v>
      </c>
      <c r="H80">
        <f t="shared" si="5"/>
        <v>77</v>
      </c>
      <c r="I80">
        <f t="shared" si="3"/>
        <v>88</v>
      </c>
    </row>
    <row r="81" spans="1:9" ht="12.75">
      <c r="A81" s="12">
        <v>87</v>
      </c>
      <c r="B81" s="12" t="s">
        <v>1096</v>
      </c>
      <c r="C81" s="9">
        <v>69</v>
      </c>
      <c r="D81" s="8">
        <v>37</v>
      </c>
      <c r="E81" s="10">
        <v>61</v>
      </c>
      <c r="F81" s="11">
        <v>49</v>
      </c>
      <c r="G81">
        <f t="shared" si="4"/>
        <v>53</v>
      </c>
      <c r="H81">
        <f t="shared" si="5"/>
        <v>65</v>
      </c>
      <c r="I81">
        <f t="shared" si="3"/>
        <v>49</v>
      </c>
    </row>
    <row r="82" spans="1:9" ht="12.75">
      <c r="A82" s="12">
        <v>88</v>
      </c>
      <c r="B82" s="12" t="s">
        <v>1097</v>
      </c>
      <c r="C82" s="9">
        <v>69</v>
      </c>
      <c r="D82" s="9">
        <v>71</v>
      </c>
      <c r="E82" s="9" t="s">
        <v>1017</v>
      </c>
      <c r="F82" s="9">
        <v>70</v>
      </c>
      <c r="G82">
        <f t="shared" si="4"/>
        <v>70</v>
      </c>
      <c r="H82">
        <f t="shared" si="5"/>
        <v>69</v>
      </c>
      <c r="I82">
        <f t="shared" si="3"/>
        <v>71</v>
      </c>
    </row>
    <row r="83" spans="1:9" ht="12.75">
      <c r="A83" s="12">
        <v>89</v>
      </c>
      <c r="B83" s="12" t="s">
        <v>1098</v>
      </c>
      <c r="C83" s="9">
        <v>85</v>
      </c>
      <c r="D83" s="9">
        <v>71</v>
      </c>
      <c r="E83" s="9" t="s">
        <v>1017</v>
      </c>
      <c r="F83" s="9">
        <v>78</v>
      </c>
      <c r="G83">
        <f t="shared" si="4"/>
        <v>78</v>
      </c>
      <c r="H83">
        <f t="shared" si="5"/>
        <v>85</v>
      </c>
      <c r="I83">
        <f t="shared" si="3"/>
        <v>71</v>
      </c>
    </row>
    <row r="84" spans="1:9" ht="12.75">
      <c r="A84" s="12">
        <v>90</v>
      </c>
      <c r="B84" s="12" t="s">
        <v>1099</v>
      </c>
      <c r="C84" s="9">
        <v>77</v>
      </c>
      <c r="D84" s="9">
        <v>75</v>
      </c>
      <c r="E84" s="9" t="s">
        <v>1017</v>
      </c>
      <c r="F84" s="9">
        <v>76</v>
      </c>
      <c r="G84">
        <f t="shared" si="4"/>
        <v>76</v>
      </c>
      <c r="H84">
        <f t="shared" si="5"/>
        <v>77</v>
      </c>
      <c r="I84">
        <f t="shared" si="3"/>
        <v>75</v>
      </c>
    </row>
    <row r="85" spans="1:9" ht="12.75">
      <c r="A85" s="12">
        <v>91</v>
      </c>
      <c r="B85" s="12" t="s">
        <v>1100</v>
      </c>
      <c r="C85" s="9">
        <v>81</v>
      </c>
      <c r="D85" s="9">
        <v>65</v>
      </c>
      <c r="E85" s="9" t="s">
        <v>1017</v>
      </c>
      <c r="F85" s="9">
        <v>73</v>
      </c>
      <c r="G85">
        <f t="shared" si="4"/>
        <v>73</v>
      </c>
      <c r="H85">
        <f t="shared" si="5"/>
        <v>81</v>
      </c>
      <c r="I85">
        <f t="shared" si="3"/>
        <v>65</v>
      </c>
    </row>
    <row r="86" spans="1:9" ht="12.75">
      <c r="A86" s="12">
        <v>92</v>
      </c>
      <c r="B86" s="12" t="s">
        <v>1101</v>
      </c>
      <c r="C86" s="8">
        <v>52</v>
      </c>
      <c r="D86" s="8">
        <v>48</v>
      </c>
      <c r="E86" s="9" t="s">
        <v>1017</v>
      </c>
      <c r="F86" s="11">
        <v>50</v>
      </c>
      <c r="G86">
        <f t="shared" si="4"/>
        <v>50</v>
      </c>
      <c r="H86">
        <f t="shared" si="5"/>
        <v>52</v>
      </c>
      <c r="I86">
        <f t="shared" si="3"/>
        <v>48</v>
      </c>
    </row>
    <row r="87" spans="1:9" ht="12.75">
      <c r="A87" s="12">
        <v>94</v>
      </c>
      <c r="B87" s="12" t="s">
        <v>1102</v>
      </c>
      <c r="C87" s="8">
        <v>45</v>
      </c>
      <c r="D87" s="9">
        <v>81</v>
      </c>
      <c r="E87" s="10">
        <v>55</v>
      </c>
      <c r="F87" s="17">
        <v>50</v>
      </c>
      <c r="G87">
        <f t="shared" si="4"/>
        <v>63</v>
      </c>
      <c r="H87">
        <f t="shared" si="5"/>
        <v>50</v>
      </c>
      <c r="I87">
        <f t="shared" si="3"/>
        <v>68</v>
      </c>
    </row>
    <row r="88" spans="1:9" ht="12.75">
      <c r="A88" s="12">
        <v>95</v>
      </c>
      <c r="B88" s="12" t="s">
        <v>1103</v>
      </c>
      <c r="C88" s="8">
        <v>51</v>
      </c>
      <c r="D88" s="8">
        <v>48</v>
      </c>
      <c r="E88" s="9" t="s">
        <v>1017</v>
      </c>
      <c r="F88" s="11">
        <v>49.5</v>
      </c>
      <c r="G88">
        <f t="shared" si="4"/>
        <v>49.5</v>
      </c>
      <c r="H88">
        <f t="shared" si="5"/>
        <v>51</v>
      </c>
      <c r="I88">
        <f t="shared" si="3"/>
        <v>48</v>
      </c>
    </row>
    <row r="89" spans="1:9" ht="12.75">
      <c r="A89" s="12">
        <v>96</v>
      </c>
      <c r="B89" s="12" t="s">
        <v>1104</v>
      </c>
      <c r="C89" s="9">
        <v>86</v>
      </c>
      <c r="D89" s="9">
        <v>79</v>
      </c>
      <c r="E89" s="9" t="s">
        <v>1017</v>
      </c>
      <c r="F89" s="9">
        <v>82.5</v>
      </c>
      <c r="G89">
        <f t="shared" si="4"/>
        <v>82.5</v>
      </c>
      <c r="H89">
        <f t="shared" si="5"/>
        <v>86</v>
      </c>
      <c r="I89">
        <f t="shared" si="3"/>
        <v>79</v>
      </c>
    </row>
    <row r="90" spans="1:9" ht="12.75">
      <c r="A90" s="12">
        <v>101</v>
      </c>
      <c r="B90" s="12" t="s">
        <v>1105</v>
      </c>
      <c r="C90" s="9">
        <v>71</v>
      </c>
      <c r="D90" s="8">
        <v>48</v>
      </c>
      <c r="E90" s="13">
        <v>73</v>
      </c>
      <c r="F90" s="9">
        <v>72</v>
      </c>
      <c r="G90">
        <f t="shared" si="4"/>
        <v>59.5</v>
      </c>
      <c r="H90">
        <f t="shared" si="5"/>
        <v>72</v>
      </c>
      <c r="I90">
        <f t="shared" si="3"/>
        <v>60.5</v>
      </c>
    </row>
    <row r="91" spans="1:9" ht="12.75">
      <c r="A91" s="12">
        <v>102</v>
      </c>
      <c r="B91" s="12" t="s">
        <v>1106</v>
      </c>
      <c r="C91" s="9">
        <v>76</v>
      </c>
      <c r="D91" s="9">
        <v>67</v>
      </c>
      <c r="E91" s="9" t="s">
        <v>1017</v>
      </c>
      <c r="F91" s="9">
        <v>71.5</v>
      </c>
      <c r="G91">
        <f t="shared" si="4"/>
        <v>71.5</v>
      </c>
      <c r="H91">
        <f t="shared" si="5"/>
        <v>76</v>
      </c>
      <c r="I91">
        <f t="shared" si="3"/>
        <v>67</v>
      </c>
    </row>
    <row r="92" spans="1:9" ht="12.75">
      <c r="A92" s="12">
        <v>104</v>
      </c>
      <c r="B92" s="12" t="s">
        <v>1107</v>
      </c>
      <c r="C92" s="9">
        <v>91</v>
      </c>
      <c r="D92" s="16">
        <v>64</v>
      </c>
      <c r="E92" s="10">
        <v>63</v>
      </c>
      <c r="F92" s="11">
        <v>63.5</v>
      </c>
      <c r="G92">
        <f t="shared" si="4"/>
        <v>77.5</v>
      </c>
      <c r="H92">
        <f t="shared" si="5"/>
        <v>77</v>
      </c>
      <c r="I92">
        <f t="shared" si="3"/>
        <v>63.5</v>
      </c>
    </row>
    <row r="93" spans="1:9" ht="12.75">
      <c r="A93" s="12">
        <v>105</v>
      </c>
      <c r="B93" s="12" t="s">
        <v>1108</v>
      </c>
      <c r="C93" s="9">
        <v>86</v>
      </c>
      <c r="D93" s="9">
        <v>95</v>
      </c>
      <c r="E93" s="9" t="s">
        <v>1017</v>
      </c>
      <c r="F93" s="9">
        <v>90.5</v>
      </c>
      <c r="G93">
        <f t="shared" si="4"/>
        <v>90.5</v>
      </c>
      <c r="H93">
        <f t="shared" si="5"/>
        <v>86</v>
      </c>
      <c r="I93">
        <f t="shared" si="3"/>
        <v>95</v>
      </c>
    </row>
    <row r="94" spans="1:9" ht="12.75">
      <c r="A94" s="12">
        <v>106</v>
      </c>
      <c r="B94" s="12" t="s">
        <v>1109</v>
      </c>
      <c r="C94" s="9">
        <v>67</v>
      </c>
      <c r="D94" s="9">
        <v>75</v>
      </c>
      <c r="E94" s="9" t="s">
        <v>1017</v>
      </c>
      <c r="F94" s="9">
        <v>71</v>
      </c>
      <c r="G94">
        <f t="shared" si="4"/>
        <v>71</v>
      </c>
      <c r="H94">
        <f t="shared" si="5"/>
        <v>67</v>
      </c>
      <c r="I94">
        <f t="shared" si="3"/>
        <v>75</v>
      </c>
    </row>
    <row r="95" spans="1:9" ht="12.75">
      <c r="A95" s="12">
        <v>107</v>
      </c>
      <c r="B95" s="12" t="s">
        <v>1110</v>
      </c>
      <c r="C95" s="8">
        <v>64</v>
      </c>
      <c r="D95" s="9">
        <v>93</v>
      </c>
      <c r="E95" s="10">
        <v>63</v>
      </c>
      <c r="F95" s="11">
        <v>63.5</v>
      </c>
      <c r="G95">
        <f t="shared" si="4"/>
        <v>78.5</v>
      </c>
      <c r="H95">
        <f t="shared" si="5"/>
        <v>63.5</v>
      </c>
      <c r="I95">
        <f t="shared" si="3"/>
        <v>78</v>
      </c>
    </row>
    <row r="96" spans="1:9" ht="12.75">
      <c r="A96" s="12">
        <v>108</v>
      </c>
      <c r="B96" s="12" t="s">
        <v>1111</v>
      </c>
      <c r="C96" s="9">
        <v>79</v>
      </c>
      <c r="D96" s="9">
        <v>74</v>
      </c>
      <c r="E96" s="9" t="s">
        <v>1017</v>
      </c>
      <c r="F96" s="9">
        <v>76.5</v>
      </c>
      <c r="G96">
        <f t="shared" si="4"/>
        <v>76.5</v>
      </c>
      <c r="H96">
        <f t="shared" si="5"/>
        <v>79</v>
      </c>
      <c r="I96">
        <f t="shared" si="3"/>
        <v>74</v>
      </c>
    </row>
    <row r="97" spans="1:9" ht="12.75">
      <c r="A97" s="12">
        <v>109</v>
      </c>
      <c r="B97" s="12" t="s">
        <v>1112</v>
      </c>
      <c r="C97" s="9">
        <v>79</v>
      </c>
      <c r="D97" s="9">
        <v>98</v>
      </c>
      <c r="E97" s="9" t="s">
        <v>1017</v>
      </c>
      <c r="F97" s="9">
        <v>88.5</v>
      </c>
      <c r="G97">
        <f t="shared" si="4"/>
        <v>88.5</v>
      </c>
      <c r="H97">
        <f t="shared" si="5"/>
        <v>79</v>
      </c>
      <c r="I97">
        <v>98</v>
      </c>
    </row>
    <row r="98" spans="1:9" ht="12.75">
      <c r="A98" s="12">
        <v>110</v>
      </c>
      <c r="B98" s="12" t="s">
        <v>1113</v>
      </c>
      <c r="C98" s="9">
        <v>81</v>
      </c>
      <c r="D98" s="9">
        <v>95</v>
      </c>
      <c r="E98" s="9" t="s">
        <v>1017</v>
      </c>
      <c r="F98" s="9">
        <v>88</v>
      </c>
      <c r="G98">
        <f t="shared" si="4"/>
        <v>88</v>
      </c>
      <c r="H98">
        <f t="shared" si="5"/>
        <v>81</v>
      </c>
      <c r="I98">
        <f t="shared" si="3"/>
        <v>95</v>
      </c>
    </row>
    <row r="99" spans="1:9" ht="12.75">
      <c r="A99" s="12">
        <v>111</v>
      </c>
      <c r="B99" s="12" t="s">
        <v>1114</v>
      </c>
      <c r="C99" s="9">
        <v>70</v>
      </c>
      <c r="D99" s="9">
        <v>75</v>
      </c>
      <c r="E99" s="9" t="s">
        <v>1017</v>
      </c>
      <c r="F99" s="9">
        <v>72.5</v>
      </c>
      <c r="G99">
        <f t="shared" si="4"/>
        <v>72.5</v>
      </c>
      <c r="H99">
        <f t="shared" si="5"/>
        <v>70</v>
      </c>
      <c r="I99">
        <f t="shared" si="3"/>
        <v>75</v>
      </c>
    </row>
    <row r="100" spans="1:9" ht="12.75">
      <c r="A100" s="12">
        <v>112</v>
      </c>
      <c r="B100" s="12" t="s">
        <v>1115</v>
      </c>
      <c r="C100" s="9">
        <v>67</v>
      </c>
      <c r="D100" s="9">
        <v>93</v>
      </c>
      <c r="E100" s="13">
        <v>76</v>
      </c>
      <c r="F100" s="9">
        <v>71.5</v>
      </c>
      <c r="G100">
        <f t="shared" si="4"/>
        <v>80</v>
      </c>
      <c r="H100">
        <f t="shared" si="5"/>
        <v>71.5</v>
      </c>
      <c r="I100">
        <f t="shared" si="3"/>
        <v>84.5</v>
      </c>
    </row>
    <row r="101" spans="1:9" ht="12.75">
      <c r="A101" s="12">
        <v>113</v>
      </c>
      <c r="B101" s="12" t="s">
        <v>1116</v>
      </c>
      <c r="C101" s="9">
        <v>78</v>
      </c>
      <c r="D101" s="9">
        <v>78</v>
      </c>
      <c r="E101" s="9" t="s">
        <v>1017</v>
      </c>
      <c r="F101" s="9">
        <v>78</v>
      </c>
      <c r="G101">
        <f t="shared" si="4"/>
        <v>78</v>
      </c>
      <c r="H101">
        <f t="shared" si="5"/>
        <v>78</v>
      </c>
      <c r="I101">
        <f t="shared" si="3"/>
        <v>78</v>
      </c>
    </row>
    <row r="102" spans="1:9" ht="12.75">
      <c r="A102" s="12">
        <v>114</v>
      </c>
      <c r="B102" s="12" t="s">
        <v>1117</v>
      </c>
      <c r="C102" s="9">
        <v>90</v>
      </c>
      <c r="D102" s="9">
        <v>85</v>
      </c>
      <c r="E102" s="9" t="s">
        <v>1017</v>
      </c>
      <c r="F102" s="9">
        <v>87.5</v>
      </c>
      <c r="G102">
        <f t="shared" si="4"/>
        <v>87.5</v>
      </c>
      <c r="H102">
        <f t="shared" si="5"/>
        <v>90</v>
      </c>
      <c r="I102">
        <f t="shared" si="3"/>
        <v>85</v>
      </c>
    </row>
    <row r="103" spans="1:9" ht="12.75">
      <c r="A103" s="12">
        <v>115</v>
      </c>
      <c r="B103" s="12" t="s">
        <v>1118</v>
      </c>
      <c r="C103" s="9">
        <v>73</v>
      </c>
      <c r="D103" s="9">
        <v>74</v>
      </c>
      <c r="E103" s="9" t="s">
        <v>1017</v>
      </c>
      <c r="F103" s="9">
        <v>73.5</v>
      </c>
      <c r="G103">
        <f t="shared" si="4"/>
        <v>73.5</v>
      </c>
      <c r="H103">
        <f t="shared" si="5"/>
        <v>73</v>
      </c>
      <c r="I103">
        <f t="shared" si="3"/>
        <v>74</v>
      </c>
    </row>
    <row r="104" spans="1:9" ht="12.75">
      <c r="A104" s="12">
        <v>116</v>
      </c>
      <c r="B104" s="12" t="s">
        <v>1119</v>
      </c>
      <c r="C104" s="9">
        <v>76</v>
      </c>
      <c r="D104" s="9">
        <v>76</v>
      </c>
      <c r="E104" s="9" t="s">
        <v>1017</v>
      </c>
      <c r="F104" s="9">
        <v>76</v>
      </c>
      <c r="G104">
        <f t="shared" si="4"/>
        <v>76</v>
      </c>
      <c r="H104">
        <f t="shared" si="5"/>
        <v>76</v>
      </c>
      <c r="I104">
        <f t="shared" si="3"/>
        <v>76</v>
      </c>
    </row>
    <row r="105" spans="1:9" ht="12.75">
      <c r="A105" s="12">
        <v>117</v>
      </c>
      <c r="B105" s="12" t="s">
        <v>1120</v>
      </c>
      <c r="C105" s="9">
        <v>82</v>
      </c>
      <c r="D105" s="9">
        <v>69</v>
      </c>
      <c r="E105" s="9" t="s">
        <v>1017</v>
      </c>
      <c r="F105" s="9">
        <v>75.5</v>
      </c>
      <c r="G105">
        <f t="shared" si="4"/>
        <v>75.5</v>
      </c>
      <c r="H105">
        <f t="shared" si="5"/>
        <v>82</v>
      </c>
      <c r="I105">
        <f t="shared" si="3"/>
        <v>69</v>
      </c>
    </row>
    <row r="106" spans="1:9" ht="12.75">
      <c r="A106" s="12">
        <v>118</v>
      </c>
      <c r="B106" s="12" t="s">
        <v>1121</v>
      </c>
      <c r="C106" s="13">
        <v>71</v>
      </c>
      <c r="D106" s="13">
        <v>94</v>
      </c>
      <c r="E106" s="10">
        <v>63</v>
      </c>
      <c r="F106" s="13">
        <v>82.5</v>
      </c>
      <c r="G106">
        <f t="shared" si="4"/>
        <v>82.5</v>
      </c>
      <c r="H106">
        <f t="shared" si="5"/>
        <v>67</v>
      </c>
      <c r="I106">
        <f t="shared" si="3"/>
        <v>78.5</v>
      </c>
    </row>
    <row r="107" spans="1:9" ht="12.75">
      <c r="A107" s="12">
        <v>119</v>
      </c>
      <c r="B107" s="12" t="s">
        <v>1122</v>
      </c>
      <c r="C107" s="8">
        <v>60</v>
      </c>
      <c r="D107" s="16">
        <v>42</v>
      </c>
      <c r="E107" s="9" t="s">
        <v>1017</v>
      </c>
      <c r="F107" s="11">
        <v>51</v>
      </c>
      <c r="G107">
        <f t="shared" si="4"/>
        <v>51</v>
      </c>
      <c r="H107">
        <f t="shared" si="5"/>
        <v>60</v>
      </c>
      <c r="I107">
        <f t="shared" si="3"/>
        <v>42</v>
      </c>
    </row>
    <row r="108" spans="1:9" ht="12.75">
      <c r="A108" s="12">
        <v>120</v>
      </c>
      <c r="B108" s="12" t="s">
        <v>1123</v>
      </c>
      <c r="C108" s="9">
        <v>74</v>
      </c>
      <c r="D108" s="9">
        <v>78</v>
      </c>
      <c r="E108" s="9" t="s">
        <v>1017</v>
      </c>
      <c r="F108" s="9">
        <v>76</v>
      </c>
      <c r="G108">
        <f t="shared" si="4"/>
        <v>76</v>
      </c>
      <c r="H108">
        <f t="shared" si="5"/>
        <v>74</v>
      </c>
      <c r="I108">
        <f t="shared" si="3"/>
        <v>78</v>
      </c>
    </row>
    <row r="109" spans="1:9" ht="12.75">
      <c r="A109" s="12">
        <v>121</v>
      </c>
      <c r="B109" s="12" t="s">
        <v>1124</v>
      </c>
      <c r="C109" s="9">
        <v>88</v>
      </c>
      <c r="D109" s="9">
        <v>88</v>
      </c>
      <c r="E109" s="9" t="s">
        <v>1017</v>
      </c>
      <c r="F109" s="9">
        <v>88</v>
      </c>
      <c r="G109">
        <f t="shared" si="4"/>
        <v>88</v>
      </c>
      <c r="H109">
        <f t="shared" si="5"/>
        <v>88</v>
      </c>
      <c r="I109">
        <f t="shared" si="3"/>
        <v>88</v>
      </c>
    </row>
    <row r="110" spans="1:9" ht="12.75">
      <c r="A110" s="12">
        <v>122</v>
      </c>
      <c r="B110" s="12" t="s">
        <v>1125</v>
      </c>
      <c r="C110" s="9">
        <v>88</v>
      </c>
      <c r="D110" s="8">
        <v>64</v>
      </c>
      <c r="E110" s="10">
        <v>35</v>
      </c>
      <c r="F110" s="11">
        <v>49.5</v>
      </c>
      <c r="G110">
        <f t="shared" si="4"/>
        <v>76</v>
      </c>
      <c r="H110">
        <f t="shared" si="5"/>
        <v>61.5</v>
      </c>
      <c r="I110">
        <f t="shared" si="3"/>
        <v>49.5</v>
      </c>
    </row>
    <row r="111" spans="1:9" ht="12.75">
      <c r="A111" s="12">
        <v>123</v>
      </c>
      <c r="B111" s="12" t="s">
        <v>1126</v>
      </c>
      <c r="C111" s="9">
        <v>82</v>
      </c>
      <c r="D111" s="9">
        <v>83</v>
      </c>
      <c r="E111" s="9" t="s">
        <v>1017</v>
      </c>
      <c r="F111" s="9">
        <v>82.5</v>
      </c>
      <c r="G111">
        <f t="shared" si="4"/>
        <v>82.5</v>
      </c>
      <c r="H111">
        <f t="shared" si="5"/>
        <v>82</v>
      </c>
      <c r="I111">
        <f t="shared" si="3"/>
        <v>83</v>
      </c>
    </row>
    <row r="112" spans="1:9" ht="12.75">
      <c r="A112" s="12">
        <v>124</v>
      </c>
      <c r="B112" s="12" t="s">
        <v>1127</v>
      </c>
      <c r="C112" s="8">
        <v>55</v>
      </c>
      <c r="D112" s="9">
        <v>72</v>
      </c>
      <c r="E112" s="10">
        <v>53</v>
      </c>
      <c r="F112" s="11">
        <v>54</v>
      </c>
      <c r="G112">
        <f t="shared" si="4"/>
        <v>63.5</v>
      </c>
      <c r="H112">
        <f t="shared" si="5"/>
        <v>54</v>
      </c>
      <c r="I112">
        <f t="shared" si="3"/>
        <v>62.5</v>
      </c>
    </row>
    <row r="113" spans="1:9" ht="12.75">
      <c r="A113" s="12">
        <v>125</v>
      </c>
      <c r="B113" s="12" t="s">
        <v>1128</v>
      </c>
      <c r="C113" s="13">
        <v>91</v>
      </c>
      <c r="D113" s="13">
        <v>70</v>
      </c>
      <c r="E113" s="14">
        <v>53</v>
      </c>
      <c r="F113" s="13">
        <v>80.5</v>
      </c>
      <c r="G113">
        <f t="shared" si="4"/>
        <v>80.5</v>
      </c>
      <c r="H113">
        <f t="shared" si="5"/>
        <v>72</v>
      </c>
      <c r="I113">
        <f t="shared" si="3"/>
        <v>61.5</v>
      </c>
    </row>
    <row r="114" spans="1:9" ht="12.75">
      <c r="A114" s="12">
        <v>127</v>
      </c>
      <c r="B114" s="12" t="s">
        <v>1129</v>
      </c>
      <c r="C114" s="9">
        <v>76</v>
      </c>
      <c r="D114" s="9">
        <v>81</v>
      </c>
      <c r="E114" s="9" t="s">
        <v>1017</v>
      </c>
      <c r="F114" s="9">
        <v>78.5</v>
      </c>
      <c r="G114">
        <f t="shared" si="4"/>
        <v>78.5</v>
      </c>
      <c r="H114">
        <f t="shared" si="5"/>
        <v>76</v>
      </c>
      <c r="I114">
        <f t="shared" si="3"/>
        <v>81</v>
      </c>
    </row>
    <row r="115" spans="1:9" ht="12.75">
      <c r="A115" s="12">
        <v>128</v>
      </c>
      <c r="B115" s="12" t="s">
        <v>1130</v>
      </c>
      <c r="C115" s="9">
        <v>75</v>
      </c>
      <c r="D115" s="9">
        <v>93</v>
      </c>
      <c r="E115" s="9" t="s">
        <v>1017</v>
      </c>
      <c r="F115" s="9">
        <v>84</v>
      </c>
      <c r="G115">
        <f t="shared" si="4"/>
        <v>84</v>
      </c>
      <c r="H115">
        <f t="shared" si="5"/>
        <v>75</v>
      </c>
      <c r="I115">
        <f t="shared" si="3"/>
        <v>93</v>
      </c>
    </row>
    <row r="116" spans="1:9" ht="12.75">
      <c r="A116" s="12">
        <v>129</v>
      </c>
      <c r="B116" s="12" t="s">
        <v>1131</v>
      </c>
      <c r="C116" s="9">
        <v>79</v>
      </c>
      <c r="D116" s="8">
        <v>60</v>
      </c>
      <c r="E116" s="10">
        <v>58</v>
      </c>
      <c r="F116" s="11">
        <v>59</v>
      </c>
      <c r="G116">
        <f t="shared" si="4"/>
        <v>69.5</v>
      </c>
      <c r="H116">
        <f t="shared" si="5"/>
        <v>68.5</v>
      </c>
      <c r="I116">
        <f t="shared" si="3"/>
        <v>59</v>
      </c>
    </row>
    <row r="117" spans="1:9" ht="12.75">
      <c r="A117" s="12">
        <v>130</v>
      </c>
      <c r="B117" s="12" t="s">
        <v>1132</v>
      </c>
      <c r="C117" s="9">
        <v>85</v>
      </c>
      <c r="D117" s="9">
        <v>90</v>
      </c>
      <c r="E117" s="9" t="s">
        <v>1017</v>
      </c>
      <c r="F117" s="9">
        <v>87.5</v>
      </c>
      <c r="G117">
        <f t="shared" si="4"/>
        <v>87.5</v>
      </c>
      <c r="H117">
        <f t="shared" si="5"/>
        <v>85</v>
      </c>
      <c r="I117">
        <f t="shared" si="3"/>
        <v>90</v>
      </c>
    </row>
    <row r="118" spans="1:9" ht="12.75">
      <c r="A118" s="12">
        <v>131</v>
      </c>
      <c r="B118" s="12" t="s">
        <v>1133</v>
      </c>
      <c r="C118" s="9">
        <v>76</v>
      </c>
      <c r="D118" s="9">
        <v>75</v>
      </c>
      <c r="E118" s="9" t="s">
        <v>1017</v>
      </c>
      <c r="F118" s="9">
        <v>75.5</v>
      </c>
      <c r="G118">
        <f t="shared" si="4"/>
        <v>75.5</v>
      </c>
      <c r="H118">
        <f t="shared" si="5"/>
        <v>76</v>
      </c>
      <c r="I118">
        <f t="shared" si="3"/>
        <v>75</v>
      </c>
    </row>
    <row r="119" spans="1:9" ht="12.75">
      <c r="A119" s="12">
        <v>132</v>
      </c>
      <c r="B119" s="12" t="s">
        <v>1134</v>
      </c>
      <c r="C119" s="9">
        <v>89</v>
      </c>
      <c r="D119" s="9">
        <v>78</v>
      </c>
      <c r="E119" s="9" t="s">
        <v>1017</v>
      </c>
      <c r="F119" s="9">
        <v>83.5</v>
      </c>
      <c r="G119">
        <f t="shared" si="4"/>
        <v>83.5</v>
      </c>
      <c r="H119">
        <f t="shared" si="5"/>
        <v>89</v>
      </c>
      <c r="I119">
        <f t="shared" si="3"/>
        <v>78</v>
      </c>
    </row>
    <row r="120" spans="1:9" ht="12.75">
      <c r="A120" s="12">
        <v>133</v>
      </c>
      <c r="B120" s="12" t="s">
        <v>1135</v>
      </c>
      <c r="C120" s="9">
        <v>73</v>
      </c>
      <c r="D120" s="9">
        <v>94</v>
      </c>
      <c r="E120" s="13">
        <v>71</v>
      </c>
      <c r="F120" s="9">
        <v>72</v>
      </c>
      <c r="G120">
        <f t="shared" si="4"/>
        <v>83.5</v>
      </c>
      <c r="H120">
        <f t="shared" si="5"/>
        <v>72</v>
      </c>
      <c r="I120">
        <f t="shared" si="3"/>
        <v>82.5</v>
      </c>
    </row>
    <row r="121" spans="1:9" ht="12.75">
      <c r="A121" s="12">
        <v>134</v>
      </c>
      <c r="B121" s="12" t="s">
        <v>1136</v>
      </c>
      <c r="C121" s="8">
        <v>45</v>
      </c>
      <c r="D121" s="9">
        <v>90</v>
      </c>
      <c r="E121" s="13">
        <v>71</v>
      </c>
      <c r="F121" s="9">
        <v>80.5</v>
      </c>
      <c r="G121">
        <f t="shared" si="4"/>
        <v>67.5</v>
      </c>
      <c r="H121">
        <f t="shared" si="5"/>
        <v>58</v>
      </c>
      <c r="I121">
        <f t="shared" si="3"/>
        <v>80.5</v>
      </c>
    </row>
    <row r="122" spans="1:9" ht="12.75">
      <c r="A122" s="12">
        <v>135</v>
      </c>
      <c r="B122" s="12" t="s">
        <v>1137</v>
      </c>
      <c r="C122" s="8">
        <v>47</v>
      </c>
      <c r="D122" s="9">
        <v>75</v>
      </c>
      <c r="E122" s="10">
        <v>16</v>
      </c>
      <c r="F122" s="8">
        <v>31.5</v>
      </c>
      <c r="G122">
        <f t="shared" si="4"/>
        <v>61</v>
      </c>
      <c r="H122">
        <f t="shared" si="5"/>
        <v>31.5</v>
      </c>
      <c r="I122">
        <f t="shared" si="3"/>
        <v>45.5</v>
      </c>
    </row>
    <row r="123" spans="1:9" ht="12.75">
      <c r="A123" s="12">
        <v>136</v>
      </c>
      <c r="B123" s="12" t="s">
        <v>1138</v>
      </c>
      <c r="C123" s="9">
        <v>68</v>
      </c>
      <c r="D123" s="9">
        <v>86</v>
      </c>
      <c r="E123" s="9" t="s">
        <v>1017</v>
      </c>
      <c r="F123" s="9">
        <v>77</v>
      </c>
      <c r="G123">
        <f t="shared" si="4"/>
        <v>77</v>
      </c>
      <c r="H123">
        <f t="shared" si="5"/>
        <v>68</v>
      </c>
      <c r="I123">
        <f t="shared" si="3"/>
        <v>86</v>
      </c>
    </row>
    <row r="124" spans="1:9" ht="12.75">
      <c r="A124" s="12">
        <v>137</v>
      </c>
      <c r="B124" s="12" t="s">
        <v>1139</v>
      </c>
      <c r="C124" s="9">
        <v>91</v>
      </c>
      <c r="D124" s="9">
        <v>80</v>
      </c>
      <c r="E124" s="9" t="s">
        <v>1017</v>
      </c>
      <c r="F124" s="9">
        <v>85.5</v>
      </c>
      <c r="G124">
        <f t="shared" si="4"/>
        <v>85.5</v>
      </c>
      <c r="H124">
        <f t="shared" si="5"/>
        <v>91</v>
      </c>
      <c r="I124">
        <f t="shared" si="3"/>
        <v>80</v>
      </c>
    </row>
    <row r="125" spans="1:9" ht="12.75">
      <c r="A125" s="12" t="s">
        <v>962</v>
      </c>
      <c r="B125" s="12" t="s">
        <v>1140</v>
      </c>
      <c r="C125" s="9">
        <v>67</v>
      </c>
      <c r="D125" s="9">
        <v>83</v>
      </c>
      <c r="E125" s="9" t="s">
        <v>1017</v>
      </c>
      <c r="F125" s="9">
        <v>75</v>
      </c>
      <c r="G125">
        <f t="shared" si="4"/>
        <v>75</v>
      </c>
      <c r="H125">
        <f t="shared" si="5"/>
        <v>67</v>
      </c>
      <c r="I125">
        <f t="shared" si="3"/>
        <v>83</v>
      </c>
    </row>
    <row r="126" spans="1:9" ht="12.75">
      <c r="A126" s="12">
        <v>139</v>
      </c>
      <c r="B126" s="12" t="s">
        <v>1141</v>
      </c>
      <c r="C126" s="8">
        <v>56</v>
      </c>
      <c r="D126" s="9">
        <v>69</v>
      </c>
      <c r="E126" s="10">
        <v>34</v>
      </c>
      <c r="F126" s="8">
        <v>45</v>
      </c>
      <c r="G126">
        <f t="shared" si="4"/>
        <v>62.5</v>
      </c>
      <c r="H126">
        <f t="shared" si="5"/>
        <v>45</v>
      </c>
      <c r="I126">
        <f t="shared" si="3"/>
        <v>51.5</v>
      </c>
    </row>
    <row r="127" spans="1:9" ht="12.75">
      <c r="A127" s="12">
        <v>140</v>
      </c>
      <c r="B127" s="12" t="s">
        <v>1142</v>
      </c>
      <c r="C127" s="9">
        <v>75</v>
      </c>
      <c r="D127" s="9">
        <v>73</v>
      </c>
      <c r="E127" s="9" t="s">
        <v>1017</v>
      </c>
      <c r="F127" s="9">
        <v>74</v>
      </c>
      <c r="G127">
        <f t="shared" si="4"/>
        <v>74</v>
      </c>
      <c r="H127">
        <f t="shared" si="5"/>
        <v>75</v>
      </c>
      <c r="I127">
        <f t="shared" si="3"/>
        <v>73</v>
      </c>
    </row>
    <row r="128" spans="1:9" ht="12.75">
      <c r="A128" s="12">
        <v>141</v>
      </c>
      <c r="B128" s="12" t="s">
        <v>1143</v>
      </c>
      <c r="C128" s="8">
        <v>58</v>
      </c>
      <c r="D128" s="9">
        <v>86</v>
      </c>
      <c r="E128" s="10">
        <v>64</v>
      </c>
      <c r="F128" s="11">
        <v>61</v>
      </c>
      <c r="G128">
        <f t="shared" si="4"/>
        <v>72</v>
      </c>
      <c r="H128">
        <f t="shared" si="5"/>
        <v>61</v>
      </c>
      <c r="I128">
        <f t="shared" si="3"/>
        <v>75</v>
      </c>
    </row>
    <row r="129" spans="1:9" ht="12.75">
      <c r="A129" s="12">
        <v>142</v>
      </c>
      <c r="B129" s="12" t="s">
        <v>1144</v>
      </c>
      <c r="C129" s="8">
        <v>64</v>
      </c>
      <c r="D129" s="9">
        <v>91</v>
      </c>
      <c r="E129" s="13">
        <v>84</v>
      </c>
      <c r="F129" s="9">
        <v>87.5</v>
      </c>
      <c r="G129">
        <f t="shared" si="4"/>
        <v>77.5</v>
      </c>
      <c r="H129">
        <f t="shared" si="5"/>
        <v>74</v>
      </c>
      <c r="I129">
        <f t="shared" si="3"/>
        <v>87.5</v>
      </c>
    </row>
    <row r="130" spans="1:9" ht="12.75">
      <c r="A130" s="12">
        <v>143</v>
      </c>
      <c r="B130" s="12" t="s">
        <v>1145</v>
      </c>
      <c r="C130" s="9">
        <v>80</v>
      </c>
      <c r="D130" s="9">
        <v>73</v>
      </c>
      <c r="E130" s="9" t="s">
        <v>1017</v>
      </c>
      <c r="F130" s="9">
        <v>76.5</v>
      </c>
      <c r="G130">
        <f t="shared" si="4"/>
        <v>76.5</v>
      </c>
      <c r="H130">
        <f t="shared" si="5"/>
        <v>80</v>
      </c>
      <c r="I130">
        <f t="shared" si="3"/>
        <v>73</v>
      </c>
    </row>
    <row r="131" spans="1:9" ht="12.75">
      <c r="A131" s="12">
        <v>144</v>
      </c>
      <c r="B131" s="12" t="s">
        <v>1146</v>
      </c>
      <c r="C131" s="9">
        <v>100</v>
      </c>
      <c r="D131" s="9">
        <v>91</v>
      </c>
      <c r="E131" s="9" t="s">
        <v>1017</v>
      </c>
      <c r="F131" s="9">
        <v>95.5</v>
      </c>
      <c r="G131">
        <f t="shared" si="4"/>
        <v>95.5</v>
      </c>
      <c r="H131">
        <f t="shared" si="5"/>
        <v>100</v>
      </c>
      <c r="I131">
        <f t="shared" si="3"/>
        <v>91</v>
      </c>
    </row>
    <row r="132" spans="1:9" ht="12.75">
      <c r="A132" s="12">
        <v>145</v>
      </c>
      <c r="B132" s="12" t="s">
        <v>1147</v>
      </c>
      <c r="C132" s="9">
        <v>70</v>
      </c>
      <c r="D132" s="9">
        <v>86</v>
      </c>
      <c r="E132" s="9" t="s">
        <v>1017</v>
      </c>
      <c r="F132" s="9">
        <v>78</v>
      </c>
      <c r="G132">
        <f t="shared" si="4"/>
        <v>78</v>
      </c>
      <c r="H132">
        <f t="shared" si="5"/>
        <v>70</v>
      </c>
      <c r="I132">
        <f aca="true" t="shared" si="6" ref="I132:I195">AVERAGE(D132,E132)</f>
        <v>86</v>
      </c>
    </row>
    <row r="133" spans="1:9" ht="12.75">
      <c r="A133" s="12">
        <v>146</v>
      </c>
      <c r="B133" s="12" t="s">
        <v>1148</v>
      </c>
      <c r="C133" s="8">
        <v>49</v>
      </c>
      <c r="D133" s="9">
        <v>75</v>
      </c>
      <c r="E133" s="10">
        <v>61</v>
      </c>
      <c r="F133" s="11">
        <v>55</v>
      </c>
      <c r="G133">
        <f aca="true" t="shared" si="7" ref="G133:G196">AVERAGE(C133:D133)</f>
        <v>62</v>
      </c>
      <c r="H133">
        <f aca="true" t="shared" si="8" ref="H133:H196">AVERAGE(C133,E133)</f>
        <v>55</v>
      </c>
      <c r="I133">
        <f t="shared" si="6"/>
        <v>68</v>
      </c>
    </row>
    <row r="134" spans="1:9" ht="12.75">
      <c r="A134" s="12">
        <v>147</v>
      </c>
      <c r="B134" s="12" t="s">
        <v>1149</v>
      </c>
      <c r="C134" s="9">
        <v>79</v>
      </c>
      <c r="D134" s="9">
        <v>71</v>
      </c>
      <c r="E134" s="9" t="s">
        <v>1017</v>
      </c>
      <c r="F134" s="9">
        <v>75</v>
      </c>
      <c r="G134">
        <f t="shared" si="7"/>
        <v>75</v>
      </c>
      <c r="H134">
        <f t="shared" si="8"/>
        <v>79</v>
      </c>
      <c r="I134">
        <f t="shared" si="6"/>
        <v>71</v>
      </c>
    </row>
    <row r="135" spans="1:9" ht="12.75">
      <c r="A135" s="12">
        <v>148</v>
      </c>
      <c r="B135" s="12" t="s">
        <v>1150</v>
      </c>
      <c r="C135" s="9">
        <v>65</v>
      </c>
      <c r="D135" s="9">
        <v>78</v>
      </c>
      <c r="E135" s="9" t="s">
        <v>1017</v>
      </c>
      <c r="F135" s="9">
        <v>71.5</v>
      </c>
      <c r="G135">
        <f t="shared" si="7"/>
        <v>71.5</v>
      </c>
      <c r="H135">
        <f t="shared" si="8"/>
        <v>65</v>
      </c>
      <c r="I135">
        <f t="shared" si="6"/>
        <v>78</v>
      </c>
    </row>
    <row r="136" spans="1:9" ht="12.75">
      <c r="A136" s="12">
        <v>149</v>
      </c>
      <c r="B136" s="12" t="s">
        <v>1151</v>
      </c>
      <c r="C136" s="9">
        <v>94</v>
      </c>
      <c r="D136" s="9">
        <v>89</v>
      </c>
      <c r="E136" s="9" t="s">
        <v>1017</v>
      </c>
      <c r="F136" s="9">
        <v>91.5</v>
      </c>
      <c r="G136">
        <f t="shared" si="7"/>
        <v>91.5</v>
      </c>
      <c r="H136">
        <f t="shared" si="8"/>
        <v>94</v>
      </c>
      <c r="I136">
        <f t="shared" si="6"/>
        <v>89</v>
      </c>
    </row>
    <row r="137" spans="1:9" ht="12.75">
      <c r="A137" s="12">
        <v>150</v>
      </c>
      <c r="B137" s="12" t="s">
        <v>1152</v>
      </c>
      <c r="C137" s="9">
        <v>92</v>
      </c>
      <c r="D137" s="9">
        <v>71</v>
      </c>
      <c r="E137" s="13">
        <v>84</v>
      </c>
      <c r="F137" s="9">
        <v>88</v>
      </c>
      <c r="G137">
        <f t="shared" si="7"/>
        <v>81.5</v>
      </c>
      <c r="H137">
        <f t="shared" si="8"/>
        <v>88</v>
      </c>
      <c r="I137">
        <f t="shared" si="6"/>
        <v>77.5</v>
      </c>
    </row>
    <row r="138" spans="1:9" ht="12.75">
      <c r="A138" s="12" t="s">
        <v>963</v>
      </c>
      <c r="B138" s="12" t="s">
        <v>1153</v>
      </c>
      <c r="C138" s="13">
        <v>75</v>
      </c>
      <c r="D138" s="15" t="s">
        <v>1154</v>
      </c>
      <c r="E138" s="10">
        <v>41</v>
      </c>
      <c r="F138" s="11">
        <v>53.5</v>
      </c>
      <c r="G138">
        <f t="shared" si="7"/>
        <v>75</v>
      </c>
      <c r="H138">
        <f t="shared" si="8"/>
        <v>58</v>
      </c>
      <c r="I138">
        <f t="shared" si="6"/>
        <v>41</v>
      </c>
    </row>
    <row r="139" spans="1:9" ht="12.75">
      <c r="A139" s="12">
        <v>152</v>
      </c>
      <c r="B139" s="12" t="s">
        <v>1155</v>
      </c>
      <c r="C139" s="8">
        <v>64</v>
      </c>
      <c r="D139" s="8">
        <v>41</v>
      </c>
      <c r="E139" s="9" t="s">
        <v>1017</v>
      </c>
      <c r="F139" s="11">
        <v>52.5</v>
      </c>
      <c r="G139">
        <f t="shared" si="7"/>
        <v>52.5</v>
      </c>
      <c r="H139">
        <f t="shared" si="8"/>
        <v>64</v>
      </c>
      <c r="I139">
        <f t="shared" si="6"/>
        <v>41</v>
      </c>
    </row>
    <row r="140" spans="1:9" ht="12.75">
      <c r="A140" s="12">
        <v>153</v>
      </c>
      <c r="B140" s="12" t="s">
        <v>1156</v>
      </c>
      <c r="C140" s="9">
        <v>77</v>
      </c>
      <c r="D140" s="9">
        <v>84</v>
      </c>
      <c r="E140" s="9" t="s">
        <v>1017</v>
      </c>
      <c r="F140" s="9">
        <v>80.5</v>
      </c>
      <c r="G140">
        <f t="shared" si="7"/>
        <v>80.5</v>
      </c>
      <c r="H140">
        <f t="shared" si="8"/>
        <v>77</v>
      </c>
      <c r="I140">
        <f t="shared" si="6"/>
        <v>84</v>
      </c>
    </row>
    <row r="141" spans="1:9" ht="12.75">
      <c r="A141" s="12">
        <v>154</v>
      </c>
      <c r="B141" s="12" t="s">
        <v>1157</v>
      </c>
      <c r="C141" s="9">
        <v>78</v>
      </c>
      <c r="D141" s="8">
        <v>62</v>
      </c>
      <c r="E141" s="13">
        <v>77</v>
      </c>
      <c r="F141" s="9">
        <v>77.5</v>
      </c>
      <c r="G141">
        <f t="shared" si="7"/>
        <v>70</v>
      </c>
      <c r="H141">
        <f t="shared" si="8"/>
        <v>77.5</v>
      </c>
      <c r="I141">
        <f t="shared" si="6"/>
        <v>69.5</v>
      </c>
    </row>
    <row r="142" spans="1:9" ht="12.75">
      <c r="A142" s="12">
        <v>155</v>
      </c>
      <c r="B142" s="12" t="s">
        <v>1158</v>
      </c>
      <c r="C142" s="9">
        <v>80</v>
      </c>
      <c r="D142" s="9">
        <v>85</v>
      </c>
      <c r="E142" s="9" t="s">
        <v>1017</v>
      </c>
      <c r="F142" s="9">
        <v>82.5</v>
      </c>
      <c r="G142">
        <f t="shared" si="7"/>
        <v>82.5</v>
      </c>
      <c r="H142">
        <f t="shared" si="8"/>
        <v>80</v>
      </c>
      <c r="I142">
        <f t="shared" si="6"/>
        <v>85</v>
      </c>
    </row>
    <row r="143" spans="1:9" ht="12.75">
      <c r="A143" s="12">
        <v>156</v>
      </c>
      <c r="B143" s="12" t="s">
        <v>1159</v>
      </c>
      <c r="C143" s="9">
        <v>74</v>
      </c>
      <c r="D143" s="9">
        <v>92</v>
      </c>
      <c r="E143" s="9" t="s">
        <v>1017</v>
      </c>
      <c r="F143" s="9">
        <v>83</v>
      </c>
      <c r="G143">
        <f t="shared" si="7"/>
        <v>83</v>
      </c>
      <c r="H143">
        <f t="shared" si="8"/>
        <v>74</v>
      </c>
      <c r="I143">
        <f t="shared" si="6"/>
        <v>92</v>
      </c>
    </row>
    <row r="144" spans="1:9" ht="12.75">
      <c r="A144" s="12">
        <v>157</v>
      </c>
      <c r="B144" s="12" t="s">
        <v>1160</v>
      </c>
      <c r="C144" s="9">
        <v>66</v>
      </c>
      <c r="D144" s="9">
        <v>79</v>
      </c>
      <c r="E144" s="9" t="s">
        <v>1017</v>
      </c>
      <c r="F144" s="9">
        <v>72.5</v>
      </c>
      <c r="G144">
        <f t="shared" si="7"/>
        <v>72.5</v>
      </c>
      <c r="H144">
        <f t="shared" si="8"/>
        <v>66</v>
      </c>
      <c r="I144">
        <f t="shared" si="6"/>
        <v>79</v>
      </c>
    </row>
    <row r="145" spans="1:9" ht="12.75">
      <c r="A145" s="12">
        <v>158</v>
      </c>
      <c r="B145" s="12" t="s">
        <v>1161</v>
      </c>
      <c r="C145" s="9">
        <v>80</v>
      </c>
      <c r="D145" s="9">
        <v>90</v>
      </c>
      <c r="E145" s="9" t="s">
        <v>1017</v>
      </c>
      <c r="F145" s="9">
        <v>85</v>
      </c>
      <c r="G145">
        <f t="shared" si="7"/>
        <v>85</v>
      </c>
      <c r="H145">
        <f t="shared" si="8"/>
        <v>80</v>
      </c>
      <c r="I145">
        <f t="shared" si="6"/>
        <v>90</v>
      </c>
    </row>
    <row r="146" spans="1:9" ht="12.75">
      <c r="A146" s="12">
        <v>159</v>
      </c>
      <c r="B146" s="12" t="s">
        <v>1162</v>
      </c>
      <c r="C146" s="9">
        <v>68</v>
      </c>
      <c r="D146" s="9">
        <v>71</v>
      </c>
      <c r="E146" s="9" t="s">
        <v>1017</v>
      </c>
      <c r="F146" s="9">
        <v>69.5</v>
      </c>
      <c r="G146">
        <f t="shared" si="7"/>
        <v>69.5</v>
      </c>
      <c r="H146">
        <f t="shared" si="8"/>
        <v>68</v>
      </c>
      <c r="I146">
        <f t="shared" si="6"/>
        <v>71</v>
      </c>
    </row>
    <row r="147" spans="1:9" ht="12.75">
      <c r="A147" s="12">
        <v>160</v>
      </c>
      <c r="B147" s="12" t="s">
        <v>1163</v>
      </c>
      <c r="C147" s="9">
        <v>83</v>
      </c>
      <c r="D147" s="9">
        <v>68</v>
      </c>
      <c r="E147" s="9" t="s">
        <v>1017</v>
      </c>
      <c r="F147" s="9">
        <v>75.5</v>
      </c>
      <c r="G147">
        <f t="shared" si="7"/>
        <v>75.5</v>
      </c>
      <c r="H147">
        <f t="shared" si="8"/>
        <v>83</v>
      </c>
      <c r="I147">
        <f t="shared" si="6"/>
        <v>68</v>
      </c>
    </row>
    <row r="148" spans="1:9" ht="12.75">
      <c r="A148" s="12">
        <v>161</v>
      </c>
      <c r="B148" s="12" t="s">
        <v>1164</v>
      </c>
      <c r="C148" s="8">
        <v>50</v>
      </c>
      <c r="D148" s="8">
        <v>56</v>
      </c>
      <c r="E148" s="9" t="s">
        <v>1017</v>
      </c>
      <c r="F148" s="11">
        <v>53</v>
      </c>
      <c r="G148">
        <f t="shared" si="7"/>
        <v>53</v>
      </c>
      <c r="H148">
        <f t="shared" si="8"/>
        <v>50</v>
      </c>
      <c r="I148">
        <f t="shared" si="6"/>
        <v>56</v>
      </c>
    </row>
    <row r="149" spans="1:9" ht="12.75">
      <c r="A149" s="12">
        <v>162</v>
      </c>
      <c r="B149" s="12" t="s">
        <v>1165</v>
      </c>
      <c r="C149" s="9">
        <v>80</v>
      </c>
      <c r="D149" s="9">
        <v>84</v>
      </c>
      <c r="E149" s="9" t="s">
        <v>1017</v>
      </c>
      <c r="F149" s="9">
        <v>82</v>
      </c>
      <c r="G149">
        <f t="shared" si="7"/>
        <v>82</v>
      </c>
      <c r="H149">
        <f t="shared" si="8"/>
        <v>80</v>
      </c>
      <c r="I149">
        <f t="shared" si="6"/>
        <v>84</v>
      </c>
    </row>
    <row r="150" spans="1:9" ht="12.75">
      <c r="A150" s="12">
        <v>163</v>
      </c>
      <c r="B150" s="12" t="s">
        <v>1166</v>
      </c>
      <c r="C150" s="9">
        <v>93</v>
      </c>
      <c r="D150" s="9">
        <v>75</v>
      </c>
      <c r="E150" s="9" t="s">
        <v>1017</v>
      </c>
      <c r="F150" s="9">
        <v>84</v>
      </c>
      <c r="G150">
        <f t="shared" si="7"/>
        <v>84</v>
      </c>
      <c r="H150">
        <f t="shared" si="8"/>
        <v>93</v>
      </c>
      <c r="I150">
        <f t="shared" si="6"/>
        <v>75</v>
      </c>
    </row>
    <row r="151" spans="1:9" ht="12.75">
      <c r="A151" s="12">
        <v>164</v>
      </c>
      <c r="B151" s="12" t="s">
        <v>1167</v>
      </c>
      <c r="C151" s="9">
        <v>67</v>
      </c>
      <c r="D151" s="8">
        <v>52</v>
      </c>
      <c r="E151" s="9">
        <v>70</v>
      </c>
      <c r="F151" s="9">
        <v>68.5</v>
      </c>
      <c r="G151">
        <f t="shared" si="7"/>
        <v>59.5</v>
      </c>
      <c r="H151">
        <f t="shared" si="8"/>
        <v>68.5</v>
      </c>
      <c r="I151">
        <f t="shared" si="6"/>
        <v>61</v>
      </c>
    </row>
    <row r="152" spans="1:9" ht="12.75">
      <c r="A152" s="12">
        <v>165</v>
      </c>
      <c r="B152" s="12" t="s">
        <v>1168</v>
      </c>
      <c r="C152" s="9">
        <v>93</v>
      </c>
      <c r="D152" s="9">
        <v>78</v>
      </c>
      <c r="E152" s="9" t="s">
        <v>1017</v>
      </c>
      <c r="F152" s="9">
        <v>85.5</v>
      </c>
      <c r="G152">
        <f t="shared" si="7"/>
        <v>85.5</v>
      </c>
      <c r="H152">
        <f t="shared" si="8"/>
        <v>93</v>
      </c>
      <c r="I152">
        <f t="shared" si="6"/>
        <v>78</v>
      </c>
    </row>
    <row r="153" spans="1:9" ht="12.75">
      <c r="A153" s="12">
        <v>166</v>
      </c>
      <c r="B153" s="12" t="s">
        <v>1169</v>
      </c>
      <c r="C153" s="9">
        <v>96</v>
      </c>
      <c r="D153" s="9">
        <v>81</v>
      </c>
      <c r="E153" s="9" t="s">
        <v>1017</v>
      </c>
      <c r="F153" s="9">
        <v>88.5</v>
      </c>
      <c r="G153">
        <f t="shared" si="7"/>
        <v>88.5</v>
      </c>
      <c r="H153">
        <f t="shared" si="8"/>
        <v>96</v>
      </c>
      <c r="I153">
        <f t="shared" si="6"/>
        <v>81</v>
      </c>
    </row>
    <row r="154" spans="1:9" ht="12.75">
      <c r="A154" s="12">
        <v>167</v>
      </c>
      <c r="B154" s="12" t="s">
        <v>1170</v>
      </c>
      <c r="C154" s="8">
        <v>40</v>
      </c>
      <c r="D154" s="9">
        <v>78</v>
      </c>
      <c r="E154" s="10">
        <v>62</v>
      </c>
      <c r="F154" s="11">
        <v>51</v>
      </c>
      <c r="G154">
        <f t="shared" si="7"/>
        <v>59</v>
      </c>
      <c r="H154">
        <f t="shared" si="8"/>
        <v>51</v>
      </c>
      <c r="I154">
        <f t="shared" si="6"/>
        <v>70</v>
      </c>
    </row>
    <row r="155" spans="1:9" ht="12.75">
      <c r="A155" s="12">
        <v>168</v>
      </c>
      <c r="B155" s="12" t="s">
        <v>1171</v>
      </c>
      <c r="C155" s="9">
        <v>93</v>
      </c>
      <c r="D155" s="9">
        <v>74</v>
      </c>
      <c r="E155" s="9" t="s">
        <v>1017</v>
      </c>
      <c r="F155" s="9">
        <v>83.5</v>
      </c>
      <c r="G155">
        <f t="shared" si="7"/>
        <v>83.5</v>
      </c>
      <c r="H155">
        <f t="shared" si="8"/>
        <v>93</v>
      </c>
      <c r="I155">
        <f t="shared" si="6"/>
        <v>74</v>
      </c>
    </row>
    <row r="156" spans="1:9" ht="12.75">
      <c r="A156" s="12">
        <v>169</v>
      </c>
      <c r="B156" s="12" t="s">
        <v>1172</v>
      </c>
      <c r="C156" s="9">
        <v>93</v>
      </c>
      <c r="D156" s="9">
        <v>80</v>
      </c>
      <c r="E156" s="9" t="s">
        <v>1017</v>
      </c>
      <c r="F156" s="9">
        <v>86.5</v>
      </c>
      <c r="G156">
        <f t="shared" si="7"/>
        <v>86.5</v>
      </c>
      <c r="H156">
        <f t="shared" si="8"/>
        <v>93</v>
      </c>
      <c r="I156">
        <f t="shared" si="6"/>
        <v>80</v>
      </c>
    </row>
    <row r="157" spans="1:9" ht="12.75">
      <c r="A157" s="12">
        <v>170</v>
      </c>
      <c r="B157" s="12" t="s">
        <v>1173</v>
      </c>
      <c r="C157" s="9">
        <v>96</v>
      </c>
      <c r="D157" s="9">
        <v>94</v>
      </c>
      <c r="E157" s="9" t="s">
        <v>1017</v>
      </c>
      <c r="F157" s="9">
        <v>95</v>
      </c>
      <c r="G157">
        <f t="shared" si="7"/>
        <v>95</v>
      </c>
      <c r="H157">
        <f t="shared" si="8"/>
        <v>96</v>
      </c>
      <c r="I157">
        <f t="shared" si="6"/>
        <v>94</v>
      </c>
    </row>
    <row r="158" spans="1:9" ht="12.75">
      <c r="A158" s="12">
        <v>172</v>
      </c>
      <c r="B158" s="12" t="s">
        <v>1174</v>
      </c>
      <c r="C158" s="9">
        <v>85</v>
      </c>
      <c r="D158" s="9">
        <v>65</v>
      </c>
      <c r="E158" s="9" t="s">
        <v>1017</v>
      </c>
      <c r="F158" s="9">
        <v>75</v>
      </c>
      <c r="G158">
        <f t="shared" si="7"/>
        <v>75</v>
      </c>
      <c r="H158">
        <f t="shared" si="8"/>
        <v>85</v>
      </c>
      <c r="I158">
        <f t="shared" si="6"/>
        <v>65</v>
      </c>
    </row>
    <row r="159" spans="1:9" ht="12.75">
      <c r="A159" s="12">
        <v>173</v>
      </c>
      <c r="B159" s="12" t="s">
        <v>1175</v>
      </c>
      <c r="C159" s="9">
        <v>82</v>
      </c>
      <c r="D159" s="8">
        <v>60</v>
      </c>
      <c r="E159" s="8">
        <v>34</v>
      </c>
      <c r="F159" s="11">
        <v>47</v>
      </c>
      <c r="G159">
        <f t="shared" si="7"/>
        <v>71</v>
      </c>
      <c r="H159">
        <f t="shared" si="8"/>
        <v>58</v>
      </c>
      <c r="I159">
        <f t="shared" si="6"/>
        <v>47</v>
      </c>
    </row>
    <row r="160" spans="1:9" ht="12.75">
      <c r="A160" s="12">
        <v>174</v>
      </c>
      <c r="B160" s="12" t="s">
        <v>1176</v>
      </c>
      <c r="C160" s="9">
        <v>68</v>
      </c>
      <c r="D160" s="8">
        <v>56</v>
      </c>
      <c r="E160" s="15" t="s">
        <v>1154</v>
      </c>
      <c r="F160" s="11">
        <v>61</v>
      </c>
      <c r="G160">
        <f t="shared" si="7"/>
        <v>62</v>
      </c>
      <c r="H160">
        <f t="shared" si="8"/>
        <v>68</v>
      </c>
      <c r="I160">
        <f t="shared" si="6"/>
        <v>56</v>
      </c>
    </row>
    <row r="161" spans="1:9" ht="12.75">
      <c r="A161" s="12">
        <v>175</v>
      </c>
      <c r="B161" s="12" t="s">
        <v>1177</v>
      </c>
      <c r="C161" s="9">
        <v>80</v>
      </c>
      <c r="D161" s="9">
        <v>81</v>
      </c>
      <c r="E161" s="9" t="s">
        <v>1017</v>
      </c>
      <c r="F161" s="9">
        <v>80.5</v>
      </c>
      <c r="G161">
        <f t="shared" si="7"/>
        <v>80.5</v>
      </c>
      <c r="H161">
        <f t="shared" si="8"/>
        <v>80</v>
      </c>
      <c r="I161">
        <f t="shared" si="6"/>
        <v>81</v>
      </c>
    </row>
    <row r="162" spans="1:9" ht="12.75">
      <c r="A162" s="12">
        <v>176</v>
      </c>
      <c r="B162" s="12" t="s">
        <v>1178</v>
      </c>
      <c r="C162" s="8">
        <v>46</v>
      </c>
      <c r="D162" s="9">
        <v>78</v>
      </c>
      <c r="E162" s="13">
        <v>83</v>
      </c>
      <c r="F162" s="9">
        <v>80.5</v>
      </c>
      <c r="G162">
        <f t="shared" si="7"/>
        <v>62</v>
      </c>
      <c r="H162">
        <f t="shared" si="8"/>
        <v>64.5</v>
      </c>
      <c r="I162">
        <f t="shared" si="6"/>
        <v>80.5</v>
      </c>
    </row>
    <row r="163" spans="1:9" ht="12.75">
      <c r="A163" s="12">
        <v>177</v>
      </c>
      <c r="B163" s="12" t="s">
        <v>1179</v>
      </c>
      <c r="C163" s="9">
        <v>76</v>
      </c>
      <c r="D163" s="9">
        <v>84</v>
      </c>
      <c r="E163" s="9" t="s">
        <v>1017</v>
      </c>
      <c r="F163" s="9">
        <v>80</v>
      </c>
      <c r="G163">
        <f t="shared" si="7"/>
        <v>80</v>
      </c>
      <c r="H163">
        <f t="shared" si="8"/>
        <v>76</v>
      </c>
      <c r="I163">
        <f t="shared" si="6"/>
        <v>84</v>
      </c>
    </row>
    <row r="164" spans="1:9" ht="12.75">
      <c r="A164" s="12">
        <v>178</v>
      </c>
      <c r="B164" s="12" t="s">
        <v>1180</v>
      </c>
      <c r="C164" s="9">
        <v>71</v>
      </c>
      <c r="D164" s="8">
        <v>31</v>
      </c>
      <c r="E164" s="13">
        <v>76</v>
      </c>
      <c r="F164" s="9">
        <v>73.5</v>
      </c>
      <c r="G164">
        <f t="shared" si="7"/>
        <v>51</v>
      </c>
      <c r="H164">
        <f t="shared" si="8"/>
        <v>73.5</v>
      </c>
      <c r="I164">
        <f t="shared" si="6"/>
        <v>53.5</v>
      </c>
    </row>
    <row r="165" spans="1:9" ht="12.75">
      <c r="A165" s="12">
        <v>179</v>
      </c>
      <c r="B165" s="12" t="s">
        <v>1181</v>
      </c>
      <c r="C165" s="8">
        <v>57</v>
      </c>
      <c r="D165" s="9">
        <v>68</v>
      </c>
      <c r="E165" s="13">
        <v>78</v>
      </c>
      <c r="F165" s="9">
        <v>73</v>
      </c>
      <c r="G165">
        <f t="shared" si="7"/>
        <v>62.5</v>
      </c>
      <c r="H165">
        <f t="shared" si="8"/>
        <v>67.5</v>
      </c>
      <c r="I165">
        <f t="shared" si="6"/>
        <v>73</v>
      </c>
    </row>
    <row r="166" spans="1:9" ht="12.75">
      <c r="A166" s="12">
        <v>181</v>
      </c>
      <c r="B166" s="12" t="s">
        <v>1182</v>
      </c>
      <c r="C166" s="9">
        <v>64</v>
      </c>
      <c r="D166" s="9">
        <v>71</v>
      </c>
      <c r="E166" s="13">
        <v>74</v>
      </c>
      <c r="F166" s="9">
        <v>72.5</v>
      </c>
      <c r="G166">
        <f t="shared" si="7"/>
        <v>67.5</v>
      </c>
      <c r="H166">
        <f t="shared" si="8"/>
        <v>69</v>
      </c>
      <c r="I166">
        <f t="shared" si="6"/>
        <v>72.5</v>
      </c>
    </row>
    <row r="167" spans="1:9" ht="12.75">
      <c r="A167" s="12">
        <v>182</v>
      </c>
      <c r="B167" s="12" t="s">
        <v>1183</v>
      </c>
      <c r="C167" s="9">
        <v>70</v>
      </c>
      <c r="D167" s="8">
        <v>28</v>
      </c>
      <c r="E167" s="8">
        <v>57</v>
      </c>
      <c r="F167" s="11">
        <v>42.5</v>
      </c>
      <c r="G167">
        <f t="shared" si="7"/>
        <v>49</v>
      </c>
      <c r="H167">
        <f t="shared" si="8"/>
        <v>63.5</v>
      </c>
      <c r="I167">
        <f t="shared" si="6"/>
        <v>42.5</v>
      </c>
    </row>
    <row r="168" spans="1:9" ht="12.75">
      <c r="A168" s="12">
        <v>183</v>
      </c>
      <c r="B168" s="12" t="s">
        <v>1184</v>
      </c>
      <c r="C168" s="9">
        <v>68</v>
      </c>
      <c r="D168" s="9">
        <v>83</v>
      </c>
      <c r="E168" s="9" t="s">
        <v>1017</v>
      </c>
      <c r="F168" s="9">
        <v>75.5</v>
      </c>
      <c r="G168">
        <f t="shared" si="7"/>
        <v>75.5</v>
      </c>
      <c r="H168">
        <f t="shared" si="8"/>
        <v>68</v>
      </c>
      <c r="I168">
        <f t="shared" si="6"/>
        <v>83</v>
      </c>
    </row>
    <row r="169" spans="1:9" ht="12.75">
      <c r="A169" s="12">
        <v>184</v>
      </c>
      <c r="B169" s="12" t="s">
        <v>1185</v>
      </c>
      <c r="C169" s="9">
        <v>79</v>
      </c>
      <c r="D169" s="9">
        <v>80</v>
      </c>
      <c r="E169" s="9" t="s">
        <v>1017</v>
      </c>
      <c r="F169" s="9">
        <v>79.5</v>
      </c>
      <c r="G169">
        <f t="shared" si="7"/>
        <v>79.5</v>
      </c>
      <c r="H169">
        <f t="shared" si="8"/>
        <v>79</v>
      </c>
      <c r="I169">
        <f t="shared" si="6"/>
        <v>80</v>
      </c>
    </row>
    <row r="170" spans="1:9" ht="12.75">
      <c r="A170" s="12">
        <v>185</v>
      </c>
      <c r="B170" s="12" t="s">
        <v>1186</v>
      </c>
      <c r="C170" s="9">
        <v>88</v>
      </c>
      <c r="D170" s="8">
        <v>47</v>
      </c>
      <c r="E170" s="10">
        <v>57</v>
      </c>
      <c r="F170" s="11">
        <v>52</v>
      </c>
      <c r="G170">
        <f t="shared" si="7"/>
        <v>67.5</v>
      </c>
      <c r="H170">
        <f t="shared" si="8"/>
        <v>72.5</v>
      </c>
      <c r="I170">
        <f t="shared" si="6"/>
        <v>52</v>
      </c>
    </row>
    <row r="171" spans="1:9" ht="12.75">
      <c r="A171" s="12">
        <v>186</v>
      </c>
      <c r="B171" s="12" t="s">
        <v>1187</v>
      </c>
      <c r="C171" s="9">
        <v>100</v>
      </c>
      <c r="D171" s="8">
        <v>60</v>
      </c>
      <c r="E171" s="13">
        <v>97</v>
      </c>
      <c r="F171" s="9">
        <v>98.5</v>
      </c>
      <c r="G171">
        <f t="shared" si="7"/>
        <v>80</v>
      </c>
      <c r="H171">
        <f t="shared" si="8"/>
        <v>98.5</v>
      </c>
      <c r="I171">
        <f t="shared" si="6"/>
        <v>78.5</v>
      </c>
    </row>
    <row r="172" spans="1:9" ht="12.75">
      <c r="A172" s="12">
        <v>187</v>
      </c>
      <c r="B172" s="12" t="s">
        <v>1188</v>
      </c>
      <c r="C172" s="9">
        <v>88</v>
      </c>
      <c r="D172" s="9">
        <v>85</v>
      </c>
      <c r="E172" s="9" t="s">
        <v>1017</v>
      </c>
      <c r="F172" s="9">
        <v>86.5</v>
      </c>
      <c r="G172">
        <f t="shared" si="7"/>
        <v>86.5</v>
      </c>
      <c r="H172">
        <f t="shared" si="8"/>
        <v>88</v>
      </c>
      <c r="I172">
        <f t="shared" si="6"/>
        <v>85</v>
      </c>
    </row>
    <row r="173" spans="1:9" ht="12.75">
      <c r="A173" s="12">
        <v>188</v>
      </c>
      <c r="B173" s="12" t="s">
        <v>1189</v>
      </c>
      <c r="C173" s="9">
        <v>87</v>
      </c>
      <c r="D173" s="8">
        <v>30</v>
      </c>
      <c r="E173" s="13">
        <v>71</v>
      </c>
      <c r="F173" s="9">
        <v>79</v>
      </c>
      <c r="G173">
        <f t="shared" si="7"/>
        <v>58.5</v>
      </c>
      <c r="H173">
        <f t="shared" si="8"/>
        <v>79</v>
      </c>
      <c r="I173">
        <f t="shared" si="6"/>
        <v>50.5</v>
      </c>
    </row>
    <row r="174" spans="1:9" ht="12.75">
      <c r="A174" s="12">
        <v>190</v>
      </c>
      <c r="B174" s="12" t="s">
        <v>1190</v>
      </c>
      <c r="C174" s="9">
        <v>83</v>
      </c>
      <c r="D174" s="9">
        <v>74</v>
      </c>
      <c r="E174" s="9" t="s">
        <v>1017</v>
      </c>
      <c r="F174" s="9">
        <v>78.5</v>
      </c>
      <c r="G174">
        <f t="shared" si="7"/>
        <v>78.5</v>
      </c>
      <c r="H174">
        <f t="shared" si="8"/>
        <v>83</v>
      </c>
      <c r="I174">
        <f t="shared" si="6"/>
        <v>74</v>
      </c>
    </row>
    <row r="175" spans="1:9" ht="12.75">
      <c r="A175" s="12">
        <v>191</v>
      </c>
      <c r="B175" s="12" t="s">
        <v>1191</v>
      </c>
      <c r="C175" s="9">
        <v>98</v>
      </c>
      <c r="D175" s="9">
        <v>82</v>
      </c>
      <c r="E175" s="9" t="s">
        <v>1017</v>
      </c>
      <c r="F175" s="9">
        <v>90</v>
      </c>
      <c r="G175">
        <f t="shared" si="7"/>
        <v>90</v>
      </c>
      <c r="H175">
        <f t="shared" si="8"/>
        <v>98</v>
      </c>
      <c r="I175">
        <f t="shared" si="6"/>
        <v>82</v>
      </c>
    </row>
    <row r="176" spans="1:9" ht="12.75">
      <c r="A176" s="12">
        <v>192</v>
      </c>
      <c r="B176" s="12" t="s">
        <v>1192</v>
      </c>
      <c r="C176" s="9">
        <v>82</v>
      </c>
      <c r="D176" s="8">
        <v>46</v>
      </c>
      <c r="E176" s="13">
        <v>71</v>
      </c>
      <c r="F176" s="9">
        <v>76.5</v>
      </c>
      <c r="G176">
        <f t="shared" si="7"/>
        <v>64</v>
      </c>
      <c r="H176">
        <f t="shared" si="8"/>
        <v>76.5</v>
      </c>
      <c r="I176">
        <f t="shared" si="6"/>
        <v>58.5</v>
      </c>
    </row>
    <row r="177" spans="1:9" ht="12.75">
      <c r="A177" s="12">
        <v>193</v>
      </c>
      <c r="B177" s="12" t="s">
        <v>1193</v>
      </c>
      <c r="C177" s="9">
        <v>83</v>
      </c>
      <c r="D177" s="16">
        <v>64</v>
      </c>
      <c r="E177" s="10">
        <v>51</v>
      </c>
      <c r="F177" s="11">
        <v>57.5</v>
      </c>
      <c r="G177">
        <f t="shared" si="7"/>
        <v>73.5</v>
      </c>
      <c r="H177">
        <f t="shared" si="8"/>
        <v>67</v>
      </c>
      <c r="I177">
        <f t="shared" si="6"/>
        <v>57.5</v>
      </c>
    </row>
    <row r="178" spans="1:9" ht="12.75">
      <c r="A178" s="12">
        <v>194</v>
      </c>
      <c r="B178" s="12" t="s">
        <v>1194</v>
      </c>
      <c r="C178" s="9">
        <v>76</v>
      </c>
      <c r="D178" s="9">
        <v>88</v>
      </c>
      <c r="E178" s="9" t="s">
        <v>1017</v>
      </c>
      <c r="F178" s="9">
        <v>82</v>
      </c>
      <c r="G178">
        <f t="shared" si="7"/>
        <v>82</v>
      </c>
      <c r="H178">
        <f t="shared" si="8"/>
        <v>76</v>
      </c>
      <c r="I178">
        <f t="shared" si="6"/>
        <v>88</v>
      </c>
    </row>
    <row r="179" spans="1:9" ht="12.75">
      <c r="A179" s="12">
        <v>195</v>
      </c>
      <c r="B179" s="12" t="s">
        <v>1195</v>
      </c>
      <c r="C179" s="9">
        <v>86</v>
      </c>
      <c r="D179" s="9">
        <v>98</v>
      </c>
      <c r="E179" s="9" t="s">
        <v>1017</v>
      </c>
      <c r="F179" s="9">
        <v>92</v>
      </c>
      <c r="G179">
        <f t="shared" si="7"/>
        <v>92</v>
      </c>
      <c r="H179">
        <f t="shared" si="8"/>
        <v>86</v>
      </c>
      <c r="I179">
        <f t="shared" si="6"/>
        <v>98</v>
      </c>
    </row>
    <row r="180" spans="1:9" ht="12.75">
      <c r="A180" s="12">
        <v>196</v>
      </c>
      <c r="B180" s="12" t="s">
        <v>1196</v>
      </c>
      <c r="C180" s="8">
        <v>45</v>
      </c>
      <c r="D180" s="9">
        <v>96</v>
      </c>
      <c r="E180" s="10">
        <v>63</v>
      </c>
      <c r="F180" s="11">
        <v>54</v>
      </c>
      <c r="G180">
        <f t="shared" si="7"/>
        <v>70.5</v>
      </c>
      <c r="H180">
        <f t="shared" si="8"/>
        <v>54</v>
      </c>
      <c r="I180">
        <f t="shared" si="6"/>
        <v>79.5</v>
      </c>
    </row>
    <row r="181" spans="1:9" ht="12.75">
      <c r="A181" s="12">
        <v>197</v>
      </c>
      <c r="B181" s="12" t="s">
        <v>1197</v>
      </c>
      <c r="C181" s="8">
        <v>42</v>
      </c>
      <c r="D181" s="8">
        <v>61</v>
      </c>
      <c r="E181" s="9" t="s">
        <v>1017</v>
      </c>
      <c r="F181" s="11">
        <v>51.5</v>
      </c>
      <c r="G181">
        <f t="shared" si="7"/>
        <v>51.5</v>
      </c>
      <c r="H181">
        <f t="shared" si="8"/>
        <v>42</v>
      </c>
      <c r="I181">
        <f t="shared" si="6"/>
        <v>61</v>
      </c>
    </row>
    <row r="182" spans="1:9" ht="12.75">
      <c r="A182" s="12">
        <v>198</v>
      </c>
      <c r="B182" s="12" t="s">
        <v>1198</v>
      </c>
      <c r="C182" s="9">
        <v>70</v>
      </c>
      <c r="D182" s="9">
        <v>73</v>
      </c>
      <c r="E182" s="9" t="s">
        <v>1017</v>
      </c>
      <c r="F182" s="9">
        <v>71.5</v>
      </c>
      <c r="G182">
        <f t="shared" si="7"/>
        <v>71.5</v>
      </c>
      <c r="H182">
        <f t="shared" si="8"/>
        <v>70</v>
      </c>
      <c r="I182">
        <f t="shared" si="6"/>
        <v>73</v>
      </c>
    </row>
    <row r="183" spans="1:9" ht="12.75">
      <c r="A183" s="12">
        <v>199</v>
      </c>
      <c r="B183" s="12" t="s">
        <v>1199</v>
      </c>
      <c r="C183" s="8">
        <v>56</v>
      </c>
      <c r="D183" s="9">
        <v>85</v>
      </c>
      <c r="E183" s="10">
        <v>64</v>
      </c>
      <c r="F183" s="11">
        <v>60</v>
      </c>
      <c r="G183">
        <f t="shared" si="7"/>
        <v>70.5</v>
      </c>
      <c r="H183">
        <f t="shared" si="8"/>
        <v>60</v>
      </c>
      <c r="I183">
        <f t="shared" si="6"/>
        <v>74.5</v>
      </c>
    </row>
    <row r="184" spans="1:9" ht="12.75">
      <c r="A184" s="12">
        <v>200</v>
      </c>
      <c r="B184" s="12" t="s">
        <v>1200</v>
      </c>
      <c r="C184" s="8">
        <v>57</v>
      </c>
      <c r="D184" s="9">
        <v>78</v>
      </c>
      <c r="E184" s="8">
        <v>55</v>
      </c>
      <c r="F184" s="11">
        <v>56</v>
      </c>
      <c r="G184">
        <f t="shared" si="7"/>
        <v>67.5</v>
      </c>
      <c r="H184">
        <f t="shared" si="8"/>
        <v>56</v>
      </c>
      <c r="I184">
        <f t="shared" si="6"/>
        <v>66.5</v>
      </c>
    </row>
    <row r="185" spans="1:9" ht="12.75">
      <c r="A185" s="12">
        <v>201</v>
      </c>
      <c r="B185" s="12" t="s">
        <v>1201</v>
      </c>
      <c r="C185" s="9">
        <v>65</v>
      </c>
      <c r="D185" s="9">
        <v>89</v>
      </c>
      <c r="E185" s="9">
        <v>80</v>
      </c>
      <c r="F185" s="9">
        <v>84.5</v>
      </c>
      <c r="G185">
        <f t="shared" si="7"/>
        <v>77</v>
      </c>
      <c r="H185">
        <f t="shared" si="8"/>
        <v>72.5</v>
      </c>
      <c r="I185">
        <f t="shared" si="6"/>
        <v>84.5</v>
      </c>
    </row>
    <row r="186" spans="1:9" ht="12.75">
      <c r="A186" s="12">
        <v>202</v>
      </c>
      <c r="B186" s="12" t="s">
        <v>1202</v>
      </c>
      <c r="C186" s="9">
        <v>80</v>
      </c>
      <c r="D186" s="14">
        <v>64</v>
      </c>
      <c r="E186" s="13">
        <v>86</v>
      </c>
      <c r="F186" s="9">
        <v>83</v>
      </c>
      <c r="G186">
        <f t="shared" si="7"/>
        <v>72</v>
      </c>
      <c r="H186">
        <f t="shared" si="8"/>
        <v>83</v>
      </c>
      <c r="I186">
        <f t="shared" si="6"/>
        <v>75</v>
      </c>
    </row>
    <row r="187" spans="1:9" ht="12.75">
      <c r="A187" s="12">
        <v>203</v>
      </c>
      <c r="B187" s="12" t="s">
        <v>1203</v>
      </c>
      <c r="C187" s="9">
        <v>75</v>
      </c>
      <c r="D187" s="9">
        <v>68</v>
      </c>
      <c r="E187" s="9" t="s">
        <v>1017</v>
      </c>
      <c r="F187" s="9">
        <v>71.5</v>
      </c>
      <c r="G187">
        <f t="shared" si="7"/>
        <v>71.5</v>
      </c>
      <c r="H187">
        <f t="shared" si="8"/>
        <v>75</v>
      </c>
      <c r="I187">
        <f t="shared" si="6"/>
        <v>68</v>
      </c>
    </row>
    <row r="188" spans="1:9" ht="12.75">
      <c r="A188" s="12">
        <v>204</v>
      </c>
      <c r="B188" s="12" t="s">
        <v>1204</v>
      </c>
      <c r="C188" s="9">
        <v>67</v>
      </c>
      <c r="D188" s="9">
        <v>76</v>
      </c>
      <c r="E188" s="9" t="s">
        <v>1017</v>
      </c>
      <c r="F188" s="9">
        <v>71.5</v>
      </c>
      <c r="G188">
        <f t="shared" si="7"/>
        <v>71.5</v>
      </c>
      <c r="H188">
        <f t="shared" si="8"/>
        <v>67</v>
      </c>
      <c r="I188">
        <f t="shared" si="6"/>
        <v>76</v>
      </c>
    </row>
    <row r="189" spans="1:9" ht="12.75">
      <c r="A189" s="12">
        <v>205</v>
      </c>
      <c r="B189" s="12" t="s">
        <v>1205</v>
      </c>
      <c r="C189" s="8">
        <v>57</v>
      </c>
      <c r="D189" s="9">
        <v>89</v>
      </c>
      <c r="E189" s="8">
        <v>63</v>
      </c>
      <c r="F189" s="11">
        <v>60</v>
      </c>
      <c r="G189">
        <f t="shared" si="7"/>
        <v>73</v>
      </c>
      <c r="H189">
        <f t="shared" si="8"/>
        <v>60</v>
      </c>
      <c r="I189">
        <f t="shared" si="6"/>
        <v>76</v>
      </c>
    </row>
    <row r="190" spans="1:9" ht="12.75">
      <c r="A190" s="12">
        <v>206</v>
      </c>
      <c r="B190" s="12" t="s">
        <v>1206</v>
      </c>
      <c r="C190" s="9">
        <v>75</v>
      </c>
      <c r="D190" s="9">
        <v>94</v>
      </c>
      <c r="E190" s="9" t="s">
        <v>1017</v>
      </c>
      <c r="F190" s="9">
        <v>84.5</v>
      </c>
      <c r="G190">
        <f t="shared" si="7"/>
        <v>84.5</v>
      </c>
      <c r="H190">
        <f t="shared" si="8"/>
        <v>75</v>
      </c>
      <c r="I190">
        <f t="shared" si="6"/>
        <v>94</v>
      </c>
    </row>
    <row r="191" spans="1:9" ht="12" customHeight="1">
      <c r="A191" s="12" t="s">
        <v>964</v>
      </c>
      <c r="B191" s="12" t="s">
        <v>1207</v>
      </c>
      <c r="C191" s="9">
        <v>66</v>
      </c>
      <c r="D191" s="8">
        <v>50</v>
      </c>
      <c r="E191" s="10">
        <v>43</v>
      </c>
      <c r="F191" s="11">
        <v>46.5</v>
      </c>
      <c r="G191">
        <f t="shared" si="7"/>
        <v>58</v>
      </c>
      <c r="H191">
        <f t="shared" si="8"/>
        <v>54.5</v>
      </c>
      <c r="I191">
        <f t="shared" si="6"/>
        <v>46.5</v>
      </c>
    </row>
    <row r="192" spans="1:9" ht="12.75">
      <c r="A192" s="12">
        <v>208</v>
      </c>
      <c r="B192" s="12" t="s">
        <v>1208</v>
      </c>
      <c r="C192" s="9">
        <v>77</v>
      </c>
      <c r="D192" s="9">
        <v>66</v>
      </c>
      <c r="E192" s="9" t="s">
        <v>1017</v>
      </c>
      <c r="F192" s="9">
        <v>71.5</v>
      </c>
      <c r="G192">
        <f t="shared" si="7"/>
        <v>71.5</v>
      </c>
      <c r="H192">
        <f t="shared" si="8"/>
        <v>77</v>
      </c>
      <c r="I192">
        <f t="shared" si="6"/>
        <v>66</v>
      </c>
    </row>
    <row r="193" spans="1:9" ht="12.75">
      <c r="A193" s="12">
        <v>209</v>
      </c>
      <c r="B193" s="12" t="s">
        <v>1209</v>
      </c>
      <c r="C193" s="9">
        <v>77</v>
      </c>
      <c r="D193" s="8">
        <v>51</v>
      </c>
      <c r="E193" s="10">
        <v>62</v>
      </c>
      <c r="F193" s="11">
        <v>56.5</v>
      </c>
      <c r="G193">
        <f t="shared" si="7"/>
        <v>64</v>
      </c>
      <c r="H193">
        <f t="shared" si="8"/>
        <v>69.5</v>
      </c>
      <c r="I193">
        <f t="shared" si="6"/>
        <v>56.5</v>
      </c>
    </row>
    <row r="194" spans="1:9" ht="12.75">
      <c r="A194" s="12">
        <v>210</v>
      </c>
      <c r="B194" s="12" t="s">
        <v>1210</v>
      </c>
      <c r="C194" s="9">
        <v>88</v>
      </c>
      <c r="D194" s="9">
        <v>78</v>
      </c>
      <c r="E194" s="9" t="s">
        <v>1017</v>
      </c>
      <c r="F194" s="9">
        <v>83</v>
      </c>
      <c r="G194">
        <f t="shared" si="7"/>
        <v>83</v>
      </c>
      <c r="H194">
        <f t="shared" si="8"/>
        <v>88</v>
      </c>
      <c r="I194">
        <f t="shared" si="6"/>
        <v>78</v>
      </c>
    </row>
    <row r="195" spans="1:9" ht="12.75">
      <c r="A195" s="12">
        <v>211</v>
      </c>
      <c r="B195" s="12" t="s">
        <v>1211</v>
      </c>
      <c r="C195" s="9">
        <v>78</v>
      </c>
      <c r="D195" s="9">
        <v>74</v>
      </c>
      <c r="E195" s="9" t="s">
        <v>1017</v>
      </c>
      <c r="F195" s="9">
        <v>76</v>
      </c>
      <c r="G195">
        <f t="shared" si="7"/>
        <v>76</v>
      </c>
      <c r="H195">
        <f t="shared" si="8"/>
        <v>78</v>
      </c>
      <c r="I195">
        <f t="shared" si="6"/>
        <v>74</v>
      </c>
    </row>
    <row r="196" spans="1:9" ht="12.75">
      <c r="A196" s="12">
        <v>212</v>
      </c>
      <c r="B196" s="12" t="s">
        <v>1212</v>
      </c>
      <c r="C196" s="9">
        <v>81</v>
      </c>
      <c r="D196" s="9">
        <v>66</v>
      </c>
      <c r="E196" s="9" t="s">
        <v>1017</v>
      </c>
      <c r="F196" s="9">
        <v>73.5</v>
      </c>
      <c r="G196">
        <f t="shared" si="7"/>
        <v>73.5</v>
      </c>
      <c r="H196">
        <f t="shared" si="8"/>
        <v>81</v>
      </c>
      <c r="I196">
        <f aca="true" t="shared" si="9" ref="I196:I226">AVERAGE(D196,E196)</f>
        <v>66</v>
      </c>
    </row>
    <row r="197" spans="1:9" ht="12.75">
      <c r="A197" s="12">
        <v>213</v>
      </c>
      <c r="B197" s="12" t="s">
        <v>1213</v>
      </c>
      <c r="C197" s="8">
        <v>59</v>
      </c>
      <c r="D197" s="9">
        <v>84</v>
      </c>
      <c r="E197" s="13">
        <v>94</v>
      </c>
      <c r="F197" s="9">
        <v>89</v>
      </c>
      <c r="G197">
        <f aca="true" t="shared" si="10" ref="G197:G226">AVERAGE(C197:D197)</f>
        <v>71.5</v>
      </c>
      <c r="H197">
        <f aca="true" t="shared" si="11" ref="H197:H226">AVERAGE(C197,E197)</f>
        <v>76.5</v>
      </c>
      <c r="I197">
        <f t="shared" si="9"/>
        <v>89</v>
      </c>
    </row>
    <row r="198" spans="1:9" ht="12.75">
      <c r="A198" s="12">
        <v>214</v>
      </c>
      <c r="B198" s="12" t="s">
        <v>1214</v>
      </c>
      <c r="C198" s="9">
        <v>86</v>
      </c>
      <c r="D198" s="9">
        <v>83</v>
      </c>
      <c r="E198" s="9" t="s">
        <v>1017</v>
      </c>
      <c r="F198" s="9">
        <v>84.5</v>
      </c>
      <c r="G198">
        <f t="shared" si="10"/>
        <v>84.5</v>
      </c>
      <c r="H198">
        <f t="shared" si="11"/>
        <v>86</v>
      </c>
      <c r="I198">
        <f t="shared" si="9"/>
        <v>83</v>
      </c>
    </row>
    <row r="199" spans="1:9" ht="12.75">
      <c r="A199" s="12">
        <v>215</v>
      </c>
      <c r="B199" s="12" t="s">
        <v>1215</v>
      </c>
      <c r="C199" s="9">
        <v>81</v>
      </c>
      <c r="D199" s="9">
        <v>89</v>
      </c>
      <c r="E199" s="9" t="s">
        <v>1017</v>
      </c>
      <c r="F199" s="9">
        <v>85</v>
      </c>
      <c r="G199">
        <f t="shared" si="10"/>
        <v>85</v>
      </c>
      <c r="H199">
        <f t="shared" si="11"/>
        <v>81</v>
      </c>
      <c r="I199">
        <f t="shared" si="9"/>
        <v>89</v>
      </c>
    </row>
    <row r="200" spans="1:9" ht="12.75">
      <c r="A200" s="12">
        <v>216</v>
      </c>
      <c r="B200" s="12" t="s">
        <v>1216</v>
      </c>
      <c r="C200" s="8">
        <v>64</v>
      </c>
      <c r="D200" s="9">
        <v>84</v>
      </c>
      <c r="E200" s="10">
        <v>63</v>
      </c>
      <c r="F200" s="11">
        <v>63.5</v>
      </c>
      <c r="G200">
        <f t="shared" si="10"/>
        <v>74</v>
      </c>
      <c r="H200">
        <f t="shared" si="11"/>
        <v>63.5</v>
      </c>
      <c r="I200">
        <f t="shared" si="9"/>
        <v>73.5</v>
      </c>
    </row>
    <row r="201" spans="1:9" ht="12.75">
      <c r="A201" s="12">
        <v>217</v>
      </c>
      <c r="B201" s="12" t="s">
        <v>1217</v>
      </c>
      <c r="C201" s="9">
        <v>80</v>
      </c>
      <c r="D201" s="8">
        <v>60</v>
      </c>
      <c r="E201" s="13">
        <v>74</v>
      </c>
      <c r="F201" s="9">
        <v>77</v>
      </c>
      <c r="G201">
        <f t="shared" si="10"/>
        <v>70</v>
      </c>
      <c r="H201">
        <f t="shared" si="11"/>
        <v>77</v>
      </c>
      <c r="I201">
        <f t="shared" si="9"/>
        <v>67</v>
      </c>
    </row>
    <row r="202" spans="1:9" ht="12.75">
      <c r="A202" s="12">
        <v>218</v>
      </c>
      <c r="B202" s="12" t="s">
        <v>1218</v>
      </c>
      <c r="C202" s="9">
        <v>92</v>
      </c>
      <c r="D202" s="9">
        <v>93</v>
      </c>
      <c r="E202" s="9" t="s">
        <v>1017</v>
      </c>
      <c r="F202" s="9">
        <v>92.5</v>
      </c>
      <c r="G202">
        <f t="shared" si="10"/>
        <v>92.5</v>
      </c>
      <c r="H202">
        <f t="shared" si="11"/>
        <v>92</v>
      </c>
      <c r="I202">
        <f t="shared" si="9"/>
        <v>93</v>
      </c>
    </row>
    <row r="203" spans="1:9" ht="12.75">
      <c r="A203" s="12">
        <v>219</v>
      </c>
      <c r="B203" s="12" t="s">
        <v>1219</v>
      </c>
      <c r="C203" s="9">
        <v>80</v>
      </c>
      <c r="D203" s="9">
        <v>81</v>
      </c>
      <c r="E203" s="9" t="s">
        <v>1017</v>
      </c>
      <c r="F203" s="9">
        <v>80.5</v>
      </c>
      <c r="G203">
        <f t="shared" si="10"/>
        <v>80.5</v>
      </c>
      <c r="H203">
        <f t="shared" si="11"/>
        <v>80</v>
      </c>
      <c r="I203">
        <f t="shared" si="9"/>
        <v>81</v>
      </c>
    </row>
    <row r="204" spans="1:9" ht="12.75">
      <c r="A204" s="12">
        <v>220</v>
      </c>
      <c r="B204" s="12" t="s">
        <v>1220</v>
      </c>
      <c r="C204" s="9">
        <v>91</v>
      </c>
      <c r="D204" s="9">
        <v>94</v>
      </c>
      <c r="E204" s="9" t="s">
        <v>1017</v>
      </c>
      <c r="F204" s="9">
        <v>92.5</v>
      </c>
      <c r="G204">
        <f t="shared" si="10"/>
        <v>92.5</v>
      </c>
      <c r="H204">
        <f t="shared" si="11"/>
        <v>91</v>
      </c>
      <c r="I204">
        <f t="shared" si="9"/>
        <v>94</v>
      </c>
    </row>
    <row r="205" spans="1:9" ht="12.75">
      <c r="A205" s="12">
        <v>221</v>
      </c>
      <c r="B205" s="12" t="s">
        <v>1221</v>
      </c>
      <c r="C205" s="9">
        <v>74</v>
      </c>
      <c r="D205" s="9">
        <v>84</v>
      </c>
      <c r="E205" s="9" t="s">
        <v>1017</v>
      </c>
      <c r="F205" s="9">
        <v>79</v>
      </c>
      <c r="G205">
        <f t="shared" si="10"/>
        <v>79</v>
      </c>
      <c r="H205">
        <f t="shared" si="11"/>
        <v>74</v>
      </c>
      <c r="I205">
        <f t="shared" si="9"/>
        <v>84</v>
      </c>
    </row>
    <row r="206" spans="1:9" ht="12.75">
      <c r="A206" s="12">
        <v>222</v>
      </c>
      <c r="B206" s="12" t="s">
        <v>1222</v>
      </c>
      <c r="C206" s="9">
        <v>91</v>
      </c>
      <c r="D206" s="16">
        <v>64</v>
      </c>
      <c r="E206" s="13">
        <v>82</v>
      </c>
      <c r="F206" s="9">
        <v>86.5</v>
      </c>
      <c r="G206">
        <f t="shared" si="10"/>
        <v>77.5</v>
      </c>
      <c r="H206">
        <f t="shared" si="11"/>
        <v>86.5</v>
      </c>
      <c r="I206">
        <f t="shared" si="9"/>
        <v>73</v>
      </c>
    </row>
    <row r="207" spans="1:9" ht="12.75">
      <c r="A207" s="12">
        <v>223</v>
      </c>
      <c r="B207" s="12" t="s">
        <v>1223</v>
      </c>
      <c r="C207" s="9">
        <v>73</v>
      </c>
      <c r="D207" s="9">
        <v>67</v>
      </c>
      <c r="E207" s="9" t="s">
        <v>1017</v>
      </c>
      <c r="F207" s="9">
        <v>70</v>
      </c>
      <c r="G207">
        <f t="shared" si="10"/>
        <v>70</v>
      </c>
      <c r="H207">
        <f t="shared" si="11"/>
        <v>73</v>
      </c>
      <c r="I207">
        <f t="shared" si="9"/>
        <v>67</v>
      </c>
    </row>
    <row r="208" spans="1:9" ht="12.75">
      <c r="A208" s="12">
        <v>224</v>
      </c>
      <c r="B208" s="12" t="s">
        <v>1224</v>
      </c>
      <c r="C208" s="9">
        <v>84</v>
      </c>
      <c r="D208" s="9">
        <v>80</v>
      </c>
      <c r="E208" s="9" t="s">
        <v>1017</v>
      </c>
      <c r="F208" s="9">
        <v>82</v>
      </c>
      <c r="G208">
        <f t="shared" si="10"/>
        <v>82</v>
      </c>
      <c r="H208">
        <f t="shared" si="11"/>
        <v>84</v>
      </c>
      <c r="I208">
        <f t="shared" si="9"/>
        <v>80</v>
      </c>
    </row>
    <row r="209" spans="1:9" ht="12.75">
      <c r="A209" s="12">
        <v>225</v>
      </c>
      <c r="B209" s="12" t="s">
        <v>1225</v>
      </c>
      <c r="C209" s="9">
        <v>76</v>
      </c>
      <c r="D209" s="9">
        <v>66</v>
      </c>
      <c r="E209" s="9" t="s">
        <v>1017</v>
      </c>
      <c r="F209" s="9">
        <v>71</v>
      </c>
      <c r="G209">
        <f t="shared" si="10"/>
        <v>71</v>
      </c>
      <c r="H209">
        <f t="shared" si="11"/>
        <v>76</v>
      </c>
      <c r="I209">
        <f t="shared" si="9"/>
        <v>66</v>
      </c>
    </row>
    <row r="210" spans="1:9" ht="12.75">
      <c r="A210" s="12">
        <v>227</v>
      </c>
      <c r="B210" s="12" t="s">
        <v>1226</v>
      </c>
      <c r="C210" s="9">
        <v>82</v>
      </c>
      <c r="D210" s="9">
        <v>93</v>
      </c>
      <c r="E210" s="9" t="s">
        <v>1017</v>
      </c>
      <c r="F210" s="9">
        <v>87.5</v>
      </c>
      <c r="G210">
        <f t="shared" si="10"/>
        <v>87.5</v>
      </c>
      <c r="H210">
        <f t="shared" si="11"/>
        <v>82</v>
      </c>
      <c r="I210">
        <f t="shared" si="9"/>
        <v>93</v>
      </c>
    </row>
    <row r="211" spans="1:9" ht="12.75">
      <c r="A211" s="12">
        <v>228</v>
      </c>
      <c r="B211" s="12" t="s">
        <v>1227</v>
      </c>
      <c r="C211" s="9">
        <v>91</v>
      </c>
      <c r="D211" s="9">
        <v>80</v>
      </c>
      <c r="E211" s="9" t="s">
        <v>1017</v>
      </c>
      <c r="F211" s="9">
        <v>85.5</v>
      </c>
      <c r="G211">
        <f t="shared" si="10"/>
        <v>85.5</v>
      </c>
      <c r="H211">
        <f t="shared" si="11"/>
        <v>91</v>
      </c>
      <c r="I211">
        <f t="shared" si="9"/>
        <v>80</v>
      </c>
    </row>
    <row r="212" spans="1:9" ht="12.75">
      <c r="A212" s="12">
        <v>229</v>
      </c>
      <c r="B212" s="12" t="s">
        <v>1228</v>
      </c>
      <c r="C212" s="9">
        <v>92</v>
      </c>
      <c r="D212" s="9">
        <v>80</v>
      </c>
      <c r="E212" s="9" t="s">
        <v>1017</v>
      </c>
      <c r="F212" s="9">
        <v>86</v>
      </c>
      <c r="G212">
        <f t="shared" si="10"/>
        <v>86</v>
      </c>
      <c r="H212">
        <f t="shared" si="11"/>
        <v>92</v>
      </c>
      <c r="I212">
        <f t="shared" si="9"/>
        <v>80</v>
      </c>
    </row>
    <row r="213" spans="1:9" ht="12.75">
      <c r="A213" s="12">
        <v>230</v>
      </c>
      <c r="B213" s="12" t="s">
        <v>1229</v>
      </c>
      <c r="C213" s="9">
        <v>78</v>
      </c>
      <c r="D213" s="9">
        <v>88</v>
      </c>
      <c r="E213" s="9" t="s">
        <v>1017</v>
      </c>
      <c r="F213" s="9">
        <v>83</v>
      </c>
      <c r="G213">
        <f t="shared" si="10"/>
        <v>83</v>
      </c>
      <c r="H213">
        <f t="shared" si="11"/>
        <v>78</v>
      </c>
      <c r="I213">
        <f t="shared" si="9"/>
        <v>88</v>
      </c>
    </row>
    <row r="214" spans="1:9" ht="12.75">
      <c r="A214" s="12">
        <v>231</v>
      </c>
      <c r="B214" s="12" t="s">
        <v>1230</v>
      </c>
      <c r="C214" s="8">
        <v>38</v>
      </c>
      <c r="D214" s="9">
        <v>78</v>
      </c>
      <c r="E214" s="13">
        <v>70</v>
      </c>
      <c r="F214" s="9">
        <v>74</v>
      </c>
      <c r="G214">
        <f t="shared" si="10"/>
        <v>58</v>
      </c>
      <c r="H214">
        <f t="shared" si="11"/>
        <v>54</v>
      </c>
      <c r="I214">
        <f t="shared" si="9"/>
        <v>74</v>
      </c>
    </row>
    <row r="215" spans="1:9" ht="12.75">
      <c r="A215" s="12">
        <v>232</v>
      </c>
      <c r="B215" s="12" t="s">
        <v>1231</v>
      </c>
      <c r="C215" s="13">
        <v>67</v>
      </c>
      <c r="D215" s="13">
        <v>91</v>
      </c>
      <c r="E215" s="10">
        <v>57</v>
      </c>
      <c r="F215" s="13">
        <v>79</v>
      </c>
      <c r="G215">
        <f t="shared" si="10"/>
        <v>79</v>
      </c>
      <c r="H215">
        <f t="shared" si="11"/>
        <v>62</v>
      </c>
      <c r="I215">
        <f t="shared" si="9"/>
        <v>74</v>
      </c>
    </row>
    <row r="216" spans="1:9" ht="12.75">
      <c r="A216" s="12">
        <v>234</v>
      </c>
      <c r="B216" s="12" t="s">
        <v>1232</v>
      </c>
      <c r="C216" s="8">
        <v>62</v>
      </c>
      <c r="D216" s="9">
        <v>66</v>
      </c>
      <c r="E216" s="10">
        <v>60</v>
      </c>
      <c r="F216" s="11">
        <v>61</v>
      </c>
      <c r="G216">
        <f t="shared" si="10"/>
        <v>64</v>
      </c>
      <c r="H216">
        <f t="shared" si="11"/>
        <v>61</v>
      </c>
      <c r="I216">
        <f t="shared" si="9"/>
        <v>63</v>
      </c>
    </row>
    <row r="217" spans="1:9" ht="12.75">
      <c r="A217" s="12">
        <v>235</v>
      </c>
      <c r="B217" s="12" t="s">
        <v>1233</v>
      </c>
      <c r="C217" s="9">
        <v>88</v>
      </c>
      <c r="D217" s="8">
        <v>36</v>
      </c>
      <c r="E217" s="13">
        <v>95</v>
      </c>
      <c r="F217" s="9">
        <v>91.5</v>
      </c>
      <c r="G217">
        <f t="shared" si="10"/>
        <v>62</v>
      </c>
      <c r="H217">
        <f t="shared" si="11"/>
        <v>91.5</v>
      </c>
      <c r="I217">
        <f t="shared" si="9"/>
        <v>65.5</v>
      </c>
    </row>
    <row r="218" spans="1:9" ht="12.75">
      <c r="A218" s="12">
        <v>236</v>
      </c>
      <c r="B218" s="12" t="s">
        <v>1234</v>
      </c>
      <c r="C218" s="9">
        <v>87</v>
      </c>
      <c r="D218" s="9">
        <v>78</v>
      </c>
      <c r="E218" s="9" t="s">
        <v>1017</v>
      </c>
      <c r="F218" s="9">
        <v>82.5</v>
      </c>
      <c r="G218">
        <f t="shared" si="10"/>
        <v>82.5</v>
      </c>
      <c r="H218">
        <f t="shared" si="11"/>
        <v>87</v>
      </c>
      <c r="I218">
        <f t="shared" si="9"/>
        <v>78</v>
      </c>
    </row>
    <row r="219" spans="1:9" ht="12.75">
      <c r="A219" s="12">
        <v>237</v>
      </c>
      <c r="B219" s="12" t="s">
        <v>1235</v>
      </c>
      <c r="C219" s="9">
        <v>71</v>
      </c>
      <c r="D219" s="9">
        <v>82</v>
      </c>
      <c r="E219" s="9" t="s">
        <v>1017</v>
      </c>
      <c r="F219" s="9">
        <v>76.5</v>
      </c>
      <c r="G219">
        <f t="shared" si="10"/>
        <v>76.5</v>
      </c>
      <c r="H219">
        <f t="shared" si="11"/>
        <v>71</v>
      </c>
      <c r="I219">
        <f t="shared" si="9"/>
        <v>82</v>
      </c>
    </row>
    <row r="220" spans="1:9" ht="12.75">
      <c r="A220" s="12">
        <v>239</v>
      </c>
      <c r="B220" s="12" t="s">
        <v>1236</v>
      </c>
      <c r="C220" s="9">
        <v>96</v>
      </c>
      <c r="D220" s="9">
        <v>85</v>
      </c>
      <c r="E220" s="9" t="s">
        <v>1017</v>
      </c>
      <c r="F220" s="9">
        <v>90.5</v>
      </c>
      <c r="G220">
        <f t="shared" si="10"/>
        <v>90.5</v>
      </c>
      <c r="H220">
        <f t="shared" si="11"/>
        <v>96</v>
      </c>
      <c r="I220">
        <f t="shared" si="9"/>
        <v>85</v>
      </c>
    </row>
    <row r="221" spans="1:9" ht="12.75">
      <c r="A221" s="12">
        <v>240</v>
      </c>
      <c r="B221" s="12" t="s">
        <v>1237</v>
      </c>
      <c r="C221" s="9">
        <v>74</v>
      </c>
      <c r="D221" s="9">
        <v>73</v>
      </c>
      <c r="E221" s="9" t="s">
        <v>1017</v>
      </c>
      <c r="F221" s="9">
        <v>73.5</v>
      </c>
      <c r="G221">
        <f t="shared" si="10"/>
        <v>73.5</v>
      </c>
      <c r="H221">
        <f t="shared" si="11"/>
        <v>74</v>
      </c>
      <c r="I221">
        <f t="shared" si="9"/>
        <v>73</v>
      </c>
    </row>
    <row r="222" spans="1:9" ht="12.75">
      <c r="A222" s="12">
        <v>242</v>
      </c>
      <c r="B222" s="12" t="s">
        <v>1238</v>
      </c>
      <c r="C222" s="9">
        <v>84</v>
      </c>
      <c r="D222" s="9">
        <v>75</v>
      </c>
      <c r="E222" s="9" t="s">
        <v>1017</v>
      </c>
      <c r="F222" s="18">
        <v>79.5</v>
      </c>
      <c r="G222">
        <f t="shared" si="10"/>
        <v>79.5</v>
      </c>
      <c r="H222">
        <f t="shared" si="11"/>
        <v>84</v>
      </c>
      <c r="I222">
        <f t="shared" si="9"/>
        <v>75</v>
      </c>
    </row>
    <row r="223" spans="1:9" ht="12.75">
      <c r="A223" s="12">
        <v>243</v>
      </c>
      <c r="B223" s="12" t="s">
        <v>1239</v>
      </c>
      <c r="C223" s="13">
        <v>92</v>
      </c>
      <c r="D223" s="13">
        <v>67</v>
      </c>
      <c r="E223" s="10">
        <v>63</v>
      </c>
      <c r="F223" s="13">
        <v>79.5</v>
      </c>
      <c r="G223">
        <f t="shared" si="10"/>
        <v>79.5</v>
      </c>
      <c r="H223">
        <f t="shared" si="11"/>
        <v>77.5</v>
      </c>
      <c r="I223">
        <f t="shared" si="9"/>
        <v>65</v>
      </c>
    </row>
    <row r="224" spans="1:9" ht="12.75">
      <c r="A224" s="12">
        <v>244</v>
      </c>
      <c r="B224" s="12" t="s">
        <v>1240</v>
      </c>
      <c r="C224" s="9">
        <v>98</v>
      </c>
      <c r="D224" s="9">
        <v>73</v>
      </c>
      <c r="E224" s="13">
        <v>74</v>
      </c>
      <c r="F224" s="9">
        <v>73.5</v>
      </c>
      <c r="G224">
        <f t="shared" si="10"/>
        <v>85.5</v>
      </c>
      <c r="H224">
        <f t="shared" si="11"/>
        <v>86</v>
      </c>
      <c r="I224">
        <f t="shared" si="9"/>
        <v>73.5</v>
      </c>
    </row>
    <row r="225" spans="1:9" ht="12.75">
      <c r="A225" s="12">
        <v>245</v>
      </c>
      <c r="B225" s="12" t="s">
        <v>1241</v>
      </c>
      <c r="C225" s="9">
        <v>84</v>
      </c>
      <c r="D225" s="9">
        <v>87</v>
      </c>
      <c r="E225" s="9" t="s">
        <v>1017</v>
      </c>
      <c r="F225" s="9">
        <v>85.5</v>
      </c>
      <c r="G225">
        <f t="shared" si="10"/>
        <v>85.5</v>
      </c>
      <c r="H225">
        <f t="shared" si="11"/>
        <v>84</v>
      </c>
      <c r="I225">
        <f t="shared" si="9"/>
        <v>87</v>
      </c>
    </row>
    <row r="226" spans="1:9" ht="12.75">
      <c r="A226" s="12">
        <v>246</v>
      </c>
      <c r="B226" s="12" t="s">
        <v>1242</v>
      </c>
      <c r="C226" s="9">
        <v>68</v>
      </c>
      <c r="D226" s="8">
        <v>63</v>
      </c>
      <c r="E226" s="13">
        <v>70</v>
      </c>
      <c r="F226" s="9">
        <v>69</v>
      </c>
      <c r="G226">
        <f t="shared" si="10"/>
        <v>65.5</v>
      </c>
      <c r="H226">
        <f t="shared" si="11"/>
        <v>69</v>
      </c>
      <c r="I226">
        <f t="shared" si="9"/>
        <v>66.5</v>
      </c>
    </row>
    <row r="228" ht="12.75">
      <c r="A228" s="19" t="s">
        <v>1243</v>
      </c>
    </row>
    <row r="230" spans="1:3" ht="12.75">
      <c r="A230" s="21"/>
      <c r="B230" s="21"/>
      <c r="C230" s="22" t="s">
        <v>1244</v>
      </c>
    </row>
    <row r="231" spans="1:3" ht="12.75">
      <c r="A231" s="23">
        <v>60</v>
      </c>
      <c r="B231" s="23"/>
      <c r="C231" s="22" t="s">
        <v>1245</v>
      </c>
    </row>
    <row r="232" spans="1:3" ht="12.75">
      <c r="A232" s="19">
        <v>75</v>
      </c>
      <c r="C232" s="22" t="s">
        <v>1246</v>
      </c>
    </row>
    <row r="233" spans="1:3" ht="12.75">
      <c r="A233" s="24"/>
      <c r="B233" s="24"/>
      <c r="C233" s="22" t="s">
        <v>1247</v>
      </c>
    </row>
  </sheetData>
  <mergeCells count="1">
    <mergeCell ref="A1:F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3"/>
  <sheetViews>
    <sheetView workbookViewId="0" topLeftCell="A167">
      <selection activeCell="E171" sqref="E171"/>
    </sheetView>
  </sheetViews>
  <sheetFormatPr defaultColWidth="9.140625" defaultRowHeight="12.75"/>
  <cols>
    <col min="2" max="2" width="20.7109375" style="0" customWidth="1"/>
    <col min="3" max="3" width="19.00390625" style="0" customWidth="1"/>
    <col min="4" max="4" width="35.421875" style="0" customWidth="1"/>
    <col min="5" max="5" width="18.28125" style="0" customWidth="1"/>
    <col min="6" max="6" width="15.57421875" style="0" customWidth="1"/>
    <col min="7" max="7" width="14.7109375" style="0" customWidth="1"/>
    <col min="8" max="8" width="15.140625" style="0" customWidth="1"/>
    <col min="9" max="9" width="20.140625" style="0" customWidth="1"/>
    <col min="10" max="10" width="36.57421875" style="0" customWidth="1"/>
  </cols>
  <sheetData>
    <row r="1" spans="1:10" ht="21.75" customHeight="1" thickBot="1">
      <c r="A1" s="25" t="s">
        <v>1248</v>
      </c>
      <c r="B1" s="26" t="s">
        <v>1249</v>
      </c>
      <c r="C1" s="26" t="s">
        <v>1250</v>
      </c>
      <c r="D1" s="27" t="s">
        <v>1251</v>
      </c>
      <c r="E1" s="28" t="s">
        <v>1252</v>
      </c>
      <c r="F1" s="29">
        <v>2005</v>
      </c>
      <c r="G1" s="28">
        <v>2006</v>
      </c>
      <c r="H1" s="28">
        <v>2007</v>
      </c>
      <c r="I1" s="30" t="s">
        <v>1253</v>
      </c>
      <c r="J1" s="31">
        <v>2008</v>
      </c>
    </row>
    <row r="2" spans="1:9" ht="25.5">
      <c r="A2" s="32">
        <v>1</v>
      </c>
      <c r="B2" s="33" t="s">
        <v>1254</v>
      </c>
      <c r="C2" s="34" t="s">
        <v>1255</v>
      </c>
      <c r="D2" s="35" t="s">
        <v>1256</v>
      </c>
      <c r="E2" s="36">
        <v>565850</v>
      </c>
      <c r="F2" s="37">
        <v>499250</v>
      </c>
      <c r="G2" s="37">
        <v>66600</v>
      </c>
      <c r="H2" s="37"/>
      <c r="I2" s="37"/>
    </row>
    <row r="3" spans="1:9" s="44" customFormat="1" ht="12.75">
      <c r="A3" s="38">
        <v>2</v>
      </c>
      <c r="B3" s="39" t="s">
        <v>1257</v>
      </c>
      <c r="C3" s="40" t="s">
        <v>1258</v>
      </c>
      <c r="D3" s="41" t="s">
        <v>1259</v>
      </c>
      <c r="E3" s="42">
        <v>2886340</v>
      </c>
      <c r="F3" s="43">
        <v>853170</v>
      </c>
      <c r="G3" s="43">
        <v>1266620</v>
      </c>
      <c r="H3" s="43">
        <v>766550</v>
      </c>
      <c r="I3" s="43"/>
    </row>
    <row r="4" spans="1:9" s="44" customFormat="1" ht="12.75">
      <c r="A4" s="38">
        <v>3</v>
      </c>
      <c r="B4" s="39" t="s">
        <v>1260</v>
      </c>
      <c r="C4" s="40" t="s">
        <v>1261</v>
      </c>
      <c r="D4" s="41" t="s">
        <v>1259</v>
      </c>
      <c r="E4" s="42">
        <v>1854000</v>
      </c>
      <c r="F4" s="43">
        <v>586000</v>
      </c>
      <c r="G4" s="43">
        <v>800500</v>
      </c>
      <c r="H4" s="43">
        <v>467500</v>
      </c>
      <c r="I4" s="43"/>
    </row>
    <row r="5" spans="1:9" s="44" customFormat="1" ht="25.5">
      <c r="A5" s="38">
        <v>4</v>
      </c>
      <c r="B5" s="39" t="s">
        <v>1262</v>
      </c>
      <c r="C5" s="40" t="s">
        <v>1263</v>
      </c>
      <c r="D5" s="41" t="s">
        <v>1264</v>
      </c>
      <c r="E5" s="45">
        <v>2327260</v>
      </c>
      <c r="F5" s="43">
        <v>913710</v>
      </c>
      <c r="G5" s="43">
        <v>848130</v>
      </c>
      <c r="H5" s="43">
        <v>565420</v>
      </c>
      <c r="I5" s="43"/>
    </row>
    <row r="6" spans="1:9" s="44" customFormat="1" ht="25.5">
      <c r="A6" s="46">
        <v>5</v>
      </c>
      <c r="B6" s="39" t="s">
        <v>1265</v>
      </c>
      <c r="C6" s="40" t="s">
        <v>1266</v>
      </c>
      <c r="D6" s="41" t="s">
        <v>1267</v>
      </c>
      <c r="E6" s="42">
        <v>4602112</v>
      </c>
      <c r="F6" s="43">
        <v>537885</v>
      </c>
      <c r="G6" s="43">
        <v>2858456</v>
      </c>
      <c r="H6" s="43">
        <v>1205771</v>
      </c>
      <c r="I6" s="43"/>
    </row>
    <row r="7" spans="1:9" s="44" customFormat="1" ht="25.5">
      <c r="A7" s="46">
        <v>6</v>
      </c>
      <c r="B7" s="39" t="s">
        <v>1268</v>
      </c>
      <c r="C7" s="40" t="s">
        <v>1269</v>
      </c>
      <c r="D7" s="41" t="s">
        <v>1270</v>
      </c>
      <c r="E7" s="42">
        <v>516000</v>
      </c>
      <c r="F7" s="43">
        <v>214250</v>
      </c>
      <c r="G7" s="43">
        <v>301750</v>
      </c>
      <c r="H7" s="43"/>
      <c r="I7" s="43"/>
    </row>
    <row r="8" spans="1:9" s="44" customFormat="1" ht="12.75">
      <c r="A8" s="38">
        <v>7</v>
      </c>
      <c r="B8" s="39" t="s">
        <v>1271</v>
      </c>
      <c r="C8" s="40" t="s">
        <v>1272</v>
      </c>
      <c r="D8" s="41" t="s">
        <v>1273</v>
      </c>
      <c r="E8" s="42">
        <v>1332700</v>
      </c>
      <c r="F8" s="43"/>
      <c r="G8" s="43">
        <v>1064000</v>
      </c>
      <c r="H8" s="43">
        <v>268700</v>
      </c>
      <c r="I8" s="43"/>
    </row>
    <row r="9" spans="1:9" s="44" customFormat="1" ht="25.5">
      <c r="A9" s="38">
        <v>8</v>
      </c>
      <c r="B9" s="39" t="s">
        <v>1274</v>
      </c>
      <c r="C9" s="40" t="s">
        <v>1275</v>
      </c>
      <c r="D9" s="41" t="s">
        <v>1276</v>
      </c>
      <c r="E9" s="45">
        <v>2887000</v>
      </c>
      <c r="F9" s="43">
        <v>0</v>
      </c>
      <c r="G9" s="43">
        <v>1460000</v>
      </c>
      <c r="H9" s="43">
        <v>1427000</v>
      </c>
      <c r="I9" s="43"/>
    </row>
    <row r="10" spans="1:9" s="44" customFormat="1" ht="12.75">
      <c r="A10" s="38">
        <v>9</v>
      </c>
      <c r="B10" s="39" t="s">
        <v>1277</v>
      </c>
      <c r="C10" s="40" t="s">
        <v>1278</v>
      </c>
      <c r="D10" s="41" t="s">
        <v>1279</v>
      </c>
      <c r="E10" s="42">
        <v>500000</v>
      </c>
      <c r="F10" s="43">
        <v>280000</v>
      </c>
      <c r="G10" s="43">
        <v>220000</v>
      </c>
      <c r="H10" s="43"/>
      <c r="I10" s="43"/>
    </row>
    <row r="11" spans="1:9" s="44" customFormat="1" ht="12.75">
      <c r="A11" s="46">
        <v>10</v>
      </c>
      <c r="B11" s="39" t="s">
        <v>1280</v>
      </c>
      <c r="C11" s="40" t="s">
        <v>1281</v>
      </c>
      <c r="D11" s="41" t="s">
        <v>1282</v>
      </c>
      <c r="E11" s="42">
        <v>1841932</v>
      </c>
      <c r="F11" s="43">
        <v>0</v>
      </c>
      <c r="G11" s="43">
        <v>0</v>
      </c>
      <c r="H11" s="43">
        <v>0</v>
      </c>
      <c r="I11" s="43"/>
    </row>
    <row r="12" spans="1:9" s="44" customFormat="1" ht="12.75">
      <c r="A12" s="46">
        <v>11</v>
      </c>
      <c r="B12" s="39" t="s">
        <v>1283</v>
      </c>
      <c r="C12" s="40" t="s">
        <v>1284</v>
      </c>
      <c r="D12" s="41" t="s">
        <v>1285</v>
      </c>
      <c r="E12" s="42">
        <v>981000</v>
      </c>
      <c r="F12" s="43">
        <v>140000</v>
      </c>
      <c r="G12" s="43">
        <v>502000</v>
      </c>
      <c r="H12" s="43">
        <v>339000</v>
      </c>
      <c r="I12" s="43"/>
    </row>
    <row r="13" spans="1:9" s="44" customFormat="1" ht="25.5">
      <c r="A13" s="38">
        <v>12</v>
      </c>
      <c r="B13" s="39" t="s">
        <v>1286</v>
      </c>
      <c r="C13" s="40" t="s">
        <v>1287</v>
      </c>
      <c r="D13" s="41" t="s">
        <v>1288</v>
      </c>
      <c r="E13" s="42">
        <v>1736000</v>
      </c>
      <c r="F13" s="43">
        <v>698885</v>
      </c>
      <c r="G13" s="43">
        <v>717515</v>
      </c>
      <c r="H13" s="43">
        <v>319600</v>
      </c>
      <c r="I13" s="43"/>
    </row>
    <row r="14" spans="1:9" s="44" customFormat="1" ht="12.75">
      <c r="A14" s="38">
        <v>13</v>
      </c>
      <c r="B14" s="39" t="s">
        <v>1289</v>
      </c>
      <c r="C14" s="40" t="s">
        <v>1290</v>
      </c>
      <c r="D14" s="41" t="s">
        <v>1291</v>
      </c>
      <c r="E14" s="42">
        <v>4445000</v>
      </c>
      <c r="F14" s="43">
        <v>381800</v>
      </c>
      <c r="G14" s="43">
        <v>3092400</v>
      </c>
      <c r="H14" s="43">
        <v>970800</v>
      </c>
      <c r="I14" s="43"/>
    </row>
    <row r="15" spans="1:9" s="44" customFormat="1" ht="25.5">
      <c r="A15" s="38">
        <v>14</v>
      </c>
      <c r="B15" s="39" t="s">
        <v>1292</v>
      </c>
      <c r="C15" s="39" t="s">
        <v>1293</v>
      </c>
      <c r="D15" s="41" t="s">
        <v>1294</v>
      </c>
      <c r="E15" s="42">
        <v>3728280</v>
      </c>
      <c r="F15" s="43">
        <v>1820667</v>
      </c>
      <c r="G15" s="43">
        <v>1907613</v>
      </c>
      <c r="H15" s="43"/>
      <c r="I15" s="43"/>
    </row>
    <row r="16" spans="1:9" s="44" customFormat="1" ht="12.75">
      <c r="A16" s="46">
        <v>15</v>
      </c>
      <c r="B16" s="39" t="s">
        <v>1295</v>
      </c>
      <c r="C16" s="39" t="s">
        <v>1296</v>
      </c>
      <c r="D16" s="41" t="s">
        <v>1297</v>
      </c>
      <c r="E16" s="42">
        <v>2261455</v>
      </c>
      <c r="F16" s="43">
        <v>644226</v>
      </c>
      <c r="G16" s="43">
        <v>981064</v>
      </c>
      <c r="H16" s="43">
        <v>636165</v>
      </c>
      <c r="I16" s="43"/>
    </row>
    <row r="17" spans="1:9" s="44" customFormat="1" ht="12.75">
      <c r="A17" s="46">
        <v>16</v>
      </c>
      <c r="B17" s="39" t="s">
        <v>1298</v>
      </c>
      <c r="C17" s="39" t="s">
        <v>1299</v>
      </c>
      <c r="D17" s="41" t="s">
        <v>1300</v>
      </c>
      <c r="E17" s="42">
        <v>8903056</v>
      </c>
      <c r="F17" s="43">
        <v>2159510</v>
      </c>
      <c r="G17" s="43">
        <v>3963528</v>
      </c>
      <c r="H17" s="43">
        <v>2780018</v>
      </c>
      <c r="I17" s="43"/>
    </row>
    <row r="18" spans="1:9" s="44" customFormat="1" ht="12.75">
      <c r="A18" s="38">
        <v>17</v>
      </c>
      <c r="B18" s="39" t="s">
        <v>1301</v>
      </c>
      <c r="C18" s="39" t="s">
        <v>1302</v>
      </c>
      <c r="D18" s="41" t="s">
        <v>1303</v>
      </c>
      <c r="E18" s="42">
        <v>3646600</v>
      </c>
      <c r="F18" s="43">
        <v>1157000</v>
      </c>
      <c r="G18" s="43">
        <v>1781600</v>
      </c>
      <c r="H18" s="43">
        <v>708000</v>
      </c>
      <c r="I18" s="43"/>
    </row>
    <row r="19" spans="1:9" s="44" customFormat="1" ht="12.75">
      <c r="A19" s="38">
        <v>18</v>
      </c>
      <c r="B19" s="39" t="s">
        <v>1304</v>
      </c>
      <c r="C19" s="39" t="s">
        <v>1305</v>
      </c>
      <c r="D19" s="41" t="s">
        <v>1306</v>
      </c>
      <c r="E19" s="42">
        <v>1063550</v>
      </c>
      <c r="F19" s="43">
        <v>265875</v>
      </c>
      <c r="G19" s="43">
        <v>675125</v>
      </c>
      <c r="H19" s="43">
        <v>122550</v>
      </c>
      <c r="I19" s="43"/>
    </row>
    <row r="20" spans="1:9" s="44" customFormat="1" ht="12.75">
      <c r="A20" s="38">
        <v>19</v>
      </c>
      <c r="B20" s="39" t="s">
        <v>1307</v>
      </c>
      <c r="C20" s="39" t="s">
        <v>0</v>
      </c>
      <c r="D20" s="41" t="s">
        <v>1</v>
      </c>
      <c r="E20" s="42">
        <v>4129350</v>
      </c>
      <c r="F20" s="43">
        <v>1124800</v>
      </c>
      <c r="G20" s="43">
        <v>1933100</v>
      </c>
      <c r="H20" s="43">
        <v>1071450</v>
      </c>
      <c r="I20" s="43"/>
    </row>
    <row r="21" spans="1:9" s="44" customFormat="1" ht="25.5">
      <c r="A21" s="46">
        <v>20</v>
      </c>
      <c r="B21" s="39" t="s">
        <v>2</v>
      </c>
      <c r="C21" s="39" t="s">
        <v>3</v>
      </c>
      <c r="D21" s="41" t="s">
        <v>4</v>
      </c>
      <c r="E21" s="42">
        <v>1091500</v>
      </c>
      <c r="F21" s="43">
        <v>530900</v>
      </c>
      <c r="G21" s="43">
        <v>396450</v>
      </c>
      <c r="H21" s="43">
        <v>164150</v>
      </c>
      <c r="I21" s="43"/>
    </row>
    <row r="22" spans="1:9" s="44" customFormat="1" ht="25.5">
      <c r="A22" s="46">
        <v>21</v>
      </c>
      <c r="B22" s="39" t="s">
        <v>5</v>
      </c>
      <c r="C22" s="39" t="s">
        <v>6</v>
      </c>
      <c r="D22" s="41" t="s">
        <v>7</v>
      </c>
      <c r="E22" s="42">
        <v>1195123.75</v>
      </c>
      <c r="F22" s="43">
        <v>197681</v>
      </c>
      <c r="G22" s="43">
        <v>597562.75</v>
      </c>
      <c r="H22" s="43">
        <v>399880</v>
      </c>
      <c r="I22" s="43"/>
    </row>
    <row r="23" spans="1:9" s="44" customFormat="1" ht="25.5">
      <c r="A23" s="38">
        <v>22</v>
      </c>
      <c r="B23" s="39" t="s">
        <v>8</v>
      </c>
      <c r="C23" s="39" t="s">
        <v>9</v>
      </c>
      <c r="D23" s="41" t="s">
        <v>10</v>
      </c>
      <c r="E23" s="42">
        <v>657600</v>
      </c>
      <c r="F23" s="43">
        <v>307320</v>
      </c>
      <c r="G23" s="43">
        <v>247800</v>
      </c>
      <c r="H23" s="43">
        <v>102480</v>
      </c>
      <c r="I23" s="43"/>
    </row>
    <row r="24" spans="1:9" s="44" customFormat="1" ht="38.25">
      <c r="A24" s="38">
        <v>23</v>
      </c>
      <c r="B24" s="39" t="s">
        <v>11</v>
      </c>
      <c r="C24" s="39" t="s">
        <v>12</v>
      </c>
      <c r="D24" s="41" t="s">
        <v>13</v>
      </c>
      <c r="E24" s="42">
        <v>1005628</v>
      </c>
      <c r="F24" s="43">
        <v>849628</v>
      </c>
      <c r="G24" s="43">
        <v>156000</v>
      </c>
      <c r="H24" s="43">
        <v>0</v>
      </c>
      <c r="I24" s="43"/>
    </row>
    <row r="25" spans="1:9" s="44" customFormat="1" ht="25.5">
      <c r="A25" s="38">
        <v>24</v>
      </c>
      <c r="B25" s="39" t="s">
        <v>14</v>
      </c>
      <c r="C25" s="39" t="s">
        <v>15</v>
      </c>
      <c r="D25" s="41" t="s">
        <v>16</v>
      </c>
      <c r="E25" s="42">
        <v>3206174</v>
      </c>
      <c r="F25" s="43">
        <v>635220</v>
      </c>
      <c r="G25" s="43">
        <v>2570954</v>
      </c>
      <c r="H25" s="43"/>
      <c r="I25" s="43"/>
    </row>
    <row r="26" spans="1:9" s="44" customFormat="1" ht="12.75">
      <c r="A26" s="46">
        <v>25</v>
      </c>
      <c r="B26" s="39" t="s">
        <v>17</v>
      </c>
      <c r="C26" s="39" t="s">
        <v>18</v>
      </c>
      <c r="D26" s="41" t="s">
        <v>19</v>
      </c>
      <c r="E26" s="42">
        <v>1586013.6</v>
      </c>
      <c r="F26" s="43">
        <v>244299.6</v>
      </c>
      <c r="G26" s="43">
        <v>881242</v>
      </c>
      <c r="H26" s="43">
        <v>460472</v>
      </c>
      <c r="I26" s="43"/>
    </row>
    <row r="27" spans="1:9" s="44" customFormat="1" ht="12.75">
      <c r="A27" s="46">
        <v>26</v>
      </c>
      <c r="B27" s="39" t="s">
        <v>20</v>
      </c>
      <c r="C27" s="39" t="s">
        <v>21</v>
      </c>
      <c r="D27" s="41" t="s">
        <v>22</v>
      </c>
      <c r="E27" s="42">
        <v>2677750</v>
      </c>
      <c r="F27" s="43">
        <v>1134500</v>
      </c>
      <c r="G27" s="43">
        <v>1543250</v>
      </c>
      <c r="H27" s="43"/>
      <c r="I27" s="43"/>
    </row>
    <row r="28" spans="1:9" s="44" customFormat="1" ht="38.25">
      <c r="A28" s="38">
        <v>27</v>
      </c>
      <c r="B28" s="39" t="s">
        <v>23</v>
      </c>
      <c r="C28" s="39" t="s">
        <v>24</v>
      </c>
      <c r="D28" s="41" t="s">
        <v>27</v>
      </c>
      <c r="E28" s="42">
        <v>6461694</v>
      </c>
      <c r="F28" s="43">
        <v>65240</v>
      </c>
      <c r="G28" s="43">
        <v>5771982</v>
      </c>
      <c r="H28" s="43">
        <v>624472</v>
      </c>
      <c r="I28" s="43"/>
    </row>
    <row r="29" spans="1:9" s="44" customFormat="1" ht="12.75">
      <c r="A29" s="38">
        <v>28</v>
      </c>
      <c r="B29" s="39" t="s">
        <v>28</v>
      </c>
      <c r="C29" s="39" t="s">
        <v>29</v>
      </c>
      <c r="D29" s="41" t="s">
        <v>30</v>
      </c>
      <c r="E29" s="42">
        <v>5972520</v>
      </c>
      <c r="F29" s="43">
        <v>1127153</v>
      </c>
      <c r="G29" s="43">
        <v>3156020</v>
      </c>
      <c r="H29" s="43">
        <v>1689347</v>
      </c>
      <c r="I29" s="43"/>
    </row>
    <row r="30" spans="1:9" s="44" customFormat="1" ht="12.75">
      <c r="A30" s="38">
        <v>29</v>
      </c>
      <c r="B30" s="39" t="s">
        <v>31</v>
      </c>
      <c r="C30" s="39" t="s">
        <v>32</v>
      </c>
      <c r="D30" s="41" t="s">
        <v>33</v>
      </c>
      <c r="E30" s="42">
        <v>5140166</v>
      </c>
      <c r="F30" s="43">
        <v>1070868</v>
      </c>
      <c r="G30" s="43">
        <v>2570083</v>
      </c>
      <c r="H30" s="43">
        <v>1499215</v>
      </c>
      <c r="I30" s="43"/>
    </row>
    <row r="31" spans="1:9" s="44" customFormat="1" ht="12.75">
      <c r="A31" s="46">
        <v>30</v>
      </c>
      <c r="B31" s="39" t="s">
        <v>34</v>
      </c>
      <c r="C31" s="39" t="s">
        <v>35</v>
      </c>
      <c r="D31" s="47" t="s">
        <v>36</v>
      </c>
      <c r="E31" s="42">
        <v>8897806</v>
      </c>
      <c r="F31" s="43">
        <v>1800259</v>
      </c>
      <c r="G31" s="43">
        <v>4167988</v>
      </c>
      <c r="H31" s="43">
        <v>2929559</v>
      </c>
      <c r="I31" s="43">
        <v>616434.3</v>
      </c>
    </row>
    <row r="32" spans="1:9" s="44" customFormat="1" ht="12.75">
      <c r="A32" s="46">
        <v>31</v>
      </c>
      <c r="B32" s="39" t="s">
        <v>37</v>
      </c>
      <c r="C32" s="39" t="s">
        <v>38</v>
      </c>
      <c r="D32" s="47" t="s">
        <v>39</v>
      </c>
      <c r="E32" s="42">
        <v>4781600</v>
      </c>
      <c r="F32" s="43">
        <v>2789650</v>
      </c>
      <c r="G32" s="43">
        <v>1991950</v>
      </c>
      <c r="H32" s="43">
        <v>0</v>
      </c>
      <c r="I32" s="43"/>
    </row>
    <row r="33" spans="1:10" ht="25.5">
      <c r="A33" s="48">
        <v>32</v>
      </c>
      <c r="B33" s="33" t="s">
        <v>40</v>
      </c>
      <c r="C33" s="33" t="s">
        <v>41</v>
      </c>
      <c r="D33" s="49" t="s">
        <v>42</v>
      </c>
      <c r="E33" s="50">
        <v>0</v>
      </c>
      <c r="F33" s="51">
        <v>0</v>
      </c>
      <c r="G33" s="51">
        <v>0</v>
      </c>
      <c r="H33" s="51">
        <v>0</v>
      </c>
      <c r="I33" s="51">
        <v>0</v>
      </c>
      <c r="J33" t="s">
        <v>43</v>
      </c>
    </row>
    <row r="34" spans="1:9" s="44" customFormat="1" ht="25.5">
      <c r="A34" s="38">
        <v>33</v>
      </c>
      <c r="B34" s="39" t="s">
        <v>44</v>
      </c>
      <c r="C34" s="39" t="s">
        <v>45</v>
      </c>
      <c r="D34" s="52" t="s">
        <v>46</v>
      </c>
      <c r="E34" s="45">
        <v>6155634</v>
      </c>
      <c r="F34" s="43">
        <v>2597992</v>
      </c>
      <c r="G34" s="43">
        <v>2372942</v>
      </c>
      <c r="H34" s="43">
        <v>1184700</v>
      </c>
      <c r="I34" s="43"/>
    </row>
    <row r="35" spans="1:9" s="44" customFormat="1" ht="12.75">
      <c r="A35" s="38">
        <v>34</v>
      </c>
      <c r="B35" s="39" t="s">
        <v>47</v>
      </c>
      <c r="C35" s="39" t="s">
        <v>48</v>
      </c>
      <c r="D35" s="52" t="s">
        <v>49</v>
      </c>
      <c r="E35" s="42">
        <v>8032500</v>
      </c>
      <c r="F35" s="43">
        <v>3209000</v>
      </c>
      <c r="G35" s="43">
        <v>2945000</v>
      </c>
      <c r="H35" s="43">
        <v>1878500</v>
      </c>
      <c r="I35" s="43"/>
    </row>
    <row r="36" spans="1:9" s="44" customFormat="1" ht="25.5">
      <c r="A36" s="46">
        <v>35</v>
      </c>
      <c r="B36" s="39" t="s">
        <v>50</v>
      </c>
      <c r="C36" s="39" t="s">
        <v>51</v>
      </c>
      <c r="D36" s="52" t="s">
        <v>52</v>
      </c>
      <c r="E36" s="42">
        <v>1796800</v>
      </c>
      <c r="F36" s="43">
        <v>749000</v>
      </c>
      <c r="G36" s="43">
        <v>651200</v>
      </c>
      <c r="H36" s="43">
        <v>396600</v>
      </c>
      <c r="I36" s="43"/>
    </row>
    <row r="37" spans="1:9" s="44" customFormat="1" ht="25.5">
      <c r="A37" s="46">
        <v>36</v>
      </c>
      <c r="B37" s="39" t="s">
        <v>53</v>
      </c>
      <c r="C37" s="39" t="s">
        <v>54</v>
      </c>
      <c r="D37" s="52" t="s">
        <v>55</v>
      </c>
      <c r="E37" s="45">
        <v>1740480</v>
      </c>
      <c r="F37" s="43">
        <v>356300</v>
      </c>
      <c r="G37" s="43">
        <v>830580</v>
      </c>
      <c r="H37" s="43">
        <v>553600</v>
      </c>
      <c r="I37" s="43"/>
    </row>
    <row r="38" spans="1:9" s="44" customFormat="1" ht="25.5">
      <c r="A38" s="38">
        <v>37</v>
      </c>
      <c r="B38" s="39" t="s">
        <v>56</v>
      </c>
      <c r="C38" s="39" t="s">
        <v>57</v>
      </c>
      <c r="D38" s="52" t="s">
        <v>58</v>
      </c>
      <c r="E38" s="42">
        <v>2785580</v>
      </c>
      <c r="F38" s="43">
        <v>820780</v>
      </c>
      <c r="G38" s="43">
        <v>1228000</v>
      </c>
      <c r="H38" s="43">
        <v>736800</v>
      </c>
      <c r="I38" s="43"/>
    </row>
    <row r="39" spans="1:9" s="44" customFormat="1" ht="12.75">
      <c r="A39" s="38">
        <v>38</v>
      </c>
      <c r="B39" s="39" t="s">
        <v>59</v>
      </c>
      <c r="C39" s="39" t="s">
        <v>60</v>
      </c>
      <c r="D39" s="52" t="s">
        <v>61</v>
      </c>
      <c r="E39" s="42">
        <v>594000</v>
      </c>
      <c r="F39" s="43">
        <v>195000</v>
      </c>
      <c r="G39" s="43">
        <v>224000</v>
      </c>
      <c r="H39" s="43">
        <v>175000</v>
      </c>
      <c r="I39" s="43"/>
    </row>
    <row r="40" spans="1:9" s="44" customFormat="1" ht="12.75">
      <c r="A40" s="38">
        <v>39</v>
      </c>
      <c r="B40" s="39" t="s">
        <v>62</v>
      </c>
      <c r="C40" s="39" t="s">
        <v>63</v>
      </c>
      <c r="D40" s="52" t="s">
        <v>64</v>
      </c>
      <c r="E40" s="42">
        <v>4540536</v>
      </c>
      <c r="F40" s="43">
        <v>1113916</v>
      </c>
      <c r="G40" s="43">
        <v>2038772</v>
      </c>
      <c r="H40" s="43">
        <v>1387848</v>
      </c>
      <c r="I40" s="43"/>
    </row>
    <row r="41" spans="1:9" s="44" customFormat="1" ht="12.75">
      <c r="A41" s="46">
        <v>40</v>
      </c>
      <c r="B41" s="39" t="s">
        <v>65</v>
      </c>
      <c r="C41" s="39" t="s">
        <v>66</v>
      </c>
      <c r="D41" s="52" t="s">
        <v>67</v>
      </c>
      <c r="E41" s="42">
        <v>2087600</v>
      </c>
      <c r="F41" s="43"/>
      <c r="G41" s="43"/>
      <c r="H41" s="43"/>
      <c r="I41" s="43"/>
    </row>
    <row r="42" spans="1:9" s="44" customFormat="1" ht="25.5">
      <c r="A42" s="46">
        <v>41</v>
      </c>
      <c r="B42" s="39" t="s">
        <v>68</v>
      </c>
      <c r="C42" s="39" t="s">
        <v>69</v>
      </c>
      <c r="D42" s="52" t="s">
        <v>70</v>
      </c>
      <c r="E42" s="45">
        <v>667990</v>
      </c>
      <c r="F42" s="43">
        <v>325540</v>
      </c>
      <c r="G42" s="43">
        <v>181000</v>
      </c>
      <c r="H42" s="43">
        <v>161450</v>
      </c>
      <c r="I42" s="43"/>
    </row>
    <row r="43" spans="1:9" s="44" customFormat="1" ht="25.5">
      <c r="A43" s="38">
        <v>42</v>
      </c>
      <c r="B43" s="39" t="s">
        <v>71</v>
      </c>
      <c r="C43" s="39" t="s">
        <v>72</v>
      </c>
      <c r="D43" s="52" t="s">
        <v>73</v>
      </c>
      <c r="E43" s="42">
        <v>10000000</v>
      </c>
      <c r="F43" s="43">
        <v>1460040</v>
      </c>
      <c r="G43" s="43">
        <v>5013960</v>
      </c>
      <c r="H43" s="43">
        <v>3526000</v>
      </c>
      <c r="I43" s="43"/>
    </row>
    <row r="44" spans="1:9" s="44" customFormat="1" ht="25.5">
      <c r="A44" s="38">
        <v>43</v>
      </c>
      <c r="B44" s="39" t="s">
        <v>74</v>
      </c>
      <c r="C44" s="39" t="s">
        <v>75</v>
      </c>
      <c r="D44" s="52" t="s">
        <v>76</v>
      </c>
      <c r="E44" s="42">
        <v>1027250</v>
      </c>
      <c r="F44" s="43">
        <v>615925</v>
      </c>
      <c r="G44" s="43">
        <v>411325</v>
      </c>
      <c r="H44" s="43"/>
      <c r="I44" s="43"/>
    </row>
    <row r="45" spans="1:9" s="44" customFormat="1" ht="25.5">
      <c r="A45" s="38">
        <v>44</v>
      </c>
      <c r="B45" s="39" t="s">
        <v>77</v>
      </c>
      <c r="C45" s="39" t="s">
        <v>78</v>
      </c>
      <c r="D45" s="52" t="s">
        <v>76</v>
      </c>
      <c r="E45" s="42">
        <v>1761820</v>
      </c>
      <c r="F45" s="43">
        <v>533306</v>
      </c>
      <c r="G45" s="43">
        <v>905394</v>
      </c>
      <c r="H45" s="43">
        <v>323120</v>
      </c>
      <c r="I45" s="43"/>
    </row>
    <row r="46" spans="1:9" s="44" customFormat="1" ht="51">
      <c r="A46" s="46">
        <v>45</v>
      </c>
      <c r="B46" s="39" t="s">
        <v>79</v>
      </c>
      <c r="C46" s="39" t="s">
        <v>80</v>
      </c>
      <c r="D46" s="52" t="s">
        <v>81</v>
      </c>
      <c r="E46" s="42">
        <v>1010264.1</v>
      </c>
      <c r="F46" s="43">
        <v>242522.1</v>
      </c>
      <c r="G46" s="43">
        <v>605549</v>
      </c>
      <c r="H46" s="43">
        <v>162193</v>
      </c>
      <c r="I46" s="43"/>
    </row>
    <row r="47" spans="1:9" ht="38.25">
      <c r="A47" s="46" t="s">
        <v>952</v>
      </c>
      <c r="B47" s="39" t="s">
        <v>82</v>
      </c>
      <c r="C47" s="39" t="s">
        <v>83</v>
      </c>
      <c r="D47" s="52" t="s">
        <v>84</v>
      </c>
      <c r="E47" s="45">
        <v>8354800</v>
      </c>
      <c r="F47" s="53">
        <v>0</v>
      </c>
      <c r="G47" s="53">
        <v>0</v>
      </c>
      <c r="H47" s="53">
        <v>0</v>
      </c>
      <c r="I47" s="51"/>
    </row>
    <row r="48" spans="1:9" s="44" customFormat="1" ht="13.5" customHeight="1">
      <c r="A48" s="38">
        <v>47</v>
      </c>
      <c r="B48" s="39" t="s">
        <v>85</v>
      </c>
      <c r="C48" s="39" t="s">
        <v>86</v>
      </c>
      <c r="D48" s="52" t="s">
        <v>87</v>
      </c>
      <c r="E48" s="42">
        <v>1017437.5</v>
      </c>
      <c r="F48" s="43">
        <v>428662.5</v>
      </c>
      <c r="G48" s="43">
        <v>582775</v>
      </c>
      <c r="H48" s="43">
        <v>6000</v>
      </c>
      <c r="I48" s="43"/>
    </row>
    <row r="49" spans="1:9" s="44" customFormat="1" ht="13.5" customHeight="1">
      <c r="A49" s="38">
        <v>48</v>
      </c>
      <c r="B49" s="39" t="s">
        <v>88</v>
      </c>
      <c r="C49" s="39" t="s">
        <v>89</v>
      </c>
      <c r="D49" s="52" t="s">
        <v>90</v>
      </c>
      <c r="E49" s="42">
        <v>3750000</v>
      </c>
      <c r="F49" s="43">
        <v>593825</v>
      </c>
      <c r="G49" s="43">
        <v>1988337</v>
      </c>
      <c r="H49" s="43">
        <v>1167838</v>
      </c>
      <c r="I49" s="43"/>
    </row>
    <row r="50" spans="1:9" s="44" customFormat="1" ht="13.5" customHeight="1">
      <c r="A50" s="38" t="s">
        <v>91</v>
      </c>
      <c r="B50" s="39" t="s">
        <v>92</v>
      </c>
      <c r="C50" s="39" t="s">
        <v>93</v>
      </c>
      <c r="D50" s="52" t="s">
        <v>94</v>
      </c>
      <c r="E50" s="42">
        <v>2285628</v>
      </c>
      <c r="F50" s="43">
        <v>388557</v>
      </c>
      <c r="G50" s="43">
        <v>1142814</v>
      </c>
      <c r="H50" s="43">
        <v>754257</v>
      </c>
      <c r="I50" s="43"/>
    </row>
    <row r="51" spans="1:9" s="44" customFormat="1" ht="13.5" customHeight="1">
      <c r="A51" s="46">
        <v>50</v>
      </c>
      <c r="B51" s="39" t="s">
        <v>95</v>
      </c>
      <c r="C51" s="39" t="s">
        <v>96</v>
      </c>
      <c r="D51" s="52" t="s">
        <v>97</v>
      </c>
      <c r="E51" s="42">
        <v>511060</v>
      </c>
      <c r="F51" s="43">
        <v>185280</v>
      </c>
      <c r="G51" s="43">
        <v>197660</v>
      </c>
      <c r="H51" s="43">
        <v>128120</v>
      </c>
      <c r="I51" s="43"/>
    </row>
    <row r="52" spans="1:9" s="44" customFormat="1" ht="13.5" customHeight="1">
      <c r="A52" s="46">
        <v>51</v>
      </c>
      <c r="B52" s="39" t="s">
        <v>98</v>
      </c>
      <c r="C52" s="39" t="s">
        <v>99</v>
      </c>
      <c r="D52" s="52" t="s">
        <v>100</v>
      </c>
      <c r="E52" s="42">
        <v>4908374</v>
      </c>
      <c r="F52" s="43">
        <v>1018245</v>
      </c>
      <c r="G52" s="43">
        <v>2599068</v>
      </c>
      <c r="H52" s="43">
        <v>1291034</v>
      </c>
      <c r="I52" s="43"/>
    </row>
    <row r="53" spans="1:9" s="44" customFormat="1" ht="13.5" customHeight="1">
      <c r="A53" s="38">
        <v>52</v>
      </c>
      <c r="B53" s="39" t="s">
        <v>101</v>
      </c>
      <c r="C53" s="39" t="s">
        <v>102</v>
      </c>
      <c r="D53" s="52" t="s">
        <v>103</v>
      </c>
      <c r="E53" s="42">
        <v>7880543</v>
      </c>
      <c r="F53" s="43">
        <v>2648946</v>
      </c>
      <c r="G53" s="43">
        <v>3497026</v>
      </c>
      <c r="H53" s="43">
        <v>1734571</v>
      </c>
      <c r="I53" s="43"/>
    </row>
    <row r="54" spans="1:9" s="44" customFormat="1" ht="13.5" customHeight="1">
      <c r="A54" s="38">
        <v>53</v>
      </c>
      <c r="B54" s="39" t="s">
        <v>104</v>
      </c>
      <c r="C54" s="39" t="s">
        <v>105</v>
      </c>
      <c r="D54" s="52" t="s">
        <v>106</v>
      </c>
      <c r="E54" s="42">
        <v>4298990</v>
      </c>
      <c r="F54" s="43">
        <v>0</v>
      </c>
      <c r="G54" s="43">
        <v>0</v>
      </c>
      <c r="H54" s="43">
        <v>0</v>
      </c>
      <c r="I54" s="43">
        <v>52000</v>
      </c>
    </row>
    <row r="55" spans="1:9" s="44" customFormat="1" ht="13.5" customHeight="1">
      <c r="A55" s="38">
        <v>54</v>
      </c>
      <c r="B55" s="39" t="s">
        <v>107</v>
      </c>
      <c r="C55" s="39" t="s">
        <v>108</v>
      </c>
      <c r="D55" s="52" t="s">
        <v>109</v>
      </c>
      <c r="E55" s="42">
        <v>9717800</v>
      </c>
      <c r="F55" s="43">
        <v>1639660</v>
      </c>
      <c r="G55" s="43">
        <v>4471400</v>
      </c>
      <c r="H55" s="43">
        <v>3606740</v>
      </c>
      <c r="I55" s="43"/>
    </row>
    <row r="56" spans="1:9" s="44" customFormat="1" ht="13.5" customHeight="1">
      <c r="A56" s="46">
        <v>55</v>
      </c>
      <c r="B56" s="39" t="s">
        <v>110</v>
      </c>
      <c r="C56" s="39" t="s">
        <v>111</v>
      </c>
      <c r="D56" s="52" t="s">
        <v>109</v>
      </c>
      <c r="E56" s="42">
        <v>8988850</v>
      </c>
      <c r="F56" s="53">
        <v>0</v>
      </c>
      <c r="G56" s="53">
        <v>0</v>
      </c>
      <c r="H56" s="53">
        <v>0</v>
      </c>
      <c r="I56" s="43"/>
    </row>
    <row r="57" spans="1:9" s="44" customFormat="1" ht="13.5" customHeight="1">
      <c r="A57" s="46">
        <v>56</v>
      </c>
      <c r="B57" s="39" t="s">
        <v>112</v>
      </c>
      <c r="C57" s="39" t="s">
        <v>113</v>
      </c>
      <c r="D57" s="52" t="s">
        <v>114</v>
      </c>
      <c r="E57" s="42">
        <v>1346848</v>
      </c>
      <c r="F57" s="43">
        <v>330668</v>
      </c>
      <c r="G57" s="43">
        <v>789224</v>
      </c>
      <c r="H57" s="43">
        <v>226956</v>
      </c>
      <c r="I57" s="43"/>
    </row>
    <row r="58" spans="1:10" s="59" customFormat="1" ht="12.75">
      <c r="A58" s="54">
        <v>57</v>
      </c>
      <c r="B58" s="55" t="s">
        <v>115</v>
      </c>
      <c r="C58" s="55" t="s">
        <v>116</v>
      </c>
      <c r="D58" s="56" t="s">
        <v>117</v>
      </c>
      <c r="E58" s="57">
        <v>2744360</v>
      </c>
      <c r="F58" s="58">
        <v>218100</v>
      </c>
      <c r="G58" s="58">
        <v>619400</v>
      </c>
      <c r="H58" s="58">
        <v>1410180</v>
      </c>
      <c r="I58" s="58">
        <v>496680</v>
      </c>
      <c r="J58" s="59" t="s">
        <v>118</v>
      </c>
    </row>
    <row r="59" spans="1:9" s="44" customFormat="1" ht="13.5" customHeight="1">
      <c r="A59" s="38">
        <v>58</v>
      </c>
      <c r="B59" s="39" t="s">
        <v>119</v>
      </c>
      <c r="C59" s="39" t="s">
        <v>120</v>
      </c>
      <c r="D59" s="52" t="s">
        <v>121</v>
      </c>
      <c r="E59" s="42">
        <v>9603500</v>
      </c>
      <c r="F59" s="43">
        <v>2129700</v>
      </c>
      <c r="G59" s="43">
        <v>7473800</v>
      </c>
      <c r="H59" s="43">
        <v>0</v>
      </c>
      <c r="I59" s="43"/>
    </row>
    <row r="60" spans="1:9" s="44" customFormat="1" ht="13.5" customHeight="1">
      <c r="A60" s="38">
        <v>59</v>
      </c>
      <c r="B60" s="39" t="s">
        <v>122</v>
      </c>
      <c r="C60" s="39" t="s">
        <v>123</v>
      </c>
      <c r="D60" s="52" t="s">
        <v>124</v>
      </c>
      <c r="E60" s="42">
        <v>8610000</v>
      </c>
      <c r="F60" s="43">
        <v>3901000</v>
      </c>
      <c r="G60" s="43">
        <v>4709000</v>
      </c>
      <c r="H60" s="43">
        <v>0</v>
      </c>
      <c r="I60" s="43"/>
    </row>
    <row r="61" spans="1:9" s="44" customFormat="1" ht="13.5" customHeight="1">
      <c r="A61" s="46">
        <v>60</v>
      </c>
      <c r="B61" s="39" t="s">
        <v>125</v>
      </c>
      <c r="C61" s="39" t="s">
        <v>126</v>
      </c>
      <c r="D61" s="52" t="s">
        <v>127</v>
      </c>
      <c r="E61" s="45">
        <v>1733686</v>
      </c>
      <c r="F61" s="43">
        <v>385264</v>
      </c>
      <c r="G61" s="43">
        <v>449015</v>
      </c>
      <c r="H61" s="43">
        <v>899407</v>
      </c>
      <c r="I61" s="43"/>
    </row>
    <row r="62" spans="1:9" ht="25.5">
      <c r="A62" s="46">
        <v>61</v>
      </c>
      <c r="B62" s="39" t="s">
        <v>128</v>
      </c>
      <c r="C62" s="39" t="s">
        <v>129</v>
      </c>
      <c r="D62" s="52" t="s">
        <v>130</v>
      </c>
      <c r="E62" s="60">
        <v>3540000</v>
      </c>
      <c r="F62" s="53">
        <v>0</v>
      </c>
      <c r="G62" s="53">
        <v>0</v>
      </c>
      <c r="H62" s="53">
        <v>0</v>
      </c>
      <c r="I62" s="51"/>
    </row>
    <row r="63" spans="1:9" s="44" customFormat="1" ht="38.25">
      <c r="A63" s="38">
        <v>62</v>
      </c>
      <c r="B63" s="39" t="s">
        <v>131</v>
      </c>
      <c r="C63" s="39" t="s">
        <v>132</v>
      </c>
      <c r="D63" s="52" t="s">
        <v>133</v>
      </c>
      <c r="E63" s="45">
        <v>6386750</v>
      </c>
      <c r="F63" s="43">
        <v>0</v>
      </c>
      <c r="G63" s="43">
        <v>0</v>
      </c>
      <c r="H63" s="43">
        <v>0</v>
      </c>
      <c r="I63" s="43"/>
    </row>
    <row r="64" spans="1:9" s="44" customFormat="1" ht="38.25">
      <c r="A64" s="38">
        <v>63</v>
      </c>
      <c r="B64" s="39" t="s">
        <v>134</v>
      </c>
      <c r="C64" s="39" t="s">
        <v>135</v>
      </c>
      <c r="D64" s="52" t="s">
        <v>136</v>
      </c>
      <c r="E64" s="45">
        <v>838722</v>
      </c>
      <c r="F64" s="43">
        <v>60520</v>
      </c>
      <c r="G64" s="43">
        <v>576082</v>
      </c>
      <c r="H64" s="43">
        <v>202120</v>
      </c>
      <c r="I64" s="43"/>
    </row>
    <row r="65" spans="1:9" s="44" customFormat="1" ht="38.25">
      <c r="A65" s="38">
        <v>64</v>
      </c>
      <c r="B65" s="39" t="s">
        <v>137</v>
      </c>
      <c r="C65" s="39" t="s">
        <v>138</v>
      </c>
      <c r="D65" s="52" t="s">
        <v>136</v>
      </c>
      <c r="E65" s="42">
        <v>594240</v>
      </c>
      <c r="F65" s="43">
        <v>133960</v>
      </c>
      <c r="G65" s="43">
        <v>460280</v>
      </c>
      <c r="H65" s="43"/>
      <c r="I65" s="43"/>
    </row>
    <row r="66" spans="1:9" s="44" customFormat="1" ht="12.75">
      <c r="A66" s="46">
        <v>65</v>
      </c>
      <c r="B66" s="39" t="s">
        <v>139</v>
      </c>
      <c r="C66" s="39" t="s">
        <v>140</v>
      </c>
      <c r="D66" s="52" t="s">
        <v>141</v>
      </c>
      <c r="E66" s="42">
        <v>9985710</v>
      </c>
      <c r="F66" s="43">
        <v>3953927</v>
      </c>
      <c r="G66" s="43">
        <v>3987856</v>
      </c>
      <c r="H66" s="43">
        <v>2043927</v>
      </c>
      <c r="I66" s="43"/>
    </row>
    <row r="67" spans="1:9" s="44" customFormat="1" ht="25.5">
      <c r="A67" s="46">
        <v>66</v>
      </c>
      <c r="B67" s="39" t="s">
        <v>142</v>
      </c>
      <c r="C67" s="39" t="s">
        <v>143</v>
      </c>
      <c r="D67" s="52" t="s">
        <v>144</v>
      </c>
      <c r="E67" s="42">
        <v>1578551</v>
      </c>
      <c r="F67" s="43">
        <v>628380</v>
      </c>
      <c r="G67" s="43">
        <v>875621</v>
      </c>
      <c r="H67" s="43">
        <v>74550</v>
      </c>
      <c r="I67" s="43"/>
    </row>
    <row r="68" spans="1:9" s="44" customFormat="1" ht="12.75">
      <c r="A68" s="38">
        <v>67</v>
      </c>
      <c r="B68" s="39" t="s">
        <v>145</v>
      </c>
      <c r="C68" s="39" t="s">
        <v>146</v>
      </c>
      <c r="D68" s="52" t="s">
        <v>147</v>
      </c>
      <c r="E68" s="45">
        <v>9979741</v>
      </c>
      <c r="F68" s="43">
        <v>1608351</v>
      </c>
      <c r="G68" s="43">
        <v>5711378</v>
      </c>
      <c r="H68" s="43">
        <v>2660012</v>
      </c>
      <c r="I68" s="43"/>
    </row>
    <row r="69" spans="1:9" s="44" customFormat="1" ht="12.75">
      <c r="A69" s="38">
        <v>68</v>
      </c>
      <c r="B69" s="39" t="s">
        <v>148</v>
      </c>
      <c r="C69" s="39" t="s">
        <v>149</v>
      </c>
      <c r="D69" s="52" t="s">
        <v>150</v>
      </c>
      <c r="E69" s="61">
        <v>9266800</v>
      </c>
      <c r="F69" s="43"/>
      <c r="G69" s="43"/>
      <c r="H69" s="43"/>
      <c r="I69" s="43"/>
    </row>
    <row r="70" spans="1:9" s="44" customFormat="1" ht="12.75">
      <c r="A70" s="38">
        <v>69</v>
      </c>
      <c r="B70" s="39" t="s">
        <v>151</v>
      </c>
      <c r="C70" s="39" t="s">
        <v>152</v>
      </c>
      <c r="D70" s="52" t="s">
        <v>150</v>
      </c>
      <c r="E70" s="42">
        <v>9322780</v>
      </c>
      <c r="F70" s="43"/>
      <c r="G70" s="43"/>
      <c r="H70" s="43"/>
      <c r="I70" s="43"/>
    </row>
    <row r="71" spans="1:10" s="44" customFormat="1" ht="25.5">
      <c r="A71" s="46">
        <v>70</v>
      </c>
      <c r="B71" s="39" t="s">
        <v>153</v>
      </c>
      <c r="C71" s="39" t="s">
        <v>1419</v>
      </c>
      <c r="D71" s="52" t="s">
        <v>1420</v>
      </c>
      <c r="E71" s="42">
        <v>1960025</v>
      </c>
      <c r="F71" s="43">
        <v>220000</v>
      </c>
      <c r="G71" s="43">
        <v>914600</v>
      </c>
      <c r="H71" s="43">
        <v>638000</v>
      </c>
      <c r="I71" s="43"/>
      <c r="J71" s="44" t="s">
        <v>1421</v>
      </c>
    </row>
    <row r="72" spans="1:9" s="44" customFormat="1" ht="12.75">
      <c r="A72" s="46">
        <v>71</v>
      </c>
      <c r="B72" s="39" t="s">
        <v>1422</v>
      </c>
      <c r="C72" s="39" t="s">
        <v>1423</v>
      </c>
      <c r="D72" s="52" t="s">
        <v>1424</v>
      </c>
      <c r="E72" s="42">
        <v>9998550</v>
      </c>
      <c r="F72" s="43">
        <v>1823250</v>
      </c>
      <c r="G72" s="43">
        <v>4839100</v>
      </c>
      <c r="H72" s="43">
        <v>3336200</v>
      </c>
      <c r="I72" s="43"/>
    </row>
    <row r="73" spans="1:9" s="44" customFormat="1" ht="12.75">
      <c r="A73" s="38">
        <v>72</v>
      </c>
      <c r="B73" s="39" t="s">
        <v>1425</v>
      </c>
      <c r="C73" s="39" t="s">
        <v>1426</v>
      </c>
      <c r="D73" s="52" t="s">
        <v>1427</v>
      </c>
      <c r="E73" s="42">
        <v>6336125</v>
      </c>
      <c r="F73" s="43">
        <v>2342350</v>
      </c>
      <c r="G73" s="43">
        <v>3072000</v>
      </c>
      <c r="H73" s="43">
        <v>921775</v>
      </c>
      <c r="I73" s="43"/>
    </row>
    <row r="74" spans="1:9" s="44" customFormat="1" ht="12.75">
      <c r="A74" s="38">
        <v>73</v>
      </c>
      <c r="B74" s="39" t="s">
        <v>1428</v>
      </c>
      <c r="C74" s="39" t="s">
        <v>1429</v>
      </c>
      <c r="D74" s="52" t="s">
        <v>1430</v>
      </c>
      <c r="E74" s="42">
        <v>9979228</v>
      </c>
      <c r="F74" s="43">
        <v>1981370</v>
      </c>
      <c r="G74" s="43">
        <v>4842454</v>
      </c>
      <c r="H74" s="43">
        <v>3155404</v>
      </c>
      <c r="I74" s="43"/>
    </row>
    <row r="75" spans="1:9" s="44" customFormat="1" ht="12.75">
      <c r="A75" s="38">
        <v>74</v>
      </c>
      <c r="B75" s="39" t="s">
        <v>1431</v>
      </c>
      <c r="C75" s="39" t="s">
        <v>1432</v>
      </c>
      <c r="D75" s="52" t="s">
        <v>1433</v>
      </c>
      <c r="E75" s="42">
        <v>643200</v>
      </c>
      <c r="F75" s="43">
        <v>183500</v>
      </c>
      <c r="G75" s="43">
        <v>309300</v>
      </c>
      <c r="H75" s="43">
        <v>150400</v>
      </c>
      <c r="I75" s="43"/>
    </row>
    <row r="76" spans="1:9" ht="25.5">
      <c r="A76" s="46">
        <v>75</v>
      </c>
      <c r="B76" s="39" t="s">
        <v>1434</v>
      </c>
      <c r="C76" s="39" t="s">
        <v>1435</v>
      </c>
      <c r="D76" s="52" t="s">
        <v>1436</v>
      </c>
      <c r="E76" s="42">
        <v>555700</v>
      </c>
      <c r="F76" s="53">
        <v>0</v>
      </c>
      <c r="G76" s="53">
        <v>0</v>
      </c>
      <c r="H76" s="53">
        <v>0</v>
      </c>
      <c r="I76" s="51"/>
    </row>
    <row r="77" spans="1:9" s="44" customFormat="1" ht="15" customHeight="1">
      <c r="A77" s="46">
        <v>76</v>
      </c>
      <c r="B77" s="62" t="s">
        <v>1437</v>
      </c>
      <c r="C77" s="39" t="s">
        <v>1438</v>
      </c>
      <c r="D77" s="52" t="s">
        <v>1439</v>
      </c>
      <c r="E77" s="42">
        <v>1789181.61</v>
      </c>
      <c r="F77" s="43">
        <v>717229.99</v>
      </c>
      <c r="G77" s="43">
        <v>653498</v>
      </c>
      <c r="H77" s="43">
        <v>418453.62</v>
      </c>
      <c r="I77" s="43">
        <v>80470</v>
      </c>
    </row>
    <row r="78" spans="1:9" s="44" customFormat="1" ht="12.75">
      <c r="A78" s="38">
        <v>77</v>
      </c>
      <c r="B78" s="39" t="s">
        <v>1440</v>
      </c>
      <c r="C78" s="39" t="s">
        <v>1441</v>
      </c>
      <c r="D78" s="52" t="s">
        <v>1442</v>
      </c>
      <c r="E78" s="42">
        <v>9891460</v>
      </c>
      <c r="F78" s="43">
        <v>1922932</v>
      </c>
      <c r="G78" s="43">
        <v>6025656</v>
      </c>
      <c r="H78" s="43">
        <v>1942872</v>
      </c>
      <c r="I78" s="43"/>
    </row>
    <row r="79" spans="1:9" s="44" customFormat="1" ht="12.75">
      <c r="A79" s="38">
        <v>78</v>
      </c>
      <c r="B79" s="39" t="s">
        <v>1443</v>
      </c>
      <c r="C79" s="39" t="s">
        <v>1444</v>
      </c>
      <c r="D79" s="52" t="s">
        <v>1445</v>
      </c>
      <c r="E79" s="42">
        <v>8699000</v>
      </c>
      <c r="F79" s="53">
        <v>0</v>
      </c>
      <c r="G79" s="53">
        <v>0</v>
      </c>
      <c r="H79" s="53">
        <v>0</v>
      </c>
      <c r="I79" s="43"/>
    </row>
    <row r="80" spans="1:9" s="44" customFormat="1" ht="12.75">
      <c r="A80" s="38">
        <v>79</v>
      </c>
      <c r="B80" s="39" t="s">
        <v>1446</v>
      </c>
      <c r="C80" s="39" t="s">
        <v>1447</v>
      </c>
      <c r="D80" s="52" t="s">
        <v>1448</v>
      </c>
      <c r="E80" s="42">
        <v>2051388</v>
      </c>
      <c r="F80" s="43">
        <v>455865</v>
      </c>
      <c r="G80" s="43">
        <v>1367592</v>
      </c>
      <c r="H80" s="43">
        <v>227931</v>
      </c>
      <c r="I80" s="43"/>
    </row>
    <row r="81" spans="1:9" s="44" customFormat="1" ht="25.5">
      <c r="A81" s="46">
        <v>80</v>
      </c>
      <c r="B81" s="39" t="s">
        <v>1449</v>
      </c>
      <c r="C81" s="39" t="s">
        <v>1450</v>
      </c>
      <c r="D81" s="52" t="s">
        <v>1451</v>
      </c>
      <c r="E81" s="42">
        <v>8314718</v>
      </c>
      <c r="F81" s="43">
        <v>2367288</v>
      </c>
      <c r="G81" s="43">
        <v>4584698</v>
      </c>
      <c r="H81" s="43">
        <v>1362192</v>
      </c>
      <c r="I81" s="43"/>
    </row>
    <row r="82" spans="1:9" s="44" customFormat="1" ht="12.75">
      <c r="A82" s="46" t="s">
        <v>1452</v>
      </c>
      <c r="B82" s="39" t="s">
        <v>1453</v>
      </c>
      <c r="C82" s="39" t="s">
        <v>1454</v>
      </c>
      <c r="D82" s="52" t="s">
        <v>1455</v>
      </c>
      <c r="E82" s="42">
        <v>4225900</v>
      </c>
      <c r="F82" s="43">
        <v>1031350</v>
      </c>
      <c r="G82" s="43">
        <v>2295200</v>
      </c>
      <c r="H82" s="43">
        <v>899350</v>
      </c>
      <c r="I82" s="43"/>
    </row>
    <row r="83" spans="1:9" s="44" customFormat="1" ht="12.75">
      <c r="A83" s="38">
        <v>82</v>
      </c>
      <c r="B83" s="39" t="s">
        <v>1456</v>
      </c>
      <c r="C83" s="39" t="s">
        <v>1457</v>
      </c>
      <c r="D83" s="52" t="s">
        <v>1</v>
      </c>
      <c r="E83" s="42">
        <v>5040500</v>
      </c>
      <c r="F83" s="43">
        <v>1752300</v>
      </c>
      <c r="G83" s="43">
        <v>1985250</v>
      </c>
      <c r="H83" s="43">
        <v>1302950</v>
      </c>
      <c r="I83" s="43"/>
    </row>
    <row r="84" spans="1:9" s="44" customFormat="1" ht="25.5">
      <c r="A84" s="38">
        <v>83</v>
      </c>
      <c r="B84" s="39" t="s">
        <v>1458</v>
      </c>
      <c r="C84" s="39" t="s">
        <v>1459</v>
      </c>
      <c r="D84" s="52" t="s">
        <v>1460</v>
      </c>
      <c r="E84" s="42">
        <v>6897776</v>
      </c>
      <c r="F84" s="43">
        <v>1974362</v>
      </c>
      <c r="G84" s="43">
        <v>2974858</v>
      </c>
      <c r="H84" s="43">
        <v>1948556</v>
      </c>
      <c r="I84" s="43"/>
    </row>
    <row r="85" spans="1:9" s="44" customFormat="1" ht="25.5">
      <c r="A85" s="38">
        <v>84</v>
      </c>
      <c r="B85" s="39" t="s">
        <v>1461</v>
      </c>
      <c r="C85" s="39" t="s">
        <v>1462</v>
      </c>
      <c r="D85" s="52" t="s">
        <v>1460</v>
      </c>
      <c r="E85" s="42">
        <v>2478104</v>
      </c>
      <c r="F85" s="43">
        <v>950532</v>
      </c>
      <c r="G85" s="43">
        <v>1527572</v>
      </c>
      <c r="H85" s="43">
        <v>0</v>
      </c>
      <c r="I85" s="43"/>
    </row>
    <row r="86" spans="1:9" s="44" customFormat="1" ht="25.5">
      <c r="A86" s="46">
        <v>85</v>
      </c>
      <c r="B86" s="39" t="s">
        <v>1463</v>
      </c>
      <c r="C86" s="39" t="s">
        <v>1464</v>
      </c>
      <c r="D86" s="52" t="s">
        <v>1465</v>
      </c>
      <c r="E86" s="42">
        <v>3434800</v>
      </c>
      <c r="F86" s="43">
        <v>1136000</v>
      </c>
      <c r="G86" s="43">
        <v>1549400</v>
      </c>
      <c r="H86" s="43">
        <v>749400</v>
      </c>
      <c r="I86" s="43"/>
    </row>
    <row r="87" spans="1:9" s="44" customFormat="1" ht="25.5">
      <c r="A87" s="46">
        <v>86</v>
      </c>
      <c r="B87" s="39" t="s">
        <v>1466</v>
      </c>
      <c r="C87" s="39" t="s">
        <v>1467</v>
      </c>
      <c r="D87" s="52" t="s">
        <v>1468</v>
      </c>
      <c r="E87" s="42">
        <v>831900</v>
      </c>
      <c r="F87" s="43">
        <v>256205</v>
      </c>
      <c r="G87" s="43">
        <v>403350</v>
      </c>
      <c r="H87" s="43">
        <v>172345</v>
      </c>
      <c r="I87" s="43"/>
    </row>
    <row r="88" spans="1:9" s="44" customFormat="1" ht="12.75">
      <c r="A88" s="38">
        <v>87</v>
      </c>
      <c r="B88" s="39" t="s">
        <v>1469</v>
      </c>
      <c r="C88" s="39" t="s">
        <v>1470</v>
      </c>
      <c r="D88" s="52" t="s">
        <v>1471</v>
      </c>
      <c r="E88" s="42">
        <v>1243564</v>
      </c>
      <c r="F88" s="43">
        <v>759904.9</v>
      </c>
      <c r="G88" s="43">
        <v>316912.1</v>
      </c>
      <c r="H88" s="43">
        <v>166747.2</v>
      </c>
      <c r="I88" s="43"/>
    </row>
    <row r="89" spans="1:9" s="44" customFormat="1" ht="25.5">
      <c r="A89" s="38">
        <v>88</v>
      </c>
      <c r="B89" s="39" t="s">
        <v>1472</v>
      </c>
      <c r="C89" s="39" t="s">
        <v>1473</v>
      </c>
      <c r="D89" s="52" t="s">
        <v>1474</v>
      </c>
      <c r="E89" s="42">
        <v>2637250</v>
      </c>
      <c r="F89" s="43">
        <v>806830</v>
      </c>
      <c r="G89" s="43">
        <v>1830420</v>
      </c>
      <c r="H89" s="43">
        <v>0</v>
      </c>
      <c r="I89" s="43"/>
    </row>
    <row r="90" spans="1:9" s="44" customFormat="1" ht="25.5">
      <c r="A90" s="38">
        <v>89</v>
      </c>
      <c r="B90" s="39" t="s">
        <v>1475</v>
      </c>
      <c r="C90" s="39" t="s">
        <v>1476</v>
      </c>
      <c r="D90" s="52" t="s">
        <v>1477</v>
      </c>
      <c r="E90" s="42">
        <v>2786790</v>
      </c>
      <c r="F90" s="43">
        <v>536800</v>
      </c>
      <c r="G90" s="43">
        <v>1727390</v>
      </c>
      <c r="H90" s="43">
        <v>522600</v>
      </c>
      <c r="I90" s="43"/>
    </row>
    <row r="91" spans="1:9" s="44" customFormat="1" ht="25.5">
      <c r="A91" s="46">
        <v>90</v>
      </c>
      <c r="B91" s="39" t="s">
        <v>1478</v>
      </c>
      <c r="C91" s="39" t="s">
        <v>1479</v>
      </c>
      <c r="D91" s="52" t="s">
        <v>1480</v>
      </c>
      <c r="E91" s="42">
        <v>1703116</v>
      </c>
      <c r="F91" s="43">
        <v>370019</v>
      </c>
      <c r="G91" s="43">
        <v>802058</v>
      </c>
      <c r="H91" s="43">
        <v>531039</v>
      </c>
      <c r="I91" s="43"/>
    </row>
    <row r="92" spans="1:9" s="44" customFormat="1" ht="25.5">
      <c r="A92" s="46">
        <v>91</v>
      </c>
      <c r="B92" s="39" t="s">
        <v>1481</v>
      </c>
      <c r="C92" s="39" t="s">
        <v>1482</v>
      </c>
      <c r="D92" s="52" t="s">
        <v>1483</v>
      </c>
      <c r="E92" s="42">
        <v>1167800</v>
      </c>
      <c r="F92" s="43">
        <v>400360</v>
      </c>
      <c r="G92" s="43">
        <v>531200</v>
      </c>
      <c r="H92" s="43">
        <v>236240</v>
      </c>
      <c r="I92" s="43"/>
    </row>
    <row r="93" spans="1:9" s="44" customFormat="1" ht="12.75">
      <c r="A93" s="38">
        <v>92</v>
      </c>
      <c r="B93" s="39" t="s">
        <v>1484</v>
      </c>
      <c r="C93" s="39" t="s">
        <v>1485</v>
      </c>
      <c r="D93" s="52" t="s">
        <v>1486</v>
      </c>
      <c r="E93" s="42">
        <v>9753200</v>
      </c>
      <c r="F93" s="43">
        <v>2318440</v>
      </c>
      <c r="G93" s="43">
        <v>4505500</v>
      </c>
      <c r="H93" s="43">
        <v>2929260</v>
      </c>
      <c r="I93" s="43"/>
    </row>
    <row r="94" spans="1:9" s="44" customFormat="1" ht="12.75">
      <c r="A94" s="38">
        <v>93</v>
      </c>
      <c r="B94" s="39" t="s">
        <v>402</v>
      </c>
      <c r="C94" s="39" t="s">
        <v>403</v>
      </c>
      <c r="D94" s="52" t="s">
        <v>404</v>
      </c>
      <c r="E94" s="42">
        <v>2337800</v>
      </c>
      <c r="F94" s="43">
        <v>724800</v>
      </c>
      <c r="G94" s="43">
        <v>925600</v>
      </c>
      <c r="H94" s="43">
        <v>687400</v>
      </c>
      <c r="I94" s="43"/>
    </row>
    <row r="95" spans="1:9" s="44" customFormat="1" ht="25.5">
      <c r="A95" s="38">
        <v>94</v>
      </c>
      <c r="B95" s="39" t="s">
        <v>405</v>
      </c>
      <c r="C95" s="39" t="s">
        <v>406</v>
      </c>
      <c r="D95" s="52" t="s">
        <v>407</v>
      </c>
      <c r="E95" s="42">
        <v>1068300</v>
      </c>
      <c r="F95" s="43">
        <v>415180</v>
      </c>
      <c r="G95" s="43">
        <v>653120</v>
      </c>
      <c r="H95" s="43">
        <v>0</v>
      </c>
      <c r="I95" s="43"/>
    </row>
    <row r="96" spans="1:9" s="44" customFormat="1" ht="12.75">
      <c r="A96" s="46">
        <v>95</v>
      </c>
      <c r="B96" s="39" t="s">
        <v>408</v>
      </c>
      <c r="C96" s="39" t="s">
        <v>409</v>
      </c>
      <c r="D96" s="52" t="s">
        <v>410</v>
      </c>
      <c r="E96" s="42">
        <v>582200</v>
      </c>
      <c r="F96" s="43">
        <v>237000</v>
      </c>
      <c r="G96" s="43">
        <v>345200</v>
      </c>
      <c r="H96" s="43">
        <v>0</v>
      </c>
      <c r="I96" s="43"/>
    </row>
    <row r="97" spans="1:9" s="44" customFormat="1" ht="25.5">
      <c r="A97" s="46">
        <v>96</v>
      </c>
      <c r="B97" s="39" t="s">
        <v>411</v>
      </c>
      <c r="C97" s="39" t="s">
        <v>412</v>
      </c>
      <c r="D97" s="52" t="s">
        <v>413</v>
      </c>
      <c r="E97" s="42">
        <v>9320000</v>
      </c>
      <c r="F97" s="43">
        <v>2225000</v>
      </c>
      <c r="G97" s="43">
        <v>4678200</v>
      </c>
      <c r="H97" s="43">
        <v>2416800</v>
      </c>
      <c r="I97" s="43"/>
    </row>
    <row r="98" spans="1:9" s="44" customFormat="1" ht="12.75">
      <c r="A98" s="38">
        <v>97</v>
      </c>
      <c r="B98" s="39" t="s">
        <v>414</v>
      </c>
      <c r="C98" s="39" t="s">
        <v>415</v>
      </c>
      <c r="D98" s="52" t="s">
        <v>416</v>
      </c>
      <c r="E98" s="42">
        <v>2900372.5</v>
      </c>
      <c r="F98" s="43">
        <v>1748264.35</v>
      </c>
      <c r="G98" s="43">
        <v>1152108.15</v>
      </c>
      <c r="H98" s="43"/>
      <c r="I98" s="43"/>
    </row>
    <row r="99" spans="1:9" s="44" customFormat="1" ht="25.5">
      <c r="A99" s="38">
        <v>98</v>
      </c>
      <c r="B99" s="39" t="s">
        <v>417</v>
      </c>
      <c r="C99" s="39" t="s">
        <v>418</v>
      </c>
      <c r="D99" s="52" t="s">
        <v>419</v>
      </c>
      <c r="E99" s="42">
        <v>2760490</v>
      </c>
      <c r="F99" s="43">
        <v>1083221</v>
      </c>
      <c r="G99" s="43">
        <v>1042546</v>
      </c>
      <c r="H99" s="43">
        <v>634723</v>
      </c>
      <c r="I99" s="43"/>
    </row>
    <row r="100" spans="1:9" s="44" customFormat="1" ht="12.75">
      <c r="A100" s="38">
        <v>99</v>
      </c>
      <c r="B100" s="39" t="s">
        <v>420</v>
      </c>
      <c r="C100" s="39" t="s">
        <v>421</v>
      </c>
      <c r="D100" s="52" t="s">
        <v>422</v>
      </c>
      <c r="E100" s="42">
        <v>1120000</v>
      </c>
      <c r="F100" s="43">
        <v>582800</v>
      </c>
      <c r="G100" s="43">
        <v>469400</v>
      </c>
      <c r="H100" s="43">
        <v>67800</v>
      </c>
      <c r="I100" s="43"/>
    </row>
    <row r="101" spans="1:9" s="44" customFormat="1" ht="25.5">
      <c r="A101" s="46">
        <v>100</v>
      </c>
      <c r="B101" s="39" t="s">
        <v>423</v>
      </c>
      <c r="C101" s="39" t="s">
        <v>424</v>
      </c>
      <c r="D101" s="52" t="s">
        <v>425</v>
      </c>
      <c r="E101" s="42">
        <v>2203120</v>
      </c>
      <c r="F101" s="43">
        <v>608000</v>
      </c>
      <c r="G101" s="43">
        <v>1002900</v>
      </c>
      <c r="H101" s="43">
        <v>592220</v>
      </c>
      <c r="I101" s="43"/>
    </row>
    <row r="102" spans="1:9" s="44" customFormat="1" ht="38.25">
      <c r="A102" s="46">
        <v>101</v>
      </c>
      <c r="B102" s="39" t="s">
        <v>426</v>
      </c>
      <c r="C102" s="39" t="s">
        <v>427</v>
      </c>
      <c r="D102" s="52" t="s">
        <v>1684</v>
      </c>
      <c r="E102" s="42">
        <v>3589008</v>
      </c>
      <c r="F102" s="43">
        <v>1031568</v>
      </c>
      <c r="G102" s="43">
        <v>1350140</v>
      </c>
      <c r="H102" s="43">
        <v>1207300</v>
      </c>
      <c r="I102" s="43"/>
    </row>
    <row r="103" spans="1:9" s="44" customFormat="1" ht="12.75">
      <c r="A103" s="38">
        <v>102</v>
      </c>
      <c r="B103" s="39" t="s">
        <v>1685</v>
      </c>
      <c r="C103" s="39" t="s">
        <v>1686</v>
      </c>
      <c r="D103" s="52" t="s">
        <v>1687</v>
      </c>
      <c r="E103" s="42">
        <v>3565000</v>
      </c>
      <c r="F103" s="43">
        <v>822900</v>
      </c>
      <c r="G103" s="43">
        <v>1827000</v>
      </c>
      <c r="H103" s="43">
        <v>915100</v>
      </c>
      <c r="I103" s="43"/>
    </row>
    <row r="104" spans="1:9" s="44" customFormat="1" ht="25.5">
      <c r="A104" s="38">
        <v>103</v>
      </c>
      <c r="B104" s="39" t="s">
        <v>1688</v>
      </c>
      <c r="C104" s="39" t="s">
        <v>1689</v>
      </c>
      <c r="D104" s="52" t="s">
        <v>1690</v>
      </c>
      <c r="E104" s="42">
        <v>3048996</v>
      </c>
      <c r="F104" s="43">
        <v>394249.5</v>
      </c>
      <c r="G104" s="43">
        <v>1516998</v>
      </c>
      <c r="H104" s="43">
        <v>1137748.5</v>
      </c>
      <c r="I104" s="43"/>
    </row>
    <row r="105" spans="1:9" s="44" customFormat="1" ht="12.75">
      <c r="A105" s="38">
        <v>104</v>
      </c>
      <c r="B105" s="39" t="s">
        <v>1691</v>
      </c>
      <c r="C105" s="39" t="s">
        <v>1692</v>
      </c>
      <c r="D105" s="52" t="s">
        <v>1693</v>
      </c>
      <c r="E105" s="42">
        <v>9825500</v>
      </c>
      <c r="F105" s="43"/>
      <c r="G105" s="43"/>
      <c r="H105" s="43"/>
      <c r="I105" s="43"/>
    </row>
    <row r="106" spans="1:9" s="44" customFormat="1" ht="12.75">
      <c r="A106" s="46">
        <v>105</v>
      </c>
      <c r="B106" s="39" t="s">
        <v>1694</v>
      </c>
      <c r="C106" s="39" t="s">
        <v>1695</v>
      </c>
      <c r="D106" s="52" t="s">
        <v>1696</v>
      </c>
      <c r="E106" s="42">
        <v>8887413</v>
      </c>
      <c r="F106" s="43">
        <v>1480837.32</v>
      </c>
      <c r="G106" s="43">
        <v>4480673.78</v>
      </c>
      <c r="H106" s="43">
        <v>2925901.9</v>
      </c>
      <c r="I106" s="43"/>
    </row>
    <row r="107" spans="1:9" s="44" customFormat="1" ht="12.75">
      <c r="A107" s="46">
        <v>106</v>
      </c>
      <c r="B107" s="39" t="s">
        <v>1697</v>
      </c>
      <c r="C107" s="39" t="s">
        <v>1698</v>
      </c>
      <c r="D107" s="52" t="s">
        <v>1696</v>
      </c>
      <c r="E107" s="42">
        <v>2331286</v>
      </c>
      <c r="F107" s="43">
        <v>668607.5</v>
      </c>
      <c r="G107" s="43">
        <v>989702.5</v>
      </c>
      <c r="H107" s="43">
        <v>672976</v>
      </c>
      <c r="I107" s="43"/>
    </row>
    <row r="108" spans="1:9" s="44" customFormat="1" ht="12.75">
      <c r="A108" s="38">
        <v>107</v>
      </c>
      <c r="B108" s="39" t="s">
        <v>1699</v>
      </c>
      <c r="C108" s="39" t="s">
        <v>1700</v>
      </c>
      <c r="D108" s="52" t="s">
        <v>1696</v>
      </c>
      <c r="E108" s="42">
        <v>9786800</v>
      </c>
      <c r="F108" s="43">
        <v>545800</v>
      </c>
      <c r="G108" s="43">
        <v>4685000</v>
      </c>
      <c r="H108" s="43">
        <v>4556000</v>
      </c>
      <c r="I108" s="43"/>
    </row>
    <row r="109" spans="1:9" s="44" customFormat="1" ht="12.75">
      <c r="A109" s="38">
        <v>108</v>
      </c>
      <c r="B109" s="39" t="s">
        <v>1701</v>
      </c>
      <c r="C109" s="39" t="s">
        <v>1702</v>
      </c>
      <c r="D109" s="52" t="s">
        <v>1696</v>
      </c>
      <c r="E109" s="42">
        <v>9237150</v>
      </c>
      <c r="F109" s="43">
        <v>650000</v>
      </c>
      <c r="G109" s="43">
        <v>6460000</v>
      </c>
      <c r="H109" s="43">
        <v>2127150</v>
      </c>
      <c r="I109" s="43"/>
    </row>
    <row r="110" spans="1:9" s="44" customFormat="1" ht="12.75">
      <c r="A110" s="38">
        <v>109</v>
      </c>
      <c r="B110" s="39" t="s">
        <v>1703</v>
      </c>
      <c r="C110" s="39" t="s">
        <v>1704</v>
      </c>
      <c r="D110" s="52" t="s">
        <v>1696</v>
      </c>
      <c r="E110" s="42">
        <v>9724759</v>
      </c>
      <c r="F110" s="43">
        <v>1750100</v>
      </c>
      <c r="G110" s="43">
        <v>4978355</v>
      </c>
      <c r="H110" s="43">
        <v>2996304</v>
      </c>
      <c r="I110" s="43"/>
    </row>
    <row r="111" spans="1:9" s="44" customFormat="1" ht="12.75">
      <c r="A111" s="46">
        <v>110</v>
      </c>
      <c r="B111" s="39" t="s">
        <v>1705</v>
      </c>
      <c r="C111" s="39" t="s">
        <v>1706</v>
      </c>
      <c r="D111" s="52" t="s">
        <v>1696</v>
      </c>
      <c r="E111" s="42">
        <v>2679270</v>
      </c>
      <c r="F111" s="43">
        <v>1244762</v>
      </c>
      <c r="G111" s="43">
        <v>1201965</v>
      </c>
      <c r="H111" s="43">
        <v>232543</v>
      </c>
      <c r="I111" s="43"/>
    </row>
    <row r="112" spans="1:9" s="44" customFormat="1" ht="12.75">
      <c r="A112" s="46">
        <v>111</v>
      </c>
      <c r="B112" s="39" t="s">
        <v>1707</v>
      </c>
      <c r="C112" s="39" t="s">
        <v>1708</v>
      </c>
      <c r="D112" s="52" t="s">
        <v>1696</v>
      </c>
      <c r="E112" s="42">
        <v>2894310.16</v>
      </c>
      <c r="F112" s="43">
        <v>1243442.92</v>
      </c>
      <c r="G112" s="43">
        <v>1650867.24</v>
      </c>
      <c r="H112" s="43">
        <v>0</v>
      </c>
      <c r="I112" s="43"/>
    </row>
    <row r="113" spans="1:9" s="44" customFormat="1" ht="12.75">
      <c r="A113" s="38">
        <v>112</v>
      </c>
      <c r="B113" s="39" t="s">
        <v>1709</v>
      </c>
      <c r="C113" s="39" t="s">
        <v>1710</v>
      </c>
      <c r="D113" s="52" t="s">
        <v>1618</v>
      </c>
      <c r="E113" s="42">
        <v>5634202</v>
      </c>
      <c r="F113" s="43"/>
      <c r="G113" s="43"/>
      <c r="H113" s="43"/>
      <c r="I113" s="43"/>
    </row>
    <row r="114" spans="1:9" s="44" customFormat="1" ht="38.25">
      <c r="A114" s="38">
        <v>113</v>
      </c>
      <c r="B114" s="39" t="s">
        <v>1619</v>
      </c>
      <c r="C114" s="39" t="s">
        <v>1620</v>
      </c>
      <c r="D114" s="52" t="s">
        <v>1621</v>
      </c>
      <c r="E114" s="42">
        <v>1753999</v>
      </c>
      <c r="F114" s="43">
        <v>881711</v>
      </c>
      <c r="G114" s="43">
        <v>492714</v>
      </c>
      <c r="H114" s="43">
        <v>379574</v>
      </c>
      <c r="I114" s="43"/>
    </row>
    <row r="115" spans="1:9" s="44" customFormat="1" ht="12.75">
      <c r="A115" s="38">
        <v>114</v>
      </c>
      <c r="B115" s="39" t="s">
        <v>1622</v>
      </c>
      <c r="C115" s="39" t="s">
        <v>1623</v>
      </c>
      <c r="D115" s="52" t="s">
        <v>1624</v>
      </c>
      <c r="E115" s="42">
        <v>1331029.01</v>
      </c>
      <c r="F115" s="43">
        <v>84621</v>
      </c>
      <c r="G115" s="43">
        <v>977176.5</v>
      </c>
      <c r="H115" s="43">
        <v>269223.59</v>
      </c>
      <c r="I115" s="43"/>
    </row>
    <row r="116" spans="1:9" s="44" customFormat="1" ht="25.5">
      <c r="A116" s="46">
        <v>115</v>
      </c>
      <c r="B116" s="39" t="s">
        <v>1625</v>
      </c>
      <c r="C116" s="39" t="s">
        <v>1626</v>
      </c>
      <c r="D116" s="52" t="s">
        <v>1627</v>
      </c>
      <c r="E116" s="42">
        <v>4463200</v>
      </c>
      <c r="F116" s="43">
        <v>2861350</v>
      </c>
      <c r="G116" s="43">
        <v>1601850</v>
      </c>
      <c r="H116" s="43"/>
      <c r="I116" s="43"/>
    </row>
    <row r="117" spans="1:10" ht="51">
      <c r="A117" s="63">
        <v>116</v>
      </c>
      <c r="B117" s="55" t="s">
        <v>1628</v>
      </c>
      <c r="C117" s="55" t="s">
        <v>1629</v>
      </c>
      <c r="D117" s="56" t="s">
        <v>1630</v>
      </c>
      <c r="E117" s="57">
        <v>1453800</v>
      </c>
      <c r="F117" s="58">
        <v>102400</v>
      </c>
      <c r="G117" s="58">
        <v>615600</v>
      </c>
      <c r="H117" s="58">
        <v>717800</v>
      </c>
      <c r="I117" s="58"/>
      <c r="J117" s="59" t="s">
        <v>1631</v>
      </c>
    </row>
    <row r="118" spans="1:9" s="44" customFormat="1" ht="38.25">
      <c r="A118" s="38">
        <v>117</v>
      </c>
      <c r="B118" s="39" t="s">
        <v>1632</v>
      </c>
      <c r="C118" s="39" t="s">
        <v>1633</v>
      </c>
      <c r="D118" s="52" t="s">
        <v>1634</v>
      </c>
      <c r="E118" s="42">
        <v>1220400</v>
      </c>
      <c r="F118" s="43">
        <v>230175</v>
      </c>
      <c r="G118" s="43">
        <v>567700</v>
      </c>
      <c r="H118" s="43">
        <v>422525</v>
      </c>
      <c r="I118" s="43"/>
    </row>
    <row r="119" spans="1:9" s="44" customFormat="1" ht="25.5">
      <c r="A119" s="38">
        <v>118</v>
      </c>
      <c r="B119" s="39" t="s">
        <v>1635</v>
      </c>
      <c r="C119" s="39" t="s">
        <v>1636</v>
      </c>
      <c r="D119" s="52" t="s">
        <v>1637</v>
      </c>
      <c r="E119" s="42">
        <v>8437003</v>
      </c>
      <c r="F119" s="43">
        <v>2979778</v>
      </c>
      <c r="G119" s="43">
        <v>3263055</v>
      </c>
      <c r="H119" s="43">
        <v>2194170</v>
      </c>
      <c r="I119" s="43"/>
    </row>
    <row r="120" spans="1:9" s="44" customFormat="1" ht="12.75">
      <c r="A120" s="38">
        <v>119</v>
      </c>
      <c r="B120" s="39" t="s">
        <v>1638</v>
      </c>
      <c r="C120" s="39" t="s">
        <v>1639</v>
      </c>
      <c r="D120" s="52" t="s">
        <v>1640</v>
      </c>
      <c r="E120" s="42">
        <v>2679600</v>
      </c>
      <c r="F120" s="43">
        <v>1040600</v>
      </c>
      <c r="G120" s="43">
        <v>986000</v>
      </c>
      <c r="H120" s="43">
        <v>653000</v>
      </c>
      <c r="I120" s="43"/>
    </row>
    <row r="121" spans="1:9" s="44" customFormat="1" ht="12.75">
      <c r="A121" s="46">
        <v>120</v>
      </c>
      <c r="B121" s="39" t="s">
        <v>1641</v>
      </c>
      <c r="C121" s="39" t="s">
        <v>1642</v>
      </c>
      <c r="D121" s="52" t="s">
        <v>1640</v>
      </c>
      <c r="E121" s="42">
        <v>2160000</v>
      </c>
      <c r="F121" s="43">
        <v>825000</v>
      </c>
      <c r="G121" s="43">
        <v>810000</v>
      </c>
      <c r="H121" s="43">
        <v>525000</v>
      </c>
      <c r="I121" s="43"/>
    </row>
    <row r="122" spans="1:9" s="44" customFormat="1" ht="25.5">
      <c r="A122" s="46">
        <v>121</v>
      </c>
      <c r="B122" s="39" t="s">
        <v>1643</v>
      </c>
      <c r="C122" s="39" t="s">
        <v>1644</v>
      </c>
      <c r="D122" s="52" t="s">
        <v>1645</v>
      </c>
      <c r="E122" s="42">
        <v>1123900</v>
      </c>
      <c r="F122" s="43">
        <v>367975</v>
      </c>
      <c r="G122" s="43">
        <v>503950</v>
      </c>
      <c r="H122" s="43">
        <v>251975</v>
      </c>
      <c r="I122" s="43"/>
    </row>
    <row r="123" spans="1:9" s="44" customFormat="1" ht="25.5">
      <c r="A123" s="38">
        <v>122</v>
      </c>
      <c r="B123" s="39" t="s">
        <v>1646</v>
      </c>
      <c r="C123" s="39" t="s">
        <v>1647</v>
      </c>
      <c r="D123" s="52" t="s">
        <v>1648</v>
      </c>
      <c r="E123" s="42">
        <v>2967020</v>
      </c>
      <c r="F123" s="43">
        <v>845360</v>
      </c>
      <c r="G123" s="43">
        <v>943620</v>
      </c>
      <c r="H123" s="43">
        <v>1178040</v>
      </c>
      <c r="I123" s="43"/>
    </row>
    <row r="124" spans="1:9" s="44" customFormat="1" ht="12.75">
      <c r="A124" s="38">
        <v>123</v>
      </c>
      <c r="B124" s="39" t="s">
        <v>1649</v>
      </c>
      <c r="C124" s="39" t="s">
        <v>1650</v>
      </c>
      <c r="D124" s="52" t="s">
        <v>1651</v>
      </c>
      <c r="E124" s="42">
        <v>1604698</v>
      </c>
      <c r="F124" s="43">
        <v>604492</v>
      </c>
      <c r="G124" s="43">
        <v>614696</v>
      </c>
      <c r="H124" s="43">
        <v>385510</v>
      </c>
      <c r="I124" s="43"/>
    </row>
    <row r="125" spans="1:9" s="44" customFormat="1" ht="25.5">
      <c r="A125" s="38">
        <v>124</v>
      </c>
      <c r="B125" s="39" t="s">
        <v>1652</v>
      </c>
      <c r="C125" s="39" t="s">
        <v>1653</v>
      </c>
      <c r="D125" s="52" t="s">
        <v>1654</v>
      </c>
      <c r="E125" s="42">
        <v>1549000</v>
      </c>
      <c r="F125" s="43">
        <v>700000</v>
      </c>
      <c r="G125" s="43">
        <v>849000</v>
      </c>
      <c r="H125" s="43">
        <v>0</v>
      </c>
      <c r="I125" s="43"/>
    </row>
    <row r="126" spans="1:9" s="44" customFormat="1" ht="12.75">
      <c r="A126" s="46">
        <v>125</v>
      </c>
      <c r="B126" s="39" t="s">
        <v>1655</v>
      </c>
      <c r="C126" s="39" t="s">
        <v>1656</v>
      </c>
      <c r="D126" s="52" t="s">
        <v>1657</v>
      </c>
      <c r="E126" s="42">
        <v>2051200</v>
      </c>
      <c r="F126" s="43">
        <v>141000</v>
      </c>
      <c r="G126" s="43">
        <v>1910200</v>
      </c>
      <c r="H126" s="43"/>
      <c r="I126" s="43"/>
    </row>
    <row r="127" spans="1:9" s="44" customFormat="1" ht="25.5">
      <c r="A127" s="46">
        <v>126</v>
      </c>
      <c r="B127" s="39" t="s">
        <v>1658</v>
      </c>
      <c r="C127" s="39" t="s">
        <v>1659</v>
      </c>
      <c r="D127" s="52" t="s">
        <v>1660</v>
      </c>
      <c r="E127" s="42">
        <v>2943984</v>
      </c>
      <c r="F127" s="43">
        <v>902604</v>
      </c>
      <c r="G127" s="43">
        <v>1293461</v>
      </c>
      <c r="H127" s="43">
        <v>747919</v>
      </c>
      <c r="I127" s="43"/>
    </row>
    <row r="128" spans="1:9" s="44" customFormat="1" ht="12.75">
      <c r="A128" s="38">
        <v>127</v>
      </c>
      <c r="B128" s="39" t="s">
        <v>1661</v>
      </c>
      <c r="C128" s="39" t="s">
        <v>1662</v>
      </c>
      <c r="D128" s="52" t="s">
        <v>1663</v>
      </c>
      <c r="E128" s="42">
        <v>9980100</v>
      </c>
      <c r="F128" s="43">
        <v>870000</v>
      </c>
      <c r="G128" s="43">
        <v>4439300</v>
      </c>
      <c r="H128" s="43">
        <v>4670800</v>
      </c>
      <c r="I128" s="43"/>
    </row>
    <row r="129" spans="1:9" s="44" customFormat="1" ht="25.5">
      <c r="A129" s="38">
        <v>128</v>
      </c>
      <c r="B129" s="39" t="s">
        <v>1664</v>
      </c>
      <c r="C129" s="39" t="s">
        <v>1665</v>
      </c>
      <c r="D129" s="52" t="s">
        <v>1737</v>
      </c>
      <c r="E129" s="42">
        <v>9976600</v>
      </c>
      <c r="F129" s="43">
        <v>1303920</v>
      </c>
      <c r="G129" s="43">
        <v>4420760</v>
      </c>
      <c r="H129" s="43">
        <v>4251920</v>
      </c>
      <c r="I129" s="43"/>
    </row>
    <row r="130" spans="1:9" s="44" customFormat="1" ht="25.5">
      <c r="A130" s="38">
        <v>129</v>
      </c>
      <c r="B130" s="39" t="s">
        <v>1738</v>
      </c>
      <c r="C130" s="39" t="s">
        <v>1739</v>
      </c>
      <c r="D130" s="52" t="s">
        <v>1737</v>
      </c>
      <c r="E130" s="42">
        <v>9067750</v>
      </c>
      <c r="F130" s="43">
        <v>1691050</v>
      </c>
      <c r="G130" s="43">
        <v>5500050</v>
      </c>
      <c r="H130" s="43">
        <v>1876650</v>
      </c>
      <c r="I130" s="43"/>
    </row>
    <row r="131" spans="1:9" s="44" customFormat="1" ht="12.75">
      <c r="A131" s="46">
        <v>130</v>
      </c>
      <c r="B131" s="39" t="s">
        <v>1740</v>
      </c>
      <c r="C131" s="39" t="s">
        <v>1741</v>
      </c>
      <c r="D131" s="52" t="s">
        <v>1742</v>
      </c>
      <c r="E131" s="42">
        <v>6849900</v>
      </c>
      <c r="F131" s="43">
        <v>2238000</v>
      </c>
      <c r="G131" s="43">
        <v>2792000</v>
      </c>
      <c r="H131" s="43">
        <v>1819000</v>
      </c>
      <c r="I131" s="43"/>
    </row>
    <row r="132" spans="1:10" s="44" customFormat="1" ht="12.75">
      <c r="A132" s="46">
        <v>131</v>
      </c>
      <c r="B132" s="39" t="s">
        <v>1743</v>
      </c>
      <c r="C132" s="39" t="s">
        <v>1744</v>
      </c>
      <c r="D132" s="52" t="s">
        <v>1745</v>
      </c>
      <c r="E132" s="42">
        <v>1318174.58</v>
      </c>
      <c r="F132" s="43">
        <v>52000</v>
      </c>
      <c r="G132" s="43">
        <v>449849.98</v>
      </c>
      <c r="H132" s="43">
        <v>520350</v>
      </c>
      <c r="I132" s="43"/>
      <c r="J132" s="44" t="s">
        <v>1746</v>
      </c>
    </row>
    <row r="133" spans="1:9" s="44" customFormat="1" ht="25.5">
      <c r="A133" s="38">
        <v>132</v>
      </c>
      <c r="B133" s="39" t="s">
        <v>1747</v>
      </c>
      <c r="C133" s="39" t="s">
        <v>1748</v>
      </c>
      <c r="D133" s="52" t="s">
        <v>1749</v>
      </c>
      <c r="E133" s="42">
        <v>7779060</v>
      </c>
      <c r="F133" s="43">
        <v>2475420</v>
      </c>
      <c r="G133" s="43">
        <v>5303640</v>
      </c>
      <c r="H133" s="43">
        <v>0</v>
      </c>
      <c r="I133" s="43"/>
    </row>
    <row r="134" spans="1:10" s="44" customFormat="1" ht="25.5">
      <c r="A134" s="38">
        <v>133</v>
      </c>
      <c r="B134" s="39" t="s">
        <v>1750</v>
      </c>
      <c r="C134" s="39" t="s">
        <v>1751</v>
      </c>
      <c r="D134" s="52" t="s">
        <v>1752</v>
      </c>
      <c r="E134" s="42">
        <v>4100620</v>
      </c>
      <c r="F134" s="43">
        <v>9000</v>
      </c>
      <c r="G134" s="43">
        <v>1268080</v>
      </c>
      <c r="H134" s="43">
        <v>1955575</v>
      </c>
      <c r="I134" s="43"/>
      <c r="J134" s="44" t="s">
        <v>1753</v>
      </c>
    </row>
    <row r="135" spans="1:9" s="44" customFormat="1" ht="25.5">
      <c r="A135" s="38">
        <v>134</v>
      </c>
      <c r="B135" s="39" t="s">
        <v>1754</v>
      </c>
      <c r="C135" s="39" t="s">
        <v>1755</v>
      </c>
      <c r="D135" s="52" t="s">
        <v>1756</v>
      </c>
      <c r="E135" s="42">
        <v>1212900</v>
      </c>
      <c r="F135" s="43">
        <v>334000</v>
      </c>
      <c r="G135" s="43">
        <v>878900</v>
      </c>
      <c r="H135" s="43">
        <v>0</v>
      </c>
      <c r="I135" s="43"/>
    </row>
    <row r="136" spans="1:9" s="44" customFormat="1" ht="25.5">
      <c r="A136" s="46">
        <v>135</v>
      </c>
      <c r="B136" s="39" t="s">
        <v>1757</v>
      </c>
      <c r="C136" s="39" t="s">
        <v>1758</v>
      </c>
      <c r="D136" s="52" t="s">
        <v>1759</v>
      </c>
      <c r="E136" s="42">
        <v>2712250</v>
      </c>
      <c r="F136" s="43">
        <v>882794</v>
      </c>
      <c r="G136" s="43">
        <v>1829456</v>
      </c>
      <c r="H136" s="43">
        <v>0</v>
      </c>
      <c r="I136" s="43"/>
    </row>
    <row r="137" spans="1:9" s="44" customFormat="1" ht="25.5">
      <c r="A137" s="46">
        <v>136</v>
      </c>
      <c r="B137" s="39" t="s">
        <v>1760</v>
      </c>
      <c r="C137" s="39" t="s">
        <v>1761</v>
      </c>
      <c r="D137" s="52" t="s">
        <v>1762</v>
      </c>
      <c r="E137" s="42">
        <v>1726540</v>
      </c>
      <c r="F137" s="43">
        <v>1046440</v>
      </c>
      <c r="G137" s="43">
        <v>453400</v>
      </c>
      <c r="H137" s="43">
        <v>226700</v>
      </c>
      <c r="I137" s="43"/>
    </row>
    <row r="138" spans="1:9" s="44" customFormat="1" ht="25.5">
      <c r="A138" s="38">
        <v>137</v>
      </c>
      <c r="B138" s="39" t="s">
        <v>1763</v>
      </c>
      <c r="C138" s="39" t="s">
        <v>1764</v>
      </c>
      <c r="D138" s="52" t="s">
        <v>1765</v>
      </c>
      <c r="E138" s="42">
        <v>517027.5</v>
      </c>
      <c r="F138" s="43">
        <v>218040</v>
      </c>
      <c r="G138" s="43">
        <v>213337.5</v>
      </c>
      <c r="H138" s="43">
        <v>85650</v>
      </c>
      <c r="I138" s="43"/>
    </row>
    <row r="139" spans="1:9" s="44" customFormat="1" ht="25.5">
      <c r="A139" s="38" t="s">
        <v>1766</v>
      </c>
      <c r="B139" s="39" t="s">
        <v>1767</v>
      </c>
      <c r="C139" s="39" t="s">
        <v>1768</v>
      </c>
      <c r="D139" s="52" t="s">
        <v>1769</v>
      </c>
      <c r="E139" s="42">
        <v>4888544</v>
      </c>
      <c r="F139" s="43">
        <v>814756</v>
      </c>
      <c r="G139" s="43">
        <v>2444268</v>
      </c>
      <c r="H139" s="43">
        <v>1629520</v>
      </c>
      <c r="I139" s="43"/>
    </row>
    <row r="140" spans="1:9" s="44" customFormat="1" ht="38.25">
      <c r="A140" s="38">
        <v>139</v>
      </c>
      <c r="B140" s="39" t="s">
        <v>1770</v>
      </c>
      <c r="C140" s="39" t="s">
        <v>1771</v>
      </c>
      <c r="D140" s="52" t="s">
        <v>1772</v>
      </c>
      <c r="E140" s="42">
        <v>2296250</v>
      </c>
      <c r="F140" s="43">
        <v>921470</v>
      </c>
      <c r="G140" s="43">
        <v>1374780</v>
      </c>
      <c r="H140" s="43">
        <v>0</v>
      </c>
      <c r="I140" s="43"/>
    </row>
    <row r="141" spans="1:9" s="44" customFormat="1" ht="12.75">
      <c r="A141" s="38">
        <v>140</v>
      </c>
      <c r="B141" s="39" t="s">
        <v>1773</v>
      </c>
      <c r="C141" s="39" t="s">
        <v>1774</v>
      </c>
      <c r="D141" s="52" t="s">
        <v>1775</v>
      </c>
      <c r="E141" s="42">
        <v>5945635</v>
      </c>
      <c r="F141" s="43">
        <v>710847</v>
      </c>
      <c r="G141" s="43">
        <v>3755228</v>
      </c>
      <c r="H141" s="43">
        <v>1479560</v>
      </c>
      <c r="I141" s="43"/>
    </row>
    <row r="142" spans="1:9" s="44" customFormat="1" ht="12.75">
      <c r="A142" s="38">
        <v>141</v>
      </c>
      <c r="B142" s="39" t="s">
        <v>1776</v>
      </c>
      <c r="C142" s="39" t="s">
        <v>1777</v>
      </c>
      <c r="D142" s="52" t="s">
        <v>1778</v>
      </c>
      <c r="E142" s="42">
        <v>8384297.8</v>
      </c>
      <c r="F142" s="43">
        <v>2121654.33</v>
      </c>
      <c r="G142" s="43">
        <v>3573903.9</v>
      </c>
      <c r="H142" s="43">
        <v>2688739.57</v>
      </c>
      <c r="I142" s="43"/>
    </row>
    <row r="143" spans="1:9" s="44" customFormat="1" ht="12.75">
      <c r="A143" s="38">
        <v>142</v>
      </c>
      <c r="B143" s="39" t="s">
        <v>1779</v>
      </c>
      <c r="C143" s="39" t="s">
        <v>1780</v>
      </c>
      <c r="D143" s="52" t="s">
        <v>1781</v>
      </c>
      <c r="E143" s="42">
        <v>9834410</v>
      </c>
      <c r="F143" s="43">
        <v>1853888.5</v>
      </c>
      <c r="G143" s="43">
        <v>4947055</v>
      </c>
      <c r="H143" s="43">
        <v>3033466.5</v>
      </c>
      <c r="I143" s="43"/>
    </row>
    <row r="144" spans="1:9" s="44" customFormat="1" ht="25.5">
      <c r="A144" s="38">
        <v>143</v>
      </c>
      <c r="B144" s="39" t="s">
        <v>1782</v>
      </c>
      <c r="C144" s="39" t="s">
        <v>1783</v>
      </c>
      <c r="D144" s="52" t="s">
        <v>1784</v>
      </c>
      <c r="E144" s="42">
        <v>10562579.6</v>
      </c>
      <c r="F144" s="43">
        <v>4318081.97</v>
      </c>
      <c r="G144" s="43">
        <v>4280681.2</v>
      </c>
      <c r="H144" s="43">
        <v>1963816.43</v>
      </c>
      <c r="I144" s="43">
        <v>826071.4</v>
      </c>
    </row>
    <row r="145" spans="1:10" s="44" customFormat="1" ht="38.25">
      <c r="A145" s="38">
        <v>144</v>
      </c>
      <c r="B145" s="39" t="s">
        <v>1785</v>
      </c>
      <c r="C145" s="39" t="s">
        <v>1786</v>
      </c>
      <c r="D145" s="52" t="s">
        <v>1787</v>
      </c>
      <c r="E145" s="42">
        <v>2427160</v>
      </c>
      <c r="F145" s="43">
        <v>406120</v>
      </c>
      <c r="G145" s="43">
        <v>583483</v>
      </c>
      <c r="H145" s="43">
        <v>993970</v>
      </c>
      <c r="I145" s="43"/>
      <c r="J145" s="44" t="s">
        <v>1788</v>
      </c>
    </row>
    <row r="146" spans="1:9" s="44" customFormat="1" ht="38.25">
      <c r="A146" s="38">
        <v>145</v>
      </c>
      <c r="B146" s="39" t="s">
        <v>1789</v>
      </c>
      <c r="C146" s="39" t="s">
        <v>1790</v>
      </c>
      <c r="D146" s="52" t="s">
        <v>1791</v>
      </c>
      <c r="E146" s="42">
        <v>1035240</v>
      </c>
      <c r="F146" s="43">
        <v>344060</v>
      </c>
      <c r="G146" s="43">
        <v>431510</v>
      </c>
      <c r="H146" s="43">
        <v>259670</v>
      </c>
      <c r="I146" s="43"/>
    </row>
    <row r="147" spans="1:9" s="44" customFormat="1" ht="12.75">
      <c r="A147" s="38">
        <v>146</v>
      </c>
      <c r="B147" s="39" t="s">
        <v>1792</v>
      </c>
      <c r="C147" s="39" t="s">
        <v>1793</v>
      </c>
      <c r="D147" s="52" t="s">
        <v>1794</v>
      </c>
      <c r="E147" s="42">
        <v>1911036</v>
      </c>
      <c r="F147" s="43">
        <v>449280</v>
      </c>
      <c r="G147" s="43">
        <v>846230</v>
      </c>
      <c r="H147" s="43">
        <v>615526</v>
      </c>
      <c r="I147" s="43"/>
    </row>
    <row r="148" spans="1:9" s="44" customFormat="1" ht="12.75">
      <c r="A148" s="38">
        <v>147</v>
      </c>
      <c r="B148" s="39" t="s">
        <v>1795</v>
      </c>
      <c r="C148" s="39" t="s">
        <v>1796</v>
      </c>
      <c r="D148" s="52" t="s">
        <v>1797</v>
      </c>
      <c r="E148" s="42">
        <v>7752600</v>
      </c>
      <c r="F148" s="43">
        <v>1759500</v>
      </c>
      <c r="G148" s="43">
        <v>5253060</v>
      </c>
      <c r="H148" s="43">
        <v>740040</v>
      </c>
      <c r="I148" s="43"/>
    </row>
    <row r="149" spans="1:9" s="44" customFormat="1" ht="12.75">
      <c r="A149" s="38">
        <v>148</v>
      </c>
      <c r="B149" s="39" t="s">
        <v>1798</v>
      </c>
      <c r="C149" s="39" t="s">
        <v>1799</v>
      </c>
      <c r="D149" s="52" t="s">
        <v>1800</v>
      </c>
      <c r="E149" s="42">
        <v>645292</v>
      </c>
      <c r="F149" s="43">
        <v>318297</v>
      </c>
      <c r="G149" s="43">
        <v>209067</v>
      </c>
      <c r="H149" s="43">
        <v>117928</v>
      </c>
      <c r="I149" s="43"/>
    </row>
    <row r="150" spans="1:9" s="44" customFormat="1" ht="12.75">
      <c r="A150" s="38">
        <v>149</v>
      </c>
      <c r="B150" s="39" t="s">
        <v>1801</v>
      </c>
      <c r="C150" s="39" t="s">
        <v>1802</v>
      </c>
      <c r="D150" s="52" t="s">
        <v>1803</v>
      </c>
      <c r="E150" s="42">
        <v>8946200</v>
      </c>
      <c r="F150" s="43">
        <v>1745000</v>
      </c>
      <c r="G150" s="43">
        <v>4776000</v>
      </c>
      <c r="H150" s="43">
        <v>2425200</v>
      </c>
      <c r="I150" s="43"/>
    </row>
    <row r="151" spans="1:9" s="44" customFormat="1" ht="12.75">
      <c r="A151" s="38">
        <v>150</v>
      </c>
      <c r="B151" s="39" t="s">
        <v>1804</v>
      </c>
      <c r="C151" s="39" t="s">
        <v>1805</v>
      </c>
      <c r="D151" s="52" t="s">
        <v>1803</v>
      </c>
      <c r="E151" s="42">
        <v>9363100</v>
      </c>
      <c r="F151" s="43">
        <v>2110000</v>
      </c>
      <c r="G151" s="43">
        <v>4379000</v>
      </c>
      <c r="H151" s="43">
        <v>2874100</v>
      </c>
      <c r="I151" s="43"/>
    </row>
    <row r="152" spans="1:9" s="44" customFormat="1" ht="14.25" customHeight="1">
      <c r="A152" s="38" t="s">
        <v>953</v>
      </c>
      <c r="B152" s="39" t="s">
        <v>1806</v>
      </c>
      <c r="C152" s="39" t="s">
        <v>1807</v>
      </c>
      <c r="D152" s="52" t="s">
        <v>1808</v>
      </c>
      <c r="E152" s="42">
        <v>2899000</v>
      </c>
      <c r="F152" s="43">
        <v>610000</v>
      </c>
      <c r="G152" s="43">
        <v>1501000</v>
      </c>
      <c r="H152" s="43">
        <v>788000</v>
      </c>
      <c r="I152" s="43"/>
    </row>
    <row r="153" spans="1:9" s="44" customFormat="1" ht="12.75">
      <c r="A153" s="38">
        <v>152</v>
      </c>
      <c r="B153" s="39" t="s">
        <v>1809</v>
      </c>
      <c r="C153" s="39" t="s">
        <v>1810</v>
      </c>
      <c r="D153" s="52" t="s">
        <v>1811</v>
      </c>
      <c r="E153" s="42">
        <v>2677750</v>
      </c>
      <c r="F153" s="43">
        <v>822960</v>
      </c>
      <c r="G153" s="43">
        <v>1854790</v>
      </c>
      <c r="H153" s="43">
        <v>0</v>
      </c>
      <c r="I153" s="43"/>
    </row>
    <row r="154" spans="1:9" s="44" customFormat="1" ht="12.75">
      <c r="A154" s="38">
        <v>153</v>
      </c>
      <c r="B154" s="39" t="s">
        <v>1812</v>
      </c>
      <c r="C154" s="39" t="s">
        <v>1813</v>
      </c>
      <c r="D154" s="52" t="s">
        <v>1814</v>
      </c>
      <c r="E154" s="42">
        <v>3358728</v>
      </c>
      <c r="F154" s="43">
        <v>1009190</v>
      </c>
      <c r="G154" s="43">
        <v>1489143</v>
      </c>
      <c r="H154" s="43">
        <v>860395</v>
      </c>
      <c r="I154" s="43"/>
    </row>
    <row r="155" spans="1:9" s="44" customFormat="1" ht="25.5">
      <c r="A155" s="38">
        <v>154</v>
      </c>
      <c r="B155" s="39" t="s">
        <v>1815</v>
      </c>
      <c r="C155" s="39" t="s">
        <v>1816</v>
      </c>
      <c r="D155" s="52" t="s">
        <v>1817</v>
      </c>
      <c r="E155" s="42">
        <v>9483000</v>
      </c>
      <c r="F155" s="43">
        <v>695000</v>
      </c>
      <c r="G155" s="43">
        <v>5126500</v>
      </c>
      <c r="H155" s="43">
        <v>3661500</v>
      </c>
      <c r="I155" s="43"/>
    </row>
    <row r="156" spans="1:9" s="44" customFormat="1" ht="51.75" customHeight="1">
      <c r="A156" s="38">
        <v>155</v>
      </c>
      <c r="B156" s="39" t="s">
        <v>1818</v>
      </c>
      <c r="C156" s="39" t="s">
        <v>1819</v>
      </c>
      <c r="D156" s="52" t="s">
        <v>1820</v>
      </c>
      <c r="E156" s="42">
        <v>3957680</v>
      </c>
      <c r="F156" s="43">
        <v>719578</v>
      </c>
      <c r="G156" s="43">
        <v>2158735</v>
      </c>
      <c r="H156" s="43">
        <v>1079367</v>
      </c>
      <c r="I156" s="43"/>
    </row>
    <row r="157" spans="1:10" s="44" customFormat="1" ht="51.75" customHeight="1">
      <c r="A157" s="38">
        <v>156</v>
      </c>
      <c r="B157" s="39" t="s">
        <v>1821</v>
      </c>
      <c r="C157" s="39" t="s">
        <v>1822</v>
      </c>
      <c r="D157" s="52" t="s">
        <v>1823</v>
      </c>
      <c r="E157" s="42">
        <v>8819060</v>
      </c>
      <c r="F157" s="43">
        <v>3212346</v>
      </c>
      <c r="G157" s="43">
        <v>3874491</v>
      </c>
      <c r="H157" s="43">
        <v>1732223</v>
      </c>
      <c r="I157" s="43"/>
      <c r="J157" s="44" t="s">
        <v>1824</v>
      </c>
    </row>
    <row r="158" spans="1:9" s="44" customFormat="1" ht="51.75" customHeight="1">
      <c r="A158" s="38">
        <v>157</v>
      </c>
      <c r="B158" s="39" t="s">
        <v>1825</v>
      </c>
      <c r="C158" s="39" t="s">
        <v>1826</v>
      </c>
      <c r="D158" s="52" t="s">
        <v>1827</v>
      </c>
      <c r="E158" s="42">
        <v>2988720</v>
      </c>
      <c r="F158" s="43">
        <v>890020</v>
      </c>
      <c r="G158" s="43">
        <v>1501000</v>
      </c>
      <c r="H158" s="43">
        <v>597700</v>
      </c>
      <c r="I158" s="43"/>
    </row>
    <row r="159" spans="1:9" s="44" customFormat="1" ht="51.75" customHeight="1">
      <c r="A159" s="38">
        <v>158</v>
      </c>
      <c r="B159" s="39" t="s">
        <v>1828</v>
      </c>
      <c r="C159" s="39" t="s">
        <v>570</v>
      </c>
      <c r="D159" s="52" t="s">
        <v>571</v>
      </c>
      <c r="E159" s="42">
        <v>1791200</v>
      </c>
      <c r="F159" s="43">
        <v>631800</v>
      </c>
      <c r="G159" s="43">
        <v>865600</v>
      </c>
      <c r="H159" s="43">
        <v>293800</v>
      </c>
      <c r="I159" s="43"/>
    </row>
    <row r="160" spans="1:9" s="44" customFormat="1" ht="51.75" customHeight="1">
      <c r="A160" s="38">
        <v>159</v>
      </c>
      <c r="B160" s="39" t="s">
        <v>572</v>
      </c>
      <c r="C160" s="39" t="s">
        <v>573</v>
      </c>
      <c r="D160" s="52" t="s">
        <v>574</v>
      </c>
      <c r="E160" s="42">
        <v>1539815</v>
      </c>
      <c r="F160" s="43">
        <v>946905</v>
      </c>
      <c r="G160" s="43">
        <v>281080</v>
      </c>
      <c r="H160" s="43">
        <v>311830</v>
      </c>
      <c r="I160" s="43"/>
    </row>
    <row r="161" spans="1:9" s="44" customFormat="1" ht="51.75" customHeight="1">
      <c r="A161" s="38">
        <v>160</v>
      </c>
      <c r="B161" s="39" t="s">
        <v>575</v>
      </c>
      <c r="C161" s="39" t="s">
        <v>576</v>
      </c>
      <c r="D161" s="52" t="s">
        <v>577</v>
      </c>
      <c r="E161" s="42">
        <v>7514550</v>
      </c>
      <c r="F161" s="43">
        <v>2122600</v>
      </c>
      <c r="G161" s="43">
        <v>4325980</v>
      </c>
      <c r="H161" s="43">
        <v>1065970</v>
      </c>
      <c r="I161" s="43"/>
    </row>
    <row r="162" spans="1:9" s="44" customFormat="1" ht="51.75" customHeight="1">
      <c r="A162" s="38">
        <v>161</v>
      </c>
      <c r="B162" s="39" t="s">
        <v>578</v>
      </c>
      <c r="C162" s="39" t="s">
        <v>579</v>
      </c>
      <c r="D162" s="52" t="s">
        <v>580</v>
      </c>
      <c r="E162" s="42">
        <v>7834625</v>
      </c>
      <c r="F162" s="43">
        <v>1951375</v>
      </c>
      <c r="G162" s="43">
        <v>4049000</v>
      </c>
      <c r="H162" s="43">
        <v>1834250</v>
      </c>
      <c r="I162" s="43"/>
    </row>
    <row r="163" spans="1:9" s="44" customFormat="1" ht="51.75" customHeight="1">
      <c r="A163" s="38">
        <v>162</v>
      </c>
      <c r="B163" s="39" t="s">
        <v>581</v>
      </c>
      <c r="C163" s="39" t="s">
        <v>582</v>
      </c>
      <c r="D163" s="52" t="s">
        <v>583</v>
      </c>
      <c r="E163" s="42">
        <v>4725560</v>
      </c>
      <c r="F163" s="43">
        <v>762312</v>
      </c>
      <c r="G163" s="43">
        <v>2219936</v>
      </c>
      <c r="H163" s="43">
        <v>1743312</v>
      </c>
      <c r="I163" s="43"/>
    </row>
    <row r="164" spans="1:9" s="44" customFormat="1" ht="51.75" customHeight="1">
      <c r="A164" s="38">
        <v>163</v>
      </c>
      <c r="B164" s="39" t="s">
        <v>584</v>
      </c>
      <c r="C164" s="39" t="s">
        <v>585</v>
      </c>
      <c r="D164" s="52" t="s">
        <v>586</v>
      </c>
      <c r="E164" s="42">
        <v>1537704.88</v>
      </c>
      <c r="F164" s="43">
        <v>442088.88</v>
      </c>
      <c r="G164" s="43">
        <v>675717.2</v>
      </c>
      <c r="H164" s="43">
        <v>419898.8</v>
      </c>
      <c r="I164" s="43"/>
    </row>
    <row r="165" spans="1:9" s="44" customFormat="1" ht="51.75" customHeight="1">
      <c r="A165" s="38">
        <v>164</v>
      </c>
      <c r="B165" s="39" t="s">
        <v>587</v>
      </c>
      <c r="C165" s="39" t="s">
        <v>588</v>
      </c>
      <c r="D165" s="52" t="s">
        <v>589</v>
      </c>
      <c r="E165" s="42">
        <v>1182000</v>
      </c>
      <c r="F165" s="43">
        <v>452000</v>
      </c>
      <c r="G165" s="43">
        <v>438000</v>
      </c>
      <c r="H165" s="43">
        <v>292000</v>
      </c>
      <c r="I165" s="43"/>
    </row>
    <row r="166" spans="1:9" s="44" customFormat="1" ht="12.75">
      <c r="A166" s="38">
        <v>165</v>
      </c>
      <c r="B166" s="39" t="s">
        <v>2029</v>
      </c>
      <c r="C166" s="39" t="s">
        <v>2030</v>
      </c>
      <c r="D166" s="52" t="s">
        <v>2031</v>
      </c>
      <c r="E166" s="42">
        <v>5100000</v>
      </c>
      <c r="F166" s="43">
        <v>2610000</v>
      </c>
      <c r="G166" s="43">
        <v>2460000</v>
      </c>
      <c r="H166" s="43">
        <v>30000</v>
      </c>
      <c r="I166" s="43"/>
    </row>
    <row r="167" spans="1:9" s="44" customFormat="1" ht="25.5">
      <c r="A167" s="38">
        <v>166</v>
      </c>
      <c r="B167" s="39" t="s">
        <v>2032</v>
      </c>
      <c r="C167" s="39" t="s">
        <v>2033</v>
      </c>
      <c r="D167" s="52" t="s">
        <v>2034</v>
      </c>
      <c r="E167" s="42">
        <v>1451000</v>
      </c>
      <c r="F167" s="43">
        <v>457500</v>
      </c>
      <c r="G167" s="43">
        <v>679000</v>
      </c>
      <c r="H167" s="43">
        <v>314500</v>
      </c>
      <c r="I167" s="43"/>
    </row>
    <row r="168" spans="1:9" s="44" customFormat="1" ht="25.5">
      <c r="A168" s="38">
        <v>167</v>
      </c>
      <c r="B168" s="39" t="s">
        <v>2035</v>
      </c>
      <c r="C168" s="39" t="s">
        <v>2036</v>
      </c>
      <c r="D168" s="52" t="s">
        <v>90</v>
      </c>
      <c r="E168" s="42">
        <v>2900000</v>
      </c>
      <c r="F168" s="43">
        <v>0</v>
      </c>
      <c r="G168" s="43">
        <v>1604000</v>
      </c>
      <c r="H168" s="43">
        <v>1296000</v>
      </c>
      <c r="I168" s="43"/>
    </row>
    <row r="169" spans="1:9" s="44" customFormat="1" ht="25.5">
      <c r="A169" s="38">
        <v>168</v>
      </c>
      <c r="B169" s="39" t="s">
        <v>2037</v>
      </c>
      <c r="C169" s="39" t="s">
        <v>2038</v>
      </c>
      <c r="D169" s="52" t="s">
        <v>2039</v>
      </c>
      <c r="E169" s="42">
        <v>4979398.9</v>
      </c>
      <c r="F169" s="43">
        <v>3070134</v>
      </c>
      <c r="G169" s="43">
        <v>1909264.9</v>
      </c>
      <c r="H169" s="43">
        <v>0</v>
      </c>
      <c r="I169" s="43"/>
    </row>
    <row r="170" spans="1:9" s="44" customFormat="1" ht="12.75">
      <c r="A170" s="38">
        <v>169</v>
      </c>
      <c r="B170" s="39" t="s">
        <v>2040</v>
      </c>
      <c r="C170" s="39" t="s">
        <v>2041</v>
      </c>
      <c r="D170" s="52" t="s">
        <v>2042</v>
      </c>
      <c r="E170" s="42">
        <v>1523100</v>
      </c>
      <c r="F170" s="43">
        <v>175600</v>
      </c>
      <c r="G170" s="43">
        <v>900300</v>
      </c>
      <c r="H170" s="43">
        <v>447200</v>
      </c>
      <c r="I170" s="43"/>
    </row>
    <row r="171" spans="1:9" s="44" customFormat="1" ht="25.5">
      <c r="A171" s="38">
        <v>170</v>
      </c>
      <c r="B171" s="39" t="s">
        <v>2043</v>
      </c>
      <c r="C171" s="39" t="s">
        <v>2044</v>
      </c>
      <c r="D171" s="52" t="s">
        <v>2045</v>
      </c>
      <c r="E171" s="42">
        <v>2497362</v>
      </c>
      <c r="F171" s="43">
        <v>768012</v>
      </c>
      <c r="G171" s="43">
        <v>1008350</v>
      </c>
      <c r="H171" s="43">
        <v>721000</v>
      </c>
      <c r="I171" s="43"/>
    </row>
    <row r="172" spans="1:10" ht="25.5">
      <c r="A172" s="48">
        <v>171</v>
      </c>
      <c r="B172" s="33" t="s">
        <v>2046</v>
      </c>
      <c r="C172" s="33" t="s">
        <v>2047</v>
      </c>
      <c r="D172" s="49" t="s">
        <v>90</v>
      </c>
      <c r="E172" s="50">
        <v>0</v>
      </c>
      <c r="F172" s="51">
        <v>0</v>
      </c>
      <c r="G172" s="51">
        <v>0</v>
      </c>
      <c r="H172" s="51">
        <v>0</v>
      </c>
      <c r="I172" s="51"/>
      <c r="J172" t="s">
        <v>2048</v>
      </c>
    </row>
    <row r="173" spans="1:9" s="44" customFormat="1" ht="25.5">
      <c r="A173" s="38">
        <v>172</v>
      </c>
      <c r="B173" s="39" t="s">
        <v>2049</v>
      </c>
      <c r="C173" s="39" t="s">
        <v>2050</v>
      </c>
      <c r="D173" s="52" t="s">
        <v>90</v>
      </c>
      <c r="E173" s="42">
        <v>2631000</v>
      </c>
      <c r="F173" s="43">
        <v>361000</v>
      </c>
      <c r="G173" s="43">
        <v>1418000</v>
      </c>
      <c r="H173" s="43">
        <v>852000</v>
      </c>
      <c r="I173" s="43"/>
    </row>
    <row r="174" spans="1:9" s="44" customFormat="1" ht="12.75">
      <c r="A174" s="38">
        <v>173</v>
      </c>
      <c r="B174" s="39" t="s">
        <v>2051</v>
      </c>
      <c r="C174" s="39" t="s">
        <v>2052</v>
      </c>
      <c r="D174" s="52" t="s">
        <v>2053</v>
      </c>
      <c r="E174" s="42">
        <v>6975514.8</v>
      </c>
      <c r="F174" s="43">
        <v>0</v>
      </c>
      <c r="G174" s="43">
        <v>0</v>
      </c>
      <c r="H174" s="43">
        <v>0</v>
      </c>
      <c r="I174" s="43"/>
    </row>
    <row r="175" spans="1:9" s="44" customFormat="1" ht="12.75">
      <c r="A175" s="38">
        <v>174</v>
      </c>
      <c r="B175" s="39" t="s">
        <v>2054</v>
      </c>
      <c r="C175" s="39" t="s">
        <v>2055</v>
      </c>
      <c r="D175" s="52" t="s">
        <v>2056</v>
      </c>
      <c r="E175" s="42">
        <v>1903000</v>
      </c>
      <c r="F175" s="43">
        <v>662200</v>
      </c>
      <c r="G175" s="43">
        <v>754000</v>
      </c>
      <c r="H175" s="43">
        <v>486800</v>
      </c>
      <c r="I175" s="43"/>
    </row>
    <row r="176" spans="1:9" s="44" customFormat="1" ht="12.75">
      <c r="A176" s="38">
        <v>175</v>
      </c>
      <c r="B176" s="39" t="s">
        <v>2057</v>
      </c>
      <c r="C176" s="39" t="s">
        <v>2058</v>
      </c>
      <c r="D176" s="52" t="s">
        <v>2059</v>
      </c>
      <c r="E176" s="42">
        <v>7028680</v>
      </c>
      <c r="F176" s="43">
        <v>511460</v>
      </c>
      <c r="G176" s="43">
        <v>4242040</v>
      </c>
      <c r="H176" s="43">
        <v>2275180</v>
      </c>
      <c r="I176" s="43"/>
    </row>
    <row r="177" spans="1:9" s="44" customFormat="1" ht="12.75">
      <c r="A177" s="38">
        <v>176</v>
      </c>
      <c r="B177" s="39" t="s">
        <v>2060</v>
      </c>
      <c r="C177" s="39" t="s">
        <v>2061</v>
      </c>
      <c r="D177" s="52" t="s">
        <v>2062</v>
      </c>
      <c r="E177" s="42">
        <v>7760600</v>
      </c>
      <c r="F177" s="43">
        <v>875875</v>
      </c>
      <c r="G177" s="43">
        <v>3790300</v>
      </c>
      <c r="H177" s="43">
        <v>3094425</v>
      </c>
      <c r="I177" s="43"/>
    </row>
    <row r="178" spans="1:9" s="44" customFormat="1" ht="25.5">
      <c r="A178" s="38">
        <v>177</v>
      </c>
      <c r="B178" s="39" t="s">
        <v>2063</v>
      </c>
      <c r="C178" s="39" t="s">
        <v>2064</v>
      </c>
      <c r="D178" s="52" t="s">
        <v>2065</v>
      </c>
      <c r="E178" s="42">
        <v>2726650</v>
      </c>
      <c r="F178" s="43">
        <v>864500</v>
      </c>
      <c r="G178" s="43">
        <v>1862150</v>
      </c>
      <c r="H178" s="43">
        <v>0</v>
      </c>
      <c r="I178" s="43"/>
    </row>
    <row r="179" spans="1:9" s="44" customFormat="1" ht="25.5">
      <c r="A179" s="38">
        <v>178</v>
      </c>
      <c r="B179" s="39" t="s">
        <v>2066</v>
      </c>
      <c r="C179" s="39" t="s">
        <v>2067</v>
      </c>
      <c r="D179" s="52" t="s">
        <v>2068</v>
      </c>
      <c r="E179" s="42">
        <v>5298200</v>
      </c>
      <c r="F179" s="43">
        <v>0</v>
      </c>
      <c r="G179" s="43">
        <v>0</v>
      </c>
      <c r="H179" s="43">
        <v>0</v>
      </c>
      <c r="I179" s="43"/>
    </row>
    <row r="180" spans="1:9" s="44" customFormat="1" ht="12.75">
      <c r="A180" s="38">
        <v>179</v>
      </c>
      <c r="B180" s="39" t="s">
        <v>2069</v>
      </c>
      <c r="C180" s="39" t="s">
        <v>2070</v>
      </c>
      <c r="D180" s="52" t="s">
        <v>2071</v>
      </c>
      <c r="E180" s="42">
        <v>2223000</v>
      </c>
      <c r="F180" s="43">
        <v>767665</v>
      </c>
      <c r="G180" s="43">
        <v>1455335</v>
      </c>
      <c r="H180" s="43">
        <v>0</v>
      </c>
      <c r="I180" s="43"/>
    </row>
    <row r="181" spans="1:9" s="44" customFormat="1" ht="12.75">
      <c r="A181" s="38">
        <v>180</v>
      </c>
      <c r="B181" s="39" t="s">
        <v>2072</v>
      </c>
      <c r="C181" s="39" t="s">
        <v>2073</v>
      </c>
      <c r="D181" s="52" t="s">
        <v>2074</v>
      </c>
      <c r="E181" s="42">
        <v>1264400</v>
      </c>
      <c r="F181" s="43">
        <v>300100</v>
      </c>
      <c r="G181" s="43">
        <v>647400</v>
      </c>
      <c r="H181" s="43">
        <v>316900</v>
      </c>
      <c r="I181" s="43"/>
    </row>
    <row r="182" spans="1:9" s="44" customFormat="1" ht="12.75">
      <c r="A182" s="38">
        <v>181</v>
      </c>
      <c r="B182" s="39" t="s">
        <v>2075</v>
      </c>
      <c r="C182" s="39" t="s">
        <v>2076</v>
      </c>
      <c r="D182" s="52" t="s">
        <v>2077</v>
      </c>
      <c r="E182" s="42">
        <v>1971900</v>
      </c>
      <c r="F182" s="43">
        <v>355001</v>
      </c>
      <c r="G182" s="43">
        <v>1066994</v>
      </c>
      <c r="H182" s="43">
        <v>549905</v>
      </c>
      <c r="I182" s="43"/>
    </row>
    <row r="183" spans="1:9" s="44" customFormat="1" ht="12.75">
      <c r="A183" s="38">
        <v>182</v>
      </c>
      <c r="B183" s="39" t="s">
        <v>2078</v>
      </c>
      <c r="C183" s="39" t="s">
        <v>2079</v>
      </c>
      <c r="D183" s="52" t="s">
        <v>2080</v>
      </c>
      <c r="E183" s="42">
        <v>1982600</v>
      </c>
      <c r="F183" s="43">
        <v>719600</v>
      </c>
      <c r="G183" s="43">
        <v>1263000</v>
      </c>
      <c r="H183" s="43">
        <v>0</v>
      </c>
      <c r="I183" s="43"/>
    </row>
    <row r="184" spans="1:9" s="44" customFormat="1" ht="12.75">
      <c r="A184" s="38">
        <v>183</v>
      </c>
      <c r="B184" s="39" t="s">
        <v>2081</v>
      </c>
      <c r="C184" s="39" t="s">
        <v>738</v>
      </c>
      <c r="D184" s="52" t="s">
        <v>739</v>
      </c>
      <c r="E184" s="45">
        <v>8204800</v>
      </c>
      <c r="F184" s="43">
        <v>1483100</v>
      </c>
      <c r="G184" s="43">
        <v>3762400</v>
      </c>
      <c r="H184" s="43">
        <v>2959300</v>
      </c>
      <c r="I184" s="43"/>
    </row>
    <row r="185" spans="1:9" s="44" customFormat="1" ht="12.75">
      <c r="A185" s="38">
        <v>184</v>
      </c>
      <c r="B185" s="39" t="s">
        <v>740</v>
      </c>
      <c r="C185" s="39" t="s">
        <v>741</v>
      </c>
      <c r="D185" s="52" t="s">
        <v>742</v>
      </c>
      <c r="E185" s="42">
        <v>9760300</v>
      </c>
      <c r="F185" s="43">
        <v>460474</v>
      </c>
      <c r="G185" s="43">
        <v>5620973</v>
      </c>
      <c r="H185" s="43">
        <v>3678853</v>
      </c>
      <c r="I185" s="43"/>
    </row>
    <row r="186" spans="1:9" s="44" customFormat="1" ht="25.5">
      <c r="A186" s="38">
        <v>185</v>
      </c>
      <c r="B186" s="39" t="s">
        <v>743</v>
      </c>
      <c r="C186" s="39" t="s">
        <v>744</v>
      </c>
      <c r="D186" s="52" t="s">
        <v>745</v>
      </c>
      <c r="E186" s="42">
        <v>8390880</v>
      </c>
      <c r="F186" s="43">
        <v>2087372</v>
      </c>
      <c r="G186" s="43">
        <v>3824964</v>
      </c>
      <c r="H186" s="43">
        <v>2478544</v>
      </c>
      <c r="I186" s="43"/>
    </row>
    <row r="187" spans="1:9" s="44" customFormat="1" ht="12.75">
      <c r="A187" s="38">
        <v>186</v>
      </c>
      <c r="B187" s="39" t="s">
        <v>746</v>
      </c>
      <c r="C187" s="39" t="s">
        <v>747</v>
      </c>
      <c r="D187" s="52" t="s">
        <v>748</v>
      </c>
      <c r="E187" s="42">
        <v>9088096.99</v>
      </c>
      <c r="F187" s="43">
        <v>1510520</v>
      </c>
      <c r="G187" s="43">
        <v>4843408.04</v>
      </c>
      <c r="H187" s="43">
        <v>2734168.95</v>
      </c>
      <c r="I187" s="43"/>
    </row>
    <row r="188" spans="1:9" s="44" customFormat="1" ht="12.75">
      <c r="A188" s="38">
        <v>187</v>
      </c>
      <c r="B188" s="39" t="s">
        <v>749</v>
      </c>
      <c r="C188" s="39" t="s">
        <v>750</v>
      </c>
      <c r="D188" s="52" t="s">
        <v>751</v>
      </c>
      <c r="E188" s="42">
        <v>9358769.58</v>
      </c>
      <c r="F188" s="43">
        <v>2161000</v>
      </c>
      <c r="G188" s="43">
        <v>4320000</v>
      </c>
      <c r="H188" s="43">
        <v>2877769.58</v>
      </c>
      <c r="I188" s="43"/>
    </row>
    <row r="189" spans="1:9" s="44" customFormat="1" ht="25.5">
      <c r="A189" s="38">
        <v>188</v>
      </c>
      <c r="B189" s="39" t="s">
        <v>752</v>
      </c>
      <c r="C189" s="39" t="s">
        <v>753</v>
      </c>
      <c r="D189" s="52" t="s">
        <v>754</v>
      </c>
      <c r="E189" s="42">
        <v>4639070</v>
      </c>
      <c r="F189" s="43">
        <v>2418548</v>
      </c>
      <c r="G189" s="43">
        <v>1340620</v>
      </c>
      <c r="H189" s="43">
        <v>879902</v>
      </c>
      <c r="I189" s="43">
        <v>42000</v>
      </c>
    </row>
    <row r="190" spans="1:9" s="44" customFormat="1" ht="12.75">
      <c r="A190" s="38">
        <v>189</v>
      </c>
      <c r="B190" s="39" t="s">
        <v>755</v>
      </c>
      <c r="C190" s="39" t="s">
        <v>756</v>
      </c>
      <c r="D190" s="52" t="s">
        <v>757</v>
      </c>
      <c r="E190" s="42">
        <v>978800</v>
      </c>
      <c r="F190" s="43">
        <v>50315</v>
      </c>
      <c r="G190" s="43">
        <v>484453</v>
      </c>
      <c r="H190" s="43">
        <v>444032</v>
      </c>
      <c r="I190" s="43"/>
    </row>
    <row r="191" spans="1:10" s="44" customFormat="1" ht="13.5" customHeight="1">
      <c r="A191" s="38">
        <v>190</v>
      </c>
      <c r="B191" s="39" t="s">
        <v>758</v>
      </c>
      <c r="C191" s="39" t="s">
        <v>759</v>
      </c>
      <c r="D191" s="52" t="s">
        <v>760</v>
      </c>
      <c r="E191" s="45">
        <v>6035500</v>
      </c>
      <c r="F191" s="43">
        <v>75000</v>
      </c>
      <c r="G191" s="43">
        <v>1508500</v>
      </c>
      <c r="H191" s="43">
        <v>2853000</v>
      </c>
      <c r="I191" s="43"/>
      <c r="J191" s="44" t="s">
        <v>761</v>
      </c>
    </row>
    <row r="192" spans="1:9" s="44" customFormat="1" ht="12.75">
      <c r="A192" s="38">
        <v>191</v>
      </c>
      <c r="B192" s="39" t="s">
        <v>762</v>
      </c>
      <c r="C192" s="39" t="s">
        <v>763</v>
      </c>
      <c r="D192" s="52" t="s">
        <v>760</v>
      </c>
      <c r="E192" s="42">
        <v>9738000</v>
      </c>
      <c r="F192" s="43">
        <v>2266675</v>
      </c>
      <c r="G192" s="43">
        <v>4783100</v>
      </c>
      <c r="H192" s="43">
        <v>2688225</v>
      </c>
      <c r="I192" s="43"/>
    </row>
    <row r="193" spans="1:9" s="44" customFormat="1" ht="12.75">
      <c r="A193" s="38">
        <v>192</v>
      </c>
      <c r="B193" s="39" t="s">
        <v>764</v>
      </c>
      <c r="C193" s="39" t="s">
        <v>765</v>
      </c>
      <c r="D193" s="52" t="s">
        <v>766</v>
      </c>
      <c r="E193" s="42">
        <v>4096080</v>
      </c>
      <c r="F193" s="43">
        <v>1578780</v>
      </c>
      <c r="G193" s="43">
        <v>1675700</v>
      </c>
      <c r="H193" s="43">
        <v>841600</v>
      </c>
      <c r="I193" s="43"/>
    </row>
    <row r="194" spans="1:9" s="44" customFormat="1" ht="12.75">
      <c r="A194" s="38">
        <v>193</v>
      </c>
      <c r="B194" s="39" t="s">
        <v>762</v>
      </c>
      <c r="C194" s="39" t="s">
        <v>767</v>
      </c>
      <c r="D194" s="52" t="s">
        <v>768</v>
      </c>
      <c r="E194" s="42">
        <v>8952000</v>
      </c>
      <c r="F194" s="43">
        <v>1499000</v>
      </c>
      <c r="G194" s="43">
        <v>4228000</v>
      </c>
      <c r="H194" s="43">
        <v>3225000</v>
      </c>
      <c r="I194" s="43"/>
    </row>
    <row r="195" spans="1:9" s="44" customFormat="1" ht="12.75">
      <c r="A195" s="38">
        <v>194</v>
      </c>
      <c r="B195" s="39" t="s">
        <v>769</v>
      </c>
      <c r="C195" s="39" t="s">
        <v>770</v>
      </c>
      <c r="D195" s="52" t="s">
        <v>771</v>
      </c>
      <c r="E195" s="42">
        <v>7890000</v>
      </c>
      <c r="F195" s="43">
        <v>1238850</v>
      </c>
      <c r="G195" s="43">
        <v>3599400</v>
      </c>
      <c r="H195" s="43">
        <v>3051750</v>
      </c>
      <c r="I195" s="43"/>
    </row>
    <row r="196" spans="1:9" s="44" customFormat="1" ht="25.5">
      <c r="A196" s="38">
        <v>195</v>
      </c>
      <c r="B196" s="39" t="s">
        <v>772</v>
      </c>
      <c r="C196" s="39" t="s">
        <v>773</v>
      </c>
      <c r="D196" s="52" t="s">
        <v>774</v>
      </c>
      <c r="E196" s="42">
        <v>5197200</v>
      </c>
      <c r="F196" s="43">
        <v>1423600</v>
      </c>
      <c r="G196" s="43">
        <v>2506200</v>
      </c>
      <c r="H196" s="43">
        <v>1267400</v>
      </c>
      <c r="I196" s="43"/>
    </row>
    <row r="197" spans="1:9" s="44" customFormat="1" ht="12.75">
      <c r="A197" s="38">
        <v>196</v>
      </c>
      <c r="B197" s="39" t="s">
        <v>775</v>
      </c>
      <c r="C197" s="39" t="s">
        <v>776</v>
      </c>
      <c r="D197" s="52" t="s">
        <v>2077</v>
      </c>
      <c r="E197" s="42">
        <v>786000</v>
      </c>
      <c r="F197" s="43">
        <v>152500</v>
      </c>
      <c r="G197" s="43">
        <v>544400</v>
      </c>
      <c r="H197" s="43">
        <v>89100</v>
      </c>
      <c r="I197" s="43"/>
    </row>
    <row r="198" spans="1:9" s="44" customFormat="1" ht="12.75">
      <c r="A198" s="38">
        <v>197</v>
      </c>
      <c r="B198" s="39" t="s">
        <v>777</v>
      </c>
      <c r="C198" s="39" t="s">
        <v>778</v>
      </c>
      <c r="D198" s="52" t="s">
        <v>779</v>
      </c>
      <c r="E198" s="42">
        <v>6061583.2</v>
      </c>
      <c r="F198" s="43">
        <v>1292299.2</v>
      </c>
      <c r="G198" s="43">
        <v>3206846</v>
      </c>
      <c r="H198" s="43">
        <v>1562438</v>
      </c>
      <c r="I198" s="43"/>
    </row>
    <row r="199" spans="1:9" s="44" customFormat="1" ht="12.75">
      <c r="A199" s="38">
        <v>198</v>
      </c>
      <c r="B199" s="39" t="s">
        <v>780</v>
      </c>
      <c r="C199" s="39" t="s">
        <v>781</v>
      </c>
      <c r="D199" s="52" t="s">
        <v>782</v>
      </c>
      <c r="E199" s="42">
        <v>1004120</v>
      </c>
      <c r="F199" s="43">
        <v>333399</v>
      </c>
      <c r="G199" s="43">
        <v>477133</v>
      </c>
      <c r="H199" s="43">
        <v>193588</v>
      </c>
      <c r="I199" s="43">
        <v>73300</v>
      </c>
    </row>
    <row r="200" spans="1:9" s="44" customFormat="1" ht="12.75">
      <c r="A200" s="38">
        <v>199</v>
      </c>
      <c r="B200" s="39" t="s">
        <v>783</v>
      </c>
      <c r="C200" s="39" t="s">
        <v>784</v>
      </c>
      <c r="D200" s="52" t="s">
        <v>785</v>
      </c>
      <c r="E200" s="42">
        <v>3524900</v>
      </c>
      <c r="F200" s="53"/>
      <c r="G200" s="53"/>
      <c r="H200" s="53"/>
      <c r="I200" s="43"/>
    </row>
    <row r="201" spans="1:9" ht="25.5">
      <c r="A201" s="38">
        <v>200</v>
      </c>
      <c r="B201" s="39" t="s">
        <v>786</v>
      </c>
      <c r="C201" s="39" t="s">
        <v>787</v>
      </c>
      <c r="D201" s="52" t="s">
        <v>788</v>
      </c>
      <c r="E201" s="42">
        <v>4733400</v>
      </c>
      <c r="F201" s="53"/>
      <c r="G201" s="53"/>
      <c r="H201" s="53"/>
      <c r="I201" s="51"/>
    </row>
    <row r="202" spans="1:9" s="44" customFormat="1" ht="12.75">
      <c r="A202" s="38">
        <v>201</v>
      </c>
      <c r="B202" s="39" t="s">
        <v>789</v>
      </c>
      <c r="C202" s="39" t="s">
        <v>790</v>
      </c>
      <c r="D202" s="52" t="s">
        <v>791</v>
      </c>
      <c r="E202" s="42">
        <v>2270000</v>
      </c>
      <c r="F202" s="43">
        <v>452600</v>
      </c>
      <c r="G202" s="43">
        <v>928000</v>
      </c>
      <c r="H202" s="43">
        <v>889400</v>
      </c>
      <c r="I202" s="43"/>
    </row>
    <row r="203" spans="1:9" s="44" customFormat="1" ht="12.75">
      <c r="A203" s="38">
        <v>202</v>
      </c>
      <c r="B203" s="39" t="s">
        <v>792</v>
      </c>
      <c r="C203" s="39" t="s">
        <v>793</v>
      </c>
      <c r="D203" s="52" t="s">
        <v>794</v>
      </c>
      <c r="E203" s="45">
        <v>7708260</v>
      </c>
      <c r="F203" s="43">
        <v>2200100</v>
      </c>
      <c r="G203" s="43">
        <v>3368900</v>
      </c>
      <c r="H203" s="43">
        <v>2139260</v>
      </c>
      <c r="I203" s="43"/>
    </row>
    <row r="204" spans="1:9" s="44" customFormat="1" ht="12.75">
      <c r="A204" s="38">
        <v>203</v>
      </c>
      <c r="B204" s="39" t="s">
        <v>795</v>
      </c>
      <c r="C204" s="39" t="s">
        <v>796</v>
      </c>
      <c r="D204" s="52" t="s">
        <v>797</v>
      </c>
      <c r="E204" s="42">
        <v>512061</v>
      </c>
      <c r="F204" s="43">
        <v>293109</v>
      </c>
      <c r="G204" s="43">
        <v>218952</v>
      </c>
      <c r="H204" s="43">
        <v>0</v>
      </c>
      <c r="I204" s="43"/>
    </row>
    <row r="205" spans="1:9" s="44" customFormat="1" ht="25.5">
      <c r="A205" s="38">
        <v>204</v>
      </c>
      <c r="B205" s="39" t="s">
        <v>798</v>
      </c>
      <c r="C205" s="39" t="s">
        <v>799</v>
      </c>
      <c r="D205" s="52" t="s">
        <v>800</v>
      </c>
      <c r="E205" s="42">
        <v>3198200</v>
      </c>
      <c r="F205" s="43">
        <v>738550</v>
      </c>
      <c r="G205" s="43">
        <v>1721100</v>
      </c>
      <c r="H205" s="43">
        <v>738550</v>
      </c>
      <c r="I205" s="43"/>
    </row>
    <row r="206" spans="1:9" s="44" customFormat="1" ht="12.75">
      <c r="A206" s="38">
        <v>205</v>
      </c>
      <c r="B206" s="39" t="s">
        <v>801</v>
      </c>
      <c r="C206" s="39" t="s">
        <v>802</v>
      </c>
      <c r="D206" s="52" t="s">
        <v>803</v>
      </c>
      <c r="E206" s="42">
        <v>4394420</v>
      </c>
      <c r="F206" s="43">
        <v>1260320</v>
      </c>
      <c r="G206" s="43">
        <v>1913460</v>
      </c>
      <c r="H206" s="43">
        <v>1220640</v>
      </c>
      <c r="I206" s="43"/>
    </row>
    <row r="207" spans="1:9" s="44" customFormat="1" ht="12.75">
      <c r="A207" s="38">
        <v>206</v>
      </c>
      <c r="B207" s="39" t="s">
        <v>804</v>
      </c>
      <c r="C207" s="39" t="s">
        <v>805</v>
      </c>
      <c r="D207" s="52" t="s">
        <v>803</v>
      </c>
      <c r="E207" s="42">
        <v>4932045</v>
      </c>
      <c r="F207" s="43">
        <v>725820</v>
      </c>
      <c r="G207" s="43">
        <v>2241385</v>
      </c>
      <c r="H207" s="43">
        <v>1964840</v>
      </c>
      <c r="I207" s="43"/>
    </row>
    <row r="208" spans="1:9" s="44" customFormat="1" ht="12.75">
      <c r="A208" s="38" t="s">
        <v>806</v>
      </c>
      <c r="B208" s="39" t="s">
        <v>807</v>
      </c>
      <c r="C208" s="39" t="s">
        <v>808</v>
      </c>
      <c r="D208" s="52" t="s">
        <v>809</v>
      </c>
      <c r="E208" s="42">
        <v>1096918</v>
      </c>
      <c r="F208" s="43">
        <v>679018</v>
      </c>
      <c r="G208" s="43">
        <v>287900</v>
      </c>
      <c r="H208" s="43">
        <v>130000</v>
      </c>
      <c r="I208" s="43"/>
    </row>
    <row r="209" spans="1:9" s="44" customFormat="1" ht="25.5">
      <c r="A209" s="38">
        <v>208</v>
      </c>
      <c r="B209" s="39" t="s">
        <v>810</v>
      </c>
      <c r="C209" s="39" t="s">
        <v>811</v>
      </c>
      <c r="D209" s="52" t="s">
        <v>812</v>
      </c>
      <c r="E209" s="42">
        <v>9984700</v>
      </c>
      <c r="F209" s="43">
        <v>2350765</v>
      </c>
      <c r="G209" s="43">
        <v>5175935</v>
      </c>
      <c r="H209" s="43">
        <v>2458000</v>
      </c>
      <c r="I209" s="43"/>
    </row>
    <row r="210" spans="1:9" s="44" customFormat="1" ht="25.5">
      <c r="A210" s="38">
        <v>209</v>
      </c>
      <c r="B210" s="39" t="s">
        <v>813</v>
      </c>
      <c r="C210" s="39" t="s">
        <v>814</v>
      </c>
      <c r="D210" s="52" t="s">
        <v>815</v>
      </c>
      <c r="E210" s="42">
        <v>3538000</v>
      </c>
      <c r="F210" s="43">
        <v>902500</v>
      </c>
      <c r="G210" s="43">
        <v>1664500</v>
      </c>
      <c r="H210" s="43">
        <v>971000</v>
      </c>
      <c r="I210" s="43"/>
    </row>
    <row r="211" spans="1:9" s="44" customFormat="1" ht="12.75">
      <c r="A211" s="38">
        <v>210</v>
      </c>
      <c r="B211" s="39" t="s">
        <v>816</v>
      </c>
      <c r="C211" s="39" t="s">
        <v>817</v>
      </c>
      <c r="D211" s="52" t="s">
        <v>818</v>
      </c>
      <c r="E211" s="42">
        <v>9988520</v>
      </c>
      <c r="F211" s="43">
        <v>1468154</v>
      </c>
      <c r="G211" s="43">
        <v>4994260</v>
      </c>
      <c r="H211" s="43">
        <v>3526106</v>
      </c>
      <c r="I211" s="43">
        <v>900000</v>
      </c>
    </row>
    <row r="212" spans="1:9" s="44" customFormat="1" ht="12.75">
      <c r="A212" s="38">
        <v>211</v>
      </c>
      <c r="B212" s="39" t="s">
        <v>819</v>
      </c>
      <c r="C212" s="39" t="s">
        <v>820</v>
      </c>
      <c r="D212" s="52" t="s">
        <v>818</v>
      </c>
      <c r="E212" s="42">
        <v>9723106</v>
      </c>
      <c r="F212" s="43">
        <v>2902951.5</v>
      </c>
      <c r="G212" s="43">
        <v>4214012</v>
      </c>
      <c r="H212" s="43">
        <v>2606142.5</v>
      </c>
      <c r="I212" s="43"/>
    </row>
    <row r="213" spans="1:9" s="44" customFormat="1" ht="12.75">
      <c r="A213" s="38">
        <v>212</v>
      </c>
      <c r="B213" s="39" t="s">
        <v>821</v>
      </c>
      <c r="C213" s="39" t="s">
        <v>822</v>
      </c>
      <c r="D213" s="52" t="s">
        <v>818</v>
      </c>
      <c r="E213" s="42">
        <v>3734710</v>
      </c>
      <c r="F213" s="43">
        <v>622452</v>
      </c>
      <c r="G213" s="43">
        <v>1867355</v>
      </c>
      <c r="H213" s="43">
        <v>1244903</v>
      </c>
      <c r="I213" s="43"/>
    </row>
    <row r="214" spans="1:9" s="44" customFormat="1" ht="12.75">
      <c r="A214" s="38">
        <v>213</v>
      </c>
      <c r="B214" s="39" t="s">
        <v>823</v>
      </c>
      <c r="C214" s="39" t="s">
        <v>824</v>
      </c>
      <c r="D214" s="52" t="s">
        <v>818</v>
      </c>
      <c r="E214" s="45">
        <v>9003855</v>
      </c>
      <c r="F214" s="43">
        <v>1500601</v>
      </c>
      <c r="G214" s="43">
        <v>4502053</v>
      </c>
      <c r="H214" s="43">
        <v>3001201</v>
      </c>
      <c r="I214" s="43"/>
    </row>
    <row r="215" spans="1:9" s="44" customFormat="1" ht="12.75">
      <c r="A215" s="38">
        <v>214</v>
      </c>
      <c r="B215" s="39" t="s">
        <v>825</v>
      </c>
      <c r="C215" s="39" t="s">
        <v>826</v>
      </c>
      <c r="D215" s="52" t="s">
        <v>818</v>
      </c>
      <c r="E215" s="42">
        <v>9998798</v>
      </c>
      <c r="F215" s="43">
        <v>2108663</v>
      </c>
      <c r="G215" s="43">
        <v>4699872</v>
      </c>
      <c r="H215" s="43">
        <v>3190263</v>
      </c>
      <c r="I215" s="43"/>
    </row>
    <row r="216" spans="1:9" s="44" customFormat="1" ht="12.75">
      <c r="A216" s="38">
        <v>215</v>
      </c>
      <c r="B216" s="39" t="s">
        <v>827</v>
      </c>
      <c r="C216" s="39" t="s">
        <v>828</v>
      </c>
      <c r="D216" s="52" t="s">
        <v>818</v>
      </c>
      <c r="E216" s="42">
        <v>9891135</v>
      </c>
      <c r="F216" s="43">
        <v>1648522</v>
      </c>
      <c r="G216" s="43">
        <v>4945568</v>
      </c>
      <c r="H216" s="43">
        <v>3297045</v>
      </c>
      <c r="I216" s="43"/>
    </row>
    <row r="217" spans="1:9" s="44" customFormat="1" ht="12.75">
      <c r="A217" s="38">
        <v>216</v>
      </c>
      <c r="B217" s="39" t="s">
        <v>829</v>
      </c>
      <c r="C217" s="39" t="s">
        <v>830</v>
      </c>
      <c r="D217" s="52" t="s">
        <v>831</v>
      </c>
      <c r="E217" s="42">
        <v>2163300</v>
      </c>
      <c r="F217" s="43">
        <v>1077800</v>
      </c>
      <c r="G217" s="43">
        <v>851000</v>
      </c>
      <c r="H217" s="43">
        <v>234500</v>
      </c>
      <c r="I217" s="43"/>
    </row>
    <row r="218" spans="1:9" s="44" customFormat="1" ht="12.75">
      <c r="A218" s="38">
        <v>217</v>
      </c>
      <c r="B218" s="39" t="s">
        <v>832</v>
      </c>
      <c r="C218" s="39" t="s">
        <v>833</v>
      </c>
      <c r="D218" s="52" t="s">
        <v>834</v>
      </c>
      <c r="E218" s="42">
        <v>1261100</v>
      </c>
      <c r="F218" s="43">
        <v>441400</v>
      </c>
      <c r="G218" s="43">
        <v>605200</v>
      </c>
      <c r="H218" s="43">
        <v>214500</v>
      </c>
      <c r="I218" s="43"/>
    </row>
    <row r="219" spans="1:9" s="44" customFormat="1" ht="12.75">
      <c r="A219" s="38">
        <v>218</v>
      </c>
      <c r="B219" s="39" t="s">
        <v>835</v>
      </c>
      <c r="C219" s="39" t="s">
        <v>836</v>
      </c>
      <c r="D219" s="52" t="s">
        <v>150</v>
      </c>
      <c r="E219" s="42">
        <v>9624380</v>
      </c>
      <c r="F219" s="53"/>
      <c r="G219" s="53"/>
      <c r="H219" s="53"/>
      <c r="I219" s="43"/>
    </row>
    <row r="220" spans="1:9" s="44" customFormat="1" ht="12.75">
      <c r="A220" s="38">
        <v>219</v>
      </c>
      <c r="B220" s="39" t="s">
        <v>837</v>
      </c>
      <c r="C220" s="39" t="s">
        <v>838</v>
      </c>
      <c r="D220" s="52" t="s">
        <v>839</v>
      </c>
      <c r="E220" s="45">
        <v>6900500</v>
      </c>
      <c r="F220" s="43">
        <v>1725125</v>
      </c>
      <c r="G220" s="43">
        <v>3450250</v>
      </c>
      <c r="H220" s="43">
        <v>1725125</v>
      </c>
      <c r="I220" s="43"/>
    </row>
    <row r="221" spans="1:9" s="44" customFormat="1" ht="25.5">
      <c r="A221" s="38">
        <v>220</v>
      </c>
      <c r="B221" s="39" t="s">
        <v>840</v>
      </c>
      <c r="C221" s="39" t="s">
        <v>841</v>
      </c>
      <c r="D221" s="52" t="s">
        <v>842</v>
      </c>
      <c r="E221" s="42">
        <v>9547806</v>
      </c>
      <c r="F221" s="43">
        <v>2386951.5</v>
      </c>
      <c r="G221" s="43">
        <v>5251293.3</v>
      </c>
      <c r="H221" s="43">
        <v>1909561.2</v>
      </c>
      <c r="I221" s="43">
        <v>77040</v>
      </c>
    </row>
    <row r="222" spans="1:9" s="44" customFormat="1" ht="25.5">
      <c r="A222" s="38">
        <v>221</v>
      </c>
      <c r="B222" s="39" t="s">
        <v>843</v>
      </c>
      <c r="C222" s="39" t="s">
        <v>844</v>
      </c>
      <c r="D222" s="52" t="s">
        <v>842</v>
      </c>
      <c r="E222" s="42">
        <v>9840705.2</v>
      </c>
      <c r="F222" s="43">
        <v>2460176.3</v>
      </c>
      <c r="G222" s="43">
        <v>5412387.9</v>
      </c>
      <c r="H222" s="43">
        <v>1968141</v>
      </c>
      <c r="I222" s="43">
        <v>94732</v>
      </c>
    </row>
    <row r="223" spans="1:9" s="44" customFormat="1" ht="12.75">
      <c r="A223" s="38">
        <v>222</v>
      </c>
      <c r="B223" s="64" t="s">
        <v>845</v>
      </c>
      <c r="C223" s="65" t="s">
        <v>846</v>
      </c>
      <c r="D223" s="66" t="s">
        <v>847</v>
      </c>
      <c r="E223" s="42">
        <v>9765000</v>
      </c>
      <c r="F223" s="43">
        <v>2992090</v>
      </c>
      <c r="G223" s="43">
        <v>4108746</v>
      </c>
      <c r="H223" s="43">
        <v>2664164</v>
      </c>
      <c r="I223" s="43"/>
    </row>
    <row r="224" spans="1:9" s="44" customFormat="1" ht="25.5">
      <c r="A224" s="38">
        <v>223</v>
      </c>
      <c r="B224" s="39" t="s">
        <v>848</v>
      </c>
      <c r="C224" s="39" t="s">
        <v>849</v>
      </c>
      <c r="D224" s="52" t="s">
        <v>850</v>
      </c>
      <c r="E224" s="42">
        <v>8486074.65</v>
      </c>
      <c r="F224" s="43"/>
      <c r="G224" s="43">
        <v>4694830</v>
      </c>
      <c r="H224" s="43">
        <v>3791244.65</v>
      </c>
      <c r="I224" s="43"/>
    </row>
    <row r="225" spans="1:9" s="44" customFormat="1" ht="12.75">
      <c r="A225" s="38">
        <v>224</v>
      </c>
      <c r="B225" s="39" t="s">
        <v>851</v>
      </c>
      <c r="C225" s="39" t="s">
        <v>852</v>
      </c>
      <c r="D225" s="52" t="s">
        <v>853</v>
      </c>
      <c r="E225" s="42">
        <v>3735934</v>
      </c>
      <c r="F225" s="43">
        <v>504824</v>
      </c>
      <c r="G225" s="43">
        <v>1968060</v>
      </c>
      <c r="H225" s="43">
        <v>1263050</v>
      </c>
      <c r="I225" s="43"/>
    </row>
    <row r="226" spans="1:9" s="44" customFormat="1" ht="12.75">
      <c r="A226" s="38">
        <v>225</v>
      </c>
      <c r="B226" s="39" t="s">
        <v>854</v>
      </c>
      <c r="C226" s="39" t="s">
        <v>855</v>
      </c>
      <c r="D226" s="52" t="s">
        <v>856</v>
      </c>
      <c r="E226" s="42">
        <v>558878</v>
      </c>
      <c r="F226" s="43"/>
      <c r="G226" s="43"/>
      <c r="H226" s="43"/>
      <c r="I226" s="43"/>
    </row>
    <row r="227" spans="1:10" ht="12.75">
      <c r="A227" s="67">
        <v>226</v>
      </c>
      <c r="B227" s="68" t="s">
        <v>857</v>
      </c>
      <c r="C227" s="68" t="s">
        <v>858</v>
      </c>
      <c r="D227" s="69" t="s">
        <v>859</v>
      </c>
      <c r="E227" s="50">
        <v>0</v>
      </c>
      <c r="F227" s="51"/>
      <c r="G227" s="51"/>
      <c r="H227" s="51"/>
      <c r="I227" s="51"/>
      <c r="J227" t="s">
        <v>43</v>
      </c>
    </row>
    <row r="228" spans="1:9" s="44" customFormat="1" ht="24.75" customHeight="1">
      <c r="A228" s="70">
        <v>227</v>
      </c>
      <c r="B228" s="71" t="s">
        <v>860</v>
      </c>
      <c r="C228" s="71" t="s">
        <v>861</v>
      </c>
      <c r="D228" s="72" t="s">
        <v>859</v>
      </c>
      <c r="E228" s="42">
        <v>9907640</v>
      </c>
      <c r="F228" s="43">
        <v>2150440</v>
      </c>
      <c r="G228" s="43">
        <v>4948620</v>
      </c>
      <c r="H228" s="43">
        <v>2808580</v>
      </c>
      <c r="I228" s="43"/>
    </row>
    <row r="229" spans="1:9" s="44" customFormat="1" ht="24.75" customHeight="1">
      <c r="A229" s="73">
        <v>228</v>
      </c>
      <c r="B229" s="65" t="s">
        <v>862</v>
      </c>
      <c r="C229" s="65" t="s">
        <v>863</v>
      </c>
      <c r="D229" s="74" t="s">
        <v>859</v>
      </c>
      <c r="E229" s="42">
        <v>9998560</v>
      </c>
      <c r="F229" s="43">
        <v>2421320</v>
      </c>
      <c r="G229" s="43">
        <v>5022960</v>
      </c>
      <c r="H229" s="43">
        <v>2554280</v>
      </c>
      <c r="I229" s="43"/>
    </row>
    <row r="230" spans="1:9" s="44" customFormat="1" ht="24.75" customHeight="1">
      <c r="A230" s="46">
        <v>229</v>
      </c>
      <c r="B230" s="75" t="s">
        <v>864</v>
      </c>
      <c r="C230" s="75" t="s">
        <v>865</v>
      </c>
      <c r="D230" s="52" t="s">
        <v>859</v>
      </c>
      <c r="E230" s="42">
        <v>2397000</v>
      </c>
      <c r="F230" s="43">
        <v>421500</v>
      </c>
      <c r="G230" s="43">
        <v>1025500</v>
      </c>
      <c r="H230" s="43">
        <v>950000</v>
      </c>
      <c r="I230" s="43"/>
    </row>
    <row r="231" spans="1:9" s="44" customFormat="1" ht="24.75" customHeight="1">
      <c r="A231" s="38">
        <v>230</v>
      </c>
      <c r="B231" s="39" t="s">
        <v>866</v>
      </c>
      <c r="C231" s="39" t="s">
        <v>867</v>
      </c>
      <c r="D231" s="52" t="s">
        <v>868</v>
      </c>
      <c r="E231" s="42">
        <v>8252740</v>
      </c>
      <c r="F231" s="43">
        <v>696480</v>
      </c>
      <c r="G231" s="43">
        <v>3646060</v>
      </c>
      <c r="H231" s="43">
        <v>3910200</v>
      </c>
      <c r="I231" s="43"/>
    </row>
    <row r="232" spans="1:9" s="44" customFormat="1" ht="24.75" customHeight="1">
      <c r="A232" s="38">
        <v>231</v>
      </c>
      <c r="B232" s="39" t="s">
        <v>869</v>
      </c>
      <c r="C232" s="39" t="s">
        <v>870</v>
      </c>
      <c r="D232" s="52" t="s">
        <v>871</v>
      </c>
      <c r="E232" s="45">
        <v>841600</v>
      </c>
      <c r="F232" s="43">
        <v>362600</v>
      </c>
      <c r="G232" s="43">
        <v>265400</v>
      </c>
      <c r="H232" s="43">
        <v>213600</v>
      </c>
      <c r="I232" s="43"/>
    </row>
    <row r="233" spans="1:9" s="44" customFormat="1" ht="24.75" customHeight="1">
      <c r="A233" s="38">
        <v>232</v>
      </c>
      <c r="B233" s="39" t="s">
        <v>872</v>
      </c>
      <c r="C233" s="39" t="s">
        <v>873</v>
      </c>
      <c r="D233" s="52" t="s">
        <v>874</v>
      </c>
      <c r="E233" s="42">
        <v>8442134.4</v>
      </c>
      <c r="F233" s="43">
        <v>1407022.4</v>
      </c>
      <c r="G233" s="43">
        <v>4221067.2</v>
      </c>
      <c r="H233" s="43">
        <v>2814044.8</v>
      </c>
      <c r="I233" s="43"/>
    </row>
    <row r="234" spans="1:9" s="44" customFormat="1" ht="24.75" customHeight="1">
      <c r="A234" s="38">
        <v>233</v>
      </c>
      <c r="B234" s="39" t="s">
        <v>875</v>
      </c>
      <c r="C234" s="39" t="s">
        <v>876</v>
      </c>
      <c r="D234" s="52" t="s">
        <v>877</v>
      </c>
      <c r="E234" s="42">
        <v>1602600</v>
      </c>
      <c r="F234" s="43">
        <v>409400</v>
      </c>
      <c r="G234" s="43">
        <v>711600</v>
      </c>
      <c r="H234" s="43">
        <v>481600</v>
      </c>
      <c r="I234" s="43"/>
    </row>
    <row r="235" spans="1:9" s="44" customFormat="1" ht="24.75" customHeight="1">
      <c r="A235" s="38">
        <v>234</v>
      </c>
      <c r="B235" s="39" t="s">
        <v>878</v>
      </c>
      <c r="C235" s="39" t="s">
        <v>879</v>
      </c>
      <c r="D235" s="52" t="s">
        <v>880</v>
      </c>
      <c r="E235" s="42">
        <v>8361000</v>
      </c>
      <c r="F235" s="43">
        <v>2940708</v>
      </c>
      <c r="G235" s="43">
        <v>4205500</v>
      </c>
      <c r="H235" s="43">
        <v>1214792</v>
      </c>
      <c r="I235" s="43"/>
    </row>
    <row r="236" spans="1:9" s="44" customFormat="1" ht="24.75" customHeight="1">
      <c r="A236" s="38">
        <v>235</v>
      </c>
      <c r="B236" s="39" t="s">
        <v>881</v>
      </c>
      <c r="C236" s="39" t="s">
        <v>882</v>
      </c>
      <c r="D236" s="52" t="s">
        <v>880</v>
      </c>
      <c r="E236" s="42">
        <v>8476800</v>
      </c>
      <c r="F236" s="43">
        <v>2539200</v>
      </c>
      <c r="G236" s="43">
        <v>3788400</v>
      </c>
      <c r="H236" s="43">
        <v>2149200</v>
      </c>
      <c r="I236" s="43"/>
    </row>
    <row r="237" spans="1:9" s="44" customFormat="1" ht="24.75" customHeight="1">
      <c r="A237" s="38">
        <v>236</v>
      </c>
      <c r="B237" s="39" t="s">
        <v>883</v>
      </c>
      <c r="C237" s="39" t="s">
        <v>884</v>
      </c>
      <c r="D237" s="52" t="s">
        <v>885</v>
      </c>
      <c r="E237" s="42">
        <v>3524995</v>
      </c>
      <c r="F237" s="43">
        <v>830500</v>
      </c>
      <c r="G237" s="43">
        <v>1629497.5</v>
      </c>
      <c r="H237" s="43">
        <v>1064997.5</v>
      </c>
      <c r="I237" s="43"/>
    </row>
    <row r="238" spans="1:9" s="44" customFormat="1" ht="24.75" customHeight="1">
      <c r="A238" s="38">
        <v>237</v>
      </c>
      <c r="B238" s="39" t="s">
        <v>886</v>
      </c>
      <c r="C238" s="39" t="s">
        <v>887</v>
      </c>
      <c r="D238" s="52" t="s">
        <v>888</v>
      </c>
      <c r="E238" s="42">
        <v>9917308</v>
      </c>
      <c r="F238" s="43">
        <v>1337968</v>
      </c>
      <c r="G238" s="43">
        <v>4925954</v>
      </c>
      <c r="H238" s="43">
        <v>3653386</v>
      </c>
      <c r="I238" s="43"/>
    </row>
    <row r="239" spans="1:9" s="44" customFormat="1" ht="24.75" customHeight="1">
      <c r="A239" s="38">
        <v>238</v>
      </c>
      <c r="B239" s="39" t="s">
        <v>889</v>
      </c>
      <c r="C239" s="39" t="s">
        <v>890</v>
      </c>
      <c r="D239" s="52" t="s">
        <v>1823</v>
      </c>
      <c r="E239" s="42">
        <v>4774750</v>
      </c>
      <c r="F239" s="43">
        <v>1810700</v>
      </c>
      <c r="G239" s="43">
        <v>2964050</v>
      </c>
      <c r="H239" s="43">
        <v>0</v>
      </c>
      <c r="I239" s="43"/>
    </row>
    <row r="240" spans="1:9" s="44" customFormat="1" ht="24.75" customHeight="1">
      <c r="A240" s="38">
        <v>239</v>
      </c>
      <c r="B240" s="39" t="s">
        <v>891</v>
      </c>
      <c r="C240" s="65" t="s">
        <v>892</v>
      </c>
      <c r="D240" s="52" t="s">
        <v>893</v>
      </c>
      <c r="E240" s="76">
        <v>5991000</v>
      </c>
      <c r="F240" s="53"/>
      <c r="G240" s="53"/>
      <c r="H240" s="53"/>
      <c r="I240" s="43"/>
    </row>
    <row r="241" spans="1:9" s="44" customFormat="1" ht="24.75" customHeight="1">
      <c r="A241" s="38">
        <v>240</v>
      </c>
      <c r="B241" s="39" t="s">
        <v>894</v>
      </c>
      <c r="C241" s="39" t="s">
        <v>895</v>
      </c>
      <c r="D241" s="52" t="s">
        <v>896</v>
      </c>
      <c r="E241" s="42">
        <v>3860000</v>
      </c>
      <c r="F241" s="43">
        <v>1025000</v>
      </c>
      <c r="G241" s="43">
        <v>1890000</v>
      </c>
      <c r="H241" s="43">
        <v>945000</v>
      </c>
      <c r="I241" s="43"/>
    </row>
    <row r="242" spans="1:9" s="44" customFormat="1" ht="24.75" customHeight="1">
      <c r="A242" s="38">
        <v>241</v>
      </c>
      <c r="B242" s="39" t="s">
        <v>897</v>
      </c>
      <c r="C242" s="39" t="s">
        <v>898</v>
      </c>
      <c r="D242" s="66" t="s">
        <v>2062</v>
      </c>
      <c r="E242" s="45">
        <v>8622700</v>
      </c>
      <c r="F242" s="43">
        <v>1253400</v>
      </c>
      <c r="G242" s="43">
        <v>4221900</v>
      </c>
      <c r="H242" s="43">
        <v>3147400</v>
      </c>
      <c r="I242" s="43"/>
    </row>
    <row r="243" spans="1:9" s="44" customFormat="1" ht="24.75" customHeight="1">
      <c r="A243" s="38">
        <v>242</v>
      </c>
      <c r="B243" s="77" t="s">
        <v>899</v>
      </c>
      <c r="C243" s="77" t="s">
        <v>900</v>
      </c>
      <c r="D243" s="66" t="s">
        <v>901</v>
      </c>
      <c r="E243" s="42">
        <v>1400536</v>
      </c>
      <c r="F243" s="43">
        <v>391100</v>
      </c>
      <c r="G243" s="43">
        <v>738580</v>
      </c>
      <c r="H243" s="43">
        <v>270856</v>
      </c>
      <c r="I243" s="43"/>
    </row>
    <row r="244" spans="1:9" s="44" customFormat="1" ht="12.75">
      <c r="A244" s="38">
        <v>243</v>
      </c>
      <c r="B244" s="39" t="s">
        <v>902</v>
      </c>
      <c r="C244" s="39" t="s">
        <v>903</v>
      </c>
      <c r="D244" s="78" t="s">
        <v>904</v>
      </c>
      <c r="E244" s="42">
        <v>9768560</v>
      </c>
      <c r="F244" s="43">
        <v>2048166</v>
      </c>
      <c r="G244" s="43">
        <v>4529980</v>
      </c>
      <c r="H244" s="43">
        <v>3190414</v>
      </c>
      <c r="I244" s="43"/>
    </row>
    <row r="245" spans="1:9" s="44" customFormat="1" ht="12.75">
      <c r="A245" s="38">
        <v>244</v>
      </c>
      <c r="B245" s="39" t="s">
        <v>905</v>
      </c>
      <c r="C245" s="39" t="s">
        <v>906</v>
      </c>
      <c r="D245" s="52" t="s">
        <v>907</v>
      </c>
      <c r="E245" s="42">
        <v>6217300</v>
      </c>
      <c r="F245" s="43"/>
      <c r="G245" s="43"/>
      <c r="H245" s="43"/>
      <c r="I245" s="43"/>
    </row>
    <row r="246" spans="1:9" s="44" customFormat="1" ht="12.75">
      <c r="A246" s="38">
        <v>245</v>
      </c>
      <c r="B246" s="39" t="s">
        <v>908</v>
      </c>
      <c r="C246" s="39" t="s">
        <v>909</v>
      </c>
      <c r="D246" s="52" t="s">
        <v>910</v>
      </c>
      <c r="E246" s="42">
        <v>9269025</v>
      </c>
      <c r="F246" s="43">
        <v>5147025</v>
      </c>
      <c r="G246" s="43">
        <v>3453800</v>
      </c>
      <c r="H246" s="43">
        <v>668200</v>
      </c>
      <c r="I246" s="43"/>
    </row>
    <row r="247" spans="1:9" s="44" customFormat="1" ht="13.5" thickBot="1">
      <c r="A247" s="38">
        <v>246</v>
      </c>
      <c r="B247" s="39" t="s">
        <v>911</v>
      </c>
      <c r="C247" s="39" t="s">
        <v>912</v>
      </c>
      <c r="D247" s="79" t="s">
        <v>913</v>
      </c>
      <c r="E247" s="80">
        <v>6068000</v>
      </c>
      <c r="F247" s="81">
        <v>488200</v>
      </c>
      <c r="G247" s="81">
        <v>2628650</v>
      </c>
      <c r="H247" s="81">
        <v>2951150</v>
      </c>
      <c r="I247" s="81"/>
    </row>
    <row r="248" spans="4:9" ht="25.5" customHeight="1" thickBot="1">
      <c r="D248" s="29" t="s">
        <v>914</v>
      </c>
      <c r="E248" s="82">
        <f>SUM(E2:E247)</f>
        <v>1131731989.31</v>
      </c>
      <c r="F248" s="82">
        <f>SUM(F2:F247)</f>
        <v>245747694.26</v>
      </c>
      <c r="G248" s="82">
        <f>SUM(G2:G247)</f>
        <v>498379327.64</v>
      </c>
      <c r="H248" s="82">
        <f>SUM(H2:H247)</f>
        <v>261968384.29000002</v>
      </c>
      <c r="I248" s="83">
        <f>SUM(I2:I247)</f>
        <v>3258727.7</v>
      </c>
    </row>
    <row r="250" ht="12.75">
      <c r="F250" s="84">
        <f>+F248+G248+H248+I248</f>
        <v>1009354133.8900001</v>
      </c>
    </row>
    <row r="252" ht="12.75">
      <c r="F252">
        <v>496680</v>
      </c>
    </row>
    <row r="253" ht="12.75">
      <c r="F253" s="84">
        <v>187425</v>
      </c>
    </row>
    <row r="254" ht="12.75">
      <c r="F254" s="84">
        <v>18000</v>
      </c>
    </row>
    <row r="255" ht="12.75">
      <c r="F255" s="84">
        <v>295974.6</v>
      </c>
    </row>
    <row r="256" ht="12.75">
      <c r="F256" s="84">
        <v>867965</v>
      </c>
    </row>
    <row r="257" ht="12.75">
      <c r="F257" s="84">
        <v>443587</v>
      </c>
    </row>
    <row r="258" ht="13.5" thickBot="1">
      <c r="F258" s="85">
        <v>1599000</v>
      </c>
    </row>
    <row r="259" ht="13.5" thickBot="1">
      <c r="F259" s="86">
        <f>SUM(F252:F258)</f>
        <v>3908631.6</v>
      </c>
    </row>
    <row r="260" ht="12.75">
      <c r="F260" s="84"/>
    </row>
    <row r="261" ht="12.75">
      <c r="F261" s="84">
        <f>+F250+F259</f>
        <v>1013262765.4900001</v>
      </c>
    </row>
    <row r="263" ht="12.75">
      <c r="F263" s="84">
        <f>+E248-F261</f>
        <v>118469223.81999981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51"/>
  <sheetViews>
    <sheetView workbookViewId="0" topLeftCell="A166">
      <selection activeCell="N171" sqref="N171"/>
    </sheetView>
  </sheetViews>
  <sheetFormatPr defaultColWidth="9.140625" defaultRowHeight="12.75"/>
  <cols>
    <col min="1" max="1" width="7.57421875" style="175" bestFit="1" customWidth="1"/>
    <col min="2" max="2" width="18.8515625" style="93" hidden="1" customWidth="1"/>
    <col min="3" max="3" width="15.00390625" style="93" hidden="1" customWidth="1"/>
    <col min="4" max="4" width="10.140625" style="93" hidden="1" customWidth="1"/>
    <col min="5" max="5" width="11.00390625" style="93" hidden="1" customWidth="1"/>
    <col min="6" max="6" width="12.140625" style="176" hidden="1" customWidth="1"/>
    <col min="7" max="7" width="21.140625" style="93" hidden="1" customWidth="1"/>
    <col min="8" max="8" width="9.140625" style="177" customWidth="1"/>
    <col min="9" max="9" width="34.8515625" style="176" customWidth="1"/>
    <col min="10" max="13" width="21.140625" style="93" hidden="1" customWidth="1"/>
    <col min="14" max="14" width="32.00390625" style="176" customWidth="1"/>
    <col min="15" max="16384" width="21.140625" style="93" customWidth="1"/>
  </cols>
  <sheetData>
    <row r="1" spans="1:14" ht="24.75" thickBot="1">
      <c r="A1" s="87" t="s">
        <v>1248</v>
      </c>
      <c r="B1" s="88" t="s">
        <v>1249</v>
      </c>
      <c r="C1" s="88" t="s">
        <v>1250</v>
      </c>
      <c r="D1" s="88" t="s">
        <v>915</v>
      </c>
      <c r="E1" s="88" t="s">
        <v>916</v>
      </c>
      <c r="F1" s="89" t="s">
        <v>917</v>
      </c>
      <c r="G1" s="88" t="s">
        <v>918</v>
      </c>
      <c r="H1" s="90" t="s">
        <v>919</v>
      </c>
      <c r="I1" s="91" t="s">
        <v>920</v>
      </c>
      <c r="J1" s="91" t="s">
        <v>921</v>
      </c>
      <c r="K1" s="89" t="s">
        <v>2226</v>
      </c>
      <c r="L1" s="92" t="s">
        <v>2227</v>
      </c>
      <c r="M1" s="92" t="s">
        <v>2228</v>
      </c>
      <c r="N1" s="89" t="s">
        <v>1251</v>
      </c>
    </row>
    <row r="2" spans="1:14" s="105" customFormat="1" ht="27.75" customHeight="1">
      <c r="A2" s="94">
        <v>1</v>
      </c>
      <c r="B2" s="95" t="s">
        <v>1254</v>
      </c>
      <c r="C2" s="95" t="s">
        <v>1255</v>
      </c>
      <c r="D2" s="96">
        <v>38432</v>
      </c>
      <c r="E2" s="97" t="s">
        <v>2229</v>
      </c>
      <c r="F2" s="98" t="s">
        <v>2230</v>
      </c>
      <c r="G2" s="98" t="s">
        <v>157</v>
      </c>
      <c r="H2" s="99" t="s">
        <v>158</v>
      </c>
      <c r="I2" s="100" t="s">
        <v>159</v>
      </c>
      <c r="J2" s="101"/>
      <c r="K2" s="101"/>
      <c r="L2" s="102">
        <v>565850</v>
      </c>
      <c r="M2" s="103">
        <v>0</v>
      </c>
      <c r="N2" s="104" t="s">
        <v>1256</v>
      </c>
    </row>
    <row r="3" spans="1:14" s="105" customFormat="1" ht="27" customHeight="1">
      <c r="A3" s="106">
        <v>2</v>
      </c>
      <c r="B3" s="107" t="s">
        <v>1257</v>
      </c>
      <c r="C3" s="107" t="s">
        <v>1258</v>
      </c>
      <c r="D3" s="108">
        <v>38432</v>
      </c>
      <c r="E3" s="109" t="s">
        <v>160</v>
      </c>
      <c r="F3" s="110" t="s">
        <v>161</v>
      </c>
      <c r="G3" s="110" t="s">
        <v>162</v>
      </c>
      <c r="H3" s="111" t="s">
        <v>163</v>
      </c>
      <c r="I3" s="112" t="s">
        <v>164</v>
      </c>
      <c r="J3" s="113"/>
      <c r="K3" s="113"/>
      <c r="L3" s="114">
        <v>2886340</v>
      </c>
      <c r="M3" s="114">
        <v>2886340</v>
      </c>
      <c r="N3" s="115" t="s">
        <v>1259</v>
      </c>
    </row>
    <row r="4" spans="1:14" s="105" customFormat="1" ht="60">
      <c r="A4" s="106">
        <v>3</v>
      </c>
      <c r="B4" s="107" t="s">
        <v>1260</v>
      </c>
      <c r="C4" s="107" t="s">
        <v>1261</v>
      </c>
      <c r="D4" s="108">
        <v>38432</v>
      </c>
      <c r="E4" s="109" t="s">
        <v>160</v>
      </c>
      <c r="F4" s="110" t="s">
        <v>161</v>
      </c>
      <c r="G4" s="110" t="s">
        <v>162</v>
      </c>
      <c r="H4" s="111" t="s">
        <v>158</v>
      </c>
      <c r="I4" s="112" t="s">
        <v>165</v>
      </c>
      <c r="J4" s="113"/>
      <c r="K4" s="113"/>
      <c r="L4" s="114">
        <v>1854000</v>
      </c>
      <c r="M4" s="114">
        <v>1854000</v>
      </c>
      <c r="N4" s="115" t="s">
        <v>1259</v>
      </c>
    </row>
    <row r="5" spans="1:14" s="105" customFormat="1" ht="30.75" customHeight="1">
      <c r="A5" s="106">
        <v>4</v>
      </c>
      <c r="B5" s="107" t="s">
        <v>1262</v>
      </c>
      <c r="C5" s="107" t="s">
        <v>1263</v>
      </c>
      <c r="D5" s="108">
        <v>38433</v>
      </c>
      <c r="E5" s="109" t="s">
        <v>166</v>
      </c>
      <c r="F5" s="110" t="s">
        <v>167</v>
      </c>
      <c r="G5" s="110" t="s">
        <v>168</v>
      </c>
      <c r="H5" s="111" t="s">
        <v>169</v>
      </c>
      <c r="I5" s="112" t="s">
        <v>170</v>
      </c>
      <c r="J5" s="113"/>
      <c r="K5" s="113">
        <f aca="true" t="shared" si="0" ref="K5:K68">SUBTOTAL(9,A5:B5)</f>
        <v>4</v>
      </c>
      <c r="L5" s="114">
        <v>2327260</v>
      </c>
      <c r="M5" s="114">
        <v>2327260</v>
      </c>
      <c r="N5" s="115" t="s">
        <v>1264</v>
      </c>
    </row>
    <row r="6" spans="1:14" s="105" customFormat="1" ht="48">
      <c r="A6" s="106">
        <v>5</v>
      </c>
      <c r="B6" s="107" t="s">
        <v>1265</v>
      </c>
      <c r="C6" s="107" t="s">
        <v>1266</v>
      </c>
      <c r="D6" s="108">
        <v>38434</v>
      </c>
      <c r="E6" s="109" t="s">
        <v>171</v>
      </c>
      <c r="F6" s="110" t="s">
        <v>172</v>
      </c>
      <c r="G6" s="110" t="s">
        <v>173</v>
      </c>
      <c r="H6" s="111" t="s">
        <v>169</v>
      </c>
      <c r="I6" s="112" t="s">
        <v>174</v>
      </c>
      <c r="J6" s="113"/>
      <c r="K6" s="113">
        <f t="shared" si="0"/>
        <v>5</v>
      </c>
      <c r="L6" s="114">
        <v>4602112</v>
      </c>
      <c r="M6" s="114">
        <v>4602112</v>
      </c>
      <c r="N6" s="115" t="s">
        <v>1267</v>
      </c>
    </row>
    <row r="7" spans="1:14" s="105" customFormat="1" ht="48">
      <c r="A7" s="106">
        <v>6</v>
      </c>
      <c r="B7" s="107" t="s">
        <v>1268</v>
      </c>
      <c r="C7" s="107" t="s">
        <v>1269</v>
      </c>
      <c r="D7" s="108">
        <v>38435</v>
      </c>
      <c r="E7" s="109" t="s">
        <v>175</v>
      </c>
      <c r="F7" s="110" t="s">
        <v>176</v>
      </c>
      <c r="G7" s="110" t="s">
        <v>177</v>
      </c>
      <c r="H7" s="111" t="s">
        <v>163</v>
      </c>
      <c r="I7" s="112" t="s">
        <v>178</v>
      </c>
      <c r="J7" s="113"/>
      <c r="K7" s="113">
        <f t="shared" si="0"/>
        <v>6</v>
      </c>
      <c r="L7" s="114">
        <v>516000</v>
      </c>
      <c r="M7" s="114">
        <v>516000</v>
      </c>
      <c r="N7" s="115" t="s">
        <v>1270</v>
      </c>
    </row>
    <row r="8" spans="1:14" s="105" customFormat="1" ht="12">
      <c r="A8" s="106">
        <v>7</v>
      </c>
      <c r="B8" s="107" t="s">
        <v>1271</v>
      </c>
      <c r="C8" s="107" t="s">
        <v>1272</v>
      </c>
      <c r="D8" s="108">
        <v>38435</v>
      </c>
      <c r="E8" s="107" t="s">
        <v>179</v>
      </c>
      <c r="F8" s="112" t="s">
        <v>180</v>
      </c>
      <c r="G8" s="107" t="s">
        <v>181</v>
      </c>
      <c r="H8" s="111" t="s">
        <v>163</v>
      </c>
      <c r="I8" s="112" t="s">
        <v>182</v>
      </c>
      <c r="J8" s="113"/>
      <c r="K8" s="113">
        <f t="shared" si="0"/>
        <v>7</v>
      </c>
      <c r="L8" s="114">
        <v>1332700</v>
      </c>
      <c r="M8" s="114">
        <v>1332700</v>
      </c>
      <c r="N8" s="115" t="s">
        <v>1273</v>
      </c>
    </row>
    <row r="9" spans="1:14" s="105" customFormat="1" ht="24">
      <c r="A9" s="106">
        <v>8</v>
      </c>
      <c r="B9" s="107" t="s">
        <v>1274</v>
      </c>
      <c r="C9" s="107" t="s">
        <v>1275</v>
      </c>
      <c r="D9" s="108">
        <v>38436</v>
      </c>
      <c r="E9" s="107" t="s">
        <v>183</v>
      </c>
      <c r="F9" s="112" t="s">
        <v>184</v>
      </c>
      <c r="G9" s="107" t="s">
        <v>185</v>
      </c>
      <c r="H9" s="111" t="s">
        <v>169</v>
      </c>
      <c r="I9" s="112" t="s">
        <v>186</v>
      </c>
      <c r="J9" s="113"/>
      <c r="K9" s="113">
        <f t="shared" si="0"/>
        <v>8</v>
      </c>
      <c r="L9" s="114">
        <v>2887000</v>
      </c>
      <c r="M9" s="114">
        <v>2887000</v>
      </c>
      <c r="N9" s="115" t="s">
        <v>1276</v>
      </c>
    </row>
    <row r="10" spans="1:14" s="105" customFormat="1" ht="12">
      <c r="A10" s="106">
        <v>9</v>
      </c>
      <c r="B10" s="107" t="s">
        <v>1277</v>
      </c>
      <c r="C10" s="107" t="s">
        <v>1278</v>
      </c>
      <c r="D10" s="108">
        <v>38436</v>
      </c>
      <c r="E10" s="107" t="s">
        <v>187</v>
      </c>
      <c r="F10" s="112" t="s">
        <v>188</v>
      </c>
      <c r="G10" s="107" t="s">
        <v>189</v>
      </c>
      <c r="H10" s="111" t="s">
        <v>163</v>
      </c>
      <c r="I10" s="112" t="s">
        <v>190</v>
      </c>
      <c r="J10" s="113"/>
      <c r="K10" s="113">
        <f t="shared" si="0"/>
        <v>9</v>
      </c>
      <c r="L10" s="114">
        <v>500000</v>
      </c>
      <c r="M10" s="116">
        <v>0</v>
      </c>
      <c r="N10" s="115" t="s">
        <v>1279</v>
      </c>
    </row>
    <row r="11" spans="1:14" s="105" customFormat="1" ht="24">
      <c r="A11" s="106">
        <v>10</v>
      </c>
      <c r="B11" s="107" t="s">
        <v>1280</v>
      </c>
      <c r="C11" s="107" t="s">
        <v>1281</v>
      </c>
      <c r="D11" s="108">
        <v>38436</v>
      </c>
      <c r="E11" s="107" t="s">
        <v>2229</v>
      </c>
      <c r="F11" s="110" t="s">
        <v>2230</v>
      </c>
      <c r="G11" s="107" t="s">
        <v>191</v>
      </c>
      <c r="H11" s="111" t="s">
        <v>192</v>
      </c>
      <c r="I11" s="112" t="s">
        <v>193</v>
      </c>
      <c r="J11" s="113"/>
      <c r="K11" s="113">
        <f t="shared" si="0"/>
        <v>10</v>
      </c>
      <c r="L11" s="114">
        <v>1841932</v>
      </c>
      <c r="M11" s="114">
        <v>1841932</v>
      </c>
      <c r="N11" s="115" t="s">
        <v>1282</v>
      </c>
    </row>
    <row r="12" spans="1:14" s="105" customFormat="1" ht="24">
      <c r="A12" s="106">
        <v>11</v>
      </c>
      <c r="B12" s="107" t="s">
        <v>1283</v>
      </c>
      <c r="C12" s="107" t="s">
        <v>1284</v>
      </c>
      <c r="D12" s="108">
        <v>38436</v>
      </c>
      <c r="E12" s="107" t="s">
        <v>194</v>
      </c>
      <c r="F12" s="110" t="s">
        <v>195</v>
      </c>
      <c r="G12" s="107" t="s">
        <v>196</v>
      </c>
      <c r="H12" s="111" t="s">
        <v>158</v>
      </c>
      <c r="I12" s="112" t="s">
        <v>197</v>
      </c>
      <c r="J12" s="113"/>
      <c r="K12" s="113">
        <f t="shared" si="0"/>
        <v>11</v>
      </c>
      <c r="L12" s="114">
        <v>981000</v>
      </c>
      <c r="M12" s="114">
        <v>981000</v>
      </c>
      <c r="N12" s="115" t="s">
        <v>1285</v>
      </c>
    </row>
    <row r="13" spans="1:14" s="105" customFormat="1" ht="24">
      <c r="A13" s="106">
        <v>12</v>
      </c>
      <c r="B13" s="107" t="s">
        <v>1286</v>
      </c>
      <c r="C13" s="107" t="s">
        <v>1287</v>
      </c>
      <c r="D13" s="108">
        <v>38440</v>
      </c>
      <c r="E13" s="107" t="s">
        <v>198</v>
      </c>
      <c r="F13" s="110" t="s">
        <v>199</v>
      </c>
      <c r="G13" s="107" t="s">
        <v>200</v>
      </c>
      <c r="H13" s="111" t="s">
        <v>158</v>
      </c>
      <c r="I13" s="112" t="s">
        <v>201</v>
      </c>
      <c r="J13" s="113"/>
      <c r="K13" s="113">
        <f t="shared" si="0"/>
        <v>12</v>
      </c>
      <c r="L13" s="114">
        <v>1736000</v>
      </c>
      <c r="M13" s="114">
        <v>1736000</v>
      </c>
      <c r="N13" s="115" t="s">
        <v>1288</v>
      </c>
    </row>
    <row r="14" spans="1:14" s="105" customFormat="1" ht="36">
      <c r="A14" s="106">
        <v>13</v>
      </c>
      <c r="B14" s="107" t="s">
        <v>1289</v>
      </c>
      <c r="C14" s="107" t="s">
        <v>1290</v>
      </c>
      <c r="D14" s="108">
        <v>38440</v>
      </c>
      <c r="E14" s="107" t="s">
        <v>202</v>
      </c>
      <c r="F14" s="110" t="s">
        <v>203</v>
      </c>
      <c r="G14" s="107" t="s">
        <v>204</v>
      </c>
      <c r="H14" s="111" t="s">
        <v>169</v>
      </c>
      <c r="I14" s="112" t="s">
        <v>205</v>
      </c>
      <c r="J14" s="113"/>
      <c r="K14" s="113">
        <f t="shared" si="0"/>
        <v>13</v>
      </c>
      <c r="L14" s="114">
        <v>4445000</v>
      </c>
      <c r="M14" s="114">
        <v>4445000</v>
      </c>
      <c r="N14" s="115" t="s">
        <v>1291</v>
      </c>
    </row>
    <row r="15" spans="1:14" s="105" customFormat="1" ht="36">
      <c r="A15" s="106">
        <v>14</v>
      </c>
      <c r="B15" s="107" t="s">
        <v>1292</v>
      </c>
      <c r="C15" s="107" t="s">
        <v>1293</v>
      </c>
      <c r="D15" s="108">
        <v>38440</v>
      </c>
      <c r="E15" s="107" t="s">
        <v>206</v>
      </c>
      <c r="F15" s="112" t="s">
        <v>207</v>
      </c>
      <c r="G15" s="107" t="s">
        <v>208</v>
      </c>
      <c r="H15" s="111" t="s">
        <v>169</v>
      </c>
      <c r="I15" s="112" t="s">
        <v>209</v>
      </c>
      <c r="J15" s="113"/>
      <c r="K15" s="113">
        <f t="shared" si="0"/>
        <v>14</v>
      </c>
      <c r="L15" s="114">
        <v>3728280</v>
      </c>
      <c r="M15" s="114">
        <v>3728280</v>
      </c>
      <c r="N15" s="115" t="s">
        <v>1294</v>
      </c>
    </row>
    <row r="16" spans="1:14" s="105" customFormat="1" ht="12">
      <c r="A16" s="106">
        <v>15</v>
      </c>
      <c r="B16" s="107" t="s">
        <v>1295</v>
      </c>
      <c r="C16" s="107" t="s">
        <v>1296</v>
      </c>
      <c r="D16" s="108">
        <v>38440</v>
      </c>
      <c r="E16" s="107" t="s">
        <v>210</v>
      </c>
      <c r="F16" s="112" t="s">
        <v>211</v>
      </c>
      <c r="G16" s="107" t="s">
        <v>212</v>
      </c>
      <c r="H16" s="111" t="s">
        <v>163</v>
      </c>
      <c r="I16" s="112" t="s">
        <v>213</v>
      </c>
      <c r="J16" s="113"/>
      <c r="K16" s="113">
        <f t="shared" si="0"/>
        <v>15</v>
      </c>
      <c r="L16" s="114">
        <v>2264455</v>
      </c>
      <c r="M16" s="114">
        <v>2264455</v>
      </c>
      <c r="N16" s="115" t="s">
        <v>1297</v>
      </c>
    </row>
    <row r="17" spans="1:14" s="105" customFormat="1" ht="12">
      <c r="A17" s="106">
        <v>16</v>
      </c>
      <c r="B17" s="107" t="s">
        <v>1298</v>
      </c>
      <c r="C17" s="107" t="s">
        <v>1299</v>
      </c>
      <c r="D17" s="108">
        <v>38440</v>
      </c>
      <c r="E17" s="107" t="s">
        <v>214</v>
      </c>
      <c r="F17" s="112" t="s">
        <v>215</v>
      </c>
      <c r="G17" s="107" t="s">
        <v>216</v>
      </c>
      <c r="H17" s="111" t="s">
        <v>158</v>
      </c>
      <c r="I17" s="112" t="s">
        <v>217</v>
      </c>
      <c r="J17" s="113"/>
      <c r="K17" s="113">
        <f t="shared" si="0"/>
        <v>16</v>
      </c>
      <c r="L17" s="114">
        <v>8000903.056</v>
      </c>
      <c r="M17" s="116">
        <v>0</v>
      </c>
      <c r="N17" s="115" t="s">
        <v>1300</v>
      </c>
    </row>
    <row r="18" spans="1:14" s="105" customFormat="1" ht="36">
      <c r="A18" s="106">
        <v>17</v>
      </c>
      <c r="B18" s="107" t="s">
        <v>1301</v>
      </c>
      <c r="C18" s="107" t="s">
        <v>1302</v>
      </c>
      <c r="D18" s="108">
        <v>38440</v>
      </c>
      <c r="E18" s="107" t="s">
        <v>218</v>
      </c>
      <c r="F18" s="110" t="s">
        <v>219</v>
      </c>
      <c r="G18" s="107" t="s">
        <v>220</v>
      </c>
      <c r="H18" s="111" t="s">
        <v>163</v>
      </c>
      <c r="I18" s="112" t="s">
        <v>221</v>
      </c>
      <c r="J18" s="113"/>
      <c r="K18" s="113">
        <f t="shared" si="0"/>
        <v>17</v>
      </c>
      <c r="L18" s="114">
        <v>3646600</v>
      </c>
      <c r="M18" s="114">
        <v>3646600</v>
      </c>
      <c r="N18" s="115" t="s">
        <v>1303</v>
      </c>
    </row>
    <row r="19" spans="1:14" s="105" customFormat="1" ht="24">
      <c r="A19" s="106">
        <v>18</v>
      </c>
      <c r="B19" s="107" t="s">
        <v>1304</v>
      </c>
      <c r="C19" s="107" t="s">
        <v>1305</v>
      </c>
      <c r="D19" s="108">
        <v>38440</v>
      </c>
      <c r="E19" s="107" t="s">
        <v>222</v>
      </c>
      <c r="F19" s="110" t="s">
        <v>223</v>
      </c>
      <c r="G19" s="107" t="s">
        <v>224</v>
      </c>
      <c r="H19" s="111" t="s">
        <v>225</v>
      </c>
      <c r="I19" s="112" t="s">
        <v>226</v>
      </c>
      <c r="J19" s="113"/>
      <c r="K19" s="113">
        <f t="shared" si="0"/>
        <v>18</v>
      </c>
      <c r="L19" s="114">
        <v>1063550</v>
      </c>
      <c r="M19" s="114">
        <v>1063550</v>
      </c>
      <c r="N19" s="115" t="s">
        <v>1306</v>
      </c>
    </row>
    <row r="20" spans="1:14" s="105" customFormat="1" ht="48">
      <c r="A20" s="106">
        <v>19</v>
      </c>
      <c r="B20" s="107" t="s">
        <v>1307</v>
      </c>
      <c r="C20" s="107" t="s">
        <v>0</v>
      </c>
      <c r="D20" s="108">
        <v>38440</v>
      </c>
      <c r="E20" s="107" t="s">
        <v>227</v>
      </c>
      <c r="F20" s="110" t="s">
        <v>228</v>
      </c>
      <c r="G20" s="107" t="s">
        <v>229</v>
      </c>
      <c r="H20" s="111" t="s">
        <v>169</v>
      </c>
      <c r="I20" s="112" t="s">
        <v>230</v>
      </c>
      <c r="J20" s="113"/>
      <c r="K20" s="113">
        <f t="shared" si="0"/>
        <v>19</v>
      </c>
      <c r="L20" s="114">
        <v>4129350</v>
      </c>
      <c r="M20" s="114">
        <v>4129350</v>
      </c>
      <c r="N20" s="115" t="s">
        <v>1</v>
      </c>
    </row>
    <row r="21" spans="1:14" s="105" customFormat="1" ht="24" customHeight="1">
      <c r="A21" s="106">
        <v>20</v>
      </c>
      <c r="B21" s="107" t="s">
        <v>2</v>
      </c>
      <c r="C21" s="107" t="s">
        <v>3</v>
      </c>
      <c r="D21" s="108">
        <v>38440</v>
      </c>
      <c r="E21" s="107" t="s">
        <v>231</v>
      </c>
      <c r="F21" s="110" t="s">
        <v>232</v>
      </c>
      <c r="G21" s="107" t="s">
        <v>233</v>
      </c>
      <c r="H21" s="111" t="s">
        <v>169</v>
      </c>
      <c r="I21" s="112" t="s">
        <v>234</v>
      </c>
      <c r="J21" s="113"/>
      <c r="K21" s="113">
        <f t="shared" si="0"/>
        <v>20</v>
      </c>
      <c r="L21" s="114">
        <v>1091500</v>
      </c>
      <c r="M21" s="114">
        <v>1091500</v>
      </c>
      <c r="N21" s="115" t="s">
        <v>4</v>
      </c>
    </row>
    <row r="22" spans="1:14" s="105" customFormat="1" ht="36">
      <c r="A22" s="106">
        <v>21</v>
      </c>
      <c r="B22" s="107" t="s">
        <v>5</v>
      </c>
      <c r="C22" s="107" t="s">
        <v>6</v>
      </c>
      <c r="D22" s="108">
        <v>38441</v>
      </c>
      <c r="E22" s="107" t="s">
        <v>235</v>
      </c>
      <c r="F22" s="110" t="s">
        <v>236</v>
      </c>
      <c r="G22" s="107" t="s">
        <v>237</v>
      </c>
      <c r="H22" s="117" t="s">
        <v>169</v>
      </c>
      <c r="I22" s="118" t="s">
        <v>238</v>
      </c>
      <c r="J22" s="113"/>
      <c r="K22" s="113">
        <f t="shared" si="0"/>
        <v>21</v>
      </c>
      <c r="L22" s="114">
        <v>1195123.75</v>
      </c>
      <c r="M22" s="114">
        <v>1195123.75</v>
      </c>
      <c r="N22" s="119" t="s">
        <v>7</v>
      </c>
    </row>
    <row r="23" spans="1:14" s="105" customFormat="1" ht="24">
      <c r="A23" s="106">
        <v>22</v>
      </c>
      <c r="B23" s="107" t="s">
        <v>8</v>
      </c>
      <c r="C23" s="107" t="s">
        <v>9</v>
      </c>
      <c r="D23" s="108">
        <v>38441</v>
      </c>
      <c r="E23" s="107" t="s">
        <v>239</v>
      </c>
      <c r="F23" s="110" t="s">
        <v>240</v>
      </c>
      <c r="G23" s="107" t="s">
        <v>241</v>
      </c>
      <c r="H23" s="111" t="s">
        <v>192</v>
      </c>
      <c r="I23" s="112" t="s">
        <v>242</v>
      </c>
      <c r="J23" s="113"/>
      <c r="K23" s="113">
        <f t="shared" si="0"/>
        <v>22</v>
      </c>
      <c r="L23" s="114">
        <v>657600</v>
      </c>
      <c r="M23" s="114">
        <v>657600</v>
      </c>
      <c r="N23" s="115" t="s">
        <v>10</v>
      </c>
    </row>
    <row r="24" spans="1:14" s="105" customFormat="1" ht="39" customHeight="1">
      <c r="A24" s="106">
        <v>23</v>
      </c>
      <c r="B24" s="107" t="s">
        <v>11</v>
      </c>
      <c r="C24" s="107" t="s">
        <v>12</v>
      </c>
      <c r="D24" s="108">
        <v>38441</v>
      </c>
      <c r="E24" s="107" t="s">
        <v>243</v>
      </c>
      <c r="F24" s="110" t="s">
        <v>244</v>
      </c>
      <c r="G24" s="107" t="s">
        <v>245</v>
      </c>
      <c r="H24" s="111" t="s">
        <v>192</v>
      </c>
      <c r="I24" s="112" t="s">
        <v>246</v>
      </c>
      <c r="J24" s="113"/>
      <c r="K24" s="113">
        <f t="shared" si="0"/>
        <v>23</v>
      </c>
      <c r="L24" s="114">
        <v>1005628</v>
      </c>
      <c r="M24" s="116">
        <v>0</v>
      </c>
      <c r="N24" s="115" t="s">
        <v>13</v>
      </c>
    </row>
    <row r="25" spans="1:14" s="105" customFormat="1" ht="24">
      <c r="A25" s="106">
        <v>24</v>
      </c>
      <c r="B25" s="107" t="s">
        <v>14</v>
      </c>
      <c r="C25" s="107" t="s">
        <v>15</v>
      </c>
      <c r="D25" s="108">
        <v>38441</v>
      </c>
      <c r="E25" s="107" t="s">
        <v>227</v>
      </c>
      <c r="F25" s="110" t="s">
        <v>247</v>
      </c>
      <c r="G25" s="107" t="s">
        <v>248</v>
      </c>
      <c r="H25" s="111" t="s">
        <v>158</v>
      </c>
      <c r="I25" s="112" t="s">
        <v>249</v>
      </c>
      <c r="J25" s="113"/>
      <c r="K25" s="113">
        <f t="shared" si="0"/>
        <v>24</v>
      </c>
      <c r="L25" s="114">
        <v>3206174</v>
      </c>
      <c r="M25" s="114">
        <v>3206174</v>
      </c>
      <c r="N25" s="115" t="s">
        <v>16</v>
      </c>
    </row>
    <row r="26" spans="1:14" s="105" customFormat="1" ht="36">
      <c r="A26" s="106">
        <v>25</v>
      </c>
      <c r="B26" s="107" t="s">
        <v>17</v>
      </c>
      <c r="C26" s="107" t="s">
        <v>18</v>
      </c>
      <c r="D26" s="108">
        <v>38441</v>
      </c>
      <c r="E26" s="107" t="s">
        <v>250</v>
      </c>
      <c r="F26" s="110" t="s">
        <v>251</v>
      </c>
      <c r="G26" s="107" t="s">
        <v>252</v>
      </c>
      <c r="H26" s="111" t="s">
        <v>163</v>
      </c>
      <c r="I26" s="112" t="s">
        <v>253</v>
      </c>
      <c r="J26" s="113"/>
      <c r="K26" s="113">
        <f t="shared" si="0"/>
        <v>25</v>
      </c>
      <c r="L26" s="114">
        <v>1586013.6</v>
      </c>
      <c r="M26" s="114">
        <v>1586013.6</v>
      </c>
      <c r="N26" s="115" t="s">
        <v>19</v>
      </c>
    </row>
    <row r="27" spans="1:14" s="105" customFormat="1" ht="37.5" customHeight="1">
      <c r="A27" s="106">
        <v>26</v>
      </c>
      <c r="B27" s="107" t="s">
        <v>20</v>
      </c>
      <c r="C27" s="107" t="s">
        <v>21</v>
      </c>
      <c r="D27" s="108">
        <v>38441</v>
      </c>
      <c r="E27" s="107" t="s">
        <v>254</v>
      </c>
      <c r="F27" s="112" t="s">
        <v>255</v>
      </c>
      <c r="G27" s="107" t="s">
        <v>256</v>
      </c>
      <c r="H27" s="111" t="s">
        <v>192</v>
      </c>
      <c r="I27" s="112" t="s">
        <v>257</v>
      </c>
      <c r="J27" s="113"/>
      <c r="K27" s="113">
        <f t="shared" si="0"/>
        <v>26</v>
      </c>
      <c r="L27" s="114">
        <v>2677750</v>
      </c>
      <c r="M27" s="114">
        <v>2677750</v>
      </c>
      <c r="N27" s="115" t="s">
        <v>22</v>
      </c>
    </row>
    <row r="28" spans="1:14" s="105" customFormat="1" ht="26.25" customHeight="1">
      <c r="A28" s="106">
        <v>27</v>
      </c>
      <c r="B28" s="107" t="s">
        <v>23</v>
      </c>
      <c r="C28" s="107" t="s">
        <v>24</v>
      </c>
      <c r="D28" s="108">
        <v>38441</v>
      </c>
      <c r="E28" s="107" t="s">
        <v>258</v>
      </c>
      <c r="F28" s="112" t="s">
        <v>259</v>
      </c>
      <c r="G28" s="107" t="s">
        <v>260</v>
      </c>
      <c r="H28" s="111" t="s">
        <v>169</v>
      </c>
      <c r="I28" s="112" t="s">
        <v>261</v>
      </c>
      <c r="J28" s="113"/>
      <c r="K28" s="113">
        <f t="shared" si="0"/>
        <v>27</v>
      </c>
      <c r="L28" s="114">
        <v>6461694</v>
      </c>
      <c r="M28" s="114">
        <v>6461694</v>
      </c>
      <c r="N28" s="115" t="s">
        <v>27</v>
      </c>
    </row>
    <row r="29" spans="1:14" s="105" customFormat="1" ht="24">
      <c r="A29" s="106">
        <v>28</v>
      </c>
      <c r="B29" s="107" t="s">
        <v>28</v>
      </c>
      <c r="C29" s="107" t="s">
        <v>29</v>
      </c>
      <c r="D29" s="108">
        <v>38441</v>
      </c>
      <c r="E29" s="107" t="s">
        <v>262</v>
      </c>
      <c r="F29" s="112" t="s">
        <v>263</v>
      </c>
      <c r="G29" s="107" t="s">
        <v>264</v>
      </c>
      <c r="H29" s="111" t="s">
        <v>169</v>
      </c>
      <c r="I29" s="112" t="s">
        <v>265</v>
      </c>
      <c r="J29" s="113"/>
      <c r="K29" s="113">
        <f t="shared" si="0"/>
        <v>28</v>
      </c>
      <c r="L29" s="114">
        <v>5972520</v>
      </c>
      <c r="M29" s="114">
        <v>5972520</v>
      </c>
      <c r="N29" s="115" t="s">
        <v>30</v>
      </c>
    </row>
    <row r="30" spans="1:14" s="105" customFormat="1" ht="24">
      <c r="A30" s="106">
        <v>29</v>
      </c>
      <c r="B30" s="107" t="s">
        <v>31</v>
      </c>
      <c r="C30" s="107" t="s">
        <v>32</v>
      </c>
      <c r="D30" s="108">
        <v>38441</v>
      </c>
      <c r="E30" s="107" t="s">
        <v>266</v>
      </c>
      <c r="F30" s="112" t="s">
        <v>267</v>
      </c>
      <c r="G30" s="107" t="s">
        <v>268</v>
      </c>
      <c r="H30" s="111" t="s">
        <v>169</v>
      </c>
      <c r="I30" s="112" t="s">
        <v>269</v>
      </c>
      <c r="J30" s="113"/>
      <c r="K30" s="113">
        <f t="shared" si="0"/>
        <v>29</v>
      </c>
      <c r="L30" s="114">
        <v>5140166</v>
      </c>
      <c r="M30" s="114">
        <v>5140166</v>
      </c>
      <c r="N30" s="115" t="s">
        <v>33</v>
      </c>
    </row>
    <row r="31" spans="1:14" s="105" customFormat="1" ht="24">
      <c r="A31" s="106">
        <v>30</v>
      </c>
      <c r="B31" s="107" t="s">
        <v>34</v>
      </c>
      <c r="C31" s="107" t="s">
        <v>35</v>
      </c>
      <c r="D31" s="108">
        <v>38441</v>
      </c>
      <c r="E31" s="107" t="s">
        <v>270</v>
      </c>
      <c r="F31" s="112" t="s">
        <v>240</v>
      </c>
      <c r="G31" s="107" t="s">
        <v>271</v>
      </c>
      <c r="H31" s="111" t="s">
        <v>192</v>
      </c>
      <c r="I31" s="112" t="s">
        <v>272</v>
      </c>
      <c r="J31" s="113"/>
      <c r="K31" s="113">
        <f t="shared" si="0"/>
        <v>30</v>
      </c>
      <c r="L31" s="114">
        <v>8897806</v>
      </c>
      <c r="M31" s="114">
        <v>8897806</v>
      </c>
      <c r="N31" s="120" t="s">
        <v>36</v>
      </c>
    </row>
    <row r="32" spans="1:14" s="105" customFormat="1" ht="12">
      <c r="A32" s="106">
        <v>31</v>
      </c>
      <c r="B32" s="107" t="s">
        <v>37</v>
      </c>
      <c r="C32" s="107" t="s">
        <v>38</v>
      </c>
      <c r="D32" s="108">
        <v>38442</v>
      </c>
      <c r="E32" s="107" t="s">
        <v>273</v>
      </c>
      <c r="F32" s="112" t="s">
        <v>240</v>
      </c>
      <c r="G32" s="107" t="s">
        <v>274</v>
      </c>
      <c r="H32" s="111" t="s">
        <v>163</v>
      </c>
      <c r="I32" s="112" t="s">
        <v>275</v>
      </c>
      <c r="J32" s="113"/>
      <c r="K32" s="113">
        <f t="shared" si="0"/>
        <v>31</v>
      </c>
      <c r="L32" s="114">
        <v>4781600</v>
      </c>
      <c r="M32" s="114">
        <v>4781600</v>
      </c>
      <c r="N32" s="120" t="s">
        <v>39</v>
      </c>
    </row>
    <row r="33" spans="1:14" s="146" customFormat="1" ht="36">
      <c r="A33" s="139">
        <v>32</v>
      </c>
      <c r="B33" s="137" t="s">
        <v>40</v>
      </c>
      <c r="C33" s="137" t="s">
        <v>41</v>
      </c>
      <c r="D33" s="140">
        <v>38442</v>
      </c>
      <c r="E33" s="137" t="s">
        <v>276</v>
      </c>
      <c r="F33" s="141" t="s">
        <v>277</v>
      </c>
      <c r="G33" s="137" t="s">
        <v>278</v>
      </c>
      <c r="H33" s="142" t="s">
        <v>163</v>
      </c>
      <c r="I33" s="143" t="s">
        <v>967</v>
      </c>
      <c r="J33" s="144"/>
      <c r="K33" s="144">
        <f t="shared" si="0"/>
        <v>32</v>
      </c>
      <c r="L33" s="114">
        <v>1024016</v>
      </c>
      <c r="M33" s="114">
        <v>0</v>
      </c>
      <c r="N33" s="145" t="s">
        <v>42</v>
      </c>
    </row>
    <row r="34" spans="1:14" s="105" customFormat="1" ht="60.75" customHeight="1">
      <c r="A34" s="106">
        <v>33</v>
      </c>
      <c r="B34" s="107" t="s">
        <v>44</v>
      </c>
      <c r="C34" s="107" t="s">
        <v>45</v>
      </c>
      <c r="D34" s="108">
        <v>38442</v>
      </c>
      <c r="E34" s="107" t="s">
        <v>280</v>
      </c>
      <c r="F34" s="110" t="s">
        <v>281</v>
      </c>
      <c r="G34" s="107" t="s">
        <v>282</v>
      </c>
      <c r="H34" s="111" t="s">
        <v>163</v>
      </c>
      <c r="I34" s="112" t="s">
        <v>283</v>
      </c>
      <c r="J34" s="113"/>
      <c r="K34" s="113">
        <f t="shared" si="0"/>
        <v>33</v>
      </c>
      <c r="L34" s="114">
        <v>6155634</v>
      </c>
      <c r="M34" s="114">
        <v>6155634</v>
      </c>
      <c r="N34" s="115" t="s">
        <v>46</v>
      </c>
    </row>
    <row r="35" spans="1:14" s="105" customFormat="1" ht="36">
      <c r="A35" s="106">
        <v>34</v>
      </c>
      <c r="B35" s="107" t="s">
        <v>47</v>
      </c>
      <c r="C35" s="107" t="s">
        <v>48</v>
      </c>
      <c r="D35" s="108">
        <v>38442</v>
      </c>
      <c r="E35" s="107" t="s">
        <v>284</v>
      </c>
      <c r="F35" s="110" t="s">
        <v>285</v>
      </c>
      <c r="G35" s="107" t="s">
        <v>286</v>
      </c>
      <c r="H35" s="117" t="s">
        <v>158</v>
      </c>
      <c r="I35" s="118" t="s">
        <v>287</v>
      </c>
      <c r="J35" s="113"/>
      <c r="K35" s="113">
        <f t="shared" si="0"/>
        <v>34</v>
      </c>
      <c r="L35" s="114">
        <v>8032500</v>
      </c>
      <c r="M35" s="114">
        <v>8032500</v>
      </c>
      <c r="N35" s="115" t="s">
        <v>49</v>
      </c>
    </row>
    <row r="36" spans="1:14" s="105" customFormat="1" ht="36">
      <c r="A36" s="106">
        <v>35</v>
      </c>
      <c r="B36" s="107" t="s">
        <v>50</v>
      </c>
      <c r="C36" s="107" t="s">
        <v>51</v>
      </c>
      <c r="D36" s="108">
        <v>38442</v>
      </c>
      <c r="E36" s="107" t="s">
        <v>288</v>
      </c>
      <c r="F36" s="110" t="s">
        <v>289</v>
      </c>
      <c r="G36" s="107" t="s">
        <v>290</v>
      </c>
      <c r="H36" s="111" t="s">
        <v>169</v>
      </c>
      <c r="I36" s="112" t="s">
        <v>1308</v>
      </c>
      <c r="J36" s="113"/>
      <c r="K36" s="113">
        <f t="shared" si="0"/>
        <v>35</v>
      </c>
      <c r="L36" s="114">
        <v>1796800</v>
      </c>
      <c r="M36" s="114">
        <v>1796800</v>
      </c>
      <c r="N36" s="115" t="s">
        <v>52</v>
      </c>
    </row>
    <row r="37" spans="1:14" s="105" customFormat="1" ht="24">
      <c r="A37" s="106">
        <v>36</v>
      </c>
      <c r="B37" s="107" t="s">
        <v>53</v>
      </c>
      <c r="C37" s="107" t="s">
        <v>54</v>
      </c>
      <c r="D37" s="108">
        <v>38442</v>
      </c>
      <c r="E37" s="107" t="s">
        <v>1309</v>
      </c>
      <c r="F37" s="110" t="s">
        <v>1310</v>
      </c>
      <c r="G37" s="107" t="s">
        <v>1311</v>
      </c>
      <c r="H37" s="111" t="s">
        <v>192</v>
      </c>
      <c r="I37" s="112" t="s">
        <v>1312</v>
      </c>
      <c r="J37" s="113"/>
      <c r="K37" s="113">
        <f t="shared" si="0"/>
        <v>36</v>
      </c>
      <c r="L37" s="114">
        <v>1740480</v>
      </c>
      <c r="M37" s="114">
        <v>1740480</v>
      </c>
      <c r="N37" s="115" t="s">
        <v>55</v>
      </c>
    </row>
    <row r="38" spans="1:14" s="105" customFormat="1" ht="36">
      <c r="A38" s="106">
        <v>37</v>
      </c>
      <c r="B38" s="107" t="s">
        <v>56</v>
      </c>
      <c r="C38" s="107" t="s">
        <v>57</v>
      </c>
      <c r="D38" s="108">
        <v>38442</v>
      </c>
      <c r="E38" s="107" t="s">
        <v>1313</v>
      </c>
      <c r="F38" s="110" t="s">
        <v>1314</v>
      </c>
      <c r="G38" s="107" t="s">
        <v>1315</v>
      </c>
      <c r="H38" s="111" t="s">
        <v>163</v>
      </c>
      <c r="I38" s="112" t="s">
        <v>1316</v>
      </c>
      <c r="J38" s="113"/>
      <c r="K38" s="113">
        <f t="shared" si="0"/>
        <v>37</v>
      </c>
      <c r="L38" s="114">
        <v>2785580</v>
      </c>
      <c r="M38" s="116">
        <v>0</v>
      </c>
      <c r="N38" s="115" t="s">
        <v>58</v>
      </c>
    </row>
    <row r="39" spans="1:14" s="105" customFormat="1" ht="24">
      <c r="A39" s="106">
        <v>38</v>
      </c>
      <c r="B39" s="107" t="s">
        <v>59</v>
      </c>
      <c r="C39" s="107" t="s">
        <v>60</v>
      </c>
      <c r="D39" s="108">
        <v>38442</v>
      </c>
      <c r="E39" s="107" t="s">
        <v>1317</v>
      </c>
      <c r="F39" s="110" t="s">
        <v>1318</v>
      </c>
      <c r="G39" s="107" t="s">
        <v>1319</v>
      </c>
      <c r="H39" s="111" t="s">
        <v>158</v>
      </c>
      <c r="I39" s="112" t="s">
        <v>1320</v>
      </c>
      <c r="J39" s="113"/>
      <c r="K39" s="113">
        <f t="shared" si="0"/>
        <v>38</v>
      </c>
      <c r="L39" s="114">
        <v>594000</v>
      </c>
      <c r="M39" s="114">
        <v>594000</v>
      </c>
      <c r="N39" s="115" t="s">
        <v>61</v>
      </c>
    </row>
    <row r="40" spans="1:14" s="105" customFormat="1" ht="48">
      <c r="A40" s="106">
        <v>39</v>
      </c>
      <c r="B40" s="107" t="s">
        <v>62</v>
      </c>
      <c r="C40" s="107" t="s">
        <v>63</v>
      </c>
      <c r="D40" s="108">
        <v>38442</v>
      </c>
      <c r="E40" s="107" t="s">
        <v>1321</v>
      </c>
      <c r="F40" s="110" t="s">
        <v>1322</v>
      </c>
      <c r="G40" s="107" t="s">
        <v>1323</v>
      </c>
      <c r="H40" s="111" t="s">
        <v>192</v>
      </c>
      <c r="I40" s="112" t="s">
        <v>1324</v>
      </c>
      <c r="J40" s="113"/>
      <c r="K40" s="113">
        <f t="shared" si="0"/>
        <v>39</v>
      </c>
      <c r="L40" s="114">
        <v>4540536</v>
      </c>
      <c r="M40" s="114">
        <v>4540536</v>
      </c>
      <c r="N40" s="115" t="s">
        <v>64</v>
      </c>
    </row>
    <row r="41" spans="1:14" s="105" customFormat="1" ht="24.75" customHeight="1">
      <c r="A41" s="106">
        <v>40</v>
      </c>
      <c r="B41" s="107" t="s">
        <v>65</v>
      </c>
      <c r="C41" s="107" t="s">
        <v>66</v>
      </c>
      <c r="D41" s="108">
        <v>38442</v>
      </c>
      <c r="E41" s="107" t="s">
        <v>1325</v>
      </c>
      <c r="F41" s="110" t="s">
        <v>1326</v>
      </c>
      <c r="G41" s="107" t="s">
        <v>1327</v>
      </c>
      <c r="H41" s="111" t="s">
        <v>158</v>
      </c>
      <c r="I41" s="112" t="s">
        <v>1328</v>
      </c>
      <c r="J41" s="113"/>
      <c r="K41" s="113">
        <f t="shared" si="0"/>
        <v>40</v>
      </c>
      <c r="L41" s="114">
        <v>2087600</v>
      </c>
      <c r="M41" s="114">
        <v>2087600</v>
      </c>
      <c r="N41" s="115" t="s">
        <v>67</v>
      </c>
    </row>
    <row r="42" spans="1:14" s="105" customFormat="1" ht="36">
      <c r="A42" s="106">
        <v>41</v>
      </c>
      <c r="B42" s="107" t="s">
        <v>68</v>
      </c>
      <c r="C42" s="107" t="s">
        <v>69</v>
      </c>
      <c r="D42" s="108">
        <v>38442</v>
      </c>
      <c r="E42" s="107" t="s">
        <v>1329</v>
      </c>
      <c r="F42" s="110" t="s">
        <v>1330</v>
      </c>
      <c r="G42" s="107" t="s">
        <v>1331</v>
      </c>
      <c r="H42" s="111" t="s">
        <v>163</v>
      </c>
      <c r="I42" s="112" t="s">
        <v>1332</v>
      </c>
      <c r="J42" s="113"/>
      <c r="K42" s="113">
        <f t="shared" si="0"/>
        <v>41</v>
      </c>
      <c r="L42" s="114">
        <v>667990</v>
      </c>
      <c r="M42" s="114">
        <v>667990</v>
      </c>
      <c r="N42" s="115" t="s">
        <v>966</v>
      </c>
    </row>
    <row r="43" spans="1:14" s="105" customFormat="1" ht="72" customHeight="1">
      <c r="A43" s="106">
        <v>42</v>
      </c>
      <c r="B43" s="107" t="s">
        <v>71</v>
      </c>
      <c r="C43" s="107" t="s">
        <v>72</v>
      </c>
      <c r="D43" s="108">
        <v>38442</v>
      </c>
      <c r="E43" s="107" t="s">
        <v>1333</v>
      </c>
      <c r="F43" s="110" t="s">
        <v>1334</v>
      </c>
      <c r="G43" s="107" t="s">
        <v>1335</v>
      </c>
      <c r="H43" s="111" t="s">
        <v>169</v>
      </c>
      <c r="I43" s="112" t="s">
        <v>1336</v>
      </c>
      <c r="J43" s="113"/>
      <c r="K43" s="113">
        <f t="shared" si="0"/>
        <v>42</v>
      </c>
      <c r="L43" s="114">
        <v>10000000</v>
      </c>
      <c r="M43" s="114">
        <v>10000000</v>
      </c>
      <c r="N43" s="115" t="s">
        <v>73</v>
      </c>
    </row>
    <row r="44" spans="1:14" s="105" customFormat="1" ht="24">
      <c r="A44" s="106">
        <v>43</v>
      </c>
      <c r="B44" s="107" t="s">
        <v>74</v>
      </c>
      <c r="C44" s="107" t="s">
        <v>75</v>
      </c>
      <c r="D44" s="108">
        <v>38442</v>
      </c>
      <c r="E44" s="107" t="s">
        <v>1337</v>
      </c>
      <c r="F44" s="110" t="s">
        <v>1338</v>
      </c>
      <c r="G44" s="107" t="s">
        <v>1339</v>
      </c>
      <c r="H44" s="111" t="s">
        <v>158</v>
      </c>
      <c r="I44" s="112" t="s">
        <v>1340</v>
      </c>
      <c r="J44" s="113"/>
      <c r="K44" s="113">
        <f t="shared" si="0"/>
        <v>43</v>
      </c>
      <c r="L44" s="114">
        <v>1027250</v>
      </c>
      <c r="M44" s="114">
        <v>1027250</v>
      </c>
      <c r="N44" s="115" t="s">
        <v>76</v>
      </c>
    </row>
    <row r="45" spans="1:14" s="105" customFormat="1" ht="36">
      <c r="A45" s="106">
        <v>44</v>
      </c>
      <c r="B45" s="107" t="s">
        <v>77</v>
      </c>
      <c r="C45" s="107" t="s">
        <v>78</v>
      </c>
      <c r="D45" s="108">
        <v>38442</v>
      </c>
      <c r="E45" s="107" t="s">
        <v>1337</v>
      </c>
      <c r="F45" s="110" t="s">
        <v>1338</v>
      </c>
      <c r="G45" s="107" t="s">
        <v>1339</v>
      </c>
      <c r="H45" s="111" t="s">
        <v>169</v>
      </c>
      <c r="I45" s="112" t="s">
        <v>1341</v>
      </c>
      <c r="J45" s="113"/>
      <c r="K45" s="113">
        <f t="shared" si="0"/>
        <v>44</v>
      </c>
      <c r="L45" s="114">
        <v>1761820</v>
      </c>
      <c r="M45" s="114">
        <v>1761820</v>
      </c>
      <c r="N45" s="115" t="s">
        <v>76</v>
      </c>
    </row>
    <row r="46" spans="1:14" s="105" customFormat="1" ht="48">
      <c r="A46" s="106">
        <v>45</v>
      </c>
      <c r="B46" s="107" t="s">
        <v>79</v>
      </c>
      <c r="C46" s="107" t="s">
        <v>80</v>
      </c>
      <c r="D46" s="108">
        <v>38442</v>
      </c>
      <c r="E46" s="107" t="s">
        <v>1342</v>
      </c>
      <c r="F46" s="110" t="s">
        <v>1343</v>
      </c>
      <c r="G46" s="107" t="s">
        <v>1344</v>
      </c>
      <c r="H46" s="111" t="s">
        <v>169</v>
      </c>
      <c r="I46" s="112" t="s">
        <v>1345</v>
      </c>
      <c r="J46" s="113"/>
      <c r="K46" s="113">
        <f t="shared" si="0"/>
        <v>45</v>
      </c>
      <c r="L46" s="114">
        <v>1010264.1</v>
      </c>
      <c r="M46" s="114">
        <v>1010264.1</v>
      </c>
      <c r="N46" s="115" t="s">
        <v>81</v>
      </c>
    </row>
    <row r="47" spans="1:14" s="105" customFormat="1" ht="36">
      <c r="A47" s="106" t="s">
        <v>952</v>
      </c>
      <c r="B47" s="107" t="s">
        <v>82</v>
      </c>
      <c r="C47" s="107" t="s">
        <v>83</v>
      </c>
      <c r="D47" s="108">
        <v>38442</v>
      </c>
      <c r="E47" s="130" t="s">
        <v>1346</v>
      </c>
      <c r="F47" s="110" t="s">
        <v>1347</v>
      </c>
      <c r="G47" s="107" t="s">
        <v>1348</v>
      </c>
      <c r="H47" s="117" t="s">
        <v>169</v>
      </c>
      <c r="I47" s="118" t="s">
        <v>1349</v>
      </c>
      <c r="J47" s="113"/>
      <c r="K47" s="113">
        <f t="shared" si="0"/>
        <v>0</v>
      </c>
      <c r="L47" s="114">
        <v>8354800</v>
      </c>
      <c r="M47" s="114">
        <v>8354800</v>
      </c>
      <c r="N47" s="115" t="s">
        <v>84</v>
      </c>
    </row>
    <row r="48" spans="1:14" s="105" customFormat="1" ht="61.5" customHeight="1">
      <c r="A48" s="106">
        <v>47</v>
      </c>
      <c r="B48" s="107" t="s">
        <v>85</v>
      </c>
      <c r="C48" s="107" t="s">
        <v>86</v>
      </c>
      <c r="D48" s="108">
        <v>38442</v>
      </c>
      <c r="E48" s="130" t="s">
        <v>218</v>
      </c>
      <c r="F48" s="110" t="s">
        <v>219</v>
      </c>
      <c r="G48" s="107" t="s">
        <v>1350</v>
      </c>
      <c r="H48" s="111" t="s">
        <v>192</v>
      </c>
      <c r="I48" s="112" t="s">
        <v>1351</v>
      </c>
      <c r="J48" s="113"/>
      <c r="K48" s="113">
        <f t="shared" si="0"/>
        <v>47</v>
      </c>
      <c r="L48" s="114">
        <v>1017437.5</v>
      </c>
      <c r="M48" s="114">
        <v>1017437.5</v>
      </c>
      <c r="N48" s="115" t="s">
        <v>87</v>
      </c>
    </row>
    <row r="49" spans="1:14" s="105" customFormat="1" ht="48.75" customHeight="1">
      <c r="A49" s="106">
        <v>48</v>
      </c>
      <c r="B49" s="107" t="s">
        <v>88</v>
      </c>
      <c r="C49" s="107" t="s">
        <v>89</v>
      </c>
      <c r="D49" s="108">
        <v>38442</v>
      </c>
      <c r="E49" s="107" t="s">
        <v>1352</v>
      </c>
      <c r="F49" s="110" t="s">
        <v>1353</v>
      </c>
      <c r="G49" s="107" t="s">
        <v>1354</v>
      </c>
      <c r="H49" s="111" t="s">
        <v>163</v>
      </c>
      <c r="I49" s="112" t="s">
        <v>1355</v>
      </c>
      <c r="J49" s="113"/>
      <c r="K49" s="113">
        <f t="shared" si="0"/>
        <v>48</v>
      </c>
      <c r="L49" s="114">
        <v>3750000</v>
      </c>
      <c r="M49" s="114">
        <v>3750000</v>
      </c>
      <c r="N49" s="115" t="s">
        <v>90</v>
      </c>
    </row>
    <row r="50" spans="1:14" s="105" customFormat="1" ht="36">
      <c r="A50" s="38" t="s">
        <v>91</v>
      </c>
      <c r="B50" s="107" t="s">
        <v>92</v>
      </c>
      <c r="C50" s="107" t="s">
        <v>93</v>
      </c>
      <c r="D50" s="108">
        <v>38442</v>
      </c>
      <c r="E50" s="107" t="s">
        <v>1356</v>
      </c>
      <c r="F50" s="110" t="s">
        <v>1357</v>
      </c>
      <c r="G50" s="107" t="s">
        <v>1358</v>
      </c>
      <c r="H50" s="111" t="s">
        <v>169</v>
      </c>
      <c r="I50" s="112" t="s">
        <v>1359</v>
      </c>
      <c r="J50" s="113"/>
      <c r="K50" s="113">
        <f t="shared" si="0"/>
        <v>0</v>
      </c>
      <c r="L50" s="131">
        <v>2285628</v>
      </c>
      <c r="M50" s="131">
        <v>2285628</v>
      </c>
      <c r="N50" s="115" t="s">
        <v>94</v>
      </c>
    </row>
    <row r="51" spans="1:14" s="105" customFormat="1" ht="12">
      <c r="A51" s="106">
        <v>50</v>
      </c>
      <c r="B51" s="107" t="s">
        <v>95</v>
      </c>
      <c r="C51" s="107" t="s">
        <v>96</v>
      </c>
      <c r="D51" s="108">
        <v>38442</v>
      </c>
      <c r="E51" s="107" t="s">
        <v>1360</v>
      </c>
      <c r="F51" s="110" t="s">
        <v>1361</v>
      </c>
      <c r="G51" s="107" t="s">
        <v>1362</v>
      </c>
      <c r="H51" s="111" t="s">
        <v>192</v>
      </c>
      <c r="I51" s="112" t="s">
        <v>1363</v>
      </c>
      <c r="J51" s="113"/>
      <c r="K51" s="113">
        <f t="shared" si="0"/>
        <v>50</v>
      </c>
      <c r="L51" s="114">
        <v>511060</v>
      </c>
      <c r="M51" s="114">
        <v>511060</v>
      </c>
      <c r="N51" s="115" t="s">
        <v>97</v>
      </c>
    </row>
    <row r="52" spans="1:14" s="105" customFormat="1" ht="12">
      <c r="A52" s="106">
        <v>51</v>
      </c>
      <c r="B52" s="107" t="s">
        <v>98</v>
      </c>
      <c r="C52" s="107" t="s">
        <v>99</v>
      </c>
      <c r="D52" s="108">
        <v>38442</v>
      </c>
      <c r="E52" s="107" t="s">
        <v>1364</v>
      </c>
      <c r="F52" s="110" t="s">
        <v>1365</v>
      </c>
      <c r="G52" s="107" t="s">
        <v>1366</v>
      </c>
      <c r="H52" s="111" t="s">
        <v>163</v>
      </c>
      <c r="I52" s="112" t="s">
        <v>1367</v>
      </c>
      <c r="J52" s="113"/>
      <c r="K52" s="113">
        <f t="shared" si="0"/>
        <v>51</v>
      </c>
      <c r="L52" s="114">
        <v>4908374</v>
      </c>
      <c r="M52" s="114">
        <v>4908374</v>
      </c>
      <c r="N52" s="115" t="s">
        <v>100</v>
      </c>
    </row>
    <row r="53" spans="1:14" s="105" customFormat="1" ht="24">
      <c r="A53" s="106">
        <v>52</v>
      </c>
      <c r="B53" s="107" t="s">
        <v>101</v>
      </c>
      <c r="C53" s="107" t="s">
        <v>102</v>
      </c>
      <c r="D53" s="108">
        <v>38442</v>
      </c>
      <c r="E53" s="107" t="s">
        <v>1368</v>
      </c>
      <c r="F53" s="110" t="s">
        <v>1343</v>
      </c>
      <c r="G53" s="107" t="s">
        <v>1369</v>
      </c>
      <c r="H53" s="111" t="s">
        <v>163</v>
      </c>
      <c r="I53" s="112" t="s">
        <v>1370</v>
      </c>
      <c r="J53" s="113"/>
      <c r="K53" s="113">
        <f t="shared" si="0"/>
        <v>52</v>
      </c>
      <c r="L53" s="114">
        <v>7880543</v>
      </c>
      <c r="M53" s="114">
        <v>7880543</v>
      </c>
      <c r="N53" s="115" t="s">
        <v>103</v>
      </c>
    </row>
    <row r="54" spans="1:14" s="105" customFormat="1" ht="12">
      <c r="A54" s="106">
        <v>53</v>
      </c>
      <c r="B54" s="107" t="s">
        <v>104</v>
      </c>
      <c r="C54" s="107" t="s">
        <v>105</v>
      </c>
      <c r="D54" s="108">
        <v>38442</v>
      </c>
      <c r="E54" s="107" t="s">
        <v>1371</v>
      </c>
      <c r="F54" s="110" t="s">
        <v>1372</v>
      </c>
      <c r="G54" s="107" t="s">
        <v>1373</v>
      </c>
      <c r="H54" s="111" t="s">
        <v>192</v>
      </c>
      <c r="I54" s="112" t="s">
        <v>1374</v>
      </c>
      <c r="J54" s="113"/>
      <c r="K54" s="113">
        <f t="shared" si="0"/>
        <v>53</v>
      </c>
      <c r="L54" s="114">
        <v>4350990</v>
      </c>
      <c r="M54" s="114">
        <v>4350990</v>
      </c>
      <c r="N54" s="115" t="s">
        <v>106</v>
      </c>
    </row>
    <row r="55" spans="1:14" s="105" customFormat="1" ht="12">
      <c r="A55" s="106">
        <v>54</v>
      </c>
      <c r="B55" s="107" t="s">
        <v>107</v>
      </c>
      <c r="C55" s="107" t="s">
        <v>108</v>
      </c>
      <c r="D55" s="108">
        <v>38442</v>
      </c>
      <c r="E55" s="107" t="s">
        <v>1375</v>
      </c>
      <c r="F55" s="110" t="s">
        <v>1376</v>
      </c>
      <c r="G55" s="107" t="s">
        <v>1377</v>
      </c>
      <c r="H55" s="111" t="s">
        <v>163</v>
      </c>
      <c r="I55" s="112" t="s">
        <v>1378</v>
      </c>
      <c r="J55" s="113"/>
      <c r="K55" s="113">
        <f t="shared" si="0"/>
        <v>54</v>
      </c>
      <c r="L55" s="114">
        <v>9717800</v>
      </c>
      <c r="M55" s="114">
        <v>9717800</v>
      </c>
      <c r="N55" s="115" t="s">
        <v>109</v>
      </c>
    </row>
    <row r="56" spans="1:14" s="105" customFormat="1" ht="24">
      <c r="A56" s="106">
        <v>55</v>
      </c>
      <c r="B56" s="107" t="s">
        <v>110</v>
      </c>
      <c r="C56" s="107" t="s">
        <v>111</v>
      </c>
      <c r="D56" s="108">
        <v>38442</v>
      </c>
      <c r="E56" s="107" t="s">
        <v>1375</v>
      </c>
      <c r="F56" s="110" t="s">
        <v>1376</v>
      </c>
      <c r="G56" s="107" t="s">
        <v>1377</v>
      </c>
      <c r="H56" s="111" t="s">
        <v>163</v>
      </c>
      <c r="I56" s="112" t="s">
        <v>1379</v>
      </c>
      <c r="J56" s="113"/>
      <c r="K56" s="113">
        <f t="shared" si="0"/>
        <v>55</v>
      </c>
      <c r="L56" s="114">
        <v>8988850</v>
      </c>
      <c r="M56" s="114">
        <v>8988850</v>
      </c>
      <c r="N56" s="115" t="s">
        <v>109</v>
      </c>
    </row>
    <row r="57" spans="1:14" s="105" customFormat="1" ht="48">
      <c r="A57" s="106">
        <v>56</v>
      </c>
      <c r="B57" s="107" t="s">
        <v>112</v>
      </c>
      <c r="C57" s="107" t="s">
        <v>113</v>
      </c>
      <c r="D57" s="108">
        <v>38442</v>
      </c>
      <c r="E57" s="107" t="s">
        <v>1380</v>
      </c>
      <c r="F57" s="110" t="s">
        <v>1338</v>
      </c>
      <c r="G57" s="107" t="s">
        <v>1381</v>
      </c>
      <c r="H57" s="111" t="s">
        <v>169</v>
      </c>
      <c r="I57" s="112" t="s">
        <v>1382</v>
      </c>
      <c r="J57" s="113"/>
      <c r="K57" s="113">
        <f t="shared" si="0"/>
        <v>56</v>
      </c>
      <c r="L57" s="114">
        <v>1346848</v>
      </c>
      <c r="M57" s="114">
        <v>1346848</v>
      </c>
      <c r="N57" s="115" t="s">
        <v>114</v>
      </c>
    </row>
    <row r="58" spans="1:14" s="105" customFormat="1" ht="24">
      <c r="A58" s="106">
        <v>57</v>
      </c>
      <c r="B58" s="107" t="s">
        <v>115</v>
      </c>
      <c r="C58" s="107" t="s">
        <v>116</v>
      </c>
      <c r="D58" s="108">
        <v>38442</v>
      </c>
      <c r="E58" s="107" t="s">
        <v>1383</v>
      </c>
      <c r="F58" s="110" t="s">
        <v>1384</v>
      </c>
      <c r="G58" s="107" t="s">
        <v>1385</v>
      </c>
      <c r="H58" s="111" t="s">
        <v>192</v>
      </c>
      <c r="I58" s="112" t="s">
        <v>1386</v>
      </c>
      <c r="J58" s="113"/>
      <c r="K58" s="113">
        <f t="shared" si="0"/>
        <v>57</v>
      </c>
      <c r="L58" s="114">
        <v>2744360</v>
      </c>
      <c r="M58" s="114">
        <v>2744360</v>
      </c>
      <c r="N58" s="115" t="s">
        <v>117</v>
      </c>
    </row>
    <row r="59" spans="1:14" s="105" customFormat="1" ht="24">
      <c r="A59" s="106">
        <v>58</v>
      </c>
      <c r="B59" s="107" t="s">
        <v>119</v>
      </c>
      <c r="C59" s="107" t="s">
        <v>120</v>
      </c>
      <c r="D59" s="108">
        <v>38442</v>
      </c>
      <c r="E59" s="107" t="s">
        <v>266</v>
      </c>
      <c r="F59" s="110" t="s">
        <v>267</v>
      </c>
      <c r="G59" s="107" t="s">
        <v>1387</v>
      </c>
      <c r="H59" s="111" t="s">
        <v>192</v>
      </c>
      <c r="I59" s="112" t="s">
        <v>1388</v>
      </c>
      <c r="J59" s="113"/>
      <c r="K59" s="113">
        <f t="shared" si="0"/>
        <v>58</v>
      </c>
      <c r="L59" s="114">
        <v>9603500</v>
      </c>
      <c r="M59" s="114">
        <v>9603500</v>
      </c>
      <c r="N59" s="115" t="s">
        <v>121</v>
      </c>
    </row>
    <row r="60" spans="1:14" s="105" customFormat="1" ht="12">
      <c r="A60" s="106">
        <v>59</v>
      </c>
      <c r="B60" s="107" t="s">
        <v>122</v>
      </c>
      <c r="C60" s="107" t="s">
        <v>123</v>
      </c>
      <c r="D60" s="108">
        <v>38442</v>
      </c>
      <c r="E60" s="107" t="s">
        <v>1389</v>
      </c>
      <c r="F60" s="110" t="s">
        <v>1357</v>
      </c>
      <c r="G60" s="107" t="s">
        <v>1390</v>
      </c>
      <c r="H60" s="111" t="s">
        <v>163</v>
      </c>
      <c r="I60" s="112" t="s">
        <v>1391</v>
      </c>
      <c r="J60" s="113"/>
      <c r="K60" s="113">
        <f t="shared" si="0"/>
        <v>59</v>
      </c>
      <c r="L60" s="114">
        <v>8610000</v>
      </c>
      <c r="M60" s="116">
        <v>0</v>
      </c>
      <c r="N60" s="115" t="s">
        <v>124</v>
      </c>
    </row>
    <row r="61" spans="1:14" s="105" customFormat="1" ht="60">
      <c r="A61" s="106">
        <v>60</v>
      </c>
      <c r="B61" s="107" t="s">
        <v>125</v>
      </c>
      <c r="C61" s="107" t="s">
        <v>126</v>
      </c>
      <c r="D61" s="108">
        <v>38442</v>
      </c>
      <c r="E61" s="107" t="s">
        <v>1392</v>
      </c>
      <c r="F61" s="110" t="s">
        <v>1393</v>
      </c>
      <c r="G61" s="107" t="s">
        <v>1394</v>
      </c>
      <c r="H61" s="111" t="s">
        <v>169</v>
      </c>
      <c r="I61" s="112" t="s">
        <v>1395</v>
      </c>
      <c r="J61" s="113"/>
      <c r="K61" s="113">
        <f t="shared" si="0"/>
        <v>60</v>
      </c>
      <c r="L61" s="114">
        <v>1733686</v>
      </c>
      <c r="M61" s="114">
        <v>1733686</v>
      </c>
      <c r="N61" s="115" t="s">
        <v>127</v>
      </c>
    </row>
    <row r="62" spans="1:14" s="105" customFormat="1" ht="24">
      <c r="A62" s="106">
        <v>61</v>
      </c>
      <c r="B62" s="107" t="s">
        <v>128</v>
      </c>
      <c r="C62" s="107" t="s">
        <v>129</v>
      </c>
      <c r="D62" s="108">
        <v>38442</v>
      </c>
      <c r="E62" s="107" t="s">
        <v>1396</v>
      </c>
      <c r="F62" s="110" t="s">
        <v>1397</v>
      </c>
      <c r="G62" s="107" t="s">
        <v>1398</v>
      </c>
      <c r="H62" s="111" t="s">
        <v>163</v>
      </c>
      <c r="I62" s="112" t="s">
        <v>1399</v>
      </c>
      <c r="J62" s="113"/>
      <c r="K62" s="113">
        <f t="shared" si="0"/>
        <v>61</v>
      </c>
      <c r="L62" s="132">
        <v>3540000</v>
      </c>
      <c r="M62" s="132">
        <v>3540000</v>
      </c>
      <c r="N62" s="115" t="s">
        <v>130</v>
      </c>
    </row>
    <row r="63" spans="1:14" s="105" customFormat="1" ht="36">
      <c r="A63" s="106">
        <v>62</v>
      </c>
      <c r="B63" s="107" t="s">
        <v>131</v>
      </c>
      <c r="C63" s="107" t="s">
        <v>132</v>
      </c>
      <c r="D63" s="108">
        <v>38442</v>
      </c>
      <c r="E63" s="107" t="s">
        <v>1400</v>
      </c>
      <c r="F63" s="110" t="s">
        <v>1401</v>
      </c>
      <c r="G63" s="107" t="s">
        <v>1402</v>
      </c>
      <c r="H63" s="111" t="s">
        <v>169</v>
      </c>
      <c r="I63" s="112" t="s">
        <v>1403</v>
      </c>
      <c r="J63" s="113"/>
      <c r="K63" s="113">
        <f t="shared" si="0"/>
        <v>62</v>
      </c>
      <c r="L63" s="131">
        <v>6386750</v>
      </c>
      <c r="M63" s="131">
        <v>6386750</v>
      </c>
      <c r="N63" s="115" t="s">
        <v>133</v>
      </c>
    </row>
    <row r="64" spans="1:14" s="105" customFormat="1" ht="36">
      <c r="A64" s="106">
        <v>63</v>
      </c>
      <c r="B64" s="107" t="s">
        <v>134</v>
      </c>
      <c r="C64" s="107" t="s">
        <v>135</v>
      </c>
      <c r="D64" s="108">
        <v>38442</v>
      </c>
      <c r="E64" s="130" t="s">
        <v>1404</v>
      </c>
      <c r="F64" s="110" t="s">
        <v>1405</v>
      </c>
      <c r="G64" s="107" t="s">
        <v>1406</v>
      </c>
      <c r="H64" s="111" t="s">
        <v>169</v>
      </c>
      <c r="I64" s="112" t="s">
        <v>1407</v>
      </c>
      <c r="J64" s="113"/>
      <c r="K64" s="113">
        <f t="shared" si="0"/>
        <v>63</v>
      </c>
      <c r="L64" s="114">
        <v>838722</v>
      </c>
      <c r="M64" s="114">
        <v>838722</v>
      </c>
      <c r="N64" s="115" t="s">
        <v>136</v>
      </c>
    </row>
    <row r="65" spans="1:14" s="105" customFormat="1" ht="60">
      <c r="A65" s="106">
        <v>64</v>
      </c>
      <c r="B65" s="107" t="s">
        <v>137</v>
      </c>
      <c r="C65" s="107" t="s">
        <v>138</v>
      </c>
      <c r="D65" s="108">
        <v>38442</v>
      </c>
      <c r="E65" s="130" t="s">
        <v>1404</v>
      </c>
      <c r="F65" s="110" t="s">
        <v>1405</v>
      </c>
      <c r="G65" s="107" t="s">
        <v>1406</v>
      </c>
      <c r="H65" s="111" t="s">
        <v>158</v>
      </c>
      <c r="I65" s="112" t="s">
        <v>1408</v>
      </c>
      <c r="J65" s="113"/>
      <c r="K65" s="113">
        <f t="shared" si="0"/>
        <v>64</v>
      </c>
      <c r="L65" s="114">
        <v>594240</v>
      </c>
      <c r="M65" s="116">
        <v>0</v>
      </c>
      <c r="N65" s="115" t="s">
        <v>136</v>
      </c>
    </row>
    <row r="66" spans="1:14" s="105" customFormat="1" ht="60.75" customHeight="1">
      <c r="A66" s="106">
        <v>65</v>
      </c>
      <c r="B66" s="107" t="s">
        <v>139</v>
      </c>
      <c r="C66" s="107" t="s">
        <v>140</v>
      </c>
      <c r="D66" s="108">
        <v>38442</v>
      </c>
      <c r="E66" s="107" t="s">
        <v>1409</v>
      </c>
      <c r="F66" s="110" t="s">
        <v>1410</v>
      </c>
      <c r="G66" s="107" t="s">
        <v>1411</v>
      </c>
      <c r="H66" s="111" t="s">
        <v>192</v>
      </c>
      <c r="I66" s="112" t="s">
        <v>1412</v>
      </c>
      <c r="J66" s="113"/>
      <c r="K66" s="113">
        <f t="shared" si="0"/>
        <v>65</v>
      </c>
      <c r="L66" s="114">
        <v>9985710</v>
      </c>
      <c r="M66" s="114">
        <v>9985710</v>
      </c>
      <c r="N66" s="115" t="s">
        <v>141</v>
      </c>
    </row>
    <row r="67" spans="1:14" s="105" customFormat="1" ht="24">
      <c r="A67" s="106">
        <v>66</v>
      </c>
      <c r="B67" s="107" t="s">
        <v>142</v>
      </c>
      <c r="C67" s="107" t="s">
        <v>143</v>
      </c>
      <c r="D67" s="108">
        <v>38442</v>
      </c>
      <c r="E67" s="107" t="s">
        <v>1413</v>
      </c>
      <c r="F67" s="110" t="s">
        <v>1414</v>
      </c>
      <c r="G67" s="107" t="s">
        <v>1415</v>
      </c>
      <c r="H67" s="111" t="s">
        <v>192</v>
      </c>
      <c r="I67" s="112" t="s">
        <v>1416</v>
      </c>
      <c r="J67" s="113"/>
      <c r="K67" s="113">
        <f t="shared" si="0"/>
        <v>66</v>
      </c>
      <c r="L67" s="114">
        <v>1578551</v>
      </c>
      <c r="M67" s="114">
        <v>1578551</v>
      </c>
      <c r="N67" s="115" t="s">
        <v>144</v>
      </c>
    </row>
    <row r="68" spans="1:14" s="105" customFormat="1" ht="72.75" customHeight="1">
      <c r="A68" s="106">
        <v>67</v>
      </c>
      <c r="B68" s="107" t="s">
        <v>145</v>
      </c>
      <c r="C68" s="107" t="s">
        <v>146</v>
      </c>
      <c r="D68" s="108">
        <v>38442</v>
      </c>
      <c r="E68" s="107" t="s">
        <v>1417</v>
      </c>
      <c r="F68" s="110" t="s">
        <v>1376</v>
      </c>
      <c r="G68" s="107" t="s">
        <v>1418</v>
      </c>
      <c r="H68" s="111" t="s">
        <v>158</v>
      </c>
      <c r="I68" s="112" t="s">
        <v>428</v>
      </c>
      <c r="J68" s="113"/>
      <c r="K68" s="113">
        <f t="shared" si="0"/>
        <v>67</v>
      </c>
      <c r="L68" s="131">
        <v>9979741</v>
      </c>
      <c r="M68" s="131">
        <v>9979741</v>
      </c>
      <c r="N68" s="115" t="s">
        <v>147</v>
      </c>
    </row>
    <row r="69" spans="1:14" s="105" customFormat="1" ht="12">
      <c r="A69" s="106">
        <v>68</v>
      </c>
      <c r="B69" s="107" t="s">
        <v>148</v>
      </c>
      <c r="C69" s="107" t="s">
        <v>149</v>
      </c>
      <c r="D69" s="108">
        <v>38442</v>
      </c>
      <c r="E69" s="107" t="s">
        <v>429</v>
      </c>
      <c r="F69" s="110" t="s">
        <v>1372</v>
      </c>
      <c r="G69" s="133" t="s">
        <v>430</v>
      </c>
      <c r="H69" s="111" t="s">
        <v>192</v>
      </c>
      <c r="I69" s="112" t="s">
        <v>431</v>
      </c>
      <c r="J69" s="113"/>
      <c r="K69" s="113">
        <f aca="true" t="shared" si="1" ref="K69:K132">SUBTOTAL(9,A69:B69)</f>
        <v>68</v>
      </c>
      <c r="L69" s="114">
        <v>9266800</v>
      </c>
      <c r="M69" s="114">
        <v>9266800</v>
      </c>
      <c r="N69" s="115" t="s">
        <v>150</v>
      </c>
    </row>
    <row r="70" spans="1:14" s="105" customFormat="1" ht="12">
      <c r="A70" s="106">
        <v>69</v>
      </c>
      <c r="B70" s="107" t="s">
        <v>151</v>
      </c>
      <c r="C70" s="107" t="s">
        <v>152</v>
      </c>
      <c r="D70" s="108">
        <v>38442</v>
      </c>
      <c r="E70" s="107" t="s">
        <v>429</v>
      </c>
      <c r="F70" s="110" t="s">
        <v>1372</v>
      </c>
      <c r="G70" s="133" t="s">
        <v>430</v>
      </c>
      <c r="H70" s="111" t="s">
        <v>158</v>
      </c>
      <c r="I70" s="112" t="s">
        <v>432</v>
      </c>
      <c r="J70" s="113"/>
      <c r="K70" s="113">
        <f t="shared" si="1"/>
        <v>69</v>
      </c>
      <c r="L70" s="114">
        <v>9322780</v>
      </c>
      <c r="M70" s="114">
        <v>9322780</v>
      </c>
      <c r="N70" s="115" t="s">
        <v>150</v>
      </c>
    </row>
    <row r="71" spans="1:14" s="105" customFormat="1" ht="24">
      <c r="A71" s="106">
        <v>70</v>
      </c>
      <c r="B71" s="107" t="s">
        <v>153</v>
      </c>
      <c r="C71" s="107" t="s">
        <v>1419</v>
      </c>
      <c r="D71" s="108">
        <v>38442</v>
      </c>
      <c r="E71" s="107" t="s">
        <v>433</v>
      </c>
      <c r="F71" s="110" t="s">
        <v>434</v>
      </c>
      <c r="G71" s="107" t="s">
        <v>435</v>
      </c>
      <c r="H71" s="111" t="s">
        <v>192</v>
      </c>
      <c r="I71" s="112" t="s">
        <v>436</v>
      </c>
      <c r="J71" s="113"/>
      <c r="K71" s="113">
        <f t="shared" si="1"/>
        <v>70</v>
      </c>
      <c r="L71" s="114">
        <v>1960025</v>
      </c>
      <c r="M71" s="114">
        <v>1960025</v>
      </c>
      <c r="N71" s="115" t="s">
        <v>1420</v>
      </c>
    </row>
    <row r="72" spans="1:14" s="105" customFormat="1" ht="36">
      <c r="A72" s="106">
        <v>71</v>
      </c>
      <c r="B72" s="107" t="s">
        <v>1422</v>
      </c>
      <c r="C72" s="107" t="s">
        <v>1423</v>
      </c>
      <c r="D72" s="108">
        <v>38442</v>
      </c>
      <c r="E72" s="107" t="s">
        <v>437</v>
      </c>
      <c r="F72" s="110" t="s">
        <v>438</v>
      </c>
      <c r="G72" s="107" t="s">
        <v>439</v>
      </c>
      <c r="H72" s="111" t="s">
        <v>158</v>
      </c>
      <c r="I72" s="112" t="s">
        <v>440</v>
      </c>
      <c r="J72" s="113"/>
      <c r="K72" s="113">
        <f t="shared" si="1"/>
        <v>71</v>
      </c>
      <c r="L72" s="114">
        <v>9998550</v>
      </c>
      <c r="M72" s="114">
        <v>9998550</v>
      </c>
      <c r="N72" s="115" t="s">
        <v>1424</v>
      </c>
    </row>
    <row r="73" spans="1:14" s="105" customFormat="1" ht="19.5" customHeight="1">
      <c r="A73" s="106">
        <v>72</v>
      </c>
      <c r="B73" s="107" t="s">
        <v>1425</v>
      </c>
      <c r="C73" s="107" t="s">
        <v>1426</v>
      </c>
      <c r="D73" s="108">
        <v>38442</v>
      </c>
      <c r="E73" s="107" t="s">
        <v>441</v>
      </c>
      <c r="F73" s="110" t="s">
        <v>442</v>
      </c>
      <c r="G73" s="107" t="s">
        <v>443</v>
      </c>
      <c r="H73" s="111" t="s">
        <v>158</v>
      </c>
      <c r="I73" s="112" t="s">
        <v>444</v>
      </c>
      <c r="J73" s="113"/>
      <c r="K73" s="113">
        <f t="shared" si="1"/>
        <v>72</v>
      </c>
      <c r="L73" s="114">
        <v>6336125</v>
      </c>
      <c r="M73" s="114">
        <v>6336125</v>
      </c>
      <c r="N73" s="115" t="s">
        <v>1427</v>
      </c>
    </row>
    <row r="74" spans="1:14" s="105" customFormat="1" ht="36">
      <c r="A74" s="106">
        <v>73</v>
      </c>
      <c r="B74" s="107" t="s">
        <v>1428</v>
      </c>
      <c r="C74" s="107" t="s">
        <v>1429</v>
      </c>
      <c r="D74" s="108">
        <v>38442</v>
      </c>
      <c r="E74" s="107" t="s">
        <v>445</v>
      </c>
      <c r="F74" s="110" t="s">
        <v>446</v>
      </c>
      <c r="G74" s="107" t="s">
        <v>447</v>
      </c>
      <c r="H74" s="111" t="s">
        <v>192</v>
      </c>
      <c r="I74" s="112" t="s">
        <v>448</v>
      </c>
      <c r="J74" s="113"/>
      <c r="K74" s="113">
        <f t="shared" si="1"/>
        <v>73</v>
      </c>
      <c r="L74" s="114">
        <v>9979228</v>
      </c>
      <c r="M74" s="114">
        <v>9979228</v>
      </c>
      <c r="N74" s="115" t="s">
        <v>1430</v>
      </c>
    </row>
    <row r="75" spans="1:14" s="105" customFormat="1" ht="36">
      <c r="A75" s="106">
        <v>74</v>
      </c>
      <c r="B75" s="107" t="s">
        <v>1431</v>
      </c>
      <c r="C75" s="107" t="s">
        <v>1432</v>
      </c>
      <c r="D75" s="108">
        <v>38442</v>
      </c>
      <c r="E75" s="107" t="s">
        <v>449</v>
      </c>
      <c r="F75" s="110" t="s">
        <v>450</v>
      </c>
      <c r="G75" s="107" t="s">
        <v>451</v>
      </c>
      <c r="H75" s="111" t="s">
        <v>192</v>
      </c>
      <c r="I75" s="112" t="s">
        <v>452</v>
      </c>
      <c r="J75" s="113"/>
      <c r="K75" s="113">
        <f t="shared" si="1"/>
        <v>74</v>
      </c>
      <c r="L75" s="114">
        <v>1017437</v>
      </c>
      <c r="M75" s="114">
        <v>1017437</v>
      </c>
      <c r="N75" s="115" t="s">
        <v>1433</v>
      </c>
    </row>
    <row r="76" spans="1:14" s="105" customFormat="1" ht="36">
      <c r="A76" s="106">
        <v>75</v>
      </c>
      <c r="B76" s="107" t="s">
        <v>1434</v>
      </c>
      <c r="C76" s="107" t="s">
        <v>1435</v>
      </c>
      <c r="D76" s="108">
        <v>38443</v>
      </c>
      <c r="E76" s="107" t="s">
        <v>453</v>
      </c>
      <c r="F76" s="110" t="s">
        <v>454</v>
      </c>
      <c r="G76" s="107" t="s">
        <v>455</v>
      </c>
      <c r="H76" s="111" t="s">
        <v>158</v>
      </c>
      <c r="I76" s="112" t="s">
        <v>456</v>
      </c>
      <c r="J76" s="113"/>
      <c r="K76" s="113">
        <f t="shared" si="1"/>
        <v>75</v>
      </c>
      <c r="L76" s="114">
        <v>555700</v>
      </c>
      <c r="M76" s="114">
        <v>555700</v>
      </c>
      <c r="N76" s="115" t="s">
        <v>1436</v>
      </c>
    </row>
    <row r="77" spans="1:14" s="105" customFormat="1" ht="24">
      <c r="A77" s="106">
        <v>76</v>
      </c>
      <c r="B77" s="134" t="s">
        <v>1437</v>
      </c>
      <c r="C77" s="107" t="s">
        <v>1438</v>
      </c>
      <c r="D77" s="108">
        <v>38443</v>
      </c>
      <c r="E77" s="107" t="s">
        <v>457</v>
      </c>
      <c r="F77" s="110" t="s">
        <v>458</v>
      </c>
      <c r="G77" s="107" t="s">
        <v>459</v>
      </c>
      <c r="H77" s="111" t="s">
        <v>163</v>
      </c>
      <c r="I77" s="112" t="s">
        <v>460</v>
      </c>
      <c r="J77" s="113"/>
      <c r="K77" s="113">
        <f t="shared" si="1"/>
        <v>76</v>
      </c>
      <c r="L77" s="114">
        <v>1789181.61</v>
      </c>
      <c r="M77" s="116">
        <v>0</v>
      </c>
      <c r="N77" s="115" t="s">
        <v>1439</v>
      </c>
    </row>
    <row r="78" spans="1:14" s="105" customFormat="1" ht="12">
      <c r="A78" s="106">
        <v>77</v>
      </c>
      <c r="B78" s="107" t="s">
        <v>1440</v>
      </c>
      <c r="C78" s="107" t="s">
        <v>1441</v>
      </c>
      <c r="D78" s="108">
        <v>38443</v>
      </c>
      <c r="E78" s="107" t="s">
        <v>461</v>
      </c>
      <c r="F78" s="110" t="s">
        <v>462</v>
      </c>
      <c r="G78" s="107" t="s">
        <v>463</v>
      </c>
      <c r="H78" s="111" t="s">
        <v>158</v>
      </c>
      <c r="I78" s="112" t="s">
        <v>464</v>
      </c>
      <c r="J78" s="113"/>
      <c r="K78" s="113">
        <f t="shared" si="1"/>
        <v>77</v>
      </c>
      <c r="L78" s="114">
        <v>9891460</v>
      </c>
      <c r="M78" s="114">
        <v>9891460</v>
      </c>
      <c r="N78" s="115" t="s">
        <v>1442</v>
      </c>
    </row>
    <row r="79" spans="1:14" s="105" customFormat="1" ht="36">
      <c r="A79" s="106">
        <v>78</v>
      </c>
      <c r="B79" s="107" t="s">
        <v>1443</v>
      </c>
      <c r="C79" s="107" t="s">
        <v>1444</v>
      </c>
      <c r="D79" s="108">
        <v>38443</v>
      </c>
      <c r="E79" s="107" t="s">
        <v>465</v>
      </c>
      <c r="F79" s="110" t="s">
        <v>251</v>
      </c>
      <c r="G79" s="107" t="s">
        <v>466</v>
      </c>
      <c r="H79" s="111" t="s">
        <v>169</v>
      </c>
      <c r="I79" s="112" t="s">
        <v>467</v>
      </c>
      <c r="J79" s="113"/>
      <c r="K79" s="113">
        <f t="shared" si="1"/>
        <v>78</v>
      </c>
      <c r="L79" s="114">
        <v>8699000</v>
      </c>
      <c r="M79" s="114">
        <v>8699000</v>
      </c>
      <c r="N79" s="115" t="s">
        <v>1445</v>
      </c>
    </row>
    <row r="80" spans="1:14" s="105" customFormat="1" ht="12">
      <c r="A80" s="106">
        <v>79</v>
      </c>
      <c r="B80" s="107" t="s">
        <v>1446</v>
      </c>
      <c r="C80" s="107" t="s">
        <v>1447</v>
      </c>
      <c r="D80" s="108">
        <v>38443</v>
      </c>
      <c r="E80" s="107" t="s">
        <v>468</v>
      </c>
      <c r="F80" s="110" t="s">
        <v>469</v>
      </c>
      <c r="G80" s="107" t="s">
        <v>470</v>
      </c>
      <c r="H80" s="111" t="s">
        <v>192</v>
      </c>
      <c r="I80" s="112" t="s">
        <v>471</v>
      </c>
      <c r="J80" s="113"/>
      <c r="K80" s="113">
        <f t="shared" si="1"/>
        <v>79</v>
      </c>
      <c r="L80" s="114">
        <v>2051388</v>
      </c>
      <c r="M80" s="114">
        <v>2051388</v>
      </c>
      <c r="N80" s="115" t="s">
        <v>1448</v>
      </c>
    </row>
    <row r="81" spans="1:14" s="105" customFormat="1" ht="60">
      <c r="A81" s="106">
        <v>80</v>
      </c>
      <c r="B81" s="107" t="s">
        <v>1449</v>
      </c>
      <c r="C81" s="107" t="s">
        <v>1450</v>
      </c>
      <c r="D81" s="108">
        <v>38443</v>
      </c>
      <c r="E81" s="107" t="s">
        <v>472</v>
      </c>
      <c r="F81" s="110" t="s">
        <v>473</v>
      </c>
      <c r="G81" s="107" t="s">
        <v>474</v>
      </c>
      <c r="H81" s="111" t="s">
        <v>163</v>
      </c>
      <c r="I81" s="112" t="s">
        <v>475</v>
      </c>
      <c r="J81" s="113"/>
      <c r="K81" s="113">
        <f t="shared" si="1"/>
        <v>80</v>
      </c>
      <c r="L81" s="114">
        <v>8314718</v>
      </c>
      <c r="M81" s="114">
        <v>8314718</v>
      </c>
      <c r="N81" s="115" t="s">
        <v>1451</v>
      </c>
    </row>
    <row r="82" spans="1:14" s="105" customFormat="1" ht="24">
      <c r="A82" s="106">
        <v>81</v>
      </c>
      <c r="B82" s="107" t="s">
        <v>1453</v>
      </c>
      <c r="C82" s="107" t="s">
        <v>1454</v>
      </c>
      <c r="D82" s="108">
        <v>38443</v>
      </c>
      <c r="E82" s="107" t="s">
        <v>476</v>
      </c>
      <c r="F82" s="110" t="s">
        <v>1353</v>
      </c>
      <c r="G82" s="107" t="s">
        <v>477</v>
      </c>
      <c r="H82" s="111"/>
      <c r="I82" s="112" t="s">
        <v>478</v>
      </c>
      <c r="J82" s="135" t="s">
        <v>479</v>
      </c>
      <c r="K82" s="113">
        <f t="shared" si="1"/>
        <v>81</v>
      </c>
      <c r="L82" s="136"/>
      <c r="M82" s="136"/>
      <c r="N82" s="115" t="s">
        <v>1455</v>
      </c>
    </row>
    <row r="83" spans="1:14" s="105" customFormat="1" ht="48">
      <c r="A83" s="106">
        <v>82</v>
      </c>
      <c r="B83" s="107" t="s">
        <v>1456</v>
      </c>
      <c r="C83" s="107" t="s">
        <v>1457</v>
      </c>
      <c r="D83" s="108">
        <v>38443</v>
      </c>
      <c r="E83" s="107" t="s">
        <v>227</v>
      </c>
      <c r="F83" s="110" t="s">
        <v>228</v>
      </c>
      <c r="G83" s="107" t="s">
        <v>229</v>
      </c>
      <c r="H83" s="111" t="s">
        <v>192</v>
      </c>
      <c r="I83" s="112" t="s">
        <v>480</v>
      </c>
      <c r="J83" s="113"/>
      <c r="K83" s="113">
        <f t="shared" si="1"/>
        <v>82</v>
      </c>
      <c r="L83" s="114">
        <v>5040500</v>
      </c>
      <c r="M83" s="114">
        <v>5040500</v>
      </c>
      <c r="N83" s="115" t="s">
        <v>1</v>
      </c>
    </row>
    <row r="84" spans="1:14" s="105" customFormat="1" ht="24">
      <c r="A84" s="106">
        <v>83</v>
      </c>
      <c r="B84" s="107" t="s">
        <v>1458</v>
      </c>
      <c r="C84" s="107" t="s">
        <v>1459</v>
      </c>
      <c r="D84" s="108">
        <v>38443</v>
      </c>
      <c r="E84" s="107" t="s">
        <v>481</v>
      </c>
      <c r="F84" s="110" t="s">
        <v>482</v>
      </c>
      <c r="G84" s="107" t="s">
        <v>483</v>
      </c>
      <c r="H84" s="111" t="s">
        <v>158</v>
      </c>
      <c r="I84" s="112" t="s">
        <v>484</v>
      </c>
      <c r="J84" s="113"/>
      <c r="K84" s="113">
        <f t="shared" si="1"/>
        <v>83</v>
      </c>
      <c r="L84" s="114">
        <v>6897776</v>
      </c>
      <c r="M84" s="114">
        <v>6897776</v>
      </c>
      <c r="N84" s="115" t="s">
        <v>1460</v>
      </c>
    </row>
    <row r="85" spans="1:14" s="105" customFormat="1" ht="24">
      <c r="A85" s="106">
        <v>84</v>
      </c>
      <c r="B85" s="107" t="s">
        <v>1461</v>
      </c>
      <c r="C85" s="107" t="s">
        <v>1462</v>
      </c>
      <c r="D85" s="108">
        <v>38443</v>
      </c>
      <c r="E85" s="107" t="s">
        <v>481</v>
      </c>
      <c r="F85" s="110" t="s">
        <v>482</v>
      </c>
      <c r="G85" s="107" t="s">
        <v>483</v>
      </c>
      <c r="H85" s="111" t="s">
        <v>192</v>
      </c>
      <c r="I85" s="112" t="s">
        <v>485</v>
      </c>
      <c r="J85" s="113"/>
      <c r="K85" s="113">
        <f t="shared" si="1"/>
        <v>84</v>
      </c>
      <c r="L85" s="114">
        <v>2478104</v>
      </c>
      <c r="M85" s="114">
        <v>2478104</v>
      </c>
      <c r="N85" s="115" t="s">
        <v>1460</v>
      </c>
    </row>
    <row r="86" spans="1:14" s="105" customFormat="1" ht="48">
      <c r="A86" s="106">
        <v>85</v>
      </c>
      <c r="B86" s="107" t="s">
        <v>1463</v>
      </c>
      <c r="C86" s="107" t="s">
        <v>1464</v>
      </c>
      <c r="D86" s="108">
        <v>38443</v>
      </c>
      <c r="E86" s="107" t="s">
        <v>183</v>
      </c>
      <c r="F86" s="110" t="s">
        <v>184</v>
      </c>
      <c r="G86" s="107" t="s">
        <v>486</v>
      </c>
      <c r="H86" s="111" t="s">
        <v>169</v>
      </c>
      <c r="I86" s="112" t="s">
        <v>487</v>
      </c>
      <c r="J86" s="113"/>
      <c r="K86" s="113">
        <f t="shared" si="1"/>
        <v>85</v>
      </c>
      <c r="L86" s="114">
        <v>3434800</v>
      </c>
      <c r="M86" s="114">
        <v>3434800</v>
      </c>
      <c r="N86" s="115" t="s">
        <v>1465</v>
      </c>
    </row>
    <row r="87" spans="1:14" s="105" customFormat="1" ht="24">
      <c r="A87" s="106">
        <v>86</v>
      </c>
      <c r="B87" s="107" t="s">
        <v>1466</v>
      </c>
      <c r="C87" s="107" t="s">
        <v>1467</v>
      </c>
      <c r="D87" s="108">
        <v>38443</v>
      </c>
      <c r="E87" s="107" t="s">
        <v>488</v>
      </c>
      <c r="F87" s="110" t="s">
        <v>489</v>
      </c>
      <c r="G87" s="107" t="s">
        <v>490</v>
      </c>
      <c r="H87" s="111" t="s">
        <v>192</v>
      </c>
      <c r="I87" s="112" t="s">
        <v>491</v>
      </c>
      <c r="J87" s="113"/>
      <c r="K87" s="113">
        <f t="shared" si="1"/>
        <v>86</v>
      </c>
      <c r="L87" s="114">
        <v>831900</v>
      </c>
      <c r="M87" s="114">
        <v>831900</v>
      </c>
      <c r="N87" s="115" t="s">
        <v>1468</v>
      </c>
    </row>
    <row r="88" spans="1:14" s="105" customFormat="1" ht="24">
      <c r="A88" s="106">
        <v>87</v>
      </c>
      <c r="B88" s="107" t="s">
        <v>1469</v>
      </c>
      <c r="C88" s="107" t="s">
        <v>1470</v>
      </c>
      <c r="D88" s="108">
        <v>38443</v>
      </c>
      <c r="E88" s="107" t="s">
        <v>492</v>
      </c>
      <c r="F88" s="110" t="s">
        <v>493</v>
      </c>
      <c r="G88" s="107" t="s">
        <v>494</v>
      </c>
      <c r="H88" s="117" t="s">
        <v>169</v>
      </c>
      <c r="I88" s="118" t="s">
        <v>495</v>
      </c>
      <c r="J88" s="113"/>
      <c r="K88" s="113">
        <f t="shared" si="1"/>
        <v>87</v>
      </c>
      <c r="L88" s="114">
        <v>1243564</v>
      </c>
      <c r="M88" s="114">
        <v>1243564</v>
      </c>
      <c r="N88" s="115" t="s">
        <v>1471</v>
      </c>
    </row>
    <row r="89" spans="1:14" s="105" customFormat="1" ht="24">
      <c r="A89" s="106">
        <v>88</v>
      </c>
      <c r="B89" s="107" t="s">
        <v>1472</v>
      </c>
      <c r="C89" s="107" t="s">
        <v>1473</v>
      </c>
      <c r="D89" s="108">
        <v>38443</v>
      </c>
      <c r="E89" s="107" t="s">
        <v>496</v>
      </c>
      <c r="F89" s="110" t="s">
        <v>497</v>
      </c>
      <c r="G89" s="107" t="s">
        <v>498</v>
      </c>
      <c r="H89" s="117" t="s">
        <v>192</v>
      </c>
      <c r="I89" s="112" t="s">
        <v>499</v>
      </c>
      <c r="J89" s="113"/>
      <c r="K89" s="113">
        <f t="shared" si="1"/>
        <v>88</v>
      </c>
      <c r="L89" s="114">
        <v>2637650</v>
      </c>
      <c r="M89" s="114">
        <v>2637650</v>
      </c>
      <c r="N89" s="115" t="s">
        <v>1474</v>
      </c>
    </row>
    <row r="90" spans="1:14" s="105" customFormat="1" ht="36">
      <c r="A90" s="106">
        <v>89</v>
      </c>
      <c r="B90" s="107" t="s">
        <v>1475</v>
      </c>
      <c r="C90" s="107" t="s">
        <v>1476</v>
      </c>
      <c r="D90" s="108">
        <v>38443</v>
      </c>
      <c r="E90" s="107" t="s">
        <v>500</v>
      </c>
      <c r="F90" s="110" t="s">
        <v>501</v>
      </c>
      <c r="G90" s="107" t="s">
        <v>502</v>
      </c>
      <c r="H90" s="111" t="s">
        <v>158</v>
      </c>
      <c r="I90" s="112" t="s">
        <v>503</v>
      </c>
      <c r="J90" s="113"/>
      <c r="K90" s="113">
        <f t="shared" si="1"/>
        <v>89</v>
      </c>
      <c r="L90" s="114">
        <v>2786790</v>
      </c>
      <c r="M90" s="114">
        <v>2786790</v>
      </c>
      <c r="N90" s="115" t="s">
        <v>1477</v>
      </c>
    </row>
    <row r="91" spans="1:14" s="105" customFormat="1" ht="36">
      <c r="A91" s="106">
        <v>90</v>
      </c>
      <c r="B91" s="107" t="s">
        <v>1478</v>
      </c>
      <c r="C91" s="107" t="s">
        <v>1479</v>
      </c>
      <c r="D91" s="108">
        <v>38443</v>
      </c>
      <c r="E91" s="107" t="s">
        <v>504</v>
      </c>
      <c r="F91" s="110" t="s">
        <v>240</v>
      </c>
      <c r="G91" s="107" t="s">
        <v>505</v>
      </c>
      <c r="H91" s="111" t="s">
        <v>158</v>
      </c>
      <c r="I91" s="112" t="s">
        <v>506</v>
      </c>
      <c r="J91" s="113"/>
      <c r="K91" s="113">
        <f t="shared" si="1"/>
        <v>90</v>
      </c>
      <c r="L91" s="114">
        <v>1703116</v>
      </c>
      <c r="M91" s="114">
        <v>1703116</v>
      </c>
      <c r="N91" s="115" t="s">
        <v>1480</v>
      </c>
    </row>
    <row r="92" spans="1:14" s="105" customFormat="1" ht="36">
      <c r="A92" s="106">
        <v>91</v>
      </c>
      <c r="B92" s="107" t="s">
        <v>1481</v>
      </c>
      <c r="C92" s="107" t="s">
        <v>1482</v>
      </c>
      <c r="D92" s="108">
        <v>38443</v>
      </c>
      <c r="E92" s="107" t="s">
        <v>507</v>
      </c>
      <c r="F92" s="110" t="s">
        <v>281</v>
      </c>
      <c r="G92" s="107" t="s">
        <v>508</v>
      </c>
      <c r="H92" s="111" t="s">
        <v>192</v>
      </c>
      <c r="I92" s="112" t="s">
        <v>509</v>
      </c>
      <c r="J92" s="113"/>
      <c r="K92" s="113">
        <f t="shared" si="1"/>
        <v>91</v>
      </c>
      <c r="L92" s="114">
        <v>1167800</v>
      </c>
      <c r="M92" s="114">
        <v>1167800</v>
      </c>
      <c r="N92" s="115" t="s">
        <v>1483</v>
      </c>
    </row>
    <row r="93" spans="1:14" s="105" customFormat="1" ht="12">
      <c r="A93" s="106">
        <v>92</v>
      </c>
      <c r="B93" s="107" t="s">
        <v>1484</v>
      </c>
      <c r="C93" s="107" t="s">
        <v>1485</v>
      </c>
      <c r="D93" s="108">
        <v>38443</v>
      </c>
      <c r="E93" s="107" t="s">
        <v>510</v>
      </c>
      <c r="F93" s="110" t="s">
        <v>511</v>
      </c>
      <c r="G93" s="107" t="s">
        <v>512</v>
      </c>
      <c r="H93" s="111" t="s">
        <v>158</v>
      </c>
      <c r="I93" s="112" t="s">
        <v>513</v>
      </c>
      <c r="J93" s="113"/>
      <c r="K93" s="113">
        <f t="shared" si="1"/>
        <v>92</v>
      </c>
      <c r="L93" s="114">
        <v>9753200</v>
      </c>
      <c r="M93" s="114">
        <v>9753200</v>
      </c>
      <c r="N93" s="115" t="s">
        <v>1486</v>
      </c>
    </row>
    <row r="94" spans="1:14" s="105" customFormat="1" ht="36">
      <c r="A94" s="106">
        <v>93</v>
      </c>
      <c r="B94" s="107" t="s">
        <v>402</v>
      </c>
      <c r="C94" s="107" t="s">
        <v>403</v>
      </c>
      <c r="D94" s="108">
        <v>38443</v>
      </c>
      <c r="E94" s="107" t="s">
        <v>465</v>
      </c>
      <c r="F94" s="110" t="s">
        <v>251</v>
      </c>
      <c r="G94" s="107" t="s">
        <v>514</v>
      </c>
      <c r="H94" s="111" t="s">
        <v>158</v>
      </c>
      <c r="I94" s="112" t="s">
        <v>515</v>
      </c>
      <c r="J94" s="113"/>
      <c r="K94" s="113">
        <f t="shared" si="1"/>
        <v>93</v>
      </c>
      <c r="L94" s="114">
        <v>2337800</v>
      </c>
      <c r="M94" s="116">
        <v>0</v>
      </c>
      <c r="N94" s="115" t="s">
        <v>404</v>
      </c>
    </row>
    <row r="95" spans="1:14" s="105" customFormat="1" ht="60">
      <c r="A95" s="106">
        <v>94</v>
      </c>
      <c r="B95" s="107" t="s">
        <v>405</v>
      </c>
      <c r="C95" s="107" t="s">
        <v>406</v>
      </c>
      <c r="D95" s="108">
        <v>38443</v>
      </c>
      <c r="E95" s="107" t="s">
        <v>516</v>
      </c>
      <c r="F95" s="110" t="s">
        <v>517</v>
      </c>
      <c r="G95" s="107" t="s">
        <v>518</v>
      </c>
      <c r="H95" s="111" t="s">
        <v>192</v>
      </c>
      <c r="I95" s="112" t="s">
        <v>519</v>
      </c>
      <c r="J95" s="113"/>
      <c r="K95" s="113">
        <f t="shared" si="1"/>
        <v>94</v>
      </c>
      <c r="L95" s="114">
        <v>1068300</v>
      </c>
      <c r="M95" s="114">
        <v>1068300</v>
      </c>
      <c r="N95" s="115" t="s">
        <v>407</v>
      </c>
    </row>
    <row r="96" spans="1:14" s="105" customFormat="1" ht="12">
      <c r="A96" s="106">
        <v>95</v>
      </c>
      <c r="B96" s="107" t="s">
        <v>408</v>
      </c>
      <c r="C96" s="107" t="s">
        <v>409</v>
      </c>
      <c r="D96" s="108">
        <v>38443</v>
      </c>
      <c r="E96" s="107" t="s">
        <v>520</v>
      </c>
      <c r="F96" s="110" t="s">
        <v>521</v>
      </c>
      <c r="G96" s="107" t="s">
        <v>522</v>
      </c>
      <c r="H96" s="111" t="s">
        <v>169</v>
      </c>
      <c r="I96" s="112" t="s">
        <v>523</v>
      </c>
      <c r="J96" s="113"/>
      <c r="K96" s="113">
        <f t="shared" si="1"/>
        <v>95</v>
      </c>
      <c r="L96" s="114">
        <v>582200</v>
      </c>
      <c r="M96" s="114">
        <v>582200</v>
      </c>
      <c r="N96" s="115" t="s">
        <v>410</v>
      </c>
    </row>
    <row r="97" spans="1:14" s="105" customFormat="1" ht="36">
      <c r="A97" s="106">
        <v>96</v>
      </c>
      <c r="B97" s="107" t="s">
        <v>411</v>
      </c>
      <c r="C97" s="107" t="s">
        <v>412</v>
      </c>
      <c r="D97" s="108">
        <v>38443</v>
      </c>
      <c r="E97" s="107" t="s">
        <v>524</v>
      </c>
      <c r="F97" s="110" t="s">
        <v>525</v>
      </c>
      <c r="G97" s="110" t="s">
        <v>526</v>
      </c>
      <c r="H97" s="111" t="s">
        <v>169</v>
      </c>
      <c r="I97" s="118" t="s">
        <v>527</v>
      </c>
      <c r="J97" s="113"/>
      <c r="K97" s="113">
        <f t="shared" si="1"/>
        <v>96</v>
      </c>
      <c r="L97" s="114">
        <v>9320000</v>
      </c>
      <c r="M97" s="114">
        <v>9320000</v>
      </c>
      <c r="N97" s="115" t="s">
        <v>413</v>
      </c>
    </row>
    <row r="98" spans="1:14" s="105" customFormat="1" ht="24">
      <c r="A98" s="106">
        <v>97</v>
      </c>
      <c r="B98" s="107" t="s">
        <v>414</v>
      </c>
      <c r="C98" s="107" t="s">
        <v>415</v>
      </c>
      <c r="D98" s="108">
        <v>38443</v>
      </c>
      <c r="E98" s="107" t="s">
        <v>528</v>
      </c>
      <c r="F98" s="110" t="s">
        <v>529</v>
      </c>
      <c r="G98" s="107" t="s">
        <v>530</v>
      </c>
      <c r="H98" s="111" t="s">
        <v>158</v>
      </c>
      <c r="I98" s="112" t="s">
        <v>531</v>
      </c>
      <c r="J98" s="113"/>
      <c r="K98" s="113">
        <f t="shared" si="1"/>
        <v>97</v>
      </c>
      <c r="L98" s="131">
        <v>2900372.5</v>
      </c>
      <c r="M98" s="116">
        <v>0</v>
      </c>
      <c r="N98" s="115" t="s">
        <v>416</v>
      </c>
    </row>
    <row r="99" spans="1:14" s="105" customFormat="1" ht="24">
      <c r="A99" s="106">
        <v>98</v>
      </c>
      <c r="B99" s="107" t="s">
        <v>417</v>
      </c>
      <c r="C99" s="107" t="s">
        <v>418</v>
      </c>
      <c r="D99" s="108">
        <v>38443</v>
      </c>
      <c r="E99" s="107" t="s">
        <v>532</v>
      </c>
      <c r="F99" s="110" t="s">
        <v>493</v>
      </c>
      <c r="G99" s="107" t="s">
        <v>533</v>
      </c>
      <c r="H99" s="111" t="s">
        <v>169</v>
      </c>
      <c r="I99" s="112" t="s">
        <v>534</v>
      </c>
      <c r="J99" s="113"/>
      <c r="K99" s="113">
        <f t="shared" si="1"/>
        <v>98</v>
      </c>
      <c r="L99" s="114">
        <v>2760490</v>
      </c>
      <c r="M99" s="116">
        <v>0</v>
      </c>
      <c r="N99" s="115" t="s">
        <v>419</v>
      </c>
    </row>
    <row r="100" spans="1:14" s="105" customFormat="1" ht="12">
      <c r="A100" s="106">
        <v>99</v>
      </c>
      <c r="B100" s="107" t="s">
        <v>420</v>
      </c>
      <c r="C100" s="107" t="s">
        <v>421</v>
      </c>
      <c r="D100" s="108">
        <v>38443</v>
      </c>
      <c r="E100" s="107" t="s">
        <v>535</v>
      </c>
      <c r="F100" s="110" t="s">
        <v>536</v>
      </c>
      <c r="G100" s="107" t="s">
        <v>537</v>
      </c>
      <c r="H100" s="111" t="s">
        <v>163</v>
      </c>
      <c r="I100" s="112" t="s">
        <v>538</v>
      </c>
      <c r="J100" s="113"/>
      <c r="K100" s="113">
        <f t="shared" si="1"/>
        <v>99</v>
      </c>
      <c r="L100" s="114">
        <v>1120000</v>
      </c>
      <c r="M100" s="116">
        <v>0</v>
      </c>
      <c r="N100" s="115" t="s">
        <v>422</v>
      </c>
    </row>
    <row r="101" spans="1:14" s="105" customFormat="1" ht="24">
      <c r="A101" s="106">
        <v>100</v>
      </c>
      <c r="B101" s="107" t="s">
        <v>423</v>
      </c>
      <c r="C101" s="107" t="s">
        <v>424</v>
      </c>
      <c r="D101" s="108">
        <v>38443</v>
      </c>
      <c r="E101" s="130" t="s">
        <v>539</v>
      </c>
      <c r="F101" s="110" t="s">
        <v>489</v>
      </c>
      <c r="G101" s="107" t="s">
        <v>540</v>
      </c>
      <c r="H101" s="111" t="s">
        <v>158</v>
      </c>
      <c r="I101" s="112" t="s">
        <v>541</v>
      </c>
      <c r="J101" s="113"/>
      <c r="K101" s="113">
        <f t="shared" si="1"/>
        <v>100</v>
      </c>
      <c r="L101" s="114">
        <v>2203120</v>
      </c>
      <c r="M101" s="116">
        <v>0</v>
      </c>
      <c r="N101" s="115" t="s">
        <v>425</v>
      </c>
    </row>
    <row r="102" spans="1:14" s="105" customFormat="1" ht="36">
      <c r="A102" s="106">
        <v>101</v>
      </c>
      <c r="B102" s="107" t="s">
        <v>426</v>
      </c>
      <c r="C102" s="107" t="s">
        <v>427</v>
      </c>
      <c r="D102" s="108">
        <v>38443</v>
      </c>
      <c r="E102" s="107" t="s">
        <v>542</v>
      </c>
      <c r="F102" s="110" t="s">
        <v>543</v>
      </c>
      <c r="G102" s="107" t="s">
        <v>544</v>
      </c>
      <c r="H102" s="111" t="s">
        <v>169</v>
      </c>
      <c r="I102" s="112" t="s">
        <v>545</v>
      </c>
      <c r="J102" s="113"/>
      <c r="K102" s="113">
        <f t="shared" si="1"/>
        <v>101</v>
      </c>
      <c r="L102" s="114">
        <v>3589008</v>
      </c>
      <c r="M102" s="114">
        <v>3589008</v>
      </c>
      <c r="N102" s="115" t="s">
        <v>1684</v>
      </c>
    </row>
    <row r="103" spans="1:14" s="105" customFormat="1" ht="24">
      <c r="A103" s="106">
        <v>102</v>
      </c>
      <c r="B103" s="107" t="s">
        <v>1685</v>
      </c>
      <c r="C103" s="107" t="s">
        <v>1686</v>
      </c>
      <c r="D103" s="108">
        <v>38443</v>
      </c>
      <c r="E103" s="107" t="s">
        <v>546</v>
      </c>
      <c r="F103" s="110" t="s">
        <v>547</v>
      </c>
      <c r="G103" s="107" t="s">
        <v>548</v>
      </c>
      <c r="H103" s="111" t="s">
        <v>192</v>
      </c>
      <c r="I103" s="112" t="s">
        <v>549</v>
      </c>
      <c r="J103" s="113"/>
      <c r="K103" s="113">
        <f t="shared" si="1"/>
        <v>102</v>
      </c>
      <c r="L103" s="131">
        <v>3565000</v>
      </c>
      <c r="M103" s="131">
        <v>3565000</v>
      </c>
      <c r="N103" s="115" t="s">
        <v>1687</v>
      </c>
    </row>
    <row r="104" spans="1:14" s="105" customFormat="1" ht="24">
      <c r="A104" s="106">
        <v>103</v>
      </c>
      <c r="B104" s="107" t="s">
        <v>1688</v>
      </c>
      <c r="C104" s="107" t="s">
        <v>1689</v>
      </c>
      <c r="D104" s="108">
        <v>38443</v>
      </c>
      <c r="E104" s="107" t="s">
        <v>550</v>
      </c>
      <c r="F104" s="110" t="s">
        <v>2230</v>
      </c>
      <c r="G104" s="107" t="s">
        <v>551</v>
      </c>
      <c r="H104" s="111" t="s">
        <v>158</v>
      </c>
      <c r="I104" s="112" t="s">
        <v>552</v>
      </c>
      <c r="J104" s="113"/>
      <c r="K104" s="113">
        <f t="shared" si="1"/>
        <v>103</v>
      </c>
      <c r="L104" s="114">
        <v>3048996</v>
      </c>
      <c r="M104" s="116">
        <v>0</v>
      </c>
      <c r="N104" s="115" t="s">
        <v>1690</v>
      </c>
    </row>
    <row r="105" spans="1:14" s="105" customFormat="1" ht="24">
      <c r="A105" s="106">
        <v>104</v>
      </c>
      <c r="B105" s="107" t="s">
        <v>1691</v>
      </c>
      <c r="C105" s="107" t="s">
        <v>1692</v>
      </c>
      <c r="D105" s="108">
        <v>38443</v>
      </c>
      <c r="E105" s="107" t="s">
        <v>553</v>
      </c>
      <c r="F105" s="110" t="s">
        <v>554</v>
      </c>
      <c r="G105" s="110" t="s">
        <v>555</v>
      </c>
      <c r="H105" s="111" t="s">
        <v>169</v>
      </c>
      <c r="I105" s="112" t="s">
        <v>556</v>
      </c>
      <c r="J105" s="113"/>
      <c r="K105" s="113">
        <f t="shared" si="1"/>
        <v>104</v>
      </c>
      <c r="L105" s="114">
        <v>9825500</v>
      </c>
      <c r="M105" s="114">
        <v>9825500</v>
      </c>
      <c r="N105" s="115" t="s">
        <v>1693</v>
      </c>
    </row>
    <row r="106" spans="1:14" s="105" customFormat="1" ht="36">
      <c r="A106" s="106">
        <v>105</v>
      </c>
      <c r="B106" s="107" t="s">
        <v>1694</v>
      </c>
      <c r="C106" s="107" t="s">
        <v>1695</v>
      </c>
      <c r="D106" s="108">
        <v>38443</v>
      </c>
      <c r="E106" s="107" t="s">
        <v>557</v>
      </c>
      <c r="F106" s="110" t="s">
        <v>558</v>
      </c>
      <c r="G106" s="107" t="s">
        <v>559</v>
      </c>
      <c r="H106" s="111" t="s">
        <v>192</v>
      </c>
      <c r="I106" s="112" t="s">
        <v>560</v>
      </c>
      <c r="J106" s="113"/>
      <c r="K106" s="113">
        <f t="shared" si="1"/>
        <v>105</v>
      </c>
      <c r="L106" s="114">
        <v>8887413</v>
      </c>
      <c r="M106" s="114">
        <v>8887413</v>
      </c>
      <c r="N106" s="115" t="s">
        <v>1696</v>
      </c>
    </row>
    <row r="107" spans="1:14" s="105" customFormat="1" ht="24">
      <c r="A107" s="106">
        <v>106</v>
      </c>
      <c r="B107" s="107" t="s">
        <v>1697</v>
      </c>
      <c r="C107" s="107" t="s">
        <v>1698</v>
      </c>
      <c r="D107" s="108">
        <v>38443</v>
      </c>
      <c r="E107" s="107" t="s">
        <v>557</v>
      </c>
      <c r="F107" s="110" t="s">
        <v>558</v>
      </c>
      <c r="G107" s="107" t="s">
        <v>559</v>
      </c>
      <c r="H107" s="111" t="s">
        <v>192</v>
      </c>
      <c r="I107" s="112" t="s">
        <v>561</v>
      </c>
      <c r="J107" s="113"/>
      <c r="K107" s="113">
        <f t="shared" si="1"/>
        <v>106</v>
      </c>
      <c r="L107" s="114">
        <v>2331286</v>
      </c>
      <c r="M107" s="114">
        <v>2331286</v>
      </c>
      <c r="N107" s="115" t="s">
        <v>1696</v>
      </c>
    </row>
    <row r="108" spans="1:14" s="105" customFormat="1" ht="36">
      <c r="A108" s="106">
        <v>107</v>
      </c>
      <c r="B108" s="107" t="s">
        <v>1699</v>
      </c>
      <c r="C108" s="107" t="s">
        <v>1700</v>
      </c>
      <c r="D108" s="108">
        <v>38443</v>
      </c>
      <c r="E108" s="107" t="s">
        <v>557</v>
      </c>
      <c r="F108" s="110" t="s">
        <v>558</v>
      </c>
      <c r="G108" s="107" t="s">
        <v>559</v>
      </c>
      <c r="H108" s="111" t="s">
        <v>169</v>
      </c>
      <c r="I108" s="112" t="s">
        <v>562</v>
      </c>
      <c r="J108" s="113"/>
      <c r="K108" s="113">
        <f t="shared" si="1"/>
        <v>107</v>
      </c>
      <c r="L108" s="114">
        <v>9786800</v>
      </c>
      <c r="M108" s="114">
        <v>9786800</v>
      </c>
      <c r="N108" s="115" t="s">
        <v>1696</v>
      </c>
    </row>
    <row r="109" spans="1:14" s="105" customFormat="1" ht="24">
      <c r="A109" s="106">
        <v>108</v>
      </c>
      <c r="B109" s="107" t="s">
        <v>1701</v>
      </c>
      <c r="C109" s="107" t="s">
        <v>1702</v>
      </c>
      <c r="D109" s="108">
        <v>38443</v>
      </c>
      <c r="E109" s="107" t="s">
        <v>557</v>
      </c>
      <c r="F109" s="110" t="s">
        <v>558</v>
      </c>
      <c r="G109" s="107" t="s">
        <v>559</v>
      </c>
      <c r="H109" s="111" t="s">
        <v>169</v>
      </c>
      <c r="I109" s="112" t="s">
        <v>563</v>
      </c>
      <c r="J109" s="113"/>
      <c r="K109" s="113">
        <f t="shared" si="1"/>
        <v>108</v>
      </c>
      <c r="L109" s="114">
        <v>9237150</v>
      </c>
      <c r="M109" s="114">
        <v>9237150</v>
      </c>
      <c r="N109" s="115" t="s">
        <v>1696</v>
      </c>
    </row>
    <row r="110" spans="1:14" s="105" customFormat="1" ht="71.25" customHeight="1">
      <c r="A110" s="106">
        <v>109</v>
      </c>
      <c r="B110" s="107" t="s">
        <v>1703</v>
      </c>
      <c r="C110" s="107" t="s">
        <v>1704</v>
      </c>
      <c r="D110" s="108">
        <v>38443</v>
      </c>
      <c r="E110" s="107" t="s">
        <v>557</v>
      </c>
      <c r="F110" s="110" t="s">
        <v>558</v>
      </c>
      <c r="G110" s="107" t="s">
        <v>559</v>
      </c>
      <c r="H110" s="111" t="s">
        <v>158</v>
      </c>
      <c r="I110" s="112" t="s">
        <v>564</v>
      </c>
      <c r="J110" s="113"/>
      <c r="K110" s="113">
        <f t="shared" si="1"/>
        <v>109</v>
      </c>
      <c r="L110" s="114">
        <v>9724759</v>
      </c>
      <c r="M110" s="114">
        <v>9724759</v>
      </c>
      <c r="N110" s="115" t="s">
        <v>1696</v>
      </c>
    </row>
    <row r="111" spans="1:14" s="105" customFormat="1" ht="12">
      <c r="A111" s="106">
        <v>110</v>
      </c>
      <c r="B111" s="107" t="s">
        <v>1705</v>
      </c>
      <c r="C111" s="107" t="s">
        <v>1706</v>
      </c>
      <c r="D111" s="108">
        <v>38443</v>
      </c>
      <c r="E111" s="107" t="s">
        <v>557</v>
      </c>
      <c r="F111" s="110" t="s">
        <v>558</v>
      </c>
      <c r="G111" s="107" t="s">
        <v>559</v>
      </c>
      <c r="H111" s="111" t="s">
        <v>158</v>
      </c>
      <c r="I111" s="112" t="s">
        <v>565</v>
      </c>
      <c r="J111" s="113"/>
      <c r="K111" s="113">
        <f t="shared" si="1"/>
        <v>110</v>
      </c>
      <c r="L111" s="114">
        <v>2679270</v>
      </c>
      <c r="M111" s="114">
        <v>2679270</v>
      </c>
      <c r="N111" s="115" t="s">
        <v>1696</v>
      </c>
    </row>
    <row r="112" spans="1:14" s="105" customFormat="1" ht="24">
      <c r="A112" s="106">
        <v>111</v>
      </c>
      <c r="B112" s="107" t="s">
        <v>1707</v>
      </c>
      <c r="C112" s="107" t="s">
        <v>1708</v>
      </c>
      <c r="D112" s="108">
        <v>38443</v>
      </c>
      <c r="E112" s="107" t="s">
        <v>557</v>
      </c>
      <c r="F112" s="110" t="s">
        <v>558</v>
      </c>
      <c r="G112" s="107" t="s">
        <v>559</v>
      </c>
      <c r="H112" s="111" t="s">
        <v>158</v>
      </c>
      <c r="I112" s="112" t="s">
        <v>566</v>
      </c>
      <c r="J112" s="113"/>
      <c r="K112" s="113">
        <f t="shared" si="1"/>
        <v>111</v>
      </c>
      <c r="L112" s="114">
        <v>2894310.16</v>
      </c>
      <c r="M112" s="114">
        <v>2894310.16</v>
      </c>
      <c r="N112" s="115" t="s">
        <v>1696</v>
      </c>
    </row>
    <row r="113" spans="1:14" s="105" customFormat="1" ht="36">
      <c r="A113" s="106">
        <v>112</v>
      </c>
      <c r="B113" s="107" t="s">
        <v>1709</v>
      </c>
      <c r="C113" s="107" t="s">
        <v>1710</v>
      </c>
      <c r="D113" s="108">
        <v>38443</v>
      </c>
      <c r="E113" s="107" t="s">
        <v>567</v>
      </c>
      <c r="F113" s="110" t="s">
        <v>568</v>
      </c>
      <c r="G113" s="107" t="s">
        <v>569</v>
      </c>
      <c r="H113" s="111" t="s">
        <v>169</v>
      </c>
      <c r="I113" s="112" t="s">
        <v>1548</v>
      </c>
      <c r="J113" s="113"/>
      <c r="K113" s="113">
        <f t="shared" si="1"/>
        <v>112</v>
      </c>
      <c r="L113" s="114">
        <v>5634202</v>
      </c>
      <c r="M113" s="114">
        <v>5634202</v>
      </c>
      <c r="N113" s="115" t="s">
        <v>1618</v>
      </c>
    </row>
    <row r="114" spans="1:14" s="105" customFormat="1" ht="36">
      <c r="A114" s="106">
        <v>113</v>
      </c>
      <c r="B114" s="107" t="s">
        <v>1619</v>
      </c>
      <c r="C114" s="107" t="s">
        <v>1620</v>
      </c>
      <c r="D114" s="108">
        <v>38443</v>
      </c>
      <c r="E114" s="107" t="s">
        <v>1368</v>
      </c>
      <c r="F114" s="110" t="s">
        <v>1343</v>
      </c>
      <c r="G114" s="107" t="s">
        <v>1549</v>
      </c>
      <c r="H114" s="111" t="s">
        <v>169</v>
      </c>
      <c r="I114" s="112" t="s">
        <v>1550</v>
      </c>
      <c r="J114" s="113"/>
      <c r="K114" s="113">
        <f t="shared" si="1"/>
        <v>113</v>
      </c>
      <c r="L114" s="114">
        <v>1753999</v>
      </c>
      <c r="M114" s="114">
        <v>1753999</v>
      </c>
      <c r="N114" s="115" t="s">
        <v>1621</v>
      </c>
    </row>
    <row r="115" spans="1:14" s="105" customFormat="1" ht="48">
      <c r="A115" s="106">
        <v>114</v>
      </c>
      <c r="B115" s="107" t="s">
        <v>1622</v>
      </c>
      <c r="C115" s="107" t="s">
        <v>1623</v>
      </c>
      <c r="D115" s="108">
        <v>38443</v>
      </c>
      <c r="E115" s="130" t="s">
        <v>227</v>
      </c>
      <c r="F115" s="110" t="s">
        <v>247</v>
      </c>
      <c r="G115" s="110" t="s">
        <v>1551</v>
      </c>
      <c r="H115" s="111" t="s">
        <v>192</v>
      </c>
      <c r="I115" s="112" t="s">
        <v>1552</v>
      </c>
      <c r="J115" s="113"/>
      <c r="K115" s="113">
        <f t="shared" si="1"/>
        <v>114</v>
      </c>
      <c r="L115" s="114">
        <v>1331029.01</v>
      </c>
      <c r="M115" s="114">
        <v>1331029.01</v>
      </c>
      <c r="N115" s="115" t="s">
        <v>1624</v>
      </c>
    </row>
    <row r="116" spans="1:14" s="105" customFormat="1" ht="24">
      <c r="A116" s="106">
        <v>115</v>
      </c>
      <c r="B116" s="107" t="s">
        <v>1625</v>
      </c>
      <c r="C116" s="107" t="s">
        <v>1626</v>
      </c>
      <c r="D116" s="108">
        <v>38443</v>
      </c>
      <c r="E116" s="107" t="s">
        <v>1553</v>
      </c>
      <c r="F116" s="110" t="s">
        <v>1554</v>
      </c>
      <c r="G116" s="107" t="s">
        <v>1555</v>
      </c>
      <c r="H116" s="111" t="s">
        <v>192</v>
      </c>
      <c r="I116" s="112" t="s">
        <v>1556</v>
      </c>
      <c r="J116" s="113"/>
      <c r="K116" s="113">
        <f t="shared" si="1"/>
        <v>115</v>
      </c>
      <c r="L116" s="131">
        <v>4463200</v>
      </c>
      <c r="M116" s="131">
        <v>4463200</v>
      </c>
      <c r="N116" s="115" t="s">
        <v>1627</v>
      </c>
    </row>
    <row r="117" spans="1:14" s="105" customFormat="1" ht="48">
      <c r="A117" s="106">
        <v>116</v>
      </c>
      <c r="B117" s="107" t="s">
        <v>1628</v>
      </c>
      <c r="C117" s="107" t="s">
        <v>1629</v>
      </c>
      <c r="D117" s="108">
        <v>38443</v>
      </c>
      <c r="E117" s="107" t="s">
        <v>1557</v>
      </c>
      <c r="F117" s="110" t="s">
        <v>247</v>
      </c>
      <c r="G117" s="107" t="s">
        <v>1558</v>
      </c>
      <c r="H117" s="111" t="s">
        <v>192</v>
      </c>
      <c r="I117" s="112" t="s">
        <v>1559</v>
      </c>
      <c r="J117" s="113"/>
      <c r="K117" s="113">
        <f t="shared" si="1"/>
        <v>116</v>
      </c>
      <c r="L117" s="114">
        <v>667906.59</v>
      </c>
      <c r="M117" s="114">
        <v>667906.59</v>
      </c>
      <c r="N117" s="115" t="s">
        <v>1630</v>
      </c>
    </row>
    <row r="118" spans="1:14" s="105" customFormat="1" ht="36">
      <c r="A118" s="106">
        <v>117</v>
      </c>
      <c r="B118" s="107" t="s">
        <v>1632</v>
      </c>
      <c r="C118" s="107" t="s">
        <v>1633</v>
      </c>
      <c r="D118" s="108">
        <v>38443</v>
      </c>
      <c r="E118" s="107" t="s">
        <v>1396</v>
      </c>
      <c r="F118" s="110" t="s">
        <v>1397</v>
      </c>
      <c r="G118" s="107" t="s">
        <v>1560</v>
      </c>
      <c r="H118" s="111" t="s">
        <v>163</v>
      </c>
      <c r="I118" s="112" t="s">
        <v>1561</v>
      </c>
      <c r="J118" s="113"/>
      <c r="K118" s="113">
        <f t="shared" si="1"/>
        <v>117</v>
      </c>
      <c r="L118" s="114">
        <v>1220400</v>
      </c>
      <c r="M118" s="114">
        <v>1220400</v>
      </c>
      <c r="N118" s="115" t="s">
        <v>1634</v>
      </c>
    </row>
    <row r="119" spans="1:14" s="105" customFormat="1" ht="36">
      <c r="A119" s="106">
        <v>118</v>
      </c>
      <c r="B119" s="107" t="s">
        <v>1635</v>
      </c>
      <c r="C119" s="107" t="s">
        <v>1636</v>
      </c>
      <c r="D119" s="108">
        <v>38443</v>
      </c>
      <c r="E119" s="107" t="s">
        <v>1562</v>
      </c>
      <c r="F119" s="110" t="s">
        <v>180</v>
      </c>
      <c r="G119" s="107" t="s">
        <v>1563</v>
      </c>
      <c r="H119" s="111" t="s">
        <v>192</v>
      </c>
      <c r="I119" s="112" t="s">
        <v>1564</v>
      </c>
      <c r="J119" s="113"/>
      <c r="K119" s="113">
        <f t="shared" si="1"/>
        <v>118</v>
      </c>
      <c r="L119" s="114">
        <v>8437003</v>
      </c>
      <c r="M119" s="114">
        <v>8437003</v>
      </c>
      <c r="N119" s="115" t="s">
        <v>1637</v>
      </c>
    </row>
    <row r="120" spans="1:14" s="105" customFormat="1" ht="12">
      <c r="A120" s="106">
        <v>119</v>
      </c>
      <c r="B120" s="107" t="s">
        <v>1638</v>
      </c>
      <c r="C120" s="107" t="s">
        <v>1639</v>
      </c>
      <c r="D120" s="108">
        <v>38443</v>
      </c>
      <c r="E120" s="107" t="s">
        <v>504</v>
      </c>
      <c r="F120" s="110" t="s">
        <v>240</v>
      </c>
      <c r="G120" s="107" t="s">
        <v>1565</v>
      </c>
      <c r="H120" s="111" t="s">
        <v>158</v>
      </c>
      <c r="I120" s="112" t="s">
        <v>1566</v>
      </c>
      <c r="J120" s="113"/>
      <c r="K120" s="113">
        <f t="shared" si="1"/>
        <v>119</v>
      </c>
      <c r="L120" s="114">
        <v>2679600</v>
      </c>
      <c r="M120" s="114">
        <v>2679600</v>
      </c>
      <c r="N120" s="115" t="s">
        <v>1640</v>
      </c>
    </row>
    <row r="121" spans="1:14" s="105" customFormat="1" ht="12">
      <c r="A121" s="106">
        <v>120</v>
      </c>
      <c r="B121" s="107" t="s">
        <v>1641</v>
      </c>
      <c r="C121" s="107" t="s">
        <v>1642</v>
      </c>
      <c r="D121" s="108">
        <v>38443</v>
      </c>
      <c r="E121" s="107" t="s">
        <v>504</v>
      </c>
      <c r="F121" s="110" t="s">
        <v>240</v>
      </c>
      <c r="G121" s="107" t="s">
        <v>1565</v>
      </c>
      <c r="H121" s="111" t="s">
        <v>169</v>
      </c>
      <c r="I121" s="112" t="s">
        <v>1567</v>
      </c>
      <c r="J121" s="113"/>
      <c r="K121" s="113">
        <f t="shared" si="1"/>
        <v>120</v>
      </c>
      <c r="L121" s="114">
        <v>2160000</v>
      </c>
      <c r="M121" s="114">
        <v>2160000</v>
      </c>
      <c r="N121" s="115" t="s">
        <v>1640</v>
      </c>
    </row>
    <row r="122" spans="1:14" s="105" customFormat="1" ht="24">
      <c r="A122" s="106">
        <v>121</v>
      </c>
      <c r="B122" s="107" t="s">
        <v>1643</v>
      </c>
      <c r="C122" s="107" t="s">
        <v>1644</v>
      </c>
      <c r="D122" s="108">
        <v>38443</v>
      </c>
      <c r="E122" s="107" t="s">
        <v>1568</v>
      </c>
      <c r="F122" s="110" t="s">
        <v>1569</v>
      </c>
      <c r="G122" s="107" t="s">
        <v>1570</v>
      </c>
      <c r="H122" s="111" t="s">
        <v>192</v>
      </c>
      <c r="I122" s="112" t="s">
        <v>1571</v>
      </c>
      <c r="J122" s="113"/>
      <c r="K122" s="113">
        <f t="shared" si="1"/>
        <v>121</v>
      </c>
      <c r="L122" s="114">
        <v>1123900</v>
      </c>
      <c r="M122" s="114">
        <v>1123900</v>
      </c>
      <c r="N122" s="115" t="s">
        <v>1645</v>
      </c>
    </row>
    <row r="123" spans="1:14" s="105" customFormat="1" ht="36">
      <c r="A123" s="106">
        <v>122</v>
      </c>
      <c r="B123" s="107" t="s">
        <v>1646</v>
      </c>
      <c r="C123" s="107" t="s">
        <v>1647</v>
      </c>
      <c r="D123" s="108">
        <v>38443</v>
      </c>
      <c r="E123" s="107" t="s">
        <v>1572</v>
      </c>
      <c r="F123" s="110" t="s">
        <v>529</v>
      </c>
      <c r="G123" s="107" t="s">
        <v>1573</v>
      </c>
      <c r="H123" s="111" t="s">
        <v>169</v>
      </c>
      <c r="I123" s="112" t="s">
        <v>1574</v>
      </c>
      <c r="J123" s="113"/>
      <c r="K123" s="113">
        <f t="shared" si="1"/>
        <v>122</v>
      </c>
      <c r="L123" s="114">
        <v>2967028</v>
      </c>
      <c r="M123" s="114">
        <v>2967028</v>
      </c>
      <c r="N123" s="115" t="s">
        <v>1648</v>
      </c>
    </row>
    <row r="124" spans="1:14" s="105" customFormat="1" ht="24">
      <c r="A124" s="106">
        <v>123</v>
      </c>
      <c r="B124" s="107" t="s">
        <v>1649</v>
      </c>
      <c r="C124" s="107" t="s">
        <v>1650</v>
      </c>
      <c r="D124" s="108">
        <v>38443</v>
      </c>
      <c r="E124" s="107" t="s">
        <v>288</v>
      </c>
      <c r="F124" s="110" t="s">
        <v>289</v>
      </c>
      <c r="G124" s="110" t="s">
        <v>1575</v>
      </c>
      <c r="H124" s="111" t="s">
        <v>169</v>
      </c>
      <c r="I124" s="112" t="s">
        <v>1576</v>
      </c>
      <c r="J124" s="113"/>
      <c r="K124" s="113">
        <f t="shared" si="1"/>
        <v>123</v>
      </c>
      <c r="L124" s="114">
        <v>1604698</v>
      </c>
      <c r="M124" s="114">
        <v>1604698</v>
      </c>
      <c r="N124" s="115" t="s">
        <v>1651</v>
      </c>
    </row>
    <row r="125" spans="1:14" s="105" customFormat="1" ht="24">
      <c r="A125" s="106">
        <v>124</v>
      </c>
      <c r="B125" s="107" t="s">
        <v>1652</v>
      </c>
      <c r="C125" s="107" t="s">
        <v>1653</v>
      </c>
      <c r="D125" s="108">
        <v>38443</v>
      </c>
      <c r="E125" s="130" t="s">
        <v>1577</v>
      </c>
      <c r="F125" s="110" t="s">
        <v>1578</v>
      </c>
      <c r="G125" s="107" t="s">
        <v>1579</v>
      </c>
      <c r="H125" s="111" t="s">
        <v>163</v>
      </c>
      <c r="I125" s="112" t="s">
        <v>1580</v>
      </c>
      <c r="J125" s="113"/>
      <c r="K125" s="113">
        <f t="shared" si="1"/>
        <v>124</v>
      </c>
      <c r="L125" s="114">
        <v>1549000</v>
      </c>
      <c r="M125" s="114">
        <v>1549000</v>
      </c>
      <c r="N125" s="115" t="s">
        <v>1654</v>
      </c>
    </row>
    <row r="126" spans="1:14" s="105" customFormat="1" ht="36">
      <c r="A126" s="106">
        <v>125</v>
      </c>
      <c r="B126" s="107" t="s">
        <v>1655</v>
      </c>
      <c r="C126" s="107" t="s">
        <v>1656</v>
      </c>
      <c r="D126" s="108">
        <v>38443</v>
      </c>
      <c r="E126" s="107" t="s">
        <v>1581</v>
      </c>
      <c r="F126" s="110" t="s">
        <v>1582</v>
      </c>
      <c r="G126" s="107" t="s">
        <v>1583</v>
      </c>
      <c r="H126" s="111" t="s">
        <v>169</v>
      </c>
      <c r="I126" s="112" t="s">
        <v>1584</v>
      </c>
      <c r="J126" s="113"/>
      <c r="K126" s="113">
        <f t="shared" si="1"/>
        <v>125</v>
      </c>
      <c r="L126" s="131">
        <v>2521200</v>
      </c>
      <c r="M126" s="131">
        <v>2521200</v>
      </c>
      <c r="N126" s="115" t="s">
        <v>1657</v>
      </c>
    </row>
    <row r="127" spans="1:14" s="105" customFormat="1" ht="60">
      <c r="A127" s="106">
        <v>126</v>
      </c>
      <c r="B127" s="107" t="s">
        <v>1658</v>
      </c>
      <c r="C127" s="107" t="s">
        <v>1659</v>
      </c>
      <c r="D127" s="108">
        <v>38443</v>
      </c>
      <c r="E127" s="107" t="s">
        <v>1585</v>
      </c>
      <c r="F127" s="110" t="s">
        <v>1586</v>
      </c>
      <c r="G127" s="107" t="s">
        <v>1587</v>
      </c>
      <c r="H127" s="117" t="s">
        <v>158</v>
      </c>
      <c r="I127" s="112" t="s">
        <v>1588</v>
      </c>
      <c r="J127" s="113"/>
      <c r="K127" s="113">
        <f t="shared" si="1"/>
        <v>126</v>
      </c>
      <c r="L127" s="114">
        <v>2943984</v>
      </c>
      <c r="M127" s="116">
        <v>0</v>
      </c>
      <c r="N127" s="115" t="s">
        <v>1660</v>
      </c>
    </row>
    <row r="128" spans="1:14" s="105" customFormat="1" ht="24">
      <c r="A128" s="106">
        <v>127</v>
      </c>
      <c r="B128" s="107" t="s">
        <v>1661</v>
      </c>
      <c r="C128" s="107" t="s">
        <v>1662</v>
      </c>
      <c r="D128" s="108">
        <v>38443</v>
      </c>
      <c r="E128" s="107" t="s">
        <v>1589</v>
      </c>
      <c r="F128" s="110" t="s">
        <v>1590</v>
      </c>
      <c r="G128" s="110" t="s">
        <v>1591</v>
      </c>
      <c r="H128" s="111" t="s">
        <v>192</v>
      </c>
      <c r="I128" s="112" t="s">
        <v>1592</v>
      </c>
      <c r="J128" s="113"/>
      <c r="K128" s="113">
        <f t="shared" si="1"/>
        <v>127</v>
      </c>
      <c r="L128" s="114">
        <v>9980100</v>
      </c>
      <c r="M128" s="114">
        <v>9980100</v>
      </c>
      <c r="N128" s="115" t="s">
        <v>1663</v>
      </c>
    </row>
    <row r="129" spans="1:14" s="105" customFormat="1" ht="36">
      <c r="A129" s="106">
        <v>128</v>
      </c>
      <c r="B129" s="107" t="s">
        <v>1664</v>
      </c>
      <c r="C129" s="107" t="s">
        <v>1665</v>
      </c>
      <c r="D129" s="108">
        <v>38443</v>
      </c>
      <c r="E129" s="107" t="s">
        <v>1593</v>
      </c>
      <c r="F129" s="110" t="s">
        <v>1594</v>
      </c>
      <c r="G129" s="110" t="s">
        <v>1595</v>
      </c>
      <c r="H129" s="111" t="s">
        <v>169</v>
      </c>
      <c r="I129" s="112" t="s">
        <v>1596</v>
      </c>
      <c r="J129" s="113"/>
      <c r="K129" s="113">
        <f t="shared" si="1"/>
        <v>128</v>
      </c>
      <c r="L129" s="114">
        <v>9976600</v>
      </c>
      <c r="M129" s="114">
        <v>9976600</v>
      </c>
      <c r="N129" s="115" t="s">
        <v>1737</v>
      </c>
    </row>
    <row r="130" spans="1:14" s="105" customFormat="1" ht="36">
      <c r="A130" s="106">
        <v>129</v>
      </c>
      <c r="B130" s="107" t="s">
        <v>1738</v>
      </c>
      <c r="C130" s="107" t="s">
        <v>1739</v>
      </c>
      <c r="D130" s="108">
        <v>38443</v>
      </c>
      <c r="E130" s="107" t="s">
        <v>1593</v>
      </c>
      <c r="F130" s="110" t="s">
        <v>1594</v>
      </c>
      <c r="G130" s="110" t="s">
        <v>1595</v>
      </c>
      <c r="H130" s="111" t="s">
        <v>169</v>
      </c>
      <c r="I130" s="112" t="s">
        <v>1597</v>
      </c>
      <c r="J130" s="113"/>
      <c r="K130" s="113">
        <f t="shared" si="1"/>
        <v>129</v>
      </c>
      <c r="L130" s="114">
        <v>9067750</v>
      </c>
      <c r="M130" s="114">
        <v>9067750</v>
      </c>
      <c r="N130" s="115" t="s">
        <v>1737</v>
      </c>
    </row>
    <row r="131" spans="1:14" s="105" customFormat="1" ht="36">
      <c r="A131" s="106">
        <v>130</v>
      </c>
      <c r="B131" s="107" t="s">
        <v>1740</v>
      </c>
      <c r="C131" s="107" t="s">
        <v>1741</v>
      </c>
      <c r="D131" s="108">
        <v>38443</v>
      </c>
      <c r="E131" s="107" t="s">
        <v>1593</v>
      </c>
      <c r="F131" s="110" t="s">
        <v>1594</v>
      </c>
      <c r="G131" s="110" t="s">
        <v>1595</v>
      </c>
      <c r="H131" s="111" t="s">
        <v>169</v>
      </c>
      <c r="I131" s="112" t="s">
        <v>1598</v>
      </c>
      <c r="J131" s="113"/>
      <c r="K131" s="113">
        <f t="shared" si="1"/>
        <v>130</v>
      </c>
      <c r="L131" s="114">
        <v>6849900</v>
      </c>
      <c r="M131" s="114">
        <v>6849900</v>
      </c>
      <c r="N131" s="115" t="s">
        <v>1742</v>
      </c>
    </row>
    <row r="132" spans="1:14" s="105" customFormat="1" ht="27" customHeight="1">
      <c r="A132" s="106">
        <v>131</v>
      </c>
      <c r="B132" s="107" t="s">
        <v>1743</v>
      </c>
      <c r="C132" s="107" t="s">
        <v>1744</v>
      </c>
      <c r="D132" s="108">
        <v>38443</v>
      </c>
      <c r="E132" s="107" t="s">
        <v>1599</v>
      </c>
      <c r="F132" s="110" t="s">
        <v>1600</v>
      </c>
      <c r="G132" s="110" t="s">
        <v>1601</v>
      </c>
      <c r="H132" s="111" t="s">
        <v>158</v>
      </c>
      <c r="I132" s="112" t="s">
        <v>1602</v>
      </c>
      <c r="J132" s="113"/>
      <c r="K132" s="113">
        <f t="shared" si="1"/>
        <v>131</v>
      </c>
      <c r="L132" s="114">
        <v>1318174.58</v>
      </c>
      <c r="M132" s="114">
        <v>1318174.58</v>
      </c>
      <c r="N132" s="115" t="s">
        <v>1745</v>
      </c>
    </row>
    <row r="133" spans="1:14" s="105" customFormat="1" ht="24">
      <c r="A133" s="106">
        <v>132</v>
      </c>
      <c r="B133" s="107" t="s">
        <v>1747</v>
      </c>
      <c r="C133" s="107" t="s">
        <v>1748</v>
      </c>
      <c r="D133" s="108">
        <v>38443</v>
      </c>
      <c r="E133" s="107" t="s">
        <v>1603</v>
      </c>
      <c r="F133" s="110" t="s">
        <v>1604</v>
      </c>
      <c r="G133" s="107" t="s">
        <v>1605</v>
      </c>
      <c r="H133" s="111" t="s">
        <v>169</v>
      </c>
      <c r="I133" s="112" t="s">
        <v>1606</v>
      </c>
      <c r="J133" s="113"/>
      <c r="K133" s="113">
        <f aca="true" t="shared" si="2" ref="K133:K196">SUBTOTAL(9,A133:B133)</f>
        <v>132</v>
      </c>
      <c r="L133" s="114">
        <v>7779060</v>
      </c>
      <c r="M133" s="114">
        <v>7779060</v>
      </c>
      <c r="N133" s="115" t="s">
        <v>1749</v>
      </c>
    </row>
    <row r="134" spans="1:14" s="105" customFormat="1" ht="24">
      <c r="A134" s="106">
        <v>133</v>
      </c>
      <c r="B134" s="107" t="s">
        <v>1750</v>
      </c>
      <c r="C134" s="107" t="s">
        <v>1751</v>
      </c>
      <c r="D134" s="108">
        <v>38443</v>
      </c>
      <c r="E134" s="107" t="s">
        <v>1607</v>
      </c>
      <c r="F134" s="110" t="s">
        <v>1384</v>
      </c>
      <c r="G134" s="107" t="s">
        <v>1608</v>
      </c>
      <c r="H134" s="111" t="s">
        <v>169</v>
      </c>
      <c r="I134" s="112" t="s">
        <v>1609</v>
      </c>
      <c r="J134" s="113"/>
      <c r="K134" s="113">
        <f t="shared" si="2"/>
        <v>133</v>
      </c>
      <c r="L134" s="114">
        <v>4100620</v>
      </c>
      <c r="M134" s="114">
        <v>4100620</v>
      </c>
      <c r="N134" s="115" t="s">
        <v>1752</v>
      </c>
    </row>
    <row r="135" spans="1:14" s="105" customFormat="1" ht="46.5" customHeight="1">
      <c r="A135" s="106">
        <v>134</v>
      </c>
      <c r="B135" s="107" t="s">
        <v>1754</v>
      </c>
      <c r="C135" s="107" t="s">
        <v>1755</v>
      </c>
      <c r="D135" s="108">
        <v>38443</v>
      </c>
      <c r="E135" s="137" t="s">
        <v>1610</v>
      </c>
      <c r="F135" s="110" t="s">
        <v>1338</v>
      </c>
      <c r="G135" s="107" t="s">
        <v>1611</v>
      </c>
      <c r="H135" s="111" t="s">
        <v>192</v>
      </c>
      <c r="I135" s="112" t="s">
        <v>1612</v>
      </c>
      <c r="J135" s="113"/>
      <c r="K135" s="113">
        <f t="shared" si="2"/>
        <v>134</v>
      </c>
      <c r="L135" s="114">
        <v>1212900</v>
      </c>
      <c r="M135" s="114">
        <v>1212900</v>
      </c>
      <c r="N135" s="115" t="s">
        <v>1756</v>
      </c>
    </row>
    <row r="136" spans="1:14" s="105" customFormat="1" ht="36">
      <c r="A136" s="106">
        <v>135</v>
      </c>
      <c r="B136" s="107" t="s">
        <v>1757</v>
      </c>
      <c r="C136" s="107" t="s">
        <v>1758</v>
      </c>
      <c r="D136" s="108">
        <v>38443</v>
      </c>
      <c r="E136" s="107" t="s">
        <v>1613</v>
      </c>
      <c r="F136" s="110" t="s">
        <v>1614</v>
      </c>
      <c r="G136" s="107" t="s">
        <v>1615</v>
      </c>
      <c r="H136" s="111" t="s">
        <v>192</v>
      </c>
      <c r="I136" s="112" t="s">
        <v>1616</v>
      </c>
      <c r="J136" s="113"/>
      <c r="K136" s="113">
        <f t="shared" si="2"/>
        <v>135</v>
      </c>
      <c r="L136" s="114">
        <v>2712250</v>
      </c>
      <c r="M136" s="114">
        <v>2712250</v>
      </c>
      <c r="N136" s="115" t="s">
        <v>1759</v>
      </c>
    </row>
    <row r="137" spans="1:14" s="105" customFormat="1" ht="24">
      <c r="A137" s="106">
        <v>136</v>
      </c>
      <c r="B137" s="107" t="s">
        <v>1760</v>
      </c>
      <c r="C137" s="107" t="s">
        <v>1761</v>
      </c>
      <c r="D137" s="108">
        <v>38443</v>
      </c>
      <c r="E137" s="107" t="s">
        <v>1337</v>
      </c>
      <c r="F137" s="110" t="s">
        <v>1338</v>
      </c>
      <c r="G137" s="107" t="s">
        <v>1617</v>
      </c>
      <c r="H137" s="117" t="s">
        <v>169</v>
      </c>
      <c r="I137" s="112" t="s">
        <v>1487</v>
      </c>
      <c r="J137" s="113"/>
      <c r="K137" s="113">
        <f t="shared" si="2"/>
        <v>136</v>
      </c>
      <c r="L137" s="114">
        <v>1726540</v>
      </c>
      <c r="M137" s="114">
        <v>1726540</v>
      </c>
      <c r="N137" s="115" t="s">
        <v>1762</v>
      </c>
    </row>
    <row r="138" spans="1:14" s="105" customFormat="1" ht="72.75" customHeight="1">
      <c r="A138" s="106">
        <v>137</v>
      </c>
      <c r="B138" s="107" t="s">
        <v>1763</v>
      </c>
      <c r="C138" s="107" t="s">
        <v>1764</v>
      </c>
      <c r="D138" s="108">
        <v>38443</v>
      </c>
      <c r="E138" s="107" t="s">
        <v>1488</v>
      </c>
      <c r="F138" s="110" t="s">
        <v>1338</v>
      </c>
      <c r="G138" s="110" t="s">
        <v>1489</v>
      </c>
      <c r="H138" s="111" t="s">
        <v>158</v>
      </c>
      <c r="I138" s="112" t="s">
        <v>1490</v>
      </c>
      <c r="J138" s="113"/>
      <c r="K138" s="113">
        <f t="shared" si="2"/>
        <v>137</v>
      </c>
      <c r="L138" s="114">
        <v>517017.5</v>
      </c>
      <c r="M138" s="114">
        <v>517017.5</v>
      </c>
      <c r="N138" s="115" t="s">
        <v>1765</v>
      </c>
    </row>
    <row r="139" spans="1:14" s="105" customFormat="1" ht="25.5" customHeight="1">
      <c r="A139" s="106">
        <v>138</v>
      </c>
      <c r="B139" s="107" t="s">
        <v>1767</v>
      </c>
      <c r="C139" s="107" t="s">
        <v>1768</v>
      </c>
      <c r="D139" s="108">
        <v>38443</v>
      </c>
      <c r="E139" s="107" t="s">
        <v>1491</v>
      </c>
      <c r="F139" s="110" t="s">
        <v>1372</v>
      </c>
      <c r="G139" s="110" t="s">
        <v>1492</v>
      </c>
      <c r="H139" s="111" t="s">
        <v>192</v>
      </c>
      <c r="I139" s="112" t="s">
        <v>1493</v>
      </c>
      <c r="J139" s="135" t="s">
        <v>1494</v>
      </c>
      <c r="K139" s="113">
        <f t="shared" si="2"/>
        <v>138</v>
      </c>
      <c r="L139" s="138"/>
      <c r="M139" s="138"/>
      <c r="N139" s="115" t="s">
        <v>1769</v>
      </c>
    </row>
    <row r="140" spans="1:14" s="105" customFormat="1" ht="36.75" customHeight="1">
      <c r="A140" s="106">
        <v>139</v>
      </c>
      <c r="B140" s="107" t="s">
        <v>1770</v>
      </c>
      <c r="C140" s="107" t="s">
        <v>1771</v>
      </c>
      <c r="D140" s="108">
        <v>38443</v>
      </c>
      <c r="E140" s="107" t="s">
        <v>1396</v>
      </c>
      <c r="F140" s="110" t="s">
        <v>1397</v>
      </c>
      <c r="G140" s="110" t="s">
        <v>1495</v>
      </c>
      <c r="H140" s="111" t="s">
        <v>192</v>
      </c>
      <c r="I140" s="112" t="s">
        <v>1496</v>
      </c>
      <c r="J140" s="113"/>
      <c r="K140" s="113">
        <f t="shared" si="2"/>
        <v>139</v>
      </c>
      <c r="L140" s="114">
        <v>2296250</v>
      </c>
      <c r="M140" s="114">
        <v>2296250</v>
      </c>
      <c r="N140" s="115" t="s">
        <v>1772</v>
      </c>
    </row>
    <row r="141" spans="1:14" s="105" customFormat="1" ht="48">
      <c r="A141" s="106">
        <v>140</v>
      </c>
      <c r="B141" s="107" t="s">
        <v>1773</v>
      </c>
      <c r="C141" s="107" t="s">
        <v>1774</v>
      </c>
      <c r="D141" s="108">
        <v>38443</v>
      </c>
      <c r="E141" s="107" t="s">
        <v>1396</v>
      </c>
      <c r="F141" s="110" t="s">
        <v>1397</v>
      </c>
      <c r="G141" s="110" t="s">
        <v>1497</v>
      </c>
      <c r="H141" s="111" t="s">
        <v>163</v>
      </c>
      <c r="I141" s="112" t="s">
        <v>1498</v>
      </c>
      <c r="J141" s="113"/>
      <c r="K141" s="113">
        <f t="shared" si="2"/>
        <v>140</v>
      </c>
      <c r="L141" s="114">
        <v>5945635</v>
      </c>
      <c r="M141" s="114">
        <v>5945635</v>
      </c>
      <c r="N141" s="115" t="s">
        <v>1775</v>
      </c>
    </row>
    <row r="142" spans="1:14" s="105" customFormat="1" ht="36">
      <c r="A142" s="106">
        <v>141</v>
      </c>
      <c r="B142" s="107" t="s">
        <v>1776</v>
      </c>
      <c r="C142" s="107" t="s">
        <v>1777</v>
      </c>
      <c r="D142" s="108">
        <v>38443</v>
      </c>
      <c r="E142" s="107" t="s">
        <v>1396</v>
      </c>
      <c r="F142" s="110" t="s">
        <v>1397</v>
      </c>
      <c r="G142" s="110" t="s">
        <v>1497</v>
      </c>
      <c r="H142" s="111" t="s">
        <v>169</v>
      </c>
      <c r="I142" s="112" t="s">
        <v>1499</v>
      </c>
      <c r="J142" s="113"/>
      <c r="K142" s="113">
        <f t="shared" si="2"/>
        <v>141</v>
      </c>
      <c r="L142" s="114">
        <v>8384297.8</v>
      </c>
      <c r="M142" s="114">
        <v>8384297.8</v>
      </c>
      <c r="N142" s="115" t="s">
        <v>1778</v>
      </c>
    </row>
    <row r="143" spans="1:14" s="105" customFormat="1" ht="12">
      <c r="A143" s="106">
        <v>142</v>
      </c>
      <c r="B143" s="107" t="s">
        <v>1779</v>
      </c>
      <c r="C143" s="107" t="s">
        <v>1780</v>
      </c>
      <c r="D143" s="108">
        <v>38443</v>
      </c>
      <c r="E143" s="107" t="s">
        <v>1500</v>
      </c>
      <c r="F143" s="110" t="s">
        <v>1501</v>
      </c>
      <c r="G143" s="110" t="s">
        <v>1502</v>
      </c>
      <c r="H143" s="111" t="s">
        <v>192</v>
      </c>
      <c r="I143" s="112" t="s">
        <v>1503</v>
      </c>
      <c r="J143" s="113"/>
      <c r="K143" s="113">
        <f t="shared" si="2"/>
        <v>142</v>
      </c>
      <c r="L143" s="114">
        <v>9834410</v>
      </c>
      <c r="M143" s="114">
        <v>9834410</v>
      </c>
      <c r="N143" s="115" t="s">
        <v>1781</v>
      </c>
    </row>
    <row r="144" spans="1:14" s="105" customFormat="1" ht="61.5" customHeight="1">
      <c r="A144" s="106">
        <v>143</v>
      </c>
      <c r="B144" s="107" t="s">
        <v>1782</v>
      </c>
      <c r="C144" s="107" t="s">
        <v>1783</v>
      </c>
      <c r="D144" s="108">
        <v>38443</v>
      </c>
      <c r="E144" s="107" t="s">
        <v>1504</v>
      </c>
      <c r="F144" s="110" t="s">
        <v>1501</v>
      </c>
      <c r="G144" s="110" t="s">
        <v>1502</v>
      </c>
      <c r="H144" s="111" t="s">
        <v>169</v>
      </c>
      <c r="I144" s="112" t="s">
        <v>1505</v>
      </c>
      <c r="J144" s="113"/>
      <c r="K144" s="113">
        <f t="shared" si="2"/>
        <v>143</v>
      </c>
      <c r="L144" s="114">
        <v>10562579.6</v>
      </c>
      <c r="M144" s="114">
        <v>10562579.6</v>
      </c>
      <c r="N144" s="115" t="s">
        <v>1784</v>
      </c>
    </row>
    <row r="145" spans="1:14" s="105" customFormat="1" ht="41.25" customHeight="1">
      <c r="A145" s="106">
        <v>144</v>
      </c>
      <c r="B145" s="107" t="s">
        <v>1785</v>
      </c>
      <c r="C145" s="107" t="s">
        <v>1786</v>
      </c>
      <c r="D145" s="108">
        <v>38443</v>
      </c>
      <c r="E145" s="107" t="s">
        <v>1392</v>
      </c>
      <c r="F145" s="110" t="s">
        <v>1353</v>
      </c>
      <c r="G145" s="110" t="s">
        <v>1506</v>
      </c>
      <c r="H145" s="111" t="s">
        <v>163</v>
      </c>
      <c r="I145" s="112" t="s">
        <v>1507</v>
      </c>
      <c r="J145" s="113"/>
      <c r="K145" s="113">
        <f t="shared" si="2"/>
        <v>144</v>
      </c>
      <c r="L145" s="114">
        <v>2427160</v>
      </c>
      <c r="M145" s="114">
        <v>2427160</v>
      </c>
      <c r="N145" s="115" t="s">
        <v>1787</v>
      </c>
    </row>
    <row r="146" spans="1:14" s="105" customFormat="1" ht="36">
      <c r="A146" s="106">
        <v>145</v>
      </c>
      <c r="B146" s="107" t="s">
        <v>1789</v>
      </c>
      <c r="C146" s="107" t="s">
        <v>1790</v>
      </c>
      <c r="D146" s="108">
        <v>38443</v>
      </c>
      <c r="E146" s="107" t="s">
        <v>1508</v>
      </c>
      <c r="F146" s="110" t="s">
        <v>1509</v>
      </c>
      <c r="G146" s="110" t="s">
        <v>1510</v>
      </c>
      <c r="H146" s="117" t="s">
        <v>169</v>
      </c>
      <c r="I146" s="118" t="s">
        <v>1511</v>
      </c>
      <c r="J146" s="113"/>
      <c r="K146" s="113">
        <f t="shared" si="2"/>
        <v>145</v>
      </c>
      <c r="L146" s="114">
        <v>1035240</v>
      </c>
      <c r="M146" s="114">
        <v>1035240</v>
      </c>
      <c r="N146" s="115" t="s">
        <v>1791</v>
      </c>
    </row>
    <row r="147" spans="1:14" s="105" customFormat="1" ht="24">
      <c r="A147" s="106">
        <v>146</v>
      </c>
      <c r="B147" s="107" t="s">
        <v>1792</v>
      </c>
      <c r="C147" s="107" t="s">
        <v>1793</v>
      </c>
      <c r="D147" s="108">
        <v>38443</v>
      </c>
      <c r="E147" s="107" t="s">
        <v>1512</v>
      </c>
      <c r="F147" s="110" t="s">
        <v>1513</v>
      </c>
      <c r="G147" s="110" t="s">
        <v>1514</v>
      </c>
      <c r="H147" s="111" t="s">
        <v>163</v>
      </c>
      <c r="I147" s="112" t="s">
        <v>1515</v>
      </c>
      <c r="J147" s="113"/>
      <c r="K147" s="113">
        <f t="shared" si="2"/>
        <v>146</v>
      </c>
      <c r="L147" s="114">
        <v>1911036</v>
      </c>
      <c r="M147" s="114">
        <v>1911036</v>
      </c>
      <c r="N147" s="115" t="s">
        <v>1794</v>
      </c>
    </row>
    <row r="148" spans="1:14" s="105" customFormat="1" ht="24">
      <c r="A148" s="106">
        <v>147</v>
      </c>
      <c r="B148" s="107" t="s">
        <v>1795</v>
      </c>
      <c r="C148" s="107" t="s">
        <v>1796</v>
      </c>
      <c r="D148" s="108">
        <v>38443</v>
      </c>
      <c r="E148" s="107" t="s">
        <v>1516</v>
      </c>
      <c r="F148" s="110" t="s">
        <v>1517</v>
      </c>
      <c r="G148" s="110" t="s">
        <v>1518</v>
      </c>
      <c r="H148" s="111" t="s">
        <v>163</v>
      </c>
      <c r="I148" s="112" t="s">
        <v>624</v>
      </c>
      <c r="J148" s="113"/>
      <c r="K148" s="113">
        <f t="shared" si="2"/>
        <v>147</v>
      </c>
      <c r="L148" s="114">
        <v>7752600</v>
      </c>
      <c r="M148" s="114">
        <v>7752600</v>
      </c>
      <c r="N148" s="115" t="s">
        <v>1797</v>
      </c>
    </row>
    <row r="149" spans="1:14" s="105" customFormat="1" ht="24">
      <c r="A149" s="106">
        <v>148</v>
      </c>
      <c r="B149" s="107" t="s">
        <v>1798</v>
      </c>
      <c r="C149" s="107" t="s">
        <v>1799</v>
      </c>
      <c r="D149" s="108">
        <v>38443</v>
      </c>
      <c r="E149" s="107" t="s">
        <v>625</v>
      </c>
      <c r="F149" s="110" t="s">
        <v>626</v>
      </c>
      <c r="G149" s="110" t="s">
        <v>627</v>
      </c>
      <c r="H149" s="111" t="s">
        <v>158</v>
      </c>
      <c r="I149" s="112" t="s">
        <v>628</v>
      </c>
      <c r="J149" s="113"/>
      <c r="K149" s="113">
        <f t="shared" si="2"/>
        <v>148</v>
      </c>
      <c r="L149" s="114">
        <v>645292</v>
      </c>
      <c r="M149" s="114">
        <v>645292</v>
      </c>
      <c r="N149" s="115" t="s">
        <v>1800</v>
      </c>
    </row>
    <row r="150" spans="1:14" s="105" customFormat="1" ht="36">
      <c r="A150" s="106">
        <v>149</v>
      </c>
      <c r="B150" s="107" t="s">
        <v>1801</v>
      </c>
      <c r="C150" s="107" t="s">
        <v>1802</v>
      </c>
      <c r="D150" s="108">
        <v>38443</v>
      </c>
      <c r="E150" s="107" t="s">
        <v>1364</v>
      </c>
      <c r="F150" s="110" t="s">
        <v>1365</v>
      </c>
      <c r="G150" s="110" t="s">
        <v>629</v>
      </c>
      <c r="H150" s="111" t="s">
        <v>192</v>
      </c>
      <c r="I150" s="112" t="s">
        <v>630</v>
      </c>
      <c r="J150" s="113"/>
      <c r="K150" s="113">
        <f t="shared" si="2"/>
        <v>149</v>
      </c>
      <c r="L150" s="114">
        <v>8946200</v>
      </c>
      <c r="M150" s="114">
        <v>8946200</v>
      </c>
      <c r="N150" s="115" t="s">
        <v>1803</v>
      </c>
    </row>
    <row r="151" spans="1:14" s="146" customFormat="1" ht="36">
      <c r="A151" s="139">
        <v>150</v>
      </c>
      <c r="B151" s="137" t="s">
        <v>1804</v>
      </c>
      <c r="C151" s="137" t="s">
        <v>1805</v>
      </c>
      <c r="D151" s="140">
        <v>38443</v>
      </c>
      <c r="E151" s="137" t="s">
        <v>1364</v>
      </c>
      <c r="F151" s="141" t="s">
        <v>1365</v>
      </c>
      <c r="G151" s="141" t="s">
        <v>631</v>
      </c>
      <c r="H151" s="142" t="s">
        <v>158</v>
      </c>
      <c r="I151" s="143" t="s">
        <v>632</v>
      </c>
      <c r="J151" s="144"/>
      <c r="K151" s="144">
        <f t="shared" si="2"/>
        <v>150</v>
      </c>
      <c r="L151" s="114">
        <v>9363100</v>
      </c>
      <c r="M151" s="114">
        <v>9363100</v>
      </c>
      <c r="N151" s="145" t="s">
        <v>1803</v>
      </c>
    </row>
    <row r="152" spans="1:14" s="105" customFormat="1" ht="12">
      <c r="A152" s="106" t="s">
        <v>953</v>
      </c>
      <c r="B152" s="107" t="s">
        <v>1806</v>
      </c>
      <c r="C152" s="107" t="s">
        <v>1807</v>
      </c>
      <c r="D152" s="108">
        <v>38443</v>
      </c>
      <c r="E152" s="107" t="s">
        <v>288</v>
      </c>
      <c r="F152" s="110" t="s">
        <v>289</v>
      </c>
      <c r="G152" s="110" t="s">
        <v>633</v>
      </c>
      <c r="H152" s="117"/>
      <c r="I152" s="112" t="s">
        <v>634</v>
      </c>
      <c r="J152" s="135" t="s">
        <v>635</v>
      </c>
      <c r="K152" s="113">
        <f t="shared" si="2"/>
        <v>0</v>
      </c>
      <c r="L152" s="136"/>
      <c r="M152" s="136"/>
      <c r="N152" s="115" t="s">
        <v>1808</v>
      </c>
    </row>
    <row r="153" spans="1:14" s="105" customFormat="1" ht="36">
      <c r="A153" s="106">
        <v>152</v>
      </c>
      <c r="B153" s="107" t="s">
        <v>1809</v>
      </c>
      <c r="C153" s="107" t="s">
        <v>1810</v>
      </c>
      <c r="D153" s="108">
        <v>38443</v>
      </c>
      <c r="E153" s="107" t="s">
        <v>636</v>
      </c>
      <c r="F153" s="110" t="s">
        <v>251</v>
      </c>
      <c r="G153" s="110" t="s">
        <v>637</v>
      </c>
      <c r="H153" s="111" t="s">
        <v>192</v>
      </c>
      <c r="I153" s="112" t="s">
        <v>638</v>
      </c>
      <c r="J153" s="113"/>
      <c r="K153" s="113">
        <f t="shared" si="2"/>
        <v>152</v>
      </c>
      <c r="L153" s="114">
        <v>2677750</v>
      </c>
      <c r="M153" s="114">
        <v>2677750</v>
      </c>
      <c r="N153" s="115" t="s">
        <v>1811</v>
      </c>
    </row>
    <row r="154" spans="1:14" s="105" customFormat="1" ht="36">
      <c r="A154" s="106">
        <v>153</v>
      </c>
      <c r="B154" s="107" t="s">
        <v>1812</v>
      </c>
      <c r="C154" s="107" t="s">
        <v>1813</v>
      </c>
      <c r="D154" s="108">
        <v>38443</v>
      </c>
      <c r="E154" s="107" t="s">
        <v>639</v>
      </c>
      <c r="F154" s="110" t="s">
        <v>211</v>
      </c>
      <c r="G154" s="110" t="s">
        <v>640</v>
      </c>
      <c r="H154" s="111" t="s">
        <v>169</v>
      </c>
      <c r="I154" s="112" t="s">
        <v>641</v>
      </c>
      <c r="J154" s="113"/>
      <c r="K154" s="113">
        <f t="shared" si="2"/>
        <v>153</v>
      </c>
      <c r="L154" s="114">
        <v>3358728</v>
      </c>
      <c r="M154" s="114">
        <v>3358728</v>
      </c>
      <c r="N154" s="115" t="s">
        <v>1814</v>
      </c>
    </row>
    <row r="155" spans="1:14" s="105" customFormat="1" ht="24">
      <c r="A155" s="106">
        <v>154</v>
      </c>
      <c r="B155" s="107" t="s">
        <v>1815</v>
      </c>
      <c r="C155" s="107" t="s">
        <v>1816</v>
      </c>
      <c r="D155" s="108">
        <v>38443</v>
      </c>
      <c r="E155" s="107" t="s">
        <v>642</v>
      </c>
      <c r="F155" s="110" t="s">
        <v>1353</v>
      </c>
      <c r="G155" s="110" t="s">
        <v>643</v>
      </c>
      <c r="H155" s="111" t="s">
        <v>192</v>
      </c>
      <c r="I155" s="112" t="s">
        <v>644</v>
      </c>
      <c r="J155" s="113"/>
      <c r="K155" s="113">
        <f t="shared" si="2"/>
        <v>154</v>
      </c>
      <c r="L155" s="114">
        <v>9483000</v>
      </c>
      <c r="M155" s="114">
        <v>9483000</v>
      </c>
      <c r="N155" s="115" t="s">
        <v>1817</v>
      </c>
    </row>
    <row r="156" spans="1:14" s="105" customFormat="1" ht="12">
      <c r="A156" s="106">
        <v>155</v>
      </c>
      <c r="B156" s="107" t="s">
        <v>1818</v>
      </c>
      <c r="C156" s="107" t="s">
        <v>1819</v>
      </c>
      <c r="D156" s="108">
        <v>38443</v>
      </c>
      <c r="E156" s="107" t="s">
        <v>645</v>
      </c>
      <c r="F156" s="110" t="s">
        <v>646</v>
      </c>
      <c r="G156" s="110" t="s">
        <v>647</v>
      </c>
      <c r="H156" s="111" t="s">
        <v>192</v>
      </c>
      <c r="I156" s="112" t="s">
        <v>648</v>
      </c>
      <c r="J156" s="113"/>
      <c r="K156" s="113">
        <f t="shared" si="2"/>
        <v>155</v>
      </c>
      <c r="L156" s="114">
        <v>3957680</v>
      </c>
      <c r="M156" s="114">
        <v>3957680</v>
      </c>
      <c r="N156" s="115" t="s">
        <v>1820</v>
      </c>
    </row>
    <row r="157" spans="1:15" s="105" customFormat="1" ht="48">
      <c r="A157" s="106">
        <v>156</v>
      </c>
      <c r="B157" s="107" t="s">
        <v>1821</v>
      </c>
      <c r="C157" s="107" t="s">
        <v>1822</v>
      </c>
      <c r="D157" s="108">
        <v>38443</v>
      </c>
      <c r="E157" s="107" t="s">
        <v>649</v>
      </c>
      <c r="F157" s="110" t="s">
        <v>650</v>
      </c>
      <c r="G157" s="110" t="s">
        <v>651</v>
      </c>
      <c r="H157" s="111" t="s">
        <v>169</v>
      </c>
      <c r="I157" s="112" t="s">
        <v>652</v>
      </c>
      <c r="J157" s="113"/>
      <c r="K157" s="113">
        <f t="shared" si="2"/>
        <v>156</v>
      </c>
      <c r="L157" s="114">
        <v>8819060</v>
      </c>
      <c r="M157" s="114">
        <v>8819060</v>
      </c>
      <c r="N157" s="115" t="s">
        <v>1823</v>
      </c>
      <c r="O157" s="105" t="s">
        <v>653</v>
      </c>
    </row>
    <row r="158" spans="1:14" s="105" customFormat="1" ht="24">
      <c r="A158" s="106">
        <v>157</v>
      </c>
      <c r="B158" s="107" t="s">
        <v>1825</v>
      </c>
      <c r="C158" s="107" t="s">
        <v>1826</v>
      </c>
      <c r="D158" s="108">
        <v>38443</v>
      </c>
      <c r="E158" s="107" t="s">
        <v>654</v>
      </c>
      <c r="F158" s="110" t="s">
        <v>655</v>
      </c>
      <c r="G158" s="110" t="s">
        <v>656</v>
      </c>
      <c r="H158" s="111" t="s">
        <v>158</v>
      </c>
      <c r="I158" s="112" t="s">
        <v>657</v>
      </c>
      <c r="J158" s="113"/>
      <c r="K158" s="113">
        <f t="shared" si="2"/>
        <v>157</v>
      </c>
      <c r="L158" s="114">
        <v>2988720</v>
      </c>
      <c r="M158" s="114">
        <v>2988720</v>
      </c>
      <c r="N158" s="115" t="s">
        <v>1827</v>
      </c>
    </row>
    <row r="159" spans="1:14" s="105" customFormat="1" ht="24">
      <c r="A159" s="106">
        <v>158</v>
      </c>
      <c r="B159" s="107" t="s">
        <v>1828</v>
      </c>
      <c r="C159" s="107" t="s">
        <v>570</v>
      </c>
      <c r="D159" s="108">
        <v>38443</v>
      </c>
      <c r="E159" s="107" t="s">
        <v>658</v>
      </c>
      <c r="F159" s="110" t="s">
        <v>659</v>
      </c>
      <c r="G159" s="110" t="s">
        <v>660</v>
      </c>
      <c r="H159" s="111" t="s">
        <v>158</v>
      </c>
      <c r="I159" s="112" t="s">
        <v>661</v>
      </c>
      <c r="J159" s="113"/>
      <c r="K159" s="113">
        <f t="shared" si="2"/>
        <v>158</v>
      </c>
      <c r="L159" s="114">
        <v>1791200</v>
      </c>
      <c r="M159" s="114">
        <v>1791200</v>
      </c>
      <c r="N159" s="115" t="s">
        <v>571</v>
      </c>
    </row>
    <row r="160" spans="1:14" s="105" customFormat="1" ht="24">
      <c r="A160" s="106">
        <v>159</v>
      </c>
      <c r="B160" s="107" t="s">
        <v>572</v>
      </c>
      <c r="C160" s="107" t="s">
        <v>573</v>
      </c>
      <c r="D160" s="108">
        <v>38443</v>
      </c>
      <c r="E160" s="107" t="s">
        <v>662</v>
      </c>
      <c r="F160" s="110" t="s">
        <v>663</v>
      </c>
      <c r="G160" s="110" t="s">
        <v>664</v>
      </c>
      <c r="H160" s="111" t="s">
        <v>158</v>
      </c>
      <c r="I160" s="112" t="s">
        <v>665</v>
      </c>
      <c r="J160" s="113"/>
      <c r="K160" s="113">
        <f t="shared" si="2"/>
        <v>159</v>
      </c>
      <c r="L160" s="114">
        <v>1539815</v>
      </c>
      <c r="M160" s="114">
        <v>1539815</v>
      </c>
      <c r="N160" s="115" t="s">
        <v>574</v>
      </c>
    </row>
    <row r="161" spans="1:14" s="105" customFormat="1" ht="24">
      <c r="A161" s="106">
        <v>160</v>
      </c>
      <c r="B161" s="107" t="s">
        <v>575</v>
      </c>
      <c r="C161" s="107" t="s">
        <v>576</v>
      </c>
      <c r="D161" s="108">
        <v>38443</v>
      </c>
      <c r="E161" s="107" t="s">
        <v>273</v>
      </c>
      <c r="F161" s="110" t="s">
        <v>240</v>
      </c>
      <c r="G161" s="110" t="s">
        <v>666</v>
      </c>
      <c r="H161" s="111" t="s">
        <v>192</v>
      </c>
      <c r="I161" s="112" t="s">
        <v>667</v>
      </c>
      <c r="J161" s="113"/>
      <c r="K161" s="113">
        <f t="shared" si="2"/>
        <v>160</v>
      </c>
      <c r="L161" s="114">
        <v>7514550</v>
      </c>
      <c r="M161" s="114">
        <v>7514550</v>
      </c>
      <c r="N161" s="115" t="s">
        <v>577</v>
      </c>
    </row>
    <row r="162" spans="1:14" s="105" customFormat="1" ht="24">
      <c r="A162" s="106">
        <v>161</v>
      </c>
      <c r="B162" s="107" t="s">
        <v>578</v>
      </c>
      <c r="C162" s="107" t="s">
        <v>579</v>
      </c>
      <c r="D162" s="108">
        <v>38443</v>
      </c>
      <c r="E162" s="107" t="s">
        <v>1585</v>
      </c>
      <c r="F162" s="110" t="s">
        <v>240</v>
      </c>
      <c r="G162" s="110" t="s">
        <v>668</v>
      </c>
      <c r="H162" s="111" t="s">
        <v>192</v>
      </c>
      <c r="I162" s="112" t="s">
        <v>669</v>
      </c>
      <c r="J162" s="113"/>
      <c r="K162" s="113">
        <f t="shared" si="2"/>
        <v>161</v>
      </c>
      <c r="L162" s="114">
        <v>7834625</v>
      </c>
      <c r="M162" s="114">
        <v>7834625</v>
      </c>
      <c r="N162" s="115" t="s">
        <v>580</v>
      </c>
    </row>
    <row r="163" spans="1:14" s="105" customFormat="1" ht="36">
      <c r="A163" s="106">
        <v>162</v>
      </c>
      <c r="B163" s="107" t="s">
        <v>581</v>
      </c>
      <c r="C163" s="107" t="s">
        <v>582</v>
      </c>
      <c r="D163" s="108">
        <v>38443</v>
      </c>
      <c r="E163" s="107" t="s">
        <v>1577</v>
      </c>
      <c r="F163" s="110" t="s">
        <v>670</v>
      </c>
      <c r="G163" s="110" t="s">
        <v>671</v>
      </c>
      <c r="H163" s="111" t="s">
        <v>169</v>
      </c>
      <c r="I163" s="112" t="s">
        <v>1711</v>
      </c>
      <c r="J163" s="113"/>
      <c r="K163" s="113">
        <f t="shared" si="2"/>
        <v>162</v>
      </c>
      <c r="L163" s="114">
        <v>4725560</v>
      </c>
      <c r="M163" s="114">
        <v>4725560</v>
      </c>
      <c r="N163" s="115" t="s">
        <v>583</v>
      </c>
    </row>
    <row r="164" spans="1:14" s="105" customFormat="1" ht="24">
      <c r="A164" s="106">
        <v>163</v>
      </c>
      <c r="B164" s="107" t="s">
        <v>584</v>
      </c>
      <c r="C164" s="107" t="s">
        <v>585</v>
      </c>
      <c r="D164" s="108">
        <v>38443</v>
      </c>
      <c r="E164" s="107" t="s">
        <v>472</v>
      </c>
      <c r="F164" s="110" t="s">
        <v>473</v>
      </c>
      <c r="G164" s="110" t="s">
        <v>1712</v>
      </c>
      <c r="H164" s="111" t="s">
        <v>192</v>
      </c>
      <c r="I164" s="112" t="s">
        <v>1713</v>
      </c>
      <c r="J164" s="113"/>
      <c r="K164" s="113">
        <f t="shared" si="2"/>
        <v>163</v>
      </c>
      <c r="L164" s="114">
        <v>1537704.88</v>
      </c>
      <c r="M164" s="114">
        <v>1537704.88</v>
      </c>
      <c r="N164" s="115" t="s">
        <v>586</v>
      </c>
    </row>
    <row r="165" spans="1:14" s="105" customFormat="1" ht="36">
      <c r="A165" s="106">
        <v>164</v>
      </c>
      <c r="B165" s="107" t="s">
        <v>587</v>
      </c>
      <c r="C165" s="107" t="s">
        <v>588</v>
      </c>
      <c r="D165" s="108">
        <v>38443</v>
      </c>
      <c r="E165" s="107" t="s">
        <v>1714</v>
      </c>
      <c r="F165" s="110" t="s">
        <v>1715</v>
      </c>
      <c r="G165" s="110" t="s">
        <v>1716</v>
      </c>
      <c r="H165" s="111" t="s">
        <v>169</v>
      </c>
      <c r="I165" s="112" t="s">
        <v>1717</v>
      </c>
      <c r="J165" s="113"/>
      <c r="K165" s="113">
        <f t="shared" si="2"/>
        <v>164</v>
      </c>
      <c r="L165" s="114">
        <v>1182000</v>
      </c>
      <c r="M165" s="114">
        <v>1182000</v>
      </c>
      <c r="N165" s="115" t="s">
        <v>589</v>
      </c>
    </row>
    <row r="166" spans="1:14" s="105" customFormat="1" ht="36">
      <c r="A166" s="106">
        <v>165</v>
      </c>
      <c r="B166" s="107" t="s">
        <v>2029</v>
      </c>
      <c r="C166" s="107" t="s">
        <v>2030</v>
      </c>
      <c r="D166" s="108">
        <v>38443</v>
      </c>
      <c r="E166" s="107" t="s">
        <v>1375</v>
      </c>
      <c r="F166" s="110" t="s">
        <v>1376</v>
      </c>
      <c r="G166" s="110" t="s">
        <v>1718</v>
      </c>
      <c r="H166" s="111" t="s">
        <v>169</v>
      </c>
      <c r="I166" s="112" t="s">
        <v>1719</v>
      </c>
      <c r="J166" s="113"/>
      <c r="K166" s="113">
        <f t="shared" si="2"/>
        <v>165</v>
      </c>
      <c r="L166" s="114">
        <v>5100000</v>
      </c>
      <c r="M166" s="114">
        <v>5100000</v>
      </c>
      <c r="N166" s="115" t="s">
        <v>2031</v>
      </c>
    </row>
    <row r="167" spans="1:14" s="105" customFormat="1" ht="24">
      <c r="A167" s="106">
        <v>166</v>
      </c>
      <c r="B167" s="107" t="s">
        <v>2032</v>
      </c>
      <c r="C167" s="107" t="s">
        <v>2033</v>
      </c>
      <c r="D167" s="108">
        <v>38443</v>
      </c>
      <c r="E167" s="107" t="s">
        <v>1720</v>
      </c>
      <c r="F167" s="110" t="s">
        <v>1721</v>
      </c>
      <c r="G167" s="110" t="s">
        <v>1722</v>
      </c>
      <c r="H167" s="111" t="s">
        <v>169</v>
      </c>
      <c r="I167" s="112" t="s">
        <v>1723</v>
      </c>
      <c r="J167" s="113"/>
      <c r="K167" s="113">
        <f t="shared" si="2"/>
        <v>166</v>
      </c>
      <c r="L167" s="114">
        <v>1451000</v>
      </c>
      <c r="M167" s="114">
        <v>1451000</v>
      </c>
      <c r="N167" s="115" t="s">
        <v>2034</v>
      </c>
    </row>
    <row r="168" spans="1:14" s="105" customFormat="1" ht="48">
      <c r="A168" s="106">
        <v>167</v>
      </c>
      <c r="B168" s="107" t="s">
        <v>2035</v>
      </c>
      <c r="C168" s="107" t="s">
        <v>2036</v>
      </c>
      <c r="D168" s="108">
        <v>38443</v>
      </c>
      <c r="E168" s="107" t="s">
        <v>1352</v>
      </c>
      <c r="F168" s="110" t="s">
        <v>1353</v>
      </c>
      <c r="G168" s="110" t="s">
        <v>1354</v>
      </c>
      <c r="H168" s="111" t="s">
        <v>192</v>
      </c>
      <c r="I168" s="112" t="s">
        <v>1724</v>
      </c>
      <c r="J168" s="113"/>
      <c r="K168" s="113">
        <f t="shared" si="2"/>
        <v>167</v>
      </c>
      <c r="L168" s="114">
        <v>2900000</v>
      </c>
      <c r="M168" s="114">
        <v>2900000</v>
      </c>
      <c r="N168" s="115" t="s">
        <v>90</v>
      </c>
    </row>
    <row r="169" spans="1:14" s="105" customFormat="1" ht="36">
      <c r="A169" s="106">
        <v>168</v>
      </c>
      <c r="B169" s="107" t="s">
        <v>2037</v>
      </c>
      <c r="C169" s="107" t="s">
        <v>2038</v>
      </c>
      <c r="D169" s="108">
        <v>38443</v>
      </c>
      <c r="E169" s="107" t="s">
        <v>1725</v>
      </c>
      <c r="F169" s="110" t="s">
        <v>1726</v>
      </c>
      <c r="G169" s="110" t="s">
        <v>1727</v>
      </c>
      <c r="H169" s="111" t="s">
        <v>169</v>
      </c>
      <c r="I169" s="112" t="s">
        <v>1728</v>
      </c>
      <c r="J169" s="113"/>
      <c r="K169" s="113">
        <f t="shared" si="2"/>
        <v>168</v>
      </c>
      <c r="L169" s="114">
        <v>4979398.9</v>
      </c>
      <c r="M169" s="114">
        <v>4979398.9</v>
      </c>
      <c r="N169" s="115" t="s">
        <v>2039</v>
      </c>
    </row>
    <row r="170" spans="1:14" s="105" customFormat="1" ht="36">
      <c r="A170" s="106">
        <v>169</v>
      </c>
      <c r="B170" s="107" t="s">
        <v>2040</v>
      </c>
      <c r="C170" s="107" t="s">
        <v>2041</v>
      </c>
      <c r="D170" s="108">
        <v>38443</v>
      </c>
      <c r="E170" s="107" t="s">
        <v>1729</v>
      </c>
      <c r="F170" s="110" t="s">
        <v>1730</v>
      </c>
      <c r="G170" s="110" t="s">
        <v>1731</v>
      </c>
      <c r="H170" s="111" t="s">
        <v>169</v>
      </c>
      <c r="I170" s="112" t="s">
        <v>1732</v>
      </c>
      <c r="J170" s="113"/>
      <c r="K170" s="113">
        <f t="shared" si="2"/>
        <v>169</v>
      </c>
      <c r="L170" s="114">
        <v>1523100</v>
      </c>
      <c r="M170" s="114">
        <v>1523100</v>
      </c>
      <c r="N170" s="115" t="s">
        <v>2042</v>
      </c>
    </row>
    <row r="171" spans="1:14" s="105" customFormat="1" ht="48">
      <c r="A171" s="106">
        <v>170</v>
      </c>
      <c r="B171" s="107" t="s">
        <v>2043</v>
      </c>
      <c r="C171" s="107" t="s">
        <v>2044</v>
      </c>
      <c r="D171" s="108">
        <v>38443</v>
      </c>
      <c r="E171" s="107" t="s">
        <v>1733</v>
      </c>
      <c r="F171" s="110" t="s">
        <v>1734</v>
      </c>
      <c r="G171" s="110" t="s">
        <v>1735</v>
      </c>
      <c r="H171" s="111" t="s">
        <v>225</v>
      </c>
      <c r="I171" s="112" t="s">
        <v>1736</v>
      </c>
      <c r="J171" s="113"/>
      <c r="K171" s="113">
        <f t="shared" si="2"/>
        <v>170</v>
      </c>
      <c r="L171" s="114">
        <v>2497362</v>
      </c>
      <c r="M171" s="114">
        <v>2497362</v>
      </c>
      <c r="N171" s="115" t="s">
        <v>2045</v>
      </c>
    </row>
    <row r="172" spans="1:14" s="148" customFormat="1" ht="24">
      <c r="A172" s="121">
        <v>171</v>
      </c>
      <c r="B172" s="122" t="s">
        <v>2046</v>
      </c>
      <c r="C172" s="122" t="s">
        <v>2047</v>
      </c>
      <c r="D172" s="123">
        <v>38443</v>
      </c>
      <c r="E172" s="122" t="s">
        <v>1352</v>
      </c>
      <c r="F172" s="124" t="s">
        <v>1353</v>
      </c>
      <c r="G172" s="124" t="s">
        <v>1354</v>
      </c>
      <c r="H172" s="125"/>
      <c r="I172" s="126" t="s">
        <v>672</v>
      </c>
      <c r="J172" s="147" t="s">
        <v>673</v>
      </c>
      <c r="K172" s="127">
        <f t="shared" si="2"/>
        <v>171</v>
      </c>
      <c r="L172" s="128"/>
      <c r="M172" s="128"/>
      <c r="N172" s="129" t="s">
        <v>90</v>
      </c>
    </row>
    <row r="173" spans="1:14" s="105" customFormat="1" ht="48">
      <c r="A173" s="106">
        <v>172</v>
      </c>
      <c r="B173" s="107" t="s">
        <v>2049</v>
      </c>
      <c r="C173" s="107" t="s">
        <v>2050</v>
      </c>
      <c r="D173" s="108">
        <v>38443</v>
      </c>
      <c r="E173" s="107" t="s">
        <v>1352</v>
      </c>
      <c r="F173" s="110" t="s">
        <v>1353</v>
      </c>
      <c r="G173" s="110" t="s">
        <v>1354</v>
      </c>
      <c r="H173" s="111" t="s">
        <v>163</v>
      </c>
      <c r="I173" s="112" t="s">
        <v>674</v>
      </c>
      <c r="J173" s="113"/>
      <c r="K173" s="113">
        <f t="shared" si="2"/>
        <v>172</v>
      </c>
      <c r="L173" s="114">
        <v>2631000</v>
      </c>
      <c r="M173" s="114">
        <v>2631000</v>
      </c>
      <c r="N173" s="115" t="s">
        <v>90</v>
      </c>
    </row>
    <row r="174" spans="1:14" s="105" customFormat="1" ht="48">
      <c r="A174" s="106">
        <v>173</v>
      </c>
      <c r="B174" s="107" t="s">
        <v>2051</v>
      </c>
      <c r="C174" s="107" t="s">
        <v>2052</v>
      </c>
      <c r="D174" s="108">
        <v>38443</v>
      </c>
      <c r="E174" s="107" t="s">
        <v>675</v>
      </c>
      <c r="F174" s="110" t="s">
        <v>676</v>
      </c>
      <c r="G174" s="110" t="s">
        <v>677</v>
      </c>
      <c r="H174" s="111" t="s">
        <v>158</v>
      </c>
      <c r="I174" s="112" t="s">
        <v>678</v>
      </c>
      <c r="J174" s="113"/>
      <c r="K174" s="113">
        <f t="shared" si="2"/>
        <v>173</v>
      </c>
      <c r="L174" s="114">
        <v>6975514.8</v>
      </c>
      <c r="M174" s="114">
        <v>6975514.8</v>
      </c>
      <c r="N174" s="115" t="s">
        <v>2053</v>
      </c>
    </row>
    <row r="175" spans="1:14" s="105" customFormat="1" ht="24">
      <c r="A175" s="106">
        <v>174</v>
      </c>
      <c r="B175" s="107" t="s">
        <v>2054</v>
      </c>
      <c r="C175" s="107" t="s">
        <v>2055</v>
      </c>
      <c r="D175" s="108">
        <v>38443</v>
      </c>
      <c r="E175" s="107" t="s">
        <v>642</v>
      </c>
      <c r="F175" s="110" t="s">
        <v>679</v>
      </c>
      <c r="G175" s="110" t="s">
        <v>680</v>
      </c>
      <c r="H175" s="111" t="s">
        <v>192</v>
      </c>
      <c r="I175" s="112" t="s">
        <v>681</v>
      </c>
      <c r="J175" s="113"/>
      <c r="K175" s="113">
        <f t="shared" si="2"/>
        <v>174</v>
      </c>
      <c r="L175" s="114">
        <v>1903000</v>
      </c>
      <c r="M175" s="114">
        <v>1903000</v>
      </c>
      <c r="N175" s="115" t="s">
        <v>2056</v>
      </c>
    </row>
    <row r="176" spans="1:14" s="105" customFormat="1" ht="24">
      <c r="A176" s="106">
        <v>175</v>
      </c>
      <c r="B176" s="107" t="s">
        <v>2057</v>
      </c>
      <c r="C176" s="107" t="s">
        <v>2058</v>
      </c>
      <c r="D176" s="108">
        <v>38443</v>
      </c>
      <c r="E176" s="107" t="s">
        <v>682</v>
      </c>
      <c r="F176" s="110" t="s">
        <v>683</v>
      </c>
      <c r="G176" s="110" t="s">
        <v>684</v>
      </c>
      <c r="H176" s="111" t="s">
        <v>192</v>
      </c>
      <c r="I176" s="112" t="s">
        <v>685</v>
      </c>
      <c r="J176" s="113"/>
      <c r="K176" s="113">
        <f t="shared" si="2"/>
        <v>175</v>
      </c>
      <c r="L176" s="114">
        <v>7028680</v>
      </c>
      <c r="M176" s="114">
        <v>7028680</v>
      </c>
      <c r="N176" s="115" t="s">
        <v>2059</v>
      </c>
    </row>
    <row r="177" spans="1:14" s="105" customFormat="1" ht="60">
      <c r="A177" s="106">
        <v>176</v>
      </c>
      <c r="B177" s="107" t="s">
        <v>2060</v>
      </c>
      <c r="C177" s="107" t="s">
        <v>2061</v>
      </c>
      <c r="D177" s="108">
        <v>38443</v>
      </c>
      <c r="E177" s="107" t="s">
        <v>686</v>
      </c>
      <c r="F177" s="110" t="s">
        <v>687</v>
      </c>
      <c r="G177" s="110" t="s">
        <v>688</v>
      </c>
      <c r="H177" s="111" t="s">
        <v>158</v>
      </c>
      <c r="I177" s="112" t="s">
        <v>689</v>
      </c>
      <c r="J177" s="113"/>
      <c r="K177" s="113">
        <f t="shared" si="2"/>
        <v>176</v>
      </c>
      <c r="L177" s="114">
        <v>7760600</v>
      </c>
      <c r="M177" s="114">
        <v>7760600</v>
      </c>
      <c r="N177" s="115" t="s">
        <v>2062</v>
      </c>
    </row>
    <row r="178" spans="1:14" s="105" customFormat="1" ht="24">
      <c r="A178" s="106">
        <v>177</v>
      </c>
      <c r="B178" s="107" t="s">
        <v>2063</v>
      </c>
      <c r="C178" s="107" t="s">
        <v>2064</v>
      </c>
      <c r="D178" s="108">
        <v>38443</v>
      </c>
      <c r="E178" s="107" t="s">
        <v>690</v>
      </c>
      <c r="F178" s="110" t="s">
        <v>1353</v>
      </c>
      <c r="G178" s="110" t="s">
        <v>691</v>
      </c>
      <c r="H178" s="111" t="s">
        <v>192</v>
      </c>
      <c r="I178" s="112" t="s">
        <v>692</v>
      </c>
      <c r="J178" s="113"/>
      <c r="K178" s="113">
        <f t="shared" si="2"/>
        <v>177</v>
      </c>
      <c r="L178" s="114">
        <v>2726650</v>
      </c>
      <c r="M178" s="114">
        <v>2726650</v>
      </c>
      <c r="N178" s="115" t="s">
        <v>2065</v>
      </c>
    </row>
    <row r="179" spans="1:14" s="105" customFormat="1" ht="48">
      <c r="A179" s="106">
        <v>178</v>
      </c>
      <c r="B179" s="107" t="s">
        <v>2066</v>
      </c>
      <c r="C179" s="107" t="s">
        <v>2067</v>
      </c>
      <c r="D179" s="108">
        <v>38443</v>
      </c>
      <c r="E179" s="107" t="s">
        <v>693</v>
      </c>
      <c r="F179" s="110" t="s">
        <v>694</v>
      </c>
      <c r="G179" s="110" t="s">
        <v>695</v>
      </c>
      <c r="H179" s="111" t="s">
        <v>169</v>
      </c>
      <c r="I179" s="112" t="s">
        <v>696</v>
      </c>
      <c r="J179" s="113"/>
      <c r="K179" s="113">
        <f t="shared" si="2"/>
        <v>178</v>
      </c>
      <c r="L179" s="114">
        <v>5298200</v>
      </c>
      <c r="M179" s="114">
        <v>5298200</v>
      </c>
      <c r="N179" s="115" t="s">
        <v>2068</v>
      </c>
    </row>
    <row r="180" spans="1:14" s="105" customFormat="1" ht="24">
      <c r="A180" s="106">
        <v>179</v>
      </c>
      <c r="B180" s="107" t="s">
        <v>2069</v>
      </c>
      <c r="C180" s="107" t="s">
        <v>2070</v>
      </c>
      <c r="D180" s="108">
        <v>38443</v>
      </c>
      <c r="E180" s="107" t="s">
        <v>1577</v>
      </c>
      <c r="F180" s="110" t="s">
        <v>697</v>
      </c>
      <c r="G180" s="110" t="s">
        <v>698</v>
      </c>
      <c r="H180" s="117" t="s">
        <v>169</v>
      </c>
      <c r="I180" s="112" t="s">
        <v>699</v>
      </c>
      <c r="J180" s="113"/>
      <c r="K180" s="113">
        <f t="shared" si="2"/>
        <v>179</v>
      </c>
      <c r="L180" s="114">
        <v>2223000</v>
      </c>
      <c r="M180" s="114">
        <v>2223000</v>
      </c>
      <c r="N180" s="115" t="s">
        <v>2071</v>
      </c>
    </row>
    <row r="181" spans="1:14" s="105" customFormat="1" ht="36">
      <c r="A181" s="106">
        <v>180</v>
      </c>
      <c r="B181" s="107" t="s">
        <v>2072</v>
      </c>
      <c r="C181" s="107" t="s">
        <v>2073</v>
      </c>
      <c r="D181" s="108">
        <v>38443</v>
      </c>
      <c r="E181" s="107" t="s">
        <v>1603</v>
      </c>
      <c r="F181" s="110" t="s">
        <v>1604</v>
      </c>
      <c r="G181" s="110" t="s">
        <v>700</v>
      </c>
      <c r="H181" s="117" t="s">
        <v>158</v>
      </c>
      <c r="I181" s="112" t="s">
        <v>701</v>
      </c>
      <c r="J181" s="113"/>
      <c r="K181" s="113">
        <f t="shared" si="2"/>
        <v>180</v>
      </c>
      <c r="L181" s="114">
        <v>1264400</v>
      </c>
      <c r="M181" s="116">
        <v>0</v>
      </c>
      <c r="N181" s="115" t="s">
        <v>2074</v>
      </c>
    </row>
    <row r="182" spans="1:14" s="105" customFormat="1" ht="24">
      <c r="A182" s="106">
        <v>181</v>
      </c>
      <c r="B182" s="107" t="s">
        <v>2075</v>
      </c>
      <c r="C182" s="107" t="s">
        <v>2076</v>
      </c>
      <c r="D182" s="108">
        <v>38443</v>
      </c>
      <c r="E182" s="107" t="s">
        <v>1577</v>
      </c>
      <c r="F182" s="110" t="s">
        <v>697</v>
      </c>
      <c r="G182" s="110" t="s">
        <v>702</v>
      </c>
      <c r="H182" s="117" t="s">
        <v>192</v>
      </c>
      <c r="I182" s="112" t="s">
        <v>703</v>
      </c>
      <c r="J182" s="113"/>
      <c r="K182" s="113">
        <f t="shared" si="2"/>
        <v>181</v>
      </c>
      <c r="L182" s="114">
        <v>1971900</v>
      </c>
      <c r="M182" s="114">
        <v>1971900</v>
      </c>
      <c r="N182" s="115" t="s">
        <v>2077</v>
      </c>
    </row>
    <row r="183" spans="1:14" s="105" customFormat="1" ht="36">
      <c r="A183" s="106">
        <v>182</v>
      </c>
      <c r="B183" s="107" t="s">
        <v>2078</v>
      </c>
      <c r="C183" s="107" t="s">
        <v>2079</v>
      </c>
      <c r="D183" s="108">
        <v>38443</v>
      </c>
      <c r="E183" s="107" t="s">
        <v>704</v>
      </c>
      <c r="F183" s="110" t="s">
        <v>697</v>
      </c>
      <c r="G183" s="110" t="s">
        <v>705</v>
      </c>
      <c r="H183" s="117" t="s">
        <v>169</v>
      </c>
      <c r="I183" s="112" t="s">
        <v>706</v>
      </c>
      <c r="J183" s="113"/>
      <c r="K183" s="113">
        <f t="shared" si="2"/>
        <v>182</v>
      </c>
      <c r="L183" s="114">
        <v>1982600</v>
      </c>
      <c r="M183" s="114">
        <v>1982600</v>
      </c>
      <c r="N183" s="115" t="s">
        <v>2080</v>
      </c>
    </row>
    <row r="184" spans="1:14" s="105" customFormat="1" ht="24">
      <c r="A184" s="106">
        <v>183</v>
      </c>
      <c r="B184" s="107" t="s">
        <v>2081</v>
      </c>
      <c r="C184" s="107" t="s">
        <v>738</v>
      </c>
      <c r="D184" s="108">
        <v>38443</v>
      </c>
      <c r="E184" s="107" t="s">
        <v>707</v>
      </c>
      <c r="F184" s="110" t="s">
        <v>708</v>
      </c>
      <c r="G184" s="110" t="s">
        <v>709</v>
      </c>
      <c r="H184" s="111" t="s">
        <v>158</v>
      </c>
      <c r="I184" s="112" t="s">
        <v>710</v>
      </c>
      <c r="J184" s="113"/>
      <c r="K184" s="113">
        <f t="shared" si="2"/>
        <v>183</v>
      </c>
      <c r="L184" s="114">
        <v>8204800</v>
      </c>
      <c r="M184" s="114">
        <v>8204800</v>
      </c>
      <c r="N184" s="115" t="s">
        <v>739</v>
      </c>
    </row>
    <row r="185" spans="1:14" s="105" customFormat="1" ht="48">
      <c r="A185" s="106">
        <v>184</v>
      </c>
      <c r="B185" s="107" t="s">
        <v>740</v>
      </c>
      <c r="C185" s="107" t="s">
        <v>741</v>
      </c>
      <c r="D185" s="108">
        <v>38443</v>
      </c>
      <c r="E185" s="107" t="s">
        <v>1333</v>
      </c>
      <c r="F185" s="110" t="s">
        <v>1334</v>
      </c>
      <c r="G185" s="110" t="s">
        <v>711</v>
      </c>
      <c r="H185" s="117" t="s">
        <v>163</v>
      </c>
      <c r="I185" s="112" t="s">
        <v>712</v>
      </c>
      <c r="J185" s="113"/>
      <c r="K185" s="113">
        <f t="shared" si="2"/>
        <v>184</v>
      </c>
      <c r="L185" s="114">
        <v>9760300</v>
      </c>
      <c r="M185" s="114">
        <v>9760300</v>
      </c>
      <c r="N185" s="115" t="s">
        <v>742</v>
      </c>
    </row>
    <row r="186" spans="1:14" s="105" customFormat="1" ht="24">
      <c r="A186" s="106">
        <v>185</v>
      </c>
      <c r="B186" s="107" t="s">
        <v>743</v>
      </c>
      <c r="C186" s="107" t="s">
        <v>744</v>
      </c>
      <c r="D186" s="108">
        <v>38443</v>
      </c>
      <c r="E186" s="107" t="s">
        <v>1333</v>
      </c>
      <c r="F186" s="110" t="s">
        <v>1334</v>
      </c>
      <c r="G186" s="110" t="s">
        <v>713</v>
      </c>
      <c r="H186" s="117" t="s">
        <v>158</v>
      </c>
      <c r="I186" s="112" t="s">
        <v>714</v>
      </c>
      <c r="J186" s="113"/>
      <c r="K186" s="113">
        <f t="shared" si="2"/>
        <v>185</v>
      </c>
      <c r="L186" s="114">
        <v>8390880</v>
      </c>
      <c r="M186" s="114">
        <v>8390880</v>
      </c>
      <c r="N186" s="115" t="s">
        <v>745</v>
      </c>
    </row>
    <row r="187" spans="1:14" s="105" customFormat="1" ht="12">
      <c r="A187" s="106">
        <v>186</v>
      </c>
      <c r="B187" s="107" t="s">
        <v>746</v>
      </c>
      <c r="C187" s="107" t="s">
        <v>747</v>
      </c>
      <c r="D187" s="108">
        <v>38443</v>
      </c>
      <c r="E187" s="107" t="s">
        <v>1413</v>
      </c>
      <c r="F187" s="110" t="s">
        <v>1414</v>
      </c>
      <c r="G187" s="110" t="s">
        <v>715</v>
      </c>
      <c r="H187" s="111" t="s">
        <v>192</v>
      </c>
      <c r="I187" s="112" t="s">
        <v>716</v>
      </c>
      <c r="J187" s="149"/>
      <c r="K187" s="113">
        <f t="shared" si="2"/>
        <v>186</v>
      </c>
      <c r="L187" s="114">
        <v>9088096.99</v>
      </c>
      <c r="M187" s="114">
        <v>9088096.99</v>
      </c>
      <c r="N187" s="115" t="s">
        <v>748</v>
      </c>
    </row>
    <row r="188" spans="1:14" s="105" customFormat="1" ht="36">
      <c r="A188" s="106">
        <v>187</v>
      </c>
      <c r="B188" s="107" t="s">
        <v>749</v>
      </c>
      <c r="C188" s="107" t="s">
        <v>750</v>
      </c>
      <c r="D188" s="108">
        <v>38443</v>
      </c>
      <c r="E188" s="107" t="s">
        <v>717</v>
      </c>
      <c r="F188" s="110" t="s">
        <v>718</v>
      </c>
      <c r="G188" s="110" t="s">
        <v>719</v>
      </c>
      <c r="H188" s="111" t="s">
        <v>163</v>
      </c>
      <c r="I188" s="112" t="s">
        <v>720</v>
      </c>
      <c r="J188" s="113"/>
      <c r="K188" s="113">
        <f t="shared" si="2"/>
        <v>187</v>
      </c>
      <c r="L188" s="114">
        <v>9359769.58</v>
      </c>
      <c r="M188" s="114">
        <v>9359769.58</v>
      </c>
      <c r="N188" s="115" t="s">
        <v>751</v>
      </c>
    </row>
    <row r="189" spans="1:14" s="105" customFormat="1" ht="24">
      <c r="A189" s="106">
        <v>188</v>
      </c>
      <c r="B189" s="107" t="s">
        <v>752</v>
      </c>
      <c r="C189" s="107" t="s">
        <v>753</v>
      </c>
      <c r="D189" s="108">
        <v>38443</v>
      </c>
      <c r="E189" s="107" t="s">
        <v>280</v>
      </c>
      <c r="F189" s="110" t="s">
        <v>281</v>
      </c>
      <c r="G189" s="110" t="s">
        <v>721</v>
      </c>
      <c r="H189" s="111" t="s">
        <v>192</v>
      </c>
      <c r="I189" s="112" t="s">
        <v>722</v>
      </c>
      <c r="J189" s="149"/>
      <c r="K189" s="113">
        <f t="shared" si="2"/>
        <v>188</v>
      </c>
      <c r="L189" s="114">
        <v>4681070</v>
      </c>
      <c r="M189" s="114">
        <v>4681070</v>
      </c>
      <c r="N189" s="115" t="s">
        <v>754</v>
      </c>
    </row>
    <row r="190" spans="1:14" s="105" customFormat="1" ht="36">
      <c r="A190" s="106">
        <v>189</v>
      </c>
      <c r="B190" s="107" t="s">
        <v>755</v>
      </c>
      <c r="C190" s="107" t="s">
        <v>756</v>
      </c>
      <c r="D190" s="108">
        <v>38443</v>
      </c>
      <c r="E190" s="107" t="s">
        <v>723</v>
      </c>
      <c r="F190" s="110" t="s">
        <v>2230</v>
      </c>
      <c r="G190" s="110" t="s">
        <v>724</v>
      </c>
      <c r="H190" s="117" t="s">
        <v>169</v>
      </c>
      <c r="I190" s="118" t="s">
        <v>725</v>
      </c>
      <c r="J190" s="113"/>
      <c r="K190" s="113">
        <f t="shared" si="2"/>
        <v>189</v>
      </c>
      <c r="L190" s="114">
        <v>978800</v>
      </c>
      <c r="M190" s="116">
        <v>0</v>
      </c>
      <c r="N190" s="115" t="s">
        <v>757</v>
      </c>
    </row>
    <row r="191" spans="1:14" s="105" customFormat="1" ht="24">
      <c r="A191" s="106">
        <v>190</v>
      </c>
      <c r="B191" s="107" t="s">
        <v>758</v>
      </c>
      <c r="C191" s="107" t="s">
        <v>759</v>
      </c>
      <c r="D191" s="108">
        <v>38443</v>
      </c>
      <c r="E191" s="107" t="s">
        <v>726</v>
      </c>
      <c r="F191" s="110" t="s">
        <v>240</v>
      </c>
      <c r="G191" s="110" t="s">
        <v>727</v>
      </c>
      <c r="H191" s="111" t="s">
        <v>163</v>
      </c>
      <c r="I191" s="112" t="s">
        <v>728</v>
      </c>
      <c r="J191" s="113"/>
      <c r="K191" s="113">
        <f t="shared" si="2"/>
        <v>190</v>
      </c>
      <c r="L191" s="114">
        <v>6035500</v>
      </c>
      <c r="M191" s="114">
        <v>6035500</v>
      </c>
      <c r="N191" s="115" t="s">
        <v>760</v>
      </c>
    </row>
    <row r="192" spans="1:14" s="105" customFormat="1" ht="12">
      <c r="A192" s="106">
        <v>191</v>
      </c>
      <c r="B192" s="107" t="s">
        <v>762</v>
      </c>
      <c r="C192" s="107" t="s">
        <v>763</v>
      </c>
      <c r="D192" s="108">
        <v>38443</v>
      </c>
      <c r="E192" s="107" t="s">
        <v>726</v>
      </c>
      <c r="F192" s="110" t="s">
        <v>240</v>
      </c>
      <c r="G192" s="110" t="s">
        <v>727</v>
      </c>
      <c r="H192" s="111" t="s">
        <v>163</v>
      </c>
      <c r="I192" s="112" t="s">
        <v>729</v>
      </c>
      <c r="J192" s="113"/>
      <c r="K192" s="113">
        <f t="shared" si="2"/>
        <v>191</v>
      </c>
      <c r="L192" s="114">
        <v>9738000</v>
      </c>
      <c r="M192" s="114">
        <v>9738000</v>
      </c>
      <c r="N192" s="115" t="s">
        <v>760</v>
      </c>
    </row>
    <row r="193" spans="1:14" s="105" customFormat="1" ht="12">
      <c r="A193" s="106">
        <v>192</v>
      </c>
      <c r="B193" s="107" t="s">
        <v>764</v>
      </c>
      <c r="C193" s="107" t="s">
        <v>765</v>
      </c>
      <c r="D193" s="108">
        <v>38443</v>
      </c>
      <c r="E193" s="107" t="s">
        <v>730</v>
      </c>
      <c r="F193" s="110" t="s">
        <v>1357</v>
      </c>
      <c r="G193" s="110" t="s">
        <v>731</v>
      </c>
      <c r="H193" s="111" t="s">
        <v>163</v>
      </c>
      <c r="I193" s="112" t="s">
        <v>732</v>
      </c>
      <c r="J193" s="113"/>
      <c r="K193" s="113">
        <f t="shared" si="2"/>
        <v>192</v>
      </c>
      <c r="L193" s="114">
        <v>4096080</v>
      </c>
      <c r="M193" s="114">
        <v>4096080</v>
      </c>
      <c r="N193" s="115" t="s">
        <v>766</v>
      </c>
    </row>
    <row r="194" spans="1:14" s="105" customFormat="1" ht="12">
      <c r="A194" s="106">
        <v>193</v>
      </c>
      <c r="B194" s="107" t="s">
        <v>762</v>
      </c>
      <c r="C194" s="107" t="s">
        <v>767</v>
      </c>
      <c r="D194" s="108">
        <v>38443</v>
      </c>
      <c r="E194" s="107" t="s">
        <v>733</v>
      </c>
      <c r="F194" s="110" t="s">
        <v>708</v>
      </c>
      <c r="G194" s="110" t="s">
        <v>734</v>
      </c>
      <c r="H194" s="111" t="s">
        <v>169</v>
      </c>
      <c r="I194" s="112" t="s">
        <v>735</v>
      </c>
      <c r="J194" s="113"/>
      <c r="K194" s="113">
        <f t="shared" si="2"/>
        <v>193</v>
      </c>
      <c r="L194" s="114">
        <v>8952000</v>
      </c>
      <c r="M194" s="114">
        <v>8952000</v>
      </c>
      <c r="N194" s="115" t="s">
        <v>768</v>
      </c>
    </row>
    <row r="195" spans="1:14" s="105" customFormat="1" ht="48">
      <c r="A195" s="106">
        <v>194</v>
      </c>
      <c r="B195" s="107" t="s">
        <v>769</v>
      </c>
      <c r="C195" s="107" t="s">
        <v>770</v>
      </c>
      <c r="D195" s="108">
        <v>38443</v>
      </c>
      <c r="E195" s="107" t="s">
        <v>736</v>
      </c>
      <c r="F195" s="110" t="s">
        <v>1376</v>
      </c>
      <c r="G195" s="110" t="s">
        <v>737</v>
      </c>
      <c r="H195" s="111" t="s">
        <v>192</v>
      </c>
      <c r="I195" s="112" t="s">
        <v>1829</v>
      </c>
      <c r="J195" s="113"/>
      <c r="K195" s="113">
        <f t="shared" si="2"/>
        <v>194</v>
      </c>
      <c r="L195" s="114">
        <v>7890000</v>
      </c>
      <c r="M195" s="114">
        <v>7890000</v>
      </c>
      <c r="N195" s="115" t="s">
        <v>771</v>
      </c>
    </row>
    <row r="196" spans="1:14" s="105" customFormat="1" ht="24">
      <c r="A196" s="106">
        <v>195</v>
      </c>
      <c r="B196" s="107" t="s">
        <v>772</v>
      </c>
      <c r="C196" s="107" t="s">
        <v>773</v>
      </c>
      <c r="D196" s="108">
        <v>38443</v>
      </c>
      <c r="E196" s="107" t="s">
        <v>1830</v>
      </c>
      <c r="F196" s="110" t="s">
        <v>1831</v>
      </c>
      <c r="G196" s="110" t="s">
        <v>1832</v>
      </c>
      <c r="H196" s="111" t="s">
        <v>163</v>
      </c>
      <c r="I196" s="112" t="s">
        <v>1833</v>
      </c>
      <c r="J196" s="113"/>
      <c r="K196" s="113">
        <f t="shared" si="2"/>
        <v>195</v>
      </c>
      <c r="L196" s="114">
        <v>5197200</v>
      </c>
      <c r="M196" s="114">
        <v>5197200</v>
      </c>
      <c r="N196" s="115" t="s">
        <v>774</v>
      </c>
    </row>
    <row r="197" spans="1:14" s="105" customFormat="1" ht="24">
      <c r="A197" s="106">
        <v>196</v>
      </c>
      <c r="B197" s="107" t="s">
        <v>775</v>
      </c>
      <c r="C197" s="107" t="s">
        <v>776</v>
      </c>
      <c r="D197" s="108">
        <v>38443</v>
      </c>
      <c r="E197" s="107" t="s">
        <v>1834</v>
      </c>
      <c r="F197" s="110" t="s">
        <v>289</v>
      </c>
      <c r="G197" s="110" t="s">
        <v>1835</v>
      </c>
      <c r="H197" s="111" t="s">
        <v>169</v>
      </c>
      <c r="I197" s="112" t="s">
        <v>1836</v>
      </c>
      <c r="J197" s="113"/>
      <c r="K197" s="113">
        <f aca="true" t="shared" si="3" ref="K197:K248">SUBTOTAL(9,A197:B197)</f>
        <v>196</v>
      </c>
      <c r="L197" s="114">
        <v>786000</v>
      </c>
      <c r="M197" s="114">
        <v>786000</v>
      </c>
      <c r="N197" s="115" t="s">
        <v>2077</v>
      </c>
    </row>
    <row r="198" spans="1:14" s="105" customFormat="1" ht="24">
      <c r="A198" s="106">
        <v>197</v>
      </c>
      <c r="B198" s="107" t="s">
        <v>777</v>
      </c>
      <c r="C198" s="107" t="s">
        <v>778</v>
      </c>
      <c r="D198" s="108">
        <v>38443</v>
      </c>
      <c r="E198" s="107" t="s">
        <v>1491</v>
      </c>
      <c r="F198" s="110" t="s">
        <v>1372</v>
      </c>
      <c r="G198" s="110" t="s">
        <v>1837</v>
      </c>
      <c r="H198" s="111" t="s">
        <v>169</v>
      </c>
      <c r="I198" s="112" t="s">
        <v>1838</v>
      </c>
      <c r="J198" s="113"/>
      <c r="K198" s="113">
        <f t="shared" si="3"/>
        <v>197</v>
      </c>
      <c r="L198" s="114">
        <v>6061583.2</v>
      </c>
      <c r="M198" s="114">
        <v>6061583.2</v>
      </c>
      <c r="N198" s="115" t="s">
        <v>779</v>
      </c>
    </row>
    <row r="199" spans="1:14" s="105" customFormat="1" ht="24">
      <c r="A199" s="106">
        <v>198</v>
      </c>
      <c r="B199" s="107" t="s">
        <v>780</v>
      </c>
      <c r="C199" s="107" t="s">
        <v>781</v>
      </c>
      <c r="D199" s="108">
        <v>38443</v>
      </c>
      <c r="E199" s="107" t="s">
        <v>171</v>
      </c>
      <c r="F199" s="110" t="s">
        <v>1839</v>
      </c>
      <c r="G199" s="110" t="s">
        <v>1840</v>
      </c>
      <c r="H199" s="111" t="s">
        <v>163</v>
      </c>
      <c r="I199" s="112" t="s">
        <v>1841</v>
      </c>
      <c r="J199" s="113"/>
      <c r="K199" s="113">
        <f t="shared" si="3"/>
        <v>198</v>
      </c>
      <c r="L199" s="114">
        <v>1004120</v>
      </c>
      <c r="M199" s="114">
        <v>1004120</v>
      </c>
      <c r="N199" s="115" t="s">
        <v>1842</v>
      </c>
    </row>
    <row r="200" spans="1:14" s="105" customFormat="1" ht="36">
      <c r="A200" s="106">
        <v>199</v>
      </c>
      <c r="B200" s="107" t="s">
        <v>783</v>
      </c>
      <c r="C200" s="107" t="s">
        <v>784</v>
      </c>
      <c r="D200" s="108">
        <v>38443</v>
      </c>
      <c r="E200" s="107" t="s">
        <v>1843</v>
      </c>
      <c r="F200" s="110" t="s">
        <v>1844</v>
      </c>
      <c r="G200" s="110" t="s">
        <v>1845</v>
      </c>
      <c r="H200" s="111" t="s">
        <v>169</v>
      </c>
      <c r="I200" s="112" t="s">
        <v>1846</v>
      </c>
      <c r="J200" s="113"/>
      <c r="K200" s="113">
        <f t="shared" si="3"/>
        <v>199</v>
      </c>
      <c r="L200" s="114">
        <v>3524900</v>
      </c>
      <c r="M200" s="114">
        <v>3524900</v>
      </c>
      <c r="N200" s="115" t="s">
        <v>785</v>
      </c>
    </row>
    <row r="201" spans="1:14" s="105" customFormat="1" ht="36">
      <c r="A201" s="106">
        <v>200</v>
      </c>
      <c r="B201" s="107" t="s">
        <v>786</v>
      </c>
      <c r="C201" s="107" t="s">
        <v>787</v>
      </c>
      <c r="D201" s="108">
        <v>38443</v>
      </c>
      <c r="E201" s="107" t="s">
        <v>1843</v>
      </c>
      <c r="F201" s="110" t="s">
        <v>1844</v>
      </c>
      <c r="G201" s="110" t="s">
        <v>1847</v>
      </c>
      <c r="H201" s="111" t="s">
        <v>169</v>
      </c>
      <c r="I201" s="112" t="s">
        <v>1848</v>
      </c>
      <c r="J201" s="113"/>
      <c r="K201" s="113">
        <f t="shared" si="3"/>
        <v>200</v>
      </c>
      <c r="L201" s="114">
        <v>4733400</v>
      </c>
      <c r="M201" s="114">
        <v>4733400</v>
      </c>
      <c r="N201" s="115" t="s">
        <v>788</v>
      </c>
    </row>
    <row r="202" spans="1:14" s="105" customFormat="1" ht="60">
      <c r="A202" s="106">
        <v>201</v>
      </c>
      <c r="B202" s="107" t="s">
        <v>789</v>
      </c>
      <c r="C202" s="107" t="s">
        <v>790</v>
      </c>
      <c r="D202" s="108">
        <v>38443</v>
      </c>
      <c r="E202" s="107" t="s">
        <v>1512</v>
      </c>
      <c r="F202" s="110" t="s">
        <v>1513</v>
      </c>
      <c r="G202" s="110" t="s">
        <v>1849</v>
      </c>
      <c r="H202" s="111" t="s">
        <v>158</v>
      </c>
      <c r="I202" s="112" t="s">
        <v>1850</v>
      </c>
      <c r="J202" s="113"/>
      <c r="K202" s="113">
        <f t="shared" si="3"/>
        <v>201</v>
      </c>
      <c r="L202" s="114">
        <v>2270000</v>
      </c>
      <c r="M202" s="114">
        <v>2270000</v>
      </c>
      <c r="N202" s="115" t="s">
        <v>791</v>
      </c>
    </row>
    <row r="203" spans="1:14" s="105" customFormat="1" ht="24">
      <c r="A203" s="106">
        <v>202</v>
      </c>
      <c r="B203" s="107" t="s">
        <v>792</v>
      </c>
      <c r="C203" s="107" t="s">
        <v>793</v>
      </c>
      <c r="D203" s="108">
        <v>38443</v>
      </c>
      <c r="E203" s="107" t="s">
        <v>707</v>
      </c>
      <c r="F203" s="110" t="s">
        <v>1376</v>
      </c>
      <c r="G203" s="110" t="s">
        <v>1851</v>
      </c>
      <c r="H203" s="111" t="s">
        <v>169</v>
      </c>
      <c r="I203" s="112" t="s">
        <v>1852</v>
      </c>
      <c r="J203" s="113"/>
      <c r="K203" s="113">
        <f t="shared" si="3"/>
        <v>202</v>
      </c>
      <c r="L203" s="114">
        <v>7708260</v>
      </c>
      <c r="M203" s="114">
        <v>7708260</v>
      </c>
      <c r="N203" s="115" t="s">
        <v>794</v>
      </c>
    </row>
    <row r="204" spans="1:14" s="105" customFormat="1" ht="36">
      <c r="A204" s="106">
        <v>203</v>
      </c>
      <c r="B204" s="107" t="s">
        <v>795</v>
      </c>
      <c r="C204" s="107" t="s">
        <v>796</v>
      </c>
      <c r="D204" s="108">
        <v>38443</v>
      </c>
      <c r="E204" s="107" t="s">
        <v>1553</v>
      </c>
      <c r="F204" s="110" t="s">
        <v>1554</v>
      </c>
      <c r="G204" s="110" t="s">
        <v>1853</v>
      </c>
      <c r="H204" s="111" t="s">
        <v>158</v>
      </c>
      <c r="I204" s="112" t="s">
        <v>1854</v>
      </c>
      <c r="J204" s="113"/>
      <c r="K204" s="113">
        <f t="shared" si="3"/>
        <v>203</v>
      </c>
      <c r="L204" s="114">
        <v>512061</v>
      </c>
      <c r="M204" s="114">
        <v>512061</v>
      </c>
      <c r="N204" s="115" t="s">
        <v>797</v>
      </c>
    </row>
    <row r="205" spans="1:14" s="105" customFormat="1" ht="24">
      <c r="A205" s="106">
        <v>204</v>
      </c>
      <c r="B205" s="107" t="s">
        <v>798</v>
      </c>
      <c r="C205" s="107" t="s">
        <v>799</v>
      </c>
      <c r="D205" s="108">
        <v>38443</v>
      </c>
      <c r="E205" s="107" t="s">
        <v>222</v>
      </c>
      <c r="F205" s="110" t="s">
        <v>223</v>
      </c>
      <c r="G205" s="110" t="s">
        <v>1855</v>
      </c>
      <c r="H205" s="111" t="s">
        <v>192</v>
      </c>
      <c r="I205" s="112" t="s">
        <v>1856</v>
      </c>
      <c r="J205" s="113"/>
      <c r="K205" s="113">
        <f t="shared" si="3"/>
        <v>204</v>
      </c>
      <c r="L205" s="114">
        <v>3198200</v>
      </c>
      <c r="M205" s="114">
        <v>3198200</v>
      </c>
      <c r="N205" s="115" t="s">
        <v>800</v>
      </c>
    </row>
    <row r="206" spans="1:14" s="105" customFormat="1" ht="12">
      <c r="A206" s="106">
        <v>205</v>
      </c>
      <c r="B206" s="107" t="s">
        <v>801</v>
      </c>
      <c r="C206" s="107" t="s">
        <v>802</v>
      </c>
      <c r="D206" s="108">
        <v>38443</v>
      </c>
      <c r="E206" s="107" t="s">
        <v>1417</v>
      </c>
      <c r="F206" s="110" t="s">
        <v>708</v>
      </c>
      <c r="G206" s="110" t="s">
        <v>1857</v>
      </c>
      <c r="H206" s="111" t="s">
        <v>158</v>
      </c>
      <c r="I206" s="112" t="s">
        <v>1858</v>
      </c>
      <c r="J206" s="113"/>
      <c r="K206" s="113">
        <f t="shared" si="3"/>
        <v>205</v>
      </c>
      <c r="L206" s="114">
        <v>4394420</v>
      </c>
      <c r="M206" s="114">
        <v>4394420</v>
      </c>
      <c r="N206" s="115" t="s">
        <v>803</v>
      </c>
    </row>
    <row r="207" spans="1:14" s="105" customFormat="1" ht="12">
      <c r="A207" s="106">
        <v>206</v>
      </c>
      <c r="B207" s="107" t="s">
        <v>804</v>
      </c>
      <c r="C207" s="107" t="s">
        <v>805</v>
      </c>
      <c r="D207" s="108">
        <v>38443</v>
      </c>
      <c r="E207" s="107" t="s">
        <v>1417</v>
      </c>
      <c r="F207" s="110" t="s">
        <v>708</v>
      </c>
      <c r="G207" s="110" t="s">
        <v>1857</v>
      </c>
      <c r="H207" s="111" t="s">
        <v>158</v>
      </c>
      <c r="I207" s="112" t="s">
        <v>1859</v>
      </c>
      <c r="J207" s="113"/>
      <c r="K207" s="113">
        <f t="shared" si="3"/>
        <v>206</v>
      </c>
      <c r="L207" s="114">
        <v>4932045</v>
      </c>
      <c r="M207" s="114">
        <v>4932045</v>
      </c>
      <c r="N207" s="115" t="s">
        <v>803</v>
      </c>
    </row>
    <row r="208" spans="1:14" s="105" customFormat="1" ht="24">
      <c r="A208" s="106">
        <v>207</v>
      </c>
      <c r="B208" s="107" t="s">
        <v>807</v>
      </c>
      <c r="C208" s="107" t="s">
        <v>807</v>
      </c>
      <c r="D208" s="108">
        <v>38443</v>
      </c>
      <c r="E208" s="107"/>
      <c r="F208" s="110" t="s">
        <v>1860</v>
      </c>
      <c r="G208" s="110" t="s">
        <v>1861</v>
      </c>
      <c r="H208" s="111"/>
      <c r="I208" s="112" t="s">
        <v>1862</v>
      </c>
      <c r="J208" s="135" t="s">
        <v>1863</v>
      </c>
      <c r="K208" s="113">
        <f t="shared" si="3"/>
        <v>207</v>
      </c>
      <c r="L208" s="136"/>
      <c r="M208" s="136"/>
      <c r="N208" s="115" t="s">
        <v>809</v>
      </c>
    </row>
    <row r="209" spans="1:14" s="105" customFormat="1" ht="60">
      <c r="A209" s="106">
        <v>208</v>
      </c>
      <c r="B209" s="107" t="s">
        <v>810</v>
      </c>
      <c r="C209" s="107" t="s">
        <v>811</v>
      </c>
      <c r="D209" s="108">
        <v>38443</v>
      </c>
      <c r="E209" s="107" t="s">
        <v>1864</v>
      </c>
      <c r="F209" s="110" t="s">
        <v>1865</v>
      </c>
      <c r="G209" s="110" t="s">
        <v>1866</v>
      </c>
      <c r="H209" s="111" t="s">
        <v>163</v>
      </c>
      <c r="I209" s="112" t="s">
        <v>1867</v>
      </c>
      <c r="J209" s="113"/>
      <c r="K209" s="113">
        <f t="shared" si="3"/>
        <v>208</v>
      </c>
      <c r="L209" s="114">
        <v>9984700</v>
      </c>
      <c r="M209" s="114">
        <v>9984700</v>
      </c>
      <c r="N209" s="115" t="s">
        <v>812</v>
      </c>
    </row>
    <row r="210" spans="1:14" s="105" customFormat="1" ht="24">
      <c r="A210" s="106">
        <v>209</v>
      </c>
      <c r="B210" s="107" t="s">
        <v>813</v>
      </c>
      <c r="C210" s="107" t="s">
        <v>814</v>
      </c>
      <c r="D210" s="108">
        <v>38443</v>
      </c>
      <c r="E210" s="107" t="s">
        <v>1868</v>
      </c>
      <c r="F210" s="110" t="s">
        <v>708</v>
      </c>
      <c r="G210" s="110" t="s">
        <v>709</v>
      </c>
      <c r="H210" s="111" t="s">
        <v>192</v>
      </c>
      <c r="I210" s="112" t="s">
        <v>1869</v>
      </c>
      <c r="J210" s="113"/>
      <c r="K210" s="113">
        <f t="shared" si="3"/>
        <v>209</v>
      </c>
      <c r="L210" s="131">
        <v>3538000</v>
      </c>
      <c r="M210" s="131">
        <v>3538000</v>
      </c>
      <c r="N210" s="115" t="s">
        <v>815</v>
      </c>
    </row>
    <row r="211" spans="1:14" s="105" customFormat="1" ht="24">
      <c r="A211" s="106">
        <v>210</v>
      </c>
      <c r="B211" s="107" t="s">
        <v>816</v>
      </c>
      <c r="C211" s="107" t="s">
        <v>817</v>
      </c>
      <c r="D211" s="108">
        <v>38443</v>
      </c>
      <c r="E211" s="107" t="s">
        <v>266</v>
      </c>
      <c r="F211" s="110" t="s">
        <v>267</v>
      </c>
      <c r="G211" s="110" t="s">
        <v>1870</v>
      </c>
      <c r="H211" s="111" t="s">
        <v>192</v>
      </c>
      <c r="I211" s="112" t="s">
        <v>1871</v>
      </c>
      <c r="J211" s="113"/>
      <c r="K211" s="113">
        <f t="shared" si="3"/>
        <v>210</v>
      </c>
      <c r="L211" s="114">
        <v>9988520</v>
      </c>
      <c r="M211" s="114">
        <v>9988520</v>
      </c>
      <c r="N211" s="115" t="s">
        <v>818</v>
      </c>
    </row>
    <row r="212" spans="1:14" s="105" customFormat="1" ht="12">
      <c r="A212" s="106">
        <v>211</v>
      </c>
      <c r="B212" s="107" t="s">
        <v>819</v>
      </c>
      <c r="C212" s="107" t="s">
        <v>820</v>
      </c>
      <c r="D212" s="108">
        <v>38443</v>
      </c>
      <c r="E212" s="107" t="s">
        <v>1872</v>
      </c>
      <c r="F212" s="110" t="s">
        <v>267</v>
      </c>
      <c r="G212" s="110" t="s">
        <v>1870</v>
      </c>
      <c r="H212" s="111" t="s">
        <v>192</v>
      </c>
      <c r="I212" s="112" t="s">
        <v>1873</v>
      </c>
      <c r="J212" s="113"/>
      <c r="K212" s="113">
        <f t="shared" si="3"/>
        <v>211</v>
      </c>
      <c r="L212" s="114">
        <v>9723106</v>
      </c>
      <c r="M212" s="114">
        <v>9723106</v>
      </c>
      <c r="N212" s="115" t="s">
        <v>818</v>
      </c>
    </row>
    <row r="213" spans="1:14" s="105" customFormat="1" ht="12">
      <c r="A213" s="106">
        <v>212</v>
      </c>
      <c r="B213" s="107" t="s">
        <v>821</v>
      </c>
      <c r="C213" s="107" t="s">
        <v>822</v>
      </c>
      <c r="D213" s="108">
        <v>38443</v>
      </c>
      <c r="E213" s="107" t="s">
        <v>266</v>
      </c>
      <c r="F213" s="110" t="s">
        <v>267</v>
      </c>
      <c r="G213" s="110" t="s">
        <v>1870</v>
      </c>
      <c r="H213" s="111" t="s">
        <v>192</v>
      </c>
      <c r="I213" s="112" t="s">
        <v>1874</v>
      </c>
      <c r="J213" s="113"/>
      <c r="K213" s="113">
        <f t="shared" si="3"/>
        <v>212</v>
      </c>
      <c r="L213" s="114">
        <v>3734710</v>
      </c>
      <c r="M213" s="114">
        <v>3734710</v>
      </c>
      <c r="N213" s="115" t="s">
        <v>818</v>
      </c>
    </row>
    <row r="214" spans="1:14" s="105" customFormat="1" ht="36">
      <c r="A214" s="106">
        <v>213</v>
      </c>
      <c r="B214" s="107" t="s">
        <v>823</v>
      </c>
      <c r="C214" s="107" t="s">
        <v>824</v>
      </c>
      <c r="D214" s="108">
        <v>38443</v>
      </c>
      <c r="E214" s="107" t="s">
        <v>266</v>
      </c>
      <c r="F214" s="110" t="s">
        <v>267</v>
      </c>
      <c r="G214" s="110" t="s">
        <v>1870</v>
      </c>
      <c r="H214" s="111" t="s">
        <v>158</v>
      </c>
      <c r="I214" s="112" t="s">
        <v>1875</v>
      </c>
      <c r="J214" s="113"/>
      <c r="K214" s="113">
        <f t="shared" si="3"/>
        <v>213</v>
      </c>
      <c r="L214" s="114">
        <v>9003855</v>
      </c>
      <c r="M214" s="114">
        <v>9003855</v>
      </c>
      <c r="N214" s="115" t="s">
        <v>818</v>
      </c>
    </row>
    <row r="215" spans="1:14" s="105" customFormat="1" ht="12">
      <c r="A215" s="106">
        <v>214</v>
      </c>
      <c r="B215" s="107" t="s">
        <v>825</v>
      </c>
      <c r="C215" s="107" t="s">
        <v>826</v>
      </c>
      <c r="D215" s="108">
        <v>38443</v>
      </c>
      <c r="E215" s="107" t="s">
        <v>266</v>
      </c>
      <c r="F215" s="110" t="s">
        <v>267</v>
      </c>
      <c r="G215" s="110" t="s">
        <v>1870</v>
      </c>
      <c r="H215" s="111" t="s">
        <v>192</v>
      </c>
      <c r="I215" s="112" t="s">
        <v>1876</v>
      </c>
      <c r="J215" s="113"/>
      <c r="K215" s="113">
        <f t="shared" si="3"/>
        <v>214</v>
      </c>
      <c r="L215" s="114">
        <v>9998798</v>
      </c>
      <c r="M215" s="114">
        <v>9998798</v>
      </c>
      <c r="N215" s="115" t="s">
        <v>818</v>
      </c>
    </row>
    <row r="216" spans="1:14" s="105" customFormat="1" ht="12">
      <c r="A216" s="106">
        <v>215</v>
      </c>
      <c r="B216" s="107" t="s">
        <v>827</v>
      </c>
      <c r="C216" s="107" t="s">
        <v>828</v>
      </c>
      <c r="D216" s="108">
        <v>38443</v>
      </c>
      <c r="E216" s="107" t="s">
        <v>1872</v>
      </c>
      <c r="F216" s="110" t="s">
        <v>267</v>
      </c>
      <c r="G216" s="110" t="s">
        <v>1870</v>
      </c>
      <c r="H216" s="111" t="s">
        <v>158</v>
      </c>
      <c r="I216" s="112" t="s">
        <v>1877</v>
      </c>
      <c r="J216" s="113"/>
      <c r="K216" s="113">
        <f t="shared" si="3"/>
        <v>215</v>
      </c>
      <c r="L216" s="114">
        <v>9891135</v>
      </c>
      <c r="M216" s="114">
        <v>9891135</v>
      </c>
      <c r="N216" s="115" t="s">
        <v>818</v>
      </c>
    </row>
    <row r="217" spans="1:14" s="105" customFormat="1" ht="48">
      <c r="A217" s="106">
        <v>216</v>
      </c>
      <c r="B217" s="107" t="s">
        <v>829</v>
      </c>
      <c r="C217" s="107" t="s">
        <v>830</v>
      </c>
      <c r="D217" s="108">
        <v>38443</v>
      </c>
      <c r="E217" s="107" t="s">
        <v>1878</v>
      </c>
      <c r="F217" s="110" t="s">
        <v>1338</v>
      </c>
      <c r="G217" s="110" t="s">
        <v>1879</v>
      </c>
      <c r="H217" s="111" t="s">
        <v>169</v>
      </c>
      <c r="I217" s="112" t="s">
        <v>1880</v>
      </c>
      <c r="J217" s="113"/>
      <c r="K217" s="113">
        <f t="shared" si="3"/>
        <v>216</v>
      </c>
      <c r="L217" s="114">
        <v>2163300</v>
      </c>
      <c r="M217" s="114">
        <v>2163300</v>
      </c>
      <c r="N217" s="115" t="s">
        <v>831</v>
      </c>
    </row>
    <row r="218" spans="1:14" s="105" customFormat="1" ht="36">
      <c r="A218" s="106">
        <v>217</v>
      </c>
      <c r="B218" s="107" t="s">
        <v>832</v>
      </c>
      <c r="C218" s="107" t="s">
        <v>833</v>
      </c>
      <c r="D218" s="108">
        <v>38443</v>
      </c>
      <c r="E218" s="107" t="s">
        <v>1881</v>
      </c>
      <c r="F218" s="110" t="s">
        <v>1882</v>
      </c>
      <c r="G218" s="110" t="s">
        <v>1883</v>
      </c>
      <c r="H218" s="111" t="s">
        <v>158</v>
      </c>
      <c r="I218" s="112" t="s">
        <v>1884</v>
      </c>
      <c r="J218" s="113"/>
      <c r="K218" s="113">
        <f t="shared" si="3"/>
        <v>217</v>
      </c>
      <c r="L218" s="114">
        <v>1261100</v>
      </c>
      <c r="M218" s="114">
        <v>1261100</v>
      </c>
      <c r="N218" s="115" t="s">
        <v>834</v>
      </c>
    </row>
    <row r="219" spans="1:14" s="105" customFormat="1" ht="24">
      <c r="A219" s="106">
        <v>218</v>
      </c>
      <c r="B219" s="107" t="s">
        <v>835</v>
      </c>
      <c r="C219" s="107" t="s">
        <v>836</v>
      </c>
      <c r="D219" s="108">
        <v>38443</v>
      </c>
      <c r="E219" s="107" t="s">
        <v>429</v>
      </c>
      <c r="F219" s="110" t="s">
        <v>1372</v>
      </c>
      <c r="G219" s="110" t="s">
        <v>430</v>
      </c>
      <c r="H219" s="111" t="s">
        <v>163</v>
      </c>
      <c r="I219" s="112" t="s">
        <v>1885</v>
      </c>
      <c r="J219" s="113"/>
      <c r="K219" s="113">
        <f t="shared" si="3"/>
        <v>218</v>
      </c>
      <c r="L219" s="114">
        <v>9624380</v>
      </c>
      <c r="M219" s="114">
        <v>9624380</v>
      </c>
      <c r="N219" s="115" t="s">
        <v>150</v>
      </c>
    </row>
    <row r="220" spans="1:14" s="105" customFormat="1" ht="24">
      <c r="A220" s="106">
        <v>219</v>
      </c>
      <c r="B220" s="107" t="s">
        <v>837</v>
      </c>
      <c r="C220" s="107" t="s">
        <v>838</v>
      </c>
      <c r="D220" s="108">
        <v>38443</v>
      </c>
      <c r="E220" s="107" t="s">
        <v>1843</v>
      </c>
      <c r="F220" s="110" t="s">
        <v>1844</v>
      </c>
      <c r="G220" s="110" t="s">
        <v>1886</v>
      </c>
      <c r="H220" s="111" t="s">
        <v>192</v>
      </c>
      <c r="I220" s="112" t="s">
        <v>1887</v>
      </c>
      <c r="J220" s="113"/>
      <c r="K220" s="113">
        <f t="shared" si="3"/>
        <v>219</v>
      </c>
      <c r="L220" s="114">
        <v>6900500</v>
      </c>
      <c r="M220" s="114">
        <v>6900500</v>
      </c>
      <c r="N220" s="115" t="s">
        <v>839</v>
      </c>
    </row>
    <row r="221" spans="1:14" s="105" customFormat="1" ht="24">
      <c r="A221" s="106">
        <v>220</v>
      </c>
      <c r="B221" s="107" t="s">
        <v>840</v>
      </c>
      <c r="C221" s="107" t="s">
        <v>841</v>
      </c>
      <c r="D221" s="108">
        <v>38443</v>
      </c>
      <c r="E221" s="107" t="s">
        <v>1888</v>
      </c>
      <c r="F221" s="110" t="s">
        <v>434</v>
      </c>
      <c r="G221" s="110" t="s">
        <v>1889</v>
      </c>
      <c r="H221" s="111" t="s">
        <v>169</v>
      </c>
      <c r="I221" s="112" t="s">
        <v>1890</v>
      </c>
      <c r="J221" s="113"/>
      <c r="K221" s="113">
        <f t="shared" si="3"/>
        <v>220</v>
      </c>
      <c r="L221" s="114">
        <v>9547806</v>
      </c>
      <c r="M221" s="114">
        <v>9547806</v>
      </c>
      <c r="N221" s="115" t="s">
        <v>842</v>
      </c>
    </row>
    <row r="222" spans="1:14" s="105" customFormat="1" ht="24">
      <c r="A222" s="106">
        <v>221</v>
      </c>
      <c r="B222" s="107" t="s">
        <v>843</v>
      </c>
      <c r="C222" s="107" t="s">
        <v>844</v>
      </c>
      <c r="D222" s="108">
        <v>38443</v>
      </c>
      <c r="E222" s="107" t="s">
        <v>1888</v>
      </c>
      <c r="F222" s="110" t="s">
        <v>434</v>
      </c>
      <c r="G222" s="110" t="s">
        <v>1889</v>
      </c>
      <c r="H222" s="111" t="s">
        <v>169</v>
      </c>
      <c r="I222" s="112" t="s">
        <v>1891</v>
      </c>
      <c r="J222" s="113"/>
      <c r="K222" s="113">
        <f t="shared" si="3"/>
        <v>221</v>
      </c>
      <c r="L222" s="114">
        <v>9840705.2</v>
      </c>
      <c r="M222" s="114">
        <v>9840705.2</v>
      </c>
      <c r="N222" s="115" t="s">
        <v>842</v>
      </c>
    </row>
    <row r="223" spans="1:14" s="105" customFormat="1" ht="24">
      <c r="A223" s="106">
        <v>222</v>
      </c>
      <c r="B223" s="150" t="s">
        <v>845</v>
      </c>
      <c r="C223" s="137" t="s">
        <v>846</v>
      </c>
      <c r="D223" s="108">
        <v>38443</v>
      </c>
      <c r="E223" s="137" t="s">
        <v>1364</v>
      </c>
      <c r="F223" s="112" t="s">
        <v>1365</v>
      </c>
      <c r="G223" s="141" t="s">
        <v>1892</v>
      </c>
      <c r="H223" s="111" t="s">
        <v>192</v>
      </c>
      <c r="I223" s="112" t="s">
        <v>1893</v>
      </c>
      <c r="J223" s="113"/>
      <c r="K223" s="113">
        <f t="shared" si="3"/>
        <v>222</v>
      </c>
      <c r="L223" s="114">
        <v>9765000</v>
      </c>
      <c r="M223" s="114">
        <v>9765000</v>
      </c>
      <c r="N223" s="120" t="s">
        <v>847</v>
      </c>
    </row>
    <row r="224" spans="1:14" s="105" customFormat="1" ht="24">
      <c r="A224" s="121">
        <v>223</v>
      </c>
      <c r="B224" s="122" t="s">
        <v>848</v>
      </c>
      <c r="C224" s="122" t="s">
        <v>849</v>
      </c>
      <c r="D224" s="123">
        <v>38443</v>
      </c>
      <c r="E224" s="122" t="s">
        <v>1894</v>
      </c>
      <c r="F224" s="124" t="s">
        <v>1895</v>
      </c>
      <c r="G224" s="124" t="s">
        <v>1896</v>
      </c>
      <c r="H224" s="125" t="s">
        <v>169</v>
      </c>
      <c r="I224" s="126" t="s">
        <v>1897</v>
      </c>
      <c r="J224" s="127"/>
      <c r="K224" s="127">
        <f t="shared" si="3"/>
        <v>223</v>
      </c>
      <c r="L224" s="128">
        <v>8486074.65</v>
      </c>
      <c r="M224" s="128">
        <v>8486074.65</v>
      </c>
      <c r="N224" s="129" t="s">
        <v>850</v>
      </c>
    </row>
    <row r="225" spans="1:14" s="105" customFormat="1" ht="24">
      <c r="A225" s="106">
        <v>224</v>
      </c>
      <c r="B225" s="107" t="s">
        <v>851</v>
      </c>
      <c r="C225" s="107" t="s">
        <v>852</v>
      </c>
      <c r="D225" s="108">
        <v>38443</v>
      </c>
      <c r="E225" s="107" t="s">
        <v>1898</v>
      </c>
      <c r="F225" s="110" t="s">
        <v>1899</v>
      </c>
      <c r="G225" s="110" t="s">
        <v>1900</v>
      </c>
      <c r="H225" s="111" t="s">
        <v>192</v>
      </c>
      <c r="I225" s="112" t="s">
        <v>1901</v>
      </c>
      <c r="J225" s="113"/>
      <c r="K225" s="113">
        <f t="shared" si="3"/>
        <v>224</v>
      </c>
      <c r="L225" s="114">
        <v>3735934</v>
      </c>
      <c r="M225" s="114">
        <v>3735934</v>
      </c>
      <c r="N225" s="115" t="s">
        <v>853</v>
      </c>
    </row>
    <row r="226" spans="1:14" s="105" customFormat="1" ht="12">
      <c r="A226" s="106">
        <v>225</v>
      </c>
      <c r="B226" s="107" t="s">
        <v>854</v>
      </c>
      <c r="C226" s="107" t="s">
        <v>855</v>
      </c>
      <c r="D226" s="108">
        <v>38443</v>
      </c>
      <c r="E226" s="107" t="s">
        <v>1371</v>
      </c>
      <c r="F226" s="110" t="s">
        <v>1372</v>
      </c>
      <c r="G226" s="110" t="s">
        <v>1902</v>
      </c>
      <c r="H226" s="111" t="s">
        <v>192</v>
      </c>
      <c r="I226" s="112" t="s">
        <v>1903</v>
      </c>
      <c r="J226" s="113"/>
      <c r="K226" s="113">
        <f t="shared" si="3"/>
        <v>225</v>
      </c>
      <c r="L226" s="114">
        <v>558878</v>
      </c>
      <c r="M226" s="114">
        <v>558878</v>
      </c>
      <c r="N226" s="115" t="s">
        <v>856</v>
      </c>
    </row>
    <row r="227" spans="1:14" s="105" customFormat="1" ht="36">
      <c r="A227" s="106">
        <v>227</v>
      </c>
      <c r="B227" s="107" t="s">
        <v>860</v>
      </c>
      <c r="C227" s="107" t="s">
        <v>861</v>
      </c>
      <c r="D227" s="108">
        <v>38443</v>
      </c>
      <c r="E227" s="107" t="s">
        <v>1904</v>
      </c>
      <c r="F227" s="110" t="s">
        <v>708</v>
      </c>
      <c r="G227" s="110" t="s">
        <v>1905</v>
      </c>
      <c r="H227" s="142" t="s">
        <v>158</v>
      </c>
      <c r="I227" s="143" t="s">
        <v>1906</v>
      </c>
      <c r="J227" s="151"/>
      <c r="K227" s="113">
        <f t="shared" si="3"/>
        <v>227</v>
      </c>
      <c r="L227" s="114">
        <v>9907640</v>
      </c>
      <c r="M227" s="114">
        <v>9907640</v>
      </c>
      <c r="N227" s="115" t="s">
        <v>859</v>
      </c>
    </row>
    <row r="228" spans="1:14" s="105" customFormat="1" ht="48">
      <c r="A228" s="106">
        <v>228</v>
      </c>
      <c r="B228" s="107" t="s">
        <v>862</v>
      </c>
      <c r="C228" s="107" t="s">
        <v>863</v>
      </c>
      <c r="D228" s="108">
        <v>38443</v>
      </c>
      <c r="E228" s="107" t="s">
        <v>1904</v>
      </c>
      <c r="F228" s="110" t="s">
        <v>708</v>
      </c>
      <c r="G228" s="110" t="s">
        <v>1905</v>
      </c>
      <c r="H228" s="142" t="s">
        <v>158</v>
      </c>
      <c r="I228" s="112" t="s">
        <v>1907</v>
      </c>
      <c r="J228" s="151"/>
      <c r="K228" s="113">
        <f t="shared" si="3"/>
        <v>228</v>
      </c>
      <c r="L228" s="114">
        <v>9998560</v>
      </c>
      <c r="M228" s="114">
        <v>9998560</v>
      </c>
      <c r="N228" s="115" t="s">
        <v>859</v>
      </c>
    </row>
    <row r="229" spans="1:14" s="105" customFormat="1" ht="12">
      <c r="A229" s="106">
        <v>229</v>
      </c>
      <c r="B229" s="107" t="s">
        <v>864</v>
      </c>
      <c r="C229" s="107" t="s">
        <v>865</v>
      </c>
      <c r="D229" s="108">
        <v>38443</v>
      </c>
      <c r="E229" s="107" t="s">
        <v>1904</v>
      </c>
      <c r="F229" s="110" t="s">
        <v>708</v>
      </c>
      <c r="G229" s="110" t="s">
        <v>1905</v>
      </c>
      <c r="H229" s="142" t="s">
        <v>192</v>
      </c>
      <c r="I229" s="112" t="s">
        <v>1908</v>
      </c>
      <c r="J229" s="144"/>
      <c r="K229" s="113">
        <f t="shared" si="3"/>
        <v>229</v>
      </c>
      <c r="L229" s="114">
        <v>2397000</v>
      </c>
      <c r="M229" s="114">
        <v>2397000</v>
      </c>
      <c r="N229" s="115" t="s">
        <v>859</v>
      </c>
    </row>
    <row r="230" spans="1:14" s="105" customFormat="1" ht="36">
      <c r="A230" s="106">
        <v>230</v>
      </c>
      <c r="B230" s="107" t="s">
        <v>866</v>
      </c>
      <c r="C230" s="107" t="s">
        <v>867</v>
      </c>
      <c r="D230" s="108">
        <v>38443</v>
      </c>
      <c r="E230" s="107" t="s">
        <v>1868</v>
      </c>
      <c r="F230" s="110" t="s">
        <v>708</v>
      </c>
      <c r="G230" s="110" t="s">
        <v>1909</v>
      </c>
      <c r="H230" s="142" t="s">
        <v>192</v>
      </c>
      <c r="I230" s="112" t="s">
        <v>1910</v>
      </c>
      <c r="J230" s="113"/>
      <c r="K230" s="113">
        <f t="shared" si="3"/>
        <v>230</v>
      </c>
      <c r="L230" s="131">
        <v>8252740</v>
      </c>
      <c r="M230" s="131">
        <v>8252740</v>
      </c>
      <c r="N230" s="115" t="s">
        <v>868</v>
      </c>
    </row>
    <row r="231" spans="1:14" s="105" customFormat="1" ht="36">
      <c r="A231" s="106">
        <v>231</v>
      </c>
      <c r="B231" s="107" t="s">
        <v>869</v>
      </c>
      <c r="C231" s="107" t="s">
        <v>870</v>
      </c>
      <c r="D231" s="108">
        <v>38443</v>
      </c>
      <c r="E231" s="107" t="s">
        <v>1714</v>
      </c>
      <c r="F231" s="110" t="s">
        <v>1715</v>
      </c>
      <c r="G231" s="110" t="s">
        <v>1911</v>
      </c>
      <c r="H231" s="111" t="s">
        <v>169</v>
      </c>
      <c r="I231" s="112" t="s">
        <v>1912</v>
      </c>
      <c r="J231" s="113"/>
      <c r="K231" s="113">
        <f t="shared" si="3"/>
        <v>231</v>
      </c>
      <c r="L231" s="114">
        <v>841600</v>
      </c>
      <c r="M231" s="114">
        <v>841600</v>
      </c>
      <c r="N231" s="115" t="s">
        <v>871</v>
      </c>
    </row>
    <row r="232" spans="1:14" s="105" customFormat="1" ht="24">
      <c r="A232" s="106">
        <v>232</v>
      </c>
      <c r="B232" s="107" t="s">
        <v>872</v>
      </c>
      <c r="C232" s="107" t="s">
        <v>873</v>
      </c>
      <c r="D232" s="108">
        <v>38443</v>
      </c>
      <c r="E232" s="107" t="s">
        <v>1913</v>
      </c>
      <c r="F232" s="110" t="s">
        <v>708</v>
      </c>
      <c r="G232" s="110" t="s">
        <v>1914</v>
      </c>
      <c r="H232" s="111" t="s">
        <v>169</v>
      </c>
      <c r="I232" s="112" t="s">
        <v>1915</v>
      </c>
      <c r="J232" s="113"/>
      <c r="K232" s="113">
        <f t="shared" si="3"/>
        <v>232</v>
      </c>
      <c r="L232" s="114">
        <v>8442134.4</v>
      </c>
      <c r="M232" s="114">
        <v>8442134.4</v>
      </c>
      <c r="N232" s="115" t="s">
        <v>874</v>
      </c>
    </row>
    <row r="233" spans="1:14" s="105" customFormat="1" ht="36">
      <c r="A233" s="106">
        <v>233</v>
      </c>
      <c r="B233" s="107" t="s">
        <v>875</v>
      </c>
      <c r="C233" s="107" t="s">
        <v>876</v>
      </c>
      <c r="D233" s="108">
        <v>38443</v>
      </c>
      <c r="E233" s="107" t="s">
        <v>1916</v>
      </c>
      <c r="F233" s="110" t="s">
        <v>708</v>
      </c>
      <c r="G233" s="110" t="s">
        <v>1917</v>
      </c>
      <c r="H233" s="111" t="s">
        <v>163</v>
      </c>
      <c r="I233" s="112" t="s">
        <v>1919</v>
      </c>
      <c r="J233" s="113"/>
      <c r="K233" s="113">
        <f t="shared" si="3"/>
        <v>233</v>
      </c>
      <c r="L233" s="114">
        <v>1602600</v>
      </c>
      <c r="M233" s="116">
        <v>0</v>
      </c>
      <c r="N233" s="115" t="s">
        <v>877</v>
      </c>
    </row>
    <row r="234" spans="1:14" s="105" customFormat="1" ht="24">
      <c r="A234" s="106">
        <v>234</v>
      </c>
      <c r="B234" s="107" t="s">
        <v>878</v>
      </c>
      <c r="C234" s="107" t="s">
        <v>879</v>
      </c>
      <c r="D234" s="108">
        <v>38443</v>
      </c>
      <c r="E234" s="107" t="s">
        <v>227</v>
      </c>
      <c r="F234" s="110" t="s">
        <v>1384</v>
      </c>
      <c r="G234" s="110" t="s">
        <v>1920</v>
      </c>
      <c r="H234" s="111" t="s">
        <v>163</v>
      </c>
      <c r="I234" s="112" t="s">
        <v>1921</v>
      </c>
      <c r="J234" s="113"/>
      <c r="K234" s="113">
        <f t="shared" si="3"/>
        <v>234</v>
      </c>
      <c r="L234" s="152">
        <v>8361000</v>
      </c>
      <c r="M234" s="152">
        <v>8361000</v>
      </c>
      <c r="N234" s="115" t="s">
        <v>880</v>
      </c>
    </row>
    <row r="235" spans="1:14" s="105" customFormat="1" ht="24">
      <c r="A235" s="106">
        <v>235</v>
      </c>
      <c r="B235" s="107" t="s">
        <v>881</v>
      </c>
      <c r="C235" s="107" t="s">
        <v>882</v>
      </c>
      <c r="D235" s="108">
        <v>38443</v>
      </c>
      <c r="E235" s="107" t="s">
        <v>227</v>
      </c>
      <c r="F235" s="110" t="s">
        <v>1384</v>
      </c>
      <c r="G235" s="110" t="s">
        <v>1920</v>
      </c>
      <c r="H235" s="111" t="s">
        <v>158</v>
      </c>
      <c r="I235" s="112" t="s">
        <v>1922</v>
      </c>
      <c r="J235" s="113"/>
      <c r="K235" s="113">
        <f t="shared" si="3"/>
        <v>235</v>
      </c>
      <c r="L235" s="114">
        <v>8476800</v>
      </c>
      <c r="M235" s="114">
        <v>8476800</v>
      </c>
      <c r="N235" s="115" t="s">
        <v>880</v>
      </c>
    </row>
    <row r="236" spans="1:14" s="105" customFormat="1" ht="24">
      <c r="A236" s="106">
        <v>236</v>
      </c>
      <c r="B236" s="107" t="s">
        <v>883</v>
      </c>
      <c r="C236" s="107" t="s">
        <v>884</v>
      </c>
      <c r="D236" s="108">
        <v>38443</v>
      </c>
      <c r="E236" s="107" t="s">
        <v>433</v>
      </c>
      <c r="F236" s="110" t="s">
        <v>434</v>
      </c>
      <c r="G236" s="110" t="s">
        <v>1923</v>
      </c>
      <c r="H236" s="111" t="s">
        <v>158</v>
      </c>
      <c r="I236" s="112" t="s">
        <v>1924</v>
      </c>
      <c r="J236" s="113"/>
      <c r="K236" s="113">
        <f t="shared" si="3"/>
        <v>236</v>
      </c>
      <c r="L236" s="114">
        <v>3524995</v>
      </c>
      <c r="M236" s="114">
        <v>3524995</v>
      </c>
      <c r="N236" s="115" t="s">
        <v>885</v>
      </c>
    </row>
    <row r="237" spans="1:14" s="105" customFormat="1" ht="24">
      <c r="A237" s="106">
        <v>237</v>
      </c>
      <c r="B237" s="107" t="s">
        <v>886</v>
      </c>
      <c r="C237" s="107" t="s">
        <v>887</v>
      </c>
      <c r="D237" s="108">
        <v>38443</v>
      </c>
      <c r="E237" s="107" t="s">
        <v>1417</v>
      </c>
      <c r="F237" s="110" t="s">
        <v>708</v>
      </c>
      <c r="G237" s="110" t="s">
        <v>1925</v>
      </c>
      <c r="H237" s="111" t="s">
        <v>192</v>
      </c>
      <c r="I237" s="118" t="s">
        <v>1926</v>
      </c>
      <c r="J237" s="113"/>
      <c r="K237" s="113">
        <f t="shared" si="3"/>
        <v>237</v>
      </c>
      <c r="L237" s="114">
        <v>9917308</v>
      </c>
      <c r="M237" s="114">
        <v>9917308</v>
      </c>
      <c r="N237" s="115" t="s">
        <v>888</v>
      </c>
    </row>
    <row r="238" spans="1:14" s="105" customFormat="1" ht="24">
      <c r="A238" s="106">
        <v>238</v>
      </c>
      <c r="B238" s="107" t="s">
        <v>889</v>
      </c>
      <c r="C238" s="107" t="s">
        <v>890</v>
      </c>
      <c r="D238" s="108">
        <v>38443</v>
      </c>
      <c r="E238" s="107" t="s">
        <v>1927</v>
      </c>
      <c r="F238" s="110" t="s">
        <v>1928</v>
      </c>
      <c r="G238" s="110" t="s">
        <v>1929</v>
      </c>
      <c r="H238" s="117" t="s">
        <v>169</v>
      </c>
      <c r="I238" s="118" t="s">
        <v>1930</v>
      </c>
      <c r="J238" s="113"/>
      <c r="K238" s="113">
        <f t="shared" si="3"/>
        <v>238</v>
      </c>
      <c r="L238" s="114">
        <v>4774750</v>
      </c>
      <c r="M238" s="116">
        <v>0</v>
      </c>
      <c r="N238" s="115" t="s">
        <v>1823</v>
      </c>
    </row>
    <row r="239" spans="1:14" s="105" customFormat="1" ht="60">
      <c r="A239" s="106">
        <v>239</v>
      </c>
      <c r="B239" s="107" t="s">
        <v>891</v>
      </c>
      <c r="C239" s="137" t="s">
        <v>892</v>
      </c>
      <c r="D239" s="108">
        <v>38443</v>
      </c>
      <c r="E239" s="107" t="s">
        <v>645</v>
      </c>
      <c r="F239" s="110" t="s">
        <v>646</v>
      </c>
      <c r="G239" s="110" t="s">
        <v>1931</v>
      </c>
      <c r="H239" s="111" t="s">
        <v>158</v>
      </c>
      <c r="I239" s="112" t="s">
        <v>922</v>
      </c>
      <c r="J239" s="113"/>
      <c r="K239" s="113">
        <f t="shared" si="3"/>
        <v>239</v>
      </c>
      <c r="L239" s="153">
        <v>5991000</v>
      </c>
      <c r="M239" s="153">
        <v>5991000</v>
      </c>
      <c r="N239" s="115" t="s">
        <v>893</v>
      </c>
    </row>
    <row r="240" spans="1:14" s="105" customFormat="1" ht="36">
      <c r="A240" s="106">
        <v>240</v>
      </c>
      <c r="B240" s="107" t="s">
        <v>894</v>
      </c>
      <c r="C240" s="107" t="s">
        <v>895</v>
      </c>
      <c r="D240" s="108">
        <v>38443</v>
      </c>
      <c r="E240" s="107" t="s">
        <v>645</v>
      </c>
      <c r="F240" s="110" t="s">
        <v>646</v>
      </c>
      <c r="G240" s="110" t="s">
        <v>923</v>
      </c>
      <c r="H240" s="111" t="s">
        <v>158</v>
      </c>
      <c r="I240" s="112" t="s">
        <v>924</v>
      </c>
      <c r="J240" s="113"/>
      <c r="K240" s="113">
        <f t="shared" si="3"/>
        <v>240</v>
      </c>
      <c r="L240" s="114">
        <v>3860000</v>
      </c>
      <c r="M240" s="114">
        <v>3860000</v>
      </c>
      <c r="N240" s="115" t="s">
        <v>896</v>
      </c>
    </row>
    <row r="241" spans="1:14" s="105" customFormat="1" ht="72">
      <c r="A241" s="106">
        <v>241</v>
      </c>
      <c r="B241" s="137" t="s">
        <v>897</v>
      </c>
      <c r="C241" s="137" t="s">
        <v>898</v>
      </c>
      <c r="D241" s="108">
        <v>38443</v>
      </c>
      <c r="E241" s="137" t="s">
        <v>925</v>
      </c>
      <c r="F241" s="112" t="s">
        <v>926</v>
      </c>
      <c r="G241" s="141" t="s">
        <v>927</v>
      </c>
      <c r="H241" s="111" t="s">
        <v>163</v>
      </c>
      <c r="I241" s="112" t="s">
        <v>928</v>
      </c>
      <c r="J241" s="113"/>
      <c r="K241" s="113">
        <f t="shared" si="3"/>
        <v>241</v>
      </c>
      <c r="L241" s="114">
        <v>8622700</v>
      </c>
      <c r="M241" s="116">
        <v>0</v>
      </c>
      <c r="N241" s="120" t="s">
        <v>2062</v>
      </c>
    </row>
    <row r="242" spans="1:14" s="105" customFormat="1" ht="48">
      <c r="A242" s="106">
        <v>242</v>
      </c>
      <c r="B242" s="113" t="s">
        <v>899</v>
      </c>
      <c r="C242" s="113" t="s">
        <v>900</v>
      </c>
      <c r="D242" s="108">
        <v>38443</v>
      </c>
      <c r="E242" s="137" t="s">
        <v>642</v>
      </c>
      <c r="F242" s="112" t="s">
        <v>1353</v>
      </c>
      <c r="G242" s="141" t="s">
        <v>929</v>
      </c>
      <c r="H242" s="111" t="s">
        <v>163</v>
      </c>
      <c r="I242" s="112" t="s">
        <v>930</v>
      </c>
      <c r="J242" s="113"/>
      <c r="K242" s="113">
        <f t="shared" si="3"/>
        <v>242</v>
      </c>
      <c r="L242" s="131">
        <v>1400536</v>
      </c>
      <c r="M242" s="131">
        <v>1400536</v>
      </c>
      <c r="N242" s="120" t="s">
        <v>901</v>
      </c>
    </row>
    <row r="243" spans="1:14" s="105" customFormat="1" ht="72">
      <c r="A243" s="106">
        <v>243</v>
      </c>
      <c r="B243" s="107" t="s">
        <v>902</v>
      </c>
      <c r="C243" s="107" t="s">
        <v>903</v>
      </c>
      <c r="D243" s="108">
        <v>38443</v>
      </c>
      <c r="E243" s="107" t="s">
        <v>1417</v>
      </c>
      <c r="F243" s="110" t="s">
        <v>708</v>
      </c>
      <c r="G243" s="110" t="s">
        <v>931</v>
      </c>
      <c r="H243" s="111" t="s">
        <v>158</v>
      </c>
      <c r="I243" s="112" t="s">
        <v>932</v>
      </c>
      <c r="J243" s="113"/>
      <c r="K243" s="113">
        <f t="shared" si="3"/>
        <v>243</v>
      </c>
      <c r="L243" s="114">
        <v>9768560</v>
      </c>
      <c r="M243" s="114">
        <v>9768560</v>
      </c>
      <c r="N243" s="115" t="s">
        <v>904</v>
      </c>
    </row>
    <row r="244" spans="1:14" s="105" customFormat="1" ht="24">
      <c r="A244" s="106">
        <v>244</v>
      </c>
      <c r="B244" s="107" t="s">
        <v>905</v>
      </c>
      <c r="C244" s="107">
        <f>SUBTOTAL(9,D254)</f>
        <v>0</v>
      </c>
      <c r="D244" s="108">
        <v>38443</v>
      </c>
      <c r="E244" s="107" t="s">
        <v>1488</v>
      </c>
      <c r="F244" s="110" t="s">
        <v>1338</v>
      </c>
      <c r="G244" s="110" t="s">
        <v>933</v>
      </c>
      <c r="H244" s="111" t="s">
        <v>163</v>
      </c>
      <c r="I244" s="112" t="s">
        <v>934</v>
      </c>
      <c r="J244" s="113"/>
      <c r="K244" s="113">
        <f t="shared" si="3"/>
        <v>244</v>
      </c>
      <c r="L244" s="114">
        <v>6217300</v>
      </c>
      <c r="M244" s="114">
        <v>6217300</v>
      </c>
      <c r="N244" s="115" t="s">
        <v>907</v>
      </c>
    </row>
    <row r="245" spans="1:14" s="105" customFormat="1" ht="24">
      <c r="A245" s="106">
        <v>245</v>
      </c>
      <c r="B245" s="107" t="s">
        <v>908</v>
      </c>
      <c r="C245" s="107" t="s">
        <v>909</v>
      </c>
      <c r="D245" s="108">
        <v>38443</v>
      </c>
      <c r="E245" s="107" t="s">
        <v>935</v>
      </c>
      <c r="F245" s="110" t="s">
        <v>646</v>
      </c>
      <c r="G245" s="110" t="s">
        <v>936</v>
      </c>
      <c r="H245" s="111" t="s">
        <v>158</v>
      </c>
      <c r="I245" s="112" t="s">
        <v>937</v>
      </c>
      <c r="J245" s="113"/>
      <c r="K245" s="113">
        <f t="shared" si="3"/>
        <v>245</v>
      </c>
      <c r="L245" s="114">
        <v>9269025</v>
      </c>
      <c r="M245" s="114">
        <v>9269025</v>
      </c>
      <c r="N245" s="115" t="s">
        <v>910</v>
      </c>
    </row>
    <row r="246" spans="1:14" s="105" customFormat="1" ht="24">
      <c r="A246" s="106">
        <v>246</v>
      </c>
      <c r="B246" s="107" t="s">
        <v>911</v>
      </c>
      <c r="C246" s="107" t="s">
        <v>912</v>
      </c>
      <c r="D246" s="108">
        <v>38443</v>
      </c>
      <c r="E246" s="107" t="s">
        <v>1352</v>
      </c>
      <c r="F246" s="110" t="s">
        <v>1353</v>
      </c>
      <c r="G246" s="110" t="s">
        <v>1354</v>
      </c>
      <c r="H246" s="111" t="s">
        <v>192</v>
      </c>
      <c r="I246" s="112" t="s">
        <v>938</v>
      </c>
      <c r="J246" s="113"/>
      <c r="K246" s="113">
        <f t="shared" si="3"/>
        <v>246</v>
      </c>
      <c r="L246" s="114">
        <v>6068000</v>
      </c>
      <c r="M246" s="114">
        <v>6068000</v>
      </c>
      <c r="N246" s="115" t="s">
        <v>913</v>
      </c>
    </row>
    <row r="247" spans="1:14" s="105" customFormat="1" ht="24.75" customHeight="1">
      <c r="A247" s="106">
        <v>247</v>
      </c>
      <c r="B247" s="107" t="s">
        <v>1806</v>
      </c>
      <c r="C247" s="154" t="s">
        <v>939</v>
      </c>
      <c r="D247" s="108">
        <v>38443</v>
      </c>
      <c r="E247" s="107" t="s">
        <v>288</v>
      </c>
      <c r="F247" s="110" t="s">
        <v>289</v>
      </c>
      <c r="G247" s="110" t="s">
        <v>633</v>
      </c>
      <c r="H247" s="117" t="s">
        <v>169</v>
      </c>
      <c r="I247" s="112" t="s">
        <v>634</v>
      </c>
      <c r="J247" s="135" t="s">
        <v>940</v>
      </c>
      <c r="K247" s="113">
        <f t="shared" si="3"/>
        <v>247</v>
      </c>
      <c r="L247" s="155">
        <v>2899000</v>
      </c>
      <c r="M247" s="155">
        <v>2899000</v>
      </c>
      <c r="N247" s="115" t="s">
        <v>1808</v>
      </c>
    </row>
    <row r="248" spans="1:14" s="105" customFormat="1" ht="24">
      <c r="A248" s="106">
        <v>248</v>
      </c>
      <c r="B248" s="107" t="s">
        <v>807</v>
      </c>
      <c r="C248" s="154" t="s">
        <v>941</v>
      </c>
      <c r="D248" s="108">
        <v>38443</v>
      </c>
      <c r="E248" s="107"/>
      <c r="F248" s="110" t="s">
        <v>1860</v>
      </c>
      <c r="G248" s="110" t="s">
        <v>1861</v>
      </c>
      <c r="H248" s="111" t="s">
        <v>169</v>
      </c>
      <c r="I248" s="112" t="s">
        <v>1862</v>
      </c>
      <c r="J248" s="135" t="s">
        <v>942</v>
      </c>
      <c r="K248" s="113">
        <f t="shared" si="3"/>
        <v>248</v>
      </c>
      <c r="L248" s="114">
        <v>1096918</v>
      </c>
      <c r="M248" s="114">
        <v>1096918</v>
      </c>
      <c r="N248" s="115" t="s">
        <v>809</v>
      </c>
    </row>
    <row r="249" spans="1:14" s="105" customFormat="1" ht="27" customHeight="1">
      <c r="A249" s="106">
        <v>249</v>
      </c>
      <c r="B249" s="107" t="s">
        <v>1767</v>
      </c>
      <c r="C249" s="154" t="s">
        <v>943</v>
      </c>
      <c r="D249" s="108">
        <v>38443</v>
      </c>
      <c r="E249" s="107" t="s">
        <v>1491</v>
      </c>
      <c r="F249" s="110" t="s">
        <v>1372</v>
      </c>
      <c r="G249" s="110" t="s">
        <v>1492</v>
      </c>
      <c r="H249" s="111" t="s">
        <v>192</v>
      </c>
      <c r="I249" s="112" t="s">
        <v>944</v>
      </c>
      <c r="J249" s="135" t="s">
        <v>945</v>
      </c>
      <c r="K249" s="113"/>
      <c r="L249" s="114">
        <v>4588444</v>
      </c>
      <c r="M249" s="114">
        <v>4588444</v>
      </c>
      <c r="N249" s="115" t="s">
        <v>1769</v>
      </c>
    </row>
    <row r="250" spans="1:14" s="105" customFormat="1" ht="24">
      <c r="A250" s="156">
        <v>250</v>
      </c>
      <c r="B250" s="157" t="s">
        <v>1453</v>
      </c>
      <c r="C250" s="158" t="s">
        <v>946</v>
      </c>
      <c r="D250" s="159">
        <v>38443</v>
      </c>
      <c r="E250" s="157" t="s">
        <v>476</v>
      </c>
      <c r="F250" s="160" t="s">
        <v>1353</v>
      </c>
      <c r="G250" s="157" t="s">
        <v>477</v>
      </c>
      <c r="H250" s="161" t="s">
        <v>192</v>
      </c>
      <c r="I250" s="162" t="s">
        <v>478</v>
      </c>
      <c r="J250" s="163" t="s">
        <v>947</v>
      </c>
      <c r="K250" s="164"/>
      <c r="L250" s="165">
        <v>4225900</v>
      </c>
      <c r="M250" s="165">
        <v>4225900</v>
      </c>
      <c r="N250" s="166" t="s">
        <v>1455</v>
      </c>
    </row>
    <row r="251" spans="1:14" s="105" customFormat="1" ht="36.75" customHeight="1">
      <c r="A251" s="111">
        <v>251</v>
      </c>
      <c r="B251" s="113"/>
      <c r="C251" s="113"/>
      <c r="D251" s="113"/>
      <c r="E251" s="113"/>
      <c r="F251" s="112"/>
      <c r="G251" s="113"/>
      <c r="H251" s="111" t="s">
        <v>169</v>
      </c>
      <c r="I251" s="112" t="s">
        <v>1349</v>
      </c>
      <c r="J251" s="113"/>
      <c r="K251" s="113"/>
      <c r="L251" s="167">
        <f>SUM(L2:L250)</f>
        <v>1131710493.956</v>
      </c>
      <c r="M251" s="167">
        <f>SUM(M2:M250)</f>
        <v>1072277082.79</v>
      </c>
      <c r="N251" s="112" t="s">
        <v>84</v>
      </c>
    </row>
    <row r="252" spans="1:14" s="105" customFormat="1" ht="12" hidden="1">
      <c r="A252" s="168"/>
      <c r="F252" s="169"/>
      <c r="G252" s="170"/>
      <c r="H252" s="171"/>
      <c r="I252" s="169"/>
      <c r="L252" s="172"/>
      <c r="M252" s="172"/>
      <c r="N252" s="169"/>
    </row>
    <row r="253" spans="1:14" s="105" customFormat="1" ht="12" hidden="1">
      <c r="A253" s="168"/>
      <c r="F253" s="169"/>
      <c r="G253" s="170"/>
      <c r="H253" s="171"/>
      <c r="I253" s="169"/>
      <c r="N253" s="169"/>
    </row>
    <row r="254" spans="1:14" s="105" customFormat="1" ht="12" hidden="1">
      <c r="A254" s="168"/>
      <c r="F254" s="169"/>
      <c r="G254" s="170"/>
      <c r="H254" s="171"/>
      <c r="I254" s="172">
        <v>201207411.79</v>
      </c>
      <c r="J254" s="172">
        <v>201.2</v>
      </c>
      <c r="N254" s="169"/>
    </row>
    <row r="255" spans="1:14" s="105" customFormat="1" ht="12" hidden="1">
      <c r="A255" s="168"/>
      <c r="F255" s="169"/>
      <c r="G255" s="170"/>
      <c r="H255" s="171"/>
      <c r="I255" s="173">
        <v>322227064.97</v>
      </c>
      <c r="J255" s="172">
        <v>322.2</v>
      </c>
      <c r="N255" s="169"/>
    </row>
    <row r="256" spans="1:14" s="105" customFormat="1" ht="12" hidden="1">
      <c r="A256" s="168"/>
      <c r="F256" s="169"/>
      <c r="G256" s="170"/>
      <c r="H256" s="171"/>
      <c r="I256" s="173">
        <v>333577428.6</v>
      </c>
      <c r="J256" s="172">
        <v>333.6</v>
      </c>
      <c r="N256" s="169"/>
    </row>
    <row r="257" spans="1:14" s="105" customFormat="1" ht="12" hidden="1">
      <c r="A257" s="168"/>
      <c r="F257" s="169"/>
      <c r="G257" s="170"/>
      <c r="H257" s="171"/>
      <c r="I257" s="173">
        <v>274698588.6</v>
      </c>
      <c r="J257" s="172">
        <v>274.7</v>
      </c>
      <c r="N257" s="169"/>
    </row>
    <row r="258" spans="1:14" s="105" customFormat="1" ht="12" hidden="1">
      <c r="A258" s="168"/>
      <c r="F258" s="169"/>
      <c r="G258" s="170"/>
      <c r="H258" s="171"/>
      <c r="I258" s="173">
        <f>SUM(I254:I257)</f>
        <v>1131710493.96</v>
      </c>
      <c r="J258" s="172">
        <f>SUM(J254:J257)</f>
        <v>1131.7</v>
      </c>
      <c r="N258" s="169"/>
    </row>
    <row r="259" spans="1:14" s="105" customFormat="1" ht="12" hidden="1">
      <c r="A259" s="168"/>
      <c r="F259" s="169"/>
      <c r="G259" s="170"/>
      <c r="H259" s="171"/>
      <c r="I259" s="169"/>
      <c r="L259" s="174"/>
      <c r="M259" s="174">
        <f>SUBTOTAL(9,M2:M245)</f>
        <v>1053398820.79</v>
      </c>
      <c r="N259" s="169"/>
    </row>
    <row r="260" spans="1:14" s="105" customFormat="1" ht="36">
      <c r="A260" s="111">
        <v>252</v>
      </c>
      <c r="B260" s="113"/>
      <c r="C260" s="113"/>
      <c r="D260" s="113"/>
      <c r="E260" s="113"/>
      <c r="F260" s="112"/>
      <c r="G260" s="113"/>
      <c r="H260" s="111" t="s">
        <v>169</v>
      </c>
      <c r="I260" s="112" t="s">
        <v>948</v>
      </c>
      <c r="J260" s="113"/>
      <c r="K260" s="113"/>
      <c r="L260" s="113"/>
      <c r="M260" s="113"/>
      <c r="N260" s="112" t="s">
        <v>949</v>
      </c>
    </row>
    <row r="261" spans="1:14" s="105" customFormat="1" ht="21.75" customHeight="1">
      <c r="A261" s="111">
        <v>999</v>
      </c>
      <c r="B261" s="113"/>
      <c r="C261" s="113"/>
      <c r="D261" s="113"/>
      <c r="E261" s="113"/>
      <c r="F261" s="112"/>
      <c r="G261" s="113"/>
      <c r="H261" s="111"/>
      <c r="I261" s="112" t="s">
        <v>950</v>
      </c>
      <c r="J261" s="113"/>
      <c r="K261" s="113"/>
      <c r="L261" s="113"/>
      <c r="M261" s="113"/>
      <c r="N261" s="112" t="s">
        <v>951</v>
      </c>
    </row>
    <row r="262" spans="1:14" s="105" customFormat="1" ht="12">
      <c r="A262" s="168"/>
      <c r="F262" s="169"/>
      <c r="G262" s="170"/>
      <c r="H262" s="171"/>
      <c r="I262" s="169"/>
      <c r="N262" s="169"/>
    </row>
    <row r="263" spans="1:14" s="105" customFormat="1" ht="12">
      <c r="A263" s="168"/>
      <c r="F263" s="169"/>
      <c r="G263" s="170"/>
      <c r="H263" s="171"/>
      <c r="I263" s="169"/>
      <c r="N263" s="169"/>
    </row>
    <row r="264" spans="1:14" s="105" customFormat="1" ht="12">
      <c r="A264" s="168"/>
      <c r="F264" s="169"/>
      <c r="G264" s="170"/>
      <c r="H264" s="171"/>
      <c r="I264" s="169"/>
      <c r="N264" s="169"/>
    </row>
    <row r="265" spans="1:14" s="105" customFormat="1" ht="12">
      <c r="A265" s="168"/>
      <c r="F265" s="169"/>
      <c r="G265" s="170"/>
      <c r="H265" s="171"/>
      <c r="I265" s="169"/>
      <c r="N265" s="169"/>
    </row>
    <row r="266" spans="1:14" s="105" customFormat="1" ht="12">
      <c r="A266" s="168"/>
      <c r="F266" s="169"/>
      <c r="G266" s="170"/>
      <c r="H266" s="171"/>
      <c r="I266" s="169"/>
      <c r="N266" s="169"/>
    </row>
    <row r="267" spans="1:14" s="105" customFormat="1" ht="12">
      <c r="A267" s="168"/>
      <c r="F267" s="169"/>
      <c r="G267" s="170"/>
      <c r="H267" s="171"/>
      <c r="I267" s="169"/>
      <c r="N267" s="169"/>
    </row>
    <row r="268" spans="1:14" s="105" customFormat="1" ht="12">
      <c r="A268" s="168"/>
      <c r="F268" s="169"/>
      <c r="G268" s="170"/>
      <c r="H268" s="171"/>
      <c r="I268" s="169"/>
      <c r="N268" s="169"/>
    </row>
    <row r="269" spans="1:14" s="105" customFormat="1" ht="12">
      <c r="A269" s="168"/>
      <c r="F269" s="169"/>
      <c r="G269" s="170"/>
      <c r="H269" s="171"/>
      <c r="I269" s="169"/>
      <c r="N269" s="169"/>
    </row>
    <row r="270" spans="1:14" s="105" customFormat="1" ht="12">
      <c r="A270" s="168"/>
      <c r="F270" s="169"/>
      <c r="G270" s="170"/>
      <c r="H270" s="171"/>
      <c r="I270" s="169"/>
      <c r="N270" s="169"/>
    </row>
    <row r="271" spans="1:14" s="105" customFormat="1" ht="12">
      <c r="A271" s="168"/>
      <c r="F271" s="169"/>
      <c r="G271" s="170"/>
      <c r="H271" s="171"/>
      <c r="I271" s="169"/>
      <c r="N271" s="169"/>
    </row>
    <row r="272" spans="1:14" s="105" customFormat="1" ht="12">
      <c r="A272" s="168"/>
      <c r="F272" s="169"/>
      <c r="G272" s="170"/>
      <c r="H272" s="171"/>
      <c r="I272" s="169"/>
      <c r="N272" s="169"/>
    </row>
    <row r="273" spans="1:14" s="105" customFormat="1" ht="12">
      <c r="A273" s="168"/>
      <c r="F273" s="169"/>
      <c r="G273" s="170"/>
      <c r="H273" s="171"/>
      <c r="I273" s="169"/>
      <c r="N273" s="169"/>
    </row>
    <row r="274" spans="1:14" s="105" customFormat="1" ht="12">
      <c r="A274" s="168"/>
      <c r="F274" s="169"/>
      <c r="G274" s="170"/>
      <c r="H274" s="171"/>
      <c r="I274" s="169"/>
      <c r="N274" s="169"/>
    </row>
    <row r="275" spans="1:14" s="105" customFormat="1" ht="12">
      <c r="A275" s="168"/>
      <c r="F275" s="169"/>
      <c r="G275" s="170"/>
      <c r="H275" s="171"/>
      <c r="I275" s="169"/>
      <c r="N275" s="169"/>
    </row>
    <row r="276" spans="1:14" s="105" customFormat="1" ht="12">
      <c r="A276" s="168"/>
      <c r="F276" s="169"/>
      <c r="G276" s="170"/>
      <c r="H276" s="171"/>
      <c r="I276" s="169"/>
      <c r="N276" s="169"/>
    </row>
    <row r="277" spans="1:14" s="105" customFormat="1" ht="12">
      <c r="A277" s="168"/>
      <c r="F277" s="169"/>
      <c r="G277" s="170"/>
      <c r="H277" s="171"/>
      <c r="I277" s="169"/>
      <c r="N277" s="169"/>
    </row>
    <row r="278" spans="1:14" s="105" customFormat="1" ht="12">
      <c r="A278" s="168"/>
      <c r="F278" s="169"/>
      <c r="G278" s="170"/>
      <c r="H278" s="171"/>
      <c r="I278" s="169"/>
      <c r="N278" s="169"/>
    </row>
    <row r="279" spans="1:14" s="105" customFormat="1" ht="12">
      <c r="A279" s="168"/>
      <c r="F279" s="169"/>
      <c r="G279" s="170"/>
      <c r="H279" s="171"/>
      <c r="I279" s="169"/>
      <c r="N279" s="169"/>
    </row>
    <row r="280" spans="1:14" s="105" customFormat="1" ht="12">
      <c r="A280" s="168"/>
      <c r="F280" s="169"/>
      <c r="G280" s="170"/>
      <c r="H280" s="171"/>
      <c r="I280" s="169"/>
      <c r="N280" s="169"/>
    </row>
    <row r="281" spans="1:14" s="105" customFormat="1" ht="12">
      <c r="A281" s="168"/>
      <c r="E281" s="105">
        <f>G273</f>
        <v>0</v>
      </c>
      <c r="F281" s="169"/>
      <c r="G281" s="170"/>
      <c r="H281" s="171"/>
      <c r="I281" s="169"/>
      <c r="N281" s="169"/>
    </row>
    <row r="282" spans="1:14" s="105" customFormat="1" ht="12">
      <c r="A282" s="168"/>
      <c r="F282" s="169"/>
      <c r="G282" s="170"/>
      <c r="H282" s="171"/>
      <c r="I282" s="169"/>
      <c r="N282" s="169"/>
    </row>
    <row r="283" spans="1:14" s="105" customFormat="1" ht="12">
      <c r="A283" s="168"/>
      <c r="F283" s="169"/>
      <c r="G283" s="170"/>
      <c r="H283" s="171"/>
      <c r="I283" s="169"/>
      <c r="N283" s="169"/>
    </row>
    <row r="284" spans="1:14" s="105" customFormat="1" ht="12">
      <c r="A284" s="168"/>
      <c r="F284" s="169"/>
      <c r="G284" s="170"/>
      <c r="H284" s="171"/>
      <c r="I284" s="169"/>
      <c r="N284" s="169"/>
    </row>
    <row r="285" spans="1:14" s="105" customFormat="1" ht="12">
      <c r="A285" s="168"/>
      <c r="F285" s="169"/>
      <c r="G285" s="170"/>
      <c r="H285" s="171"/>
      <c r="I285" s="169"/>
      <c r="N285" s="169"/>
    </row>
    <row r="286" spans="1:14" s="105" customFormat="1" ht="12">
      <c r="A286" s="168"/>
      <c r="F286" s="169"/>
      <c r="G286" s="170"/>
      <c r="H286" s="171"/>
      <c r="I286" s="169"/>
      <c r="N286" s="169"/>
    </row>
    <row r="287" spans="1:14" s="105" customFormat="1" ht="12">
      <c r="A287" s="168"/>
      <c r="F287" s="169"/>
      <c r="G287" s="170"/>
      <c r="H287" s="171"/>
      <c r="I287" s="169"/>
      <c r="N287" s="169"/>
    </row>
    <row r="288" spans="1:14" s="105" customFormat="1" ht="12">
      <c r="A288" s="168"/>
      <c r="F288" s="169"/>
      <c r="G288" s="170"/>
      <c r="H288" s="171"/>
      <c r="I288" s="169"/>
      <c r="N288" s="169"/>
    </row>
    <row r="289" spans="1:14" s="105" customFormat="1" ht="12">
      <c r="A289" s="168"/>
      <c r="F289" s="169"/>
      <c r="G289" s="170"/>
      <c r="H289" s="171"/>
      <c r="I289" s="169"/>
      <c r="N289" s="169"/>
    </row>
    <row r="290" spans="1:14" s="105" customFormat="1" ht="12">
      <c r="A290" s="168"/>
      <c r="F290" s="169"/>
      <c r="G290" s="170"/>
      <c r="H290" s="171"/>
      <c r="I290" s="169"/>
      <c r="N290" s="169"/>
    </row>
    <row r="291" spans="1:14" s="105" customFormat="1" ht="12">
      <c r="A291" s="168"/>
      <c r="F291" s="169"/>
      <c r="G291" s="170"/>
      <c r="H291" s="171"/>
      <c r="I291" s="169"/>
      <c r="N291" s="169"/>
    </row>
    <row r="292" spans="1:14" s="105" customFormat="1" ht="12">
      <c r="A292" s="168"/>
      <c r="F292" s="169"/>
      <c r="G292" s="170"/>
      <c r="H292" s="171"/>
      <c r="I292" s="169"/>
      <c r="N292" s="169"/>
    </row>
    <row r="293" spans="1:14" s="105" customFormat="1" ht="12">
      <c r="A293" s="168"/>
      <c r="F293" s="169"/>
      <c r="G293" s="170"/>
      <c r="H293" s="171"/>
      <c r="I293" s="169"/>
      <c r="N293" s="169"/>
    </row>
    <row r="294" spans="1:14" s="105" customFormat="1" ht="12">
      <c r="A294" s="168"/>
      <c r="F294" s="169"/>
      <c r="G294" s="170"/>
      <c r="H294" s="171"/>
      <c r="I294" s="169"/>
      <c r="N294" s="169"/>
    </row>
    <row r="295" spans="1:14" s="105" customFormat="1" ht="12">
      <c r="A295" s="168"/>
      <c r="F295" s="169"/>
      <c r="G295" s="170"/>
      <c r="H295" s="171"/>
      <c r="I295" s="169"/>
      <c r="N295" s="169"/>
    </row>
    <row r="296" spans="1:14" s="105" customFormat="1" ht="12">
      <c r="A296" s="168"/>
      <c r="F296" s="169"/>
      <c r="G296" s="170"/>
      <c r="H296" s="171"/>
      <c r="I296" s="169"/>
      <c r="N296" s="169"/>
    </row>
    <row r="297" spans="1:14" s="105" customFormat="1" ht="12">
      <c r="A297" s="168"/>
      <c r="F297" s="169"/>
      <c r="G297" s="170"/>
      <c r="H297" s="171"/>
      <c r="I297" s="169"/>
      <c r="N297" s="169"/>
    </row>
    <row r="298" spans="1:14" s="105" customFormat="1" ht="12">
      <c r="A298" s="168"/>
      <c r="F298" s="169"/>
      <c r="G298" s="170"/>
      <c r="H298" s="171"/>
      <c r="I298" s="169"/>
      <c r="N298" s="169"/>
    </row>
    <row r="299" spans="1:14" s="105" customFormat="1" ht="12">
      <c r="A299" s="168"/>
      <c r="F299" s="169"/>
      <c r="G299" s="170"/>
      <c r="H299" s="171"/>
      <c r="I299" s="169"/>
      <c r="N299" s="169"/>
    </row>
    <row r="300" spans="1:14" s="105" customFormat="1" ht="12">
      <c r="A300" s="168"/>
      <c r="F300" s="169"/>
      <c r="G300" s="170"/>
      <c r="H300" s="171"/>
      <c r="I300" s="169"/>
      <c r="N300" s="169"/>
    </row>
    <row r="301" spans="1:14" s="105" customFormat="1" ht="12">
      <c r="A301" s="168"/>
      <c r="F301" s="169"/>
      <c r="G301" s="170"/>
      <c r="H301" s="171"/>
      <c r="I301" s="169"/>
      <c r="N301" s="169"/>
    </row>
    <row r="302" spans="1:14" s="105" customFormat="1" ht="12">
      <c r="A302" s="168"/>
      <c r="F302" s="169"/>
      <c r="G302" s="170"/>
      <c r="H302" s="171"/>
      <c r="I302" s="169"/>
      <c r="N302" s="169"/>
    </row>
    <row r="303" spans="1:14" s="105" customFormat="1" ht="12">
      <c r="A303" s="168"/>
      <c r="F303" s="169"/>
      <c r="G303" s="170"/>
      <c r="H303" s="171"/>
      <c r="I303" s="169"/>
      <c r="N303" s="169"/>
    </row>
    <row r="304" spans="1:14" s="105" customFormat="1" ht="12">
      <c r="A304" s="168"/>
      <c r="F304" s="169"/>
      <c r="G304" s="170"/>
      <c r="H304" s="171"/>
      <c r="I304" s="169"/>
      <c r="N304" s="169"/>
    </row>
    <row r="305" spans="1:14" s="105" customFormat="1" ht="12">
      <c r="A305" s="168"/>
      <c r="F305" s="169"/>
      <c r="G305" s="170"/>
      <c r="H305" s="171"/>
      <c r="I305" s="169"/>
      <c r="N305" s="169"/>
    </row>
    <row r="306" spans="1:14" s="105" customFormat="1" ht="12">
      <c r="A306" s="168"/>
      <c r="F306" s="169"/>
      <c r="G306" s="170"/>
      <c r="H306" s="171"/>
      <c r="I306" s="169"/>
      <c r="N306" s="169"/>
    </row>
    <row r="307" spans="1:14" s="105" customFormat="1" ht="12">
      <c r="A307" s="168"/>
      <c r="F307" s="169"/>
      <c r="G307" s="170"/>
      <c r="H307" s="171"/>
      <c r="I307" s="169"/>
      <c r="N307" s="169"/>
    </row>
    <row r="308" spans="1:14" s="105" customFormat="1" ht="12">
      <c r="A308" s="168"/>
      <c r="F308" s="169"/>
      <c r="G308" s="170"/>
      <c r="H308" s="171"/>
      <c r="I308" s="169"/>
      <c r="N308" s="169"/>
    </row>
    <row r="309" spans="1:14" s="105" customFormat="1" ht="12">
      <c r="A309" s="168"/>
      <c r="F309" s="169"/>
      <c r="G309" s="170"/>
      <c r="H309" s="171"/>
      <c r="I309" s="169"/>
      <c r="N309" s="169"/>
    </row>
    <row r="310" spans="1:14" s="105" customFormat="1" ht="12">
      <c r="A310" s="168"/>
      <c r="F310" s="169"/>
      <c r="G310" s="170"/>
      <c r="H310" s="171"/>
      <c r="I310" s="169"/>
      <c r="N310" s="169"/>
    </row>
    <row r="311" spans="1:14" s="105" customFormat="1" ht="12">
      <c r="A311" s="168"/>
      <c r="F311" s="169"/>
      <c r="G311" s="170"/>
      <c r="H311" s="171"/>
      <c r="I311" s="169"/>
      <c r="N311" s="169"/>
    </row>
    <row r="312" spans="1:14" s="105" customFormat="1" ht="12">
      <c r="A312" s="168"/>
      <c r="F312" s="169"/>
      <c r="G312" s="170"/>
      <c r="H312" s="171"/>
      <c r="I312" s="169"/>
      <c r="N312" s="169"/>
    </row>
    <row r="313" spans="1:14" s="105" customFormat="1" ht="12">
      <c r="A313" s="168"/>
      <c r="F313" s="169"/>
      <c r="G313" s="170"/>
      <c r="H313" s="171"/>
      <c r="I313" s="169"/>
      <c r="N313" s="169"/>
    </row>
    <row r="314" spans="1:14" s="105" customFormat="1" ht="12">
      <c r="A314" s="168"/>
      <c r="F314" s="169"/>
      <c r="G314" s="170"/>
      <c r="H314" s="171"/>
      <c r="I314" s="169"/>
      <c r="N314" s="169"/>
    </row>
    <row r="315" spans="1:14" s="105" customFormat="1" ht="12">
      <c r="A315" s="168"/>
      <c r="F315" s="169"/>
      <c r="G315" s="170"/>
      <c r="H315" s="171"/>
      <c r="I315" s="169"/>
      <c r="N315" s="169"/>
    </row>
    <row r="316" spans="1:14" s="105" customFormat="1" ht="12">
      <c r="A316" s="168"/>
      <c r="F316" s="169"/>
      <c r="G316" s="170"/>
      <c r="H316" s="171"/>
      <c r="I316" s="169"/>
      <c r="N316" s="169"/>
    </row>
    <row r="317" spans="1:14" s="105" customFormat="1" ht="12">
      <c r="A317" s="168"/>
      <c r="F317" s="169"/>
      <c r="G317" s="170"/>
      <c r="H317" s="171"/>
      <c r="I317" s="169"/>
      <c r="N317" s="169"/>
    </row>
    <row r="318" spans="1:14" s="105" customFormat="1" ht="12">
      <c r="A318" s="168"/>
      <c r="F318" s="169"/>
      <c r="G318" s="170"/>
      <c r="H318" s="171"/>
      <c r="I318" s="169"/>
      <c r="N318" s="169"/>
    </row>
    <row r="319" spans="1:14" s="105" customFormat="1" ht="12">
      <c r="A319" s="168"/>
      <c r="F319" s="169"/>
      <c r="G319" s="170"/>
      <c r="H319" s="171"/>
      <c r="I319" s="169"/>
      <c r="N319" s="169"/>
    </row>
    <row r="320" spans="1:14" s="105" customFormat="1" ht="12">
      <c r="A320" s="168"/>
      <c r="F320" s="169"/>
      <c r="G320" s="170"/>
      <c r="H320" s="171"/>
      <c r="I320" s="169"/>
      <c r="N320" s="169"/>
    </row>
    <row r="321" spans="1:14" s="105" customFormat="1" ht="12">
      <c r="A321" s="168"/>
      <c r="F321" s="169"/>
      <c r="G321" s="170"/>
      <c r="H321" s="171"/>
      <c r="I321" s="169"/>
      <c r="N321" s="169"/>
    </row>
    <row r="322" spans="1:14" s="105" customFormat="1" ht="12">
      <c r="A322" s="168"/>
      <c r="F322" s="169"/>
      <c r="G322" s="170"/>
      <c r="H322" s="171"/>
      <c r="I322" s="169"/>
      <c r="N322" s="169"/>
    </row>
    <row r="323" spans="1:14" s="105" customFormat="1" ht="12">
      <c r="A323" s="168"/>
      <c r="F323" s="169"/>
      <c r="G323" s="170"/>
      <c r="H323" s="171"/>
      <c r="I323" s="169"/>
      <c r="N323" s="169"/>
    </row>
    <row r="324" spans="1:14" s="105" customFormat="1" ht="12">
      <c r="A324" s="168"/>
      <c r="F324" s="169"/>
      <c r="G324" s="170"/>
      <c r="H324" s="171"/>
      <c r="I324" s="169"/>
      <c r="N324" s="169"/>
    </row>
    <row r="325" spans="1:14" s="105" customFormat="1" ht="12">
      <c r="A325" s="168"/>
      <c r="F325" s="169"/>
      <c r="G325" s="170"/>
      <c r="H325" s="171"/>
      <c r="I325" s="169"/>
      <c r="N325" s="169"/>
    </row>
    <row r="326" spans="1:14" s="105" customFormat="1" ht="12">
      <c r="A326" s="168"/>
      <c r="F326" s="169"/>
      <c r="G326" s="170"/>
      <c r="H326" s="171"/>
      <c r="I326" s="169"/>
      <c r="N326" s="169"/>
    </row>
    <row r="327" spans="1:14" s="105" customFormat="1" ht="12">
      <c r="A327" s="168"/>
      <c r="F327" s="169"/>
      <c r="G327" s="170"/>
      <c r="H327" s="171"/>
      <c r="I327" s="169"/>
      <c r="N327" s="169"/>
    </row>
    <row r="328" spans="1:14" s="105" customFormat="1" ht="12">
      <c r="A328" s="168"/>
      <c r="F328" s="169"/>
      <c r="G328" s="170"/>
      <c r="H328" s="171"/>
      <c r="I328" s="169"/>
      <c r="N328" s="169"/>
    </row>
    <row r="329" spans="1:14" s="105" customFormat="1" ht="12">
      <c r="A329" s="168"/>
      <c r="F329" s="169"/>
      <c r="G329" s="170"/>
      <c r="H329" s="171"/>
      <c r="I329" s="169"/>
      <c r="N329" s="169"/>
    </row>
    <row r="330" spans="1:14" s="105" customFormat="1" ht="12">
      <c r="A330" s="168"/>
      <c r="F330" s="169"/>
      <c r="G330" s="170"/>
      <c r="H330" s="171"/>
      <c r="I330" s="169"/>
      <c r="N330" s="169"/>
    </row>
    <row r="331" spans="1:14" s="105" customFormat="1" ht="12">
      <c r="A331" s="168"/>
      <c r="F331" s="169"/>
      <c r="G331" s="170"/>
      <c r="H331" s="171"/>
      <c r="I331" s="169"/>
      <c r="N331" s="169"/>
    </row>
    <row r="332" spans="1:14" s="105" customFormat="1" ht="12">
      <c r="A332" s="168"/>
      <c r="F332" s="169"/>
      <c r="G332" s="170"/>
      <c r="H332" s="171"/>
      <c r="I332" s="169"/>
      <c r="N332" s="169"/>
    </row>
    <row r="333" spans="1:14" s="105" customFormat="1" ht="12">
      <c r="A333" s="168"/>
      <c r="F333" s="169"/>
      <c r="G333" s="170"/>
      <c r="H333" s="171"/>
      <c r="I333" s="169"/>
      <c r="N333" s="169"/>
    </row>
    <row r="334" spans="1:14" s="105" customFormat="1" ht="12">
      <c r="A334" s="168"/>
      <c r="F334" s="169"/>
      <c r="G334" s="170"/>
      <c r="H334" s="171"/>
      <c r="I334" s="169"/>
      <c r="N334" s="169"/>
    </row>
    <row r="335" spans="1:14" s="105" customFormat="1" ht="12">
      <c r="A335" s="168"/>
      <c r="F335" s="169"/>
      <c r="G335" s="170"/>
      <c r="H335" s="171"/>
      <c r="I335" s="169"/>
      <c r="N335" s="169"/>
    </row>
    <row r="336" spans="1:14" s="105" customFormat="1" ht="12">
      <c r="A336" s="168"/>
      <c r="F336" s="169"/>
      <c r="G336" s="170"/>
      <c r="H336" s="171"/>
      <c r="I336" s="169"/>
      <c r="N336" s="169"/>
    </row>
    <row r="337" spans="1:14" s="105" customFormat="1" ht="12">
      <c r="A337" s="168"/>
      <c r="F337" s="169"/>
      <c r="G337" s="170"/>
      <c r="H337" s="171"/>
      <c r="I337" s="169"/>
      <c r="N337" s="169"/>
    </row>
    <row r="338" spans="1:14" s="105" customFormat="1" ht="12">
      <c r="A338" s="168"/>
      <c r="F338" s="169"/>
      <c r="G338" s="170"/>
      <c r="H338" s="171"/>
      <c r="I338" s="169"/>
      <c r="N338" s="169"/>
    </row>
    <row r="339" spans="1:14" s="105" customFormat="1" ht="12">
      <c r="A339" s="168"/>
      <c r="F339" s="169"/>
      <c r="G339" s="170"/>
      <c r="H339" s="171"/>
      <c r="I339" s="169"/>
      <c r="N339" s="169"/>
    </row>
    <row r="340" spans="1:14" s="105" customFormat="1" ht="12">
      <c r="A340" s="168"/>
      <c r="F340" s="169"/>
      <c r="G340" s="170"/>
      <c r="H340" s="171"/>
      <c r="I340" s="169"/>
      <c r="N340" s="169"/>
    </row>
    <row r="341" spans="1:14" s="105" customFormat="1" ht="12">
      <c r="A341" s="168"/>
      <c r="F341" s="169"/>
      <c r="G341" s="170"/>
      <c r="H341" s="171"/>
      <c r="I341" s="169"/>
      <c r="N341" s="169"/>
    </row>
    <row r="342" spans="1:14" s="105" customFormat="1" ht="12">
      <c r="A342" s="168"/>
      <c r="F342" s="169"/>
      <c r="G342" s="170"/>
      <c r="H342" s="171"/>
      <c r="I342" s="169"/>
      <c r="N342" s="169"/>
    </row>
    <row r="343" spans="1:14" s="105" customFormat="1" ht="12">
      <c r="A343" s="168"/>
      <c r="F343" s="169"/>
      <c r="G343" s="170"/>
      <c r="H343" s="171"/>
      <c r="I343" s="169"/>
      <c r="N343" s="169"/>
    </row>
    <row r="344" spans="1:14" s="105" customFormat="1" ht="12">
      <c r="A344" s="168"/>
      <c r="F344" s="169"/>
      <c r="G344" s="170"/>
      <c r="H344" s="171"/>
      <c r="I344" s="169"/>
      <c r="N344" s="169"/>
    </row>
    <row r="345" spans="1:14" s="105" customFormat="1" ht="12">
      <c r="A345" s="168"/>
      <c r="F345" s="169"/>
      <c r="G345" s="170"/>
      <c r="H345" s="171"/>
      <c r="I345" s="169"/>
      <c r="N345" s="169"/>
    </row>
    <row r="346" spans="1:14" s="105" customFormat="1" ht="12">
      <c r="A346" s="168"/>
      <c r="F346" s="169"/>
      <c r="G346" s="170"/>
      <c r="H346" s="171"/>
      <c r="I346" s="169"/>
      <c r="N346" s="169"/>
    </row>
    <row r="347" spans="1:14" s="105" customFormat="1" ht="12">
      <c r="A347" s="168"/>
      <c r="F347" s="169"/>
      <c r="G347" s="170"/>
      <c r="H347" s="171"/>
      <c r="I347" s="169"/>
      <c r="N347" s="169"/>
    </row>
    <row r="348" spans="1:14" s="105" customFormat="1" ht="12">
      <c r="A348" s="168"/>
      <c r="F348" s="169"/>
      <c r="G348" s="170"/>
      <c r="H348" s="171"/>
      <c r="I348" s="169"/>
      <c r="N348" s="169"/>
    </row>
    <row r="349" spans="1:14" s="105" customFormat="1" ht="12">
      <c r="A349" s="168"/>
      <c r="F349" s="169"/>
      <c r="G349" s="170"/>
      <c r="H349" s="171"/>
      <c r="I349" s="169"/>
      <c r="N349" s="169"/>
    </row>
    <row r="350" spans="1:14" s="105" customFormat="1" ht="12">
      <c r="A350" s="168"/>
      <c r="F350" s="169"/>
      <c r="G350" s="170"/>
      <c r="H350" s="171"/>
      <c r="I350" s="169"/>
      <c r="N350" s="169"/>
    </row>
    <row r="351" spans="1:14" s="105" customFormat="1" ht="12">
      <c r="A351" s="168"/>
      <c r="F351" s="169"/>
      <c r="G351" s="170"/>
      <c r="H351" s="171"/>
      <c r="I351" s="169"/>
      <c r="N351" s="169"/>
    </row>
    <row r="352" spans="1:14" s="105" customFormat="1" ht="12">
      <c r="A352" s="168"/>
      <c r="F352" s="169"/>
      <c r="G352" s="170"/>
      <c r="H352" s="171"/>
      <c r="I352" s="169"/>
      <c r="N352" s="169"/>
    </row>
    <row r="353" spans="1:14" s="105" customFormat="1" ht="12">
      <c r="A353" s="168"/>
      <c r="F353" s="169"/>
      <c r="G353" s="170"/>
      <c r="H353" s="171"/>
      <c r="I353" s="169"/>
      <c r="N353" s="169"/>
    </row>
    <row r="354" spans="1:14" s="105" customFormat="1" ht="12">
      <c r="A354" s="168"/>
      <c r="F354" s="169"/>
      <c r="G354" s="170"/>
      <c r="H354" s="171"/>
      <c r="I354" s="169"/>
      <c r="N354" s="169"/>
    </row>
    <row r="355" spans="1:14" s="105" customFormat="1" ht="12">
      <c r="A355" s="168"/>
      <c r="F355" s="169"/>
      <c r="G355" s="170"/>
      <c r="H355" s="171"/>
      <c r="I355" s="169"/>
      <c r="N355" s="169"/>
    </row>
    <row r="356" spans="1:14" s="105" customFormat="1" ht="12">
      <c r="A356" s="168"/>
      <c r="F356" s="169"/>
      <c r="G356" s="170"/>
      <c r="H356" s="171"/>
      <c r="I356" s="169"/>
      <c r="N356" s="169"/>
    </row>
    <row r="357" spans="1:14" s="105" customFormat="1" ht="12">
      <c r="A357" s="168"/>
      <c r="F357" s="169"/>
      <c r="G357" s="170"/>
      <c r="H357" s="171"/>
      <c r="I357" s="169"/>
      <c r="N357" s="169"/>
    </row>
    <row r="358" spans="1:14" s="105" customFormat="1" ht="12">
      <c r="A358" s="168"/>
      <c r="F358" s="169"/>
      <c r="G358" s="170"/>
      <c r="H358" s="171"/>
      <c r="I358" s="169"/>
      <c r="N358" s="169"/>
    </row>
    <row r="359" spans="1:14" s="105" customFormat="1" ht="12">
      <c r="A359" s="168"/>
      <c r="F359" s="169"/>
      <c r="G359" s="170"/>
      <c r="H359" s="171"/>
      <c r="I359" s="169"/>
      <c r="N359" s="169"/>
    </row>
    <row r="360" spans="1:14" s="105" customFormat="1" ht="12">
      <c r="A360" s="168"/>
      <c r="F360" s="169"/>
      <c r="G360" s="170"/>
      <c r="H360" s="171"/>
      <c r="I360" s="169"/>
      <c r="N360" s="169"/>
    </row>
    <row r="361" spans="1:14" s="105" customFormat="1" ht="12">
      <c r="A361" s="168"/>
      <c r="F361" s="169"/>
      <c r="G361" s="170"/>
      <c r="H361" s="171"/>
      <c r="I361" s="169"/>
      <c r="N361" s="169"/>
    </row>
    <row r="362" spans="1:14" s="105" customFormat="1" ht="12">
      <c r="A362" s="168"/>
      <c r="F362" s="169"/>
      <c r="G362" s="170"/>
      <c r="H362" s="171"/>
      <c r="I362" s="169"/>
      <c r="N362" s="169"/>
    </row>
    <row r="363" spans="1:14" s="105" customFormat="1" ht="12">
      <c r="A363" s="168"/>
      <c r="F363" s="169"/>
      <c r="G363" s="170"/>
      <c r="H363" s="171"/>
      <c r="I363" s="169"/>
      <c r="N363" s="169"/>
    </row>
    <row r="364" spans="1:14" s="105" customFormat="1" ht="12">
      <c r="A364" s="168"/>
      <c r="F364" s="169"/>
      <c r="G364" s="170"/>
      <c r="H364" s="171"/>
      <c r="I364" s="169"/>
      <c r="N364" s="169"/>
    </row>
    <row r="365" spans="1:14" s="105" customFormat="1" ht="12">
      <c r="A365" s="168"/>
      <c r="F365" s="169"/>
      <c r="G365" s="170"/>
      <c r="H365" s="171"/>
      <c r="I365" s="169"/>
      <c r="N365" s="169"/>
    </row>
    <row r="366" spans="1:14" s="105" customFormat="1" ht="12">
      <c r="A366" s="168"/>
      <c r="F366" s="169"/>
      <c r="G366" s="170"/>
      <c r="H366" s="171"/>
      <c r="I366" s="169"/>
      <c r="N366" s="169"/>
    </row>
    <row r="367" spans="1:14" s="105" customFormat="1" ht="12">
      <c r="A367" s="168"/>
      <c r="F367" s="169"/>
      <c r="G367" s="170"/>
      <c r="H367" s="171"/>
      <c r="I367" s="169"/>
      <c r="N367" s="169"/>
    </row>
    <row r="368" spans="1:14" s="105" customFormat="1" ht="12">
      <c r="A368" s="168"/>
      <c r="F368" s="169"/>
      <c r="G368" s="170"/>
      <c r="H368" s="171"/>
      <c r="I368" s="169"/>
      <c r="N368" s="169"/>
    </row>
    <row r="369" spans="1:14" s="105" customFormat="1" ht="12">
      <c r="A369" s="168"/>
      <c r="F369" s="169"/>
      <c r="G369" s="170"/>
      <c r="H369" s="171"/>
      <c r="I369" s="169"/>
      <c r="N369" s="169"/>
    </row>
    <row r="370" spans="1:14" s="105" customFormat="1" ht="12">
      <c r="A370" s="168"/>
      <c r="F370" s="169"/>
      <c r="G370" s="170"/>
      <c r="H370" s="171"/>
      <c r="I370" s="169"/>
      <c r="N370" s="169"/>
    </row>
    <row r="371" spans="1:14" s="105" customFormat="1" ht="12">
      <c r="A371" s="168"/>
      <c r="F371" s="169"/>
      <c r="G371" s="170"/>
      <c r="H371" s="171"/>
      <c r="I371" s="169"/>
      <c r="N371" s="169"/>
    </row>
    <row r="372" spans="1:14" s="105" customFormat="1" ht="12">
      <c r="A372" s="168"/>
      <c r="F372" s="169"/>
      <c r="G372" s="170"/>
      <c r="H372" s="171"/>
      <c r="I372" s="169"/>
      <c r="N372" s="169"/>
    </row>
    <row r="373" spans="1:14" s="105" customFormat="1" ht="12">
      <c r="A373" s="168"/>
      <c r="F373" s="169"/>
      <c r="G373" s="170"/>
      <c r="H373" s="171"/>
      <c r="I373" s="169"/>
      <c r="N373" s="169"/>
    </row>
    <row r="374" spans="1:14" s="105" customFormat="1" ht="12">
      <c r="A374" s="168"/>
      <c r="F374" s="169"/>
      <c r="G374" s="170"/>
      <c r="H374" s="171"/>
      <c r="I374" s="169"/>
      <c r="N374" s="169"/>
    </row>
    <row r="375" spans="1:14" s="105" customFormat="1" ht="12">
      <c r="A375" s="168"/>
      <c r="F375" s="169"/>
      <c r="G375" s="170"/>
      <c r="H375" s="171"/>
      <c r="I375" s="169"/>
      <c r="N375" s="169"/>
    </row>
    <row r="376" spans="1:14" s="105" customFormat="1" ht="12">
      <c r="A376" s="168"/>
      <c r="F376" s="169"/>
      <c r="G376" s="170"/>
      <c r="H376" s="171"/>
      <c r="I376" s="169"/>
      <c r="N376" s="169"/>
    </row>
    <row r="377" spans="1:14" s="105" customFormat="1" ht="12">
      <c r="A377" s="168"/>
      <c r="F377" s="169"/>
      <c r="G377" s="170"/>
      <c r="H377" s="171"/>
      <c r="I377" s="169"/>
      <c r="N377" s="169"/>
    </row>
    <row r="378" spans="1:14" s="105" customFormat="1" ht="12">
      <c r="A378" s="168"/>
      <c r="F378" s="169"/>
      <c r="G378" s="170"/>
      <c r="H378" s="171"/>
      <c r="I378" s="169"/>
      <c r="N378" s="169"/>
    </row>
    <row r="379" spans="1:14" s="105" customFormat="1" ht="12">
      <c r="A379" s="168"/>
      <c r="F379" s="169"/>
      <c r="G379" s="170"/>
      <c r="H379" s="171"/>
      <c r="I379" s="169"/>
      <c r="N379" s="169"/>
    </row>
    <row r="380" spans="1:14" s="105" customFormat="1" ht="12">
      <c r="A380" s="168"/>
      <c r="F380" s="169"/>
      <c r="G380" s="170"/>
      <c r="H380" s="171"/>
      <c r="I380" s="169"/>
      <c r="N380" s="169"/>
    </row>
    <row r="381" spans="1:14" s="105" customFormat="1" ht="12">
      <c r="A381" s="168"/>
      <c r="F381" s="169"/>
      <c r="G381" s="170"/>
      <c r="H381" s="171"/>
      <c r="I381" s="169"/>
      <c r="N381" s="169"/>
    </row>
    <row r="382" spans="1:14" s="105" customFormat="1" ht="12">
      <c r="A382" s="168"/>
      <c r="F382" s="169"/>
      <c r="G382" s="170"/>
      <c r="H382" s="171"/>
      <c r="I382" s="169"/>
      <c r="N382" s="169"/>
    </row>
    <row r="383" spans="1:14" s="105" customFormat="1" ht="12">
      <c r="A383" s="168"/>
      <c r="F383" s="169"/>
      <c r="G383" s="170"/>
      <c r="H383" s="171"/>
      <c r="I383" s="169"/>
      <c r="N383" s="169"/>
    </row>
    <row r="384" spans="1:14" s="105" customFormat="1" ht="12">
      <c r="A384" s="168"/>
      <c r="F384" s="169"/>
      <c r="G384" s="170"/>
      <c r="H384" s="171"/>
      <c r="I384" s="169"/>
      <c r="N384" s="169"/>
    </row>
    <row r="385" spans="1:14" s="105" customFormat="1" ht="12">
      <c r="A385" s="168"/>
      <c r="F385" s="169"/>
      <c r="G385" s="170"/>
      <c r="H385" s="171"/>
      <c r="I385" s="169"/>
      <c r="N385" s="169"/>
    </row>
    <row r="386" spans="1:14" s="105" customFormat="1" ht="12">
      <c r="A386" s="168"/>
      <c r="F386" s="169"/>
      <c r="H386" s="168"/>
      <c r="I386" s="169"/>
      <c r="N386" s="169"/>
    </row>
    <row r="387" spans="1:14" s="105" customFormat="1" ht="12">
      <c r="A387" s="168"/>
      <c r="F387" s="169"/>
      <c r="H387" s="168"/>
      <c r="I387" s="169"/>
      <c r="N387" s="169"/>
    </row>
    <row r="388" spans="1:14" s="105" customFormat="1" ht="12">
      <c r="A388" s="168"/>
      <c r="F388" s="169"/>
      <c r="H388" s="168"/>
      <c r="I388" s="169"/>
      <c r="N388" s="169"/>
    </row>
    <row r="389" spans="1:14" s="105" customFormat="1" ht="12">
      <c r="A389" s="168"/>
      <c r="F389" s="169"/>
      <c r="H389" s="168"/>
      <c r="I389" s="169"/>
      <c r="N389" s="169"/>
    </row>
    <row r="390" spans="1:14" s="105" customFormat="1" ht="12">
      <c r="A390" s="168"/>
      <c r="F390" s="169"/>
      <c r="H390" s="168"/>
      <c r="I390" s="169"/>
      <c r="N390" s="169"/>
    </row>
    <row r="391" spans="1:14" s="105" customFormat="1" ht="12">
      <c r="A391" s="168"/>
      <c r="F391" s="169"/>
      <c r="H391" s="168"/>
      <c r="I391" s="169"/>
      <c r="N391" s="169"/>
    </row>
    <row r="392" spans="1:14" s="105" customFormat="1" ht="12">
      <c r="A392" s="168"/>
      <c r="F392" s="169"/>
      <c r="H392" s="168"/>
      <c r="I392" s="169"/>
      <c r="N392" s="169"/>
    </row>
    <row r="393" spans="1:14" s="105" customFormat="1" ht="12">
      <c r="A393" s="168"/>
      <c r="F393" s="169"/>
      <c r="H393" s="168"/>
      <c r="I393" s="169"/>
      <c r="N393" s="169"/>
    </row>
    <row r="394" spans="1:14" s="105" customFormat="1" ht="12">
      <c r="A394" s="168"/>
      <c r="F394" s="169"/>
      <c r="H394" s="168"/>
      <c r="I394" s="169"/>
      <c r="N394" s="169"/>
    </row>
    <row r="395" spans="1:14" s="105" customFormat="1" ht="12">
      <c r="A395" s="168"/>
      <c r="F395" s="169"/>
      <c r="H395" s="168"/>
      <c r="I395" s="169"/>
      <c r="N395" s="169"/>
    </row>
    <row r="396" spans="1:14" s="105" customFormat="1" ht="12">
      <c r="A396" s="168"/>
      <c r="F396" s="169"/>
      <c r="H396" s="168"/>
      <c r="I396" s="169"/>
      <c r="N396" s="169"/>
    </row>
    <row r="397" spans="1:14" s="105" customFormat="1" ht="12">
      <c r="A397" s="168"/>
      <c r="F397" s="169"/>
      <c r="H397" s="168"/>
      <c r="I397" s="169"/>
      <c r="N397" s="169"/>
    </row>
    <row r="398" spans="1:14" s="105" customFormat="1" ht="12">
      <c r="A398" s="168"/>
      <c r="F398" s="169"/>
      <c r="H398" s="168"/>
      <c r="I398" s="169"/>
      <c r="N398" s="169"/>
    </row>
    <row r="399" spans="1:14" s="105" customFormat="1" ht="12">
      <c r="A399" s="168"/>
      <c r="F399" s="169"/>
      <c r="H399" s="168"/>
      <c r="I399" s="169"/>
      <c r="N399" s="169"/>
    </row>
    <row r="400" spans="1:14" s="105" customFormat="1" ht="12">
      <c r="A400" s="168"/>
      <c r="F400" s="169"/>
      <c r="H400" s="168"/>
      <c r="I400" s="169"/>
      <c r="N400" s="169"/>
    </row>
    <row r="401" spans="1:14" s="105" customFormat="1" ht="12">
      <c r="A401" s="168"/>
      <c r="F401" s="169"/>
      <c r="H401" s="168"/>
      <c r="I401" s="169"/>
      <c r="N401" s="169"/>
    </row>
    <row r="402" spans="1:14" s="105" customFormat="1" ht="12">
      <c r="A402" s="168"/>
      <c r="F402" s="169"/>
      <c r="H402" s="168"/>
      <c r="I402" s="169"/>
      <c r="N402" s="169"/>
    </row>
    <row r="403" spans="1:14" s="105" customFormat="1" ht="12">
      <c r="A403" s="168"/>
      <c r="F403" s="169"/>
      <c r="H403" s="168"/>
      <c r="I403" s="169"/>
      <c r="N403" s="169"/>
    </row>
    <row r="404" spans="1:14" s="105" customFormat="1" ht="12">
      <c r="A404" s="168"/>
      <c r="F404" s="169"/>
      <c r="H404" s="168"/>
      <c r="I404" s="169"/>
      <c r="N404" s="169"/>
    </row>
    <row r="405" spans="1:14" s="105" customFormat="1" ht="12">
      <c r="A405" s="168"/>
      <c r="F405" s="169"/>
      <c r="H405" s="168"/>
      <c r="I405" s="169"/>
      <c r="N405" s="169"/>
    </row>
    <row r="406" spans="1:14" s="105" customFormat="1" ht="12">
      <c r="A406" s="168"/>
      <c r="F406" s="169"/>
      <c r="H406" s="168"/>
      <c r="I406" s="169"/>
      <c r="N406" s="169"/>
    </row>
    <row r="407" spans="1:14" s="105" customFormat="1" ht="12">
      <c r="A407" s="168"/>
      <c r="F407" s="169"/>
      <c r="H407" s="168"/>
      <c r="I407" s="169"/>
      <c r="N407" s="169"/>
    </row>
    <row r="408" spans="1:14" s="105" customFormat="1" ht="12">
      <c r="A408" s="168"/>
      <c r="F408" s="169"/>
      <c r="H408" s="168"/>
      <c r="I408" s="169"/>
      <c r="N408" s="169"/>
    </row>
    <row r="409" spans="1:14" s="105" customFormat="1" ht="12">
      <c r="A409" s="168"/>
      <c r="F409" s="169"/>
      <c r="H409" s="168"/>
      <c r="I409" s="169"/>
      <c r="N409" s="169"/>
    </row>
    <row r="410" spans="1:14" s="105" customFormat="1" ht="12">
      <c r="A410" s="168"/>
      <c r="F410" s="169"/>
      <c r="H410" s="168"/>
      <c r="I410" s="169"/>
      <c r="N410" s="169"/>
    </row>
    <row r="411" spans="1:14" s="105" customFormat="1" ht="12">
      <c r="A411" s="168"/>
      <c r="F411" s="169"/>
      <c r="H411" s="168"/>
      <c r="I411" s="169"/>
      <c r="N411" s="169"/>
    </row>
    <row r="412" spans="1:14" s="105" customFormat="1" ht="12">
      <c r="A412" s="168"/>
      <c r="F412" s="169"/>
      <c r="H412" s="168"/>
      <c r="I412" s="169"/>
      <c r="N412" s="169"/>
    </row>
    <row r="413" spans="1:14" s="105" customFormat="1" ht="12">
      <c r="A413" s="168"/>
      <c r="F413" s="169"/>
      <c r="H413" s="168"/>
      <c r="I413" s="169"/>
      <c r="N413" s="169"/>
    </row>
    <row r="414" spans="1:14" s="105" customFormat="1" ht="12">
      <c r="A414" s="168"/>
      <c r="F414" s="169"/>
      <c r="H414" s="168"/>
      <c r="I414" s="169"/>
      <c r="N414" s="169"/>
    </row>
    <row r="415" spans="1:14" s="105" customFormat="1" ht="12">
      <c r="A415" s="168"/>
      <c r="F415" s="169"/>
      <c r="H415" s="168"/>
      <c r="I415" s="169"/>
      <c r="N415" s="169"/>
    </row>
    <row r="416" spans="1:14" s="105" customFormat="1" ht="12">
      <c r="A416" s="168"/>
      <c r="F416" s="169"/>
      <c r="H416" s="168"/>
      <c r="I416" s="169"/>
      <c r="N416" s="169"/>
    </row>
    <row r="417" spans="1:14" s="105" customFormat="1" ht="12">
      <c r="A417" s="168"/>
      <c r="F417" s="169"/>
      <c r="H417" s="168"/>
      <c r="I417" s="169"/>
      <c r="N417" s="169"/>
    </row>
    <row r="418" spans="1:14" s="105" customFormat="1" ht="12">
      <c r="A418" s="168"/>
      <c r="F418" s="169"/>
      <c r="H418" s="168"/>
      <c r="I418" s="169"/>
      <c r="N418" s="169"/>
    </row>
    <row r="419" spans="1:14" s="105" customFormat="1" ht="12">
      <c r="A419" s="168"/>
      <c r="F419" s="169"/>
      <c r="H419" s="168"/>
      <c r="I419" s="169"/>
      <c r="N419" s="169"/>
    </row>
    <row r="420" spans="1:14" s="105" customFormat="1" ht="12">
      <c r="A420" s="168"/>
      <c r="F420" s="169"/>
      <c r="H420" s="168"/>
      <c r="I420" s="169"/>
      <c r="N420" s="169"/>
    </row>
    <row r="421" spans="1:14" s="105" customFormat="1" ht="12">
      <c r="A421" s="168"/>
      <c r="F421" s="169"/>
      <c r="H421" s="168"/>
      <c r="I421" s="169"/>
      <c r="N421" s="169"/>
    </row>
    <row r="422" spans="1:14" s="105" customFormat="1" ht="12">
      <c r="A422" s="168"/>
      <c r="F422" s="169"/>
      <c r="H422" s="168"/>
      <c r="I422" s="169"/>
      <c r="N422" s="169"/>
    </row>
    <row r="423" spans="1:14" s="105" customFormat="1" ht="12">
      <c r="A423" s="168"/>
      <c r="F423" s="169"/>
      <c r="H423" s="168"/>
      <c r="I423" s="169"/>
      <c r="N423" s="169"/>
    </row>
    <row r="424" spans="1:14" s="105" customFormat="1" ht="12">
      <c r="A424" s="168"/>
      <c r="F424" s="169"/>
      <c r="H424" s="168"/>
      <c r="I424" s="169"/>
      <c r="N424" s="169"/>
    </row>
    <row r="425" spans="1:14" s="105" customFormat="1" ht="12">
      <c r="A425" s="168"/>
      <c r="F425" s="169"/>
      <c r="H425" s="168"/>
      <c r="I425" s="169"/>
      <c r="N425" s="169"/>
    </row>
    <row r="426" spans="1:14" s="105" customFormat="1" ht="12">
      <c r="A426" s="168"/>
      <c r="F426" s="169"/>
      <c r="H426" s="168"/>
      <c r="I426" s="169"/>
      <c r="N426" s="169"/>
    </row>
    <row r="427" spans="1:14" s="105" customFormat="1" ht="12">
      <c r="A427" s="168"/>
      <c r="F427" s="169"/>
      <c r="H427" s="168"/>
      <c r="I427" s="169"/>
      <c r="N427" s="169"/>
    </row>
    <row r="428" spans="1:14" s="105" customFormat="1" ht="12">
      <c r="A428" s="168"/>
      <c r="F428" s="169"/>
      <c r="H428" s="168"/>
      <c r="I428" s="169"/>
      <c r="N428" s="169"/>
    </row>
    <row r="429" spans="1:14" s="105" customFormat="1" ht="12">
      <c r="A429" s="168"/>
      <c r="F429" s="169"/>
      <c r="H429" s="168"/>
      <c r="I429" s="169"/>
      <c r="N429" s="169"/>
    </row>
    <row r="430" spans="1:14" s="105" customFormat="1" ht="12">
      <c r="A430" s="168"/>
      <c r="F430" s="169"/>
      <c r="H430" s="168"/>
      <c r="I430" s="169"/>
      <c r="N430" s="169"/>
    </row>
    <row r="431" spans="1:14" s="105" customFormat="1" ht="12">
      <c r="A431" s="168"/>
      <c r="F431" s="169"/>
      <c r="H431" s="168"/>
      <c r="I431" s="169"/>
      <c r="N431" s="169"/>
    </row>
    <row r="432" spans="1:14" s="105" customFormat="1" ht="12">
      <c r="A432" s="168"/>
      <c r="F432" s="169"/>
      <c r="H432" s="168"/>
      <c r="I432" s="169"/>
      <c r="N432" s="169"/>
    </row>
    <row r="433" spans="1:14" s="105" customFormat="1" ht="12">
      <c r="A433" s="168"/>
      <c r="F433" s="169"/>
      <c r="H433" s="168"/>
      <c r="I433" s="169"/>
      <c r="N433" s="169"/>
    </row>
    <row r="434" spans="1:14" s="105" customFormat="1" ht="12">
      <c r="A434" s="168"/>
      <c r="F434" s="169"/>
      <c r="H434" s="168"/>
      <c r="I434" s="169"/>
      <c r="N434" s="169"/>
    </row>
    <row r="435" spans="1:14" s="105" customFormat="1" ht="12">
      <c r="A435" s="168"/>
      <c r="F435" s="169"/>
      <c r="H435" s="168"/>
      <c r="I435" s="169"/>
      <c r="N435" s="169"/>
    </row>
    <row r="436" spans="1:14" s="105" customFormat="1" ht="12">
      <c r="A436" s="168"/>
      <c r="F436" s="169"/>
      <c r="H436" s="168"/>
      <c r="I436" s="169"/>
      <c r="N436" s="169"/>
    </row>
    <row r="437" spans="1:14" s="105" customFormat="1" ht="12">
      <c r="A437" s="168"/>
      <c r="F437" s="169"/>
      <c r="H437" s="168"/>
      <c r="I437" s="169"/>
      <c r="N437" s="169"/>
    </row>
    <row r="438" spans="1:14" s="105" customFormat="1" ht="12">
      <c r="A438" s="168"/>
      <c r="F438" s="169"/>
      <c r="H438" s="168"/>
      <c r="I438" s="169"/>
      <c r="N438" s="169"/>
    </row>
    <row r="439" spans="1:14" s="105" customFormat="1" ht="12">
      <c r="A439" s="168"/>
      <c r="F439" s="169"/>
      <c r="H439" s="168"/>
      <c r="I439" s="169"/>
      <c r="N439" s="169"/>
    </row>
    <row r="440" spans="1:14" s="105" customFormat="1" ht="12">
      <c r="A440" s="168"/>
      <c r="F440" s="169"/>
      <c r="H440" s="168"/>
      <c r="I440" s="169"/>
      <c r="N440" s="169"/>
    </row>
    <row r="441" spans="1:14" s="105" customFormat="1" ht="12">
      <c r="A441" s="168"/>
      <c r="F441" s="169"/>
      <c r="H441" s="168"/>
      <c r="I441" s="169"/>
      <c r="N441" s="169"/>
    </row>
    <row r="442" spans="1:14" s="105" customFormat="1" ht="12">
      <c r="A442" s="168"/>
      <c r="F442" s="169"/>
      <c r="H442" s="168"/>
      <c r="I442" s="169"/>
      <c r="N442" s="169"/>
    </row>
    <row r="443" spans="1:14" s="105" customFormat="1" ht="12">
      <c r="A443" s="168"/>
      <c r="F443" s="169"/>
      <c r="H443" s="168"/>
      <c r="I443" s="169"/>
      <c r="N443" s="169"/>
    </row>
    <row r="444" spans="1:14" s="105" customFormat="1" ht="12">
      <c r="A444" s="168"/>
      <c r="F444" s="169"/>
      <c r="H444" s="168"/>
      <c r="I444" s="169"/>
      <c r="N444" s="169"/>
    </row>
    <row r="445" spans="1:14" s="105" customFormat="1" ht="12">
      <c r="A445" s="168"/>
      <c r="F445" s="169"/>
      <c r="H445" s="168"/>
      <c r="I445" s="169"/>
      <c r="N445" s="169"/>
    </row>
    <row r="446" spans="1:14" s="105" customFormat="1" ht="12">
      <c r="A446" s="168"/>
      <c r="F446" s="169"/>
      <c r="H446" s="168"/>
      <c r="I446" s="169"/>
      <c r="N446" s="169"/>
    </row>
    <row r="447" spans="1:14" s="105" customFormat="1" ht="12">
      <c r="A447" s="168"/>
      <c r="F447" s="169"/>
      <c r="H447" s="168"/>
      <c r="I447" s="169"/>
      <c r="N447" s="169"/>
    </row>
    <row r="448" spans="1:14" s="105" customFormat="1" ht="12">
      <c r="A448" s="168"/>
      <c r="F448" s="169"/>
      <c r="H448" s="168"/>
      <c r="I448" s="169"/>
      <c r="N448" s="169"/>
    </row>
    <row r="449" spans="1:14" s="105" customFormat="1" ht="12">
      <c r="A449" s="168"/>
      <c r="F449" s="169"/>
      <c r="H449" s="168"/>
      <c r="I449" s="169"/>
      <c r="N449" s="169"/>
    </row>
    <row r="450" spans="1:14" s="105" customFormat="1" ht="12">
      <c r="A450" s="168"/>
      <c r="F450" s="169"/>
      <c r="H450" s="168"/>
      <c r="I450" s="169"/>
      <c r="N450" s="169"/>
    </row>
    <row r="451" spans="1:14" s="105" customFormat="1" ht="12">
      <c r="A451" s="168"/>
      <c r="F451" s="169"/>
      <c r="H451" s="168"/>
      <c r="I451" s="169"/>
      <c r="N451" s="169"/>
    </row>
    <row r="452" spans="1:14" s="105" customFormat="1" ht="12">
      <c r="A452" s="168"/>
      <c r="F452" s="169"/>
      <c r="H452" s="168"/>
      <c r="I452" s="169"/>
      <c r="N452" s="169"/>
    </row>
    <row r="453" spans="1:14" s="105" customFormat="1" ht="12">
      <c r="A453" s="168"/>
      <c r="F453" s="169"/>
      <c r="H453" s="168"/>
      <c r="I453" s="169"/>
      <c r="N453" s="169"/>
    </row>
    <row r="454" spans="1:14" s="105" customFormat="1" ht="12">
      <c r="A454" s="168"/>
      <c r="F454" s="169"/>
      <c r="H454" s="168"/>
      <c r="I454" s="169"/>
      <c r="N454" s="169"/>
    </row>
    <row r="455" spans="1:14" s="105" customFormat="1" ht="12">
      <c r="A455" s="168"/>
      <c r="F455" s="169"/>
      <c r="H455" s="168"/>
      <c r="I455" s="169"/>
      <c r="N455" s="169"/>
    </row>
    <row r="456" spans="1:14" s="105" customFormat="1" ht="12">
      <c r="A456" s="168"/>
      <c r="F456" s="169"/>
      <c r="H456" s="168"/>
      <c r="I456" s="169"/>
      <c r="N456" s="169"/>
    </row>
    <row r="457" spans="1:14" s="105" customFormat="1" ht="12">
      <c r="A457" s="168"/>
      <c r="F457" s="169"/>
      <c r="H457" s="168"/>
      <c r="I457" s="169"/>
      <c r="N457" s="169"/>
    </row>
    <row r="458" spans="1:14" s="105" customFormat="1" ht="12">
      <c r="A458" s="168"/>
      <c r="F458" s="169"/>
      <c r="H458" s="168"/>
      <c r="I458" s="169"/>
      <c r="N458" s="169"/>
    </row>
    <row r="459" spans="1:14" s="105" customFormat="1" ht="12">
      <c r="A459" s="168"/>
      <c r="F459" s="169"/>
      <c r="H459" s="168"/>
      <c r="I459" s="169"/>
      <c r="N459" s="169"/>
    </row>
    <row r="460" spans="1:14" s="105" customFormat="1" ht="12">
      <c r="A460" s="168"/>
      <c r="F460" s="169"/>
      <c r="H460" s="168"/>
      <c r="I460" s="169"/>
      <c r="N460" s="169"/>
    </row>
    <row r="461" spans="1:14" s="105" customFormat="1" ht="12">
      <c r="A461" s="168"/>
      <c r="F461" s="169"/>
      <c r="H461" s="168"/>
      <c r="I461" s="169"/>
      <c r="N461" s="169"/>
    </row>
    <row r="462" spans="1:14" s="105" customFormat="1" ht="12">
      <c r="A462" s="168"/>
      <c r="F462" s="169"/>
      <c r="H462" s="168"/>
      <c r="I462" s="169"/>
      <c r="N462" s="169"/>
    </row>
    <row r="463" spans="1:14" s="105" customFormat="1" ht="12">
      <c r="A463" s="168"/>
      <c r="F463" s="169"/>
      <c r="H463" s="168"/>
      <c r="I463" s="169"/>
      <c r="N463" s="169"/>
    </row>
    <row r="464" spans="1:14" s="105" customFormat="1" ht="12">
      <c r="A464" s="168"/>
      <c r="F464" s="169"/>
      <c r="H464" s="168"/>
      <c r="I464" s="169"/>
      <c r="N464" s="169"/>
    </row>
    <row r="465" spans="1:14" s="105" customFormat="1" ht="12">
      <c r="A465" s="168"/>
      <c r="F465" s="169"/>
      <c r="H465" s="168"/>
      <c r="I465" s="169"/>
      <c r="N465" s="169"/>
    </row>
    <row r="466" spans="1:14" s="105" customFormat="1" ht="12">
      <c r="A466" s="168"/>
      <c r="F466" s="169"/>
      <c r="H466" s="168"/>
      <c r="I466" s="169"/>
      <c r="N466" s="169"/>
    </row>
    <row r="467" spans="1:14" s="105" customFormat="1" ht="12">
      <c r="A467" s="168"/>
      <c r="F467" s="169"/>
      <c r="H467" s="168"/>
      <c r="I467" s="169"/>
      <c r="N467" s="169"/>
    </row>
    <row r="468" spans="1:14" s="105" customFormat="1" ht="12">
      <c r="A468" s="168"/>
      <c r="F468" s="169"/>
      <c r="H468" s="168"/>
      <c r="I468" s="169"/>
      <c r="N468" s="169"/>
    </row>
    <row r="469" spans="1:14" s="105" customFormat="1" ht="12">
      <c r="A469" s="168"/>
      <c r="F469" s="169"/>
      <c r="H469" s="168"/>
      <c r="I469" s="169"/>
      <c r="N469" s="169"/>
    </row>
    <row r="470" spans="1:14" s="105" customFormat="1" ht="12">
      <c r="A470" s="168"/>
      <c r="F470" s="169"/>
      <c r="H470" s="168"/>
      <c r="I470" s="169"/>
      <c r="N470" s="169"/>
    </row>
    <row r="471" spans="1:14" s="105" customFormat="1" ht="12">
      <c r="A471" s="168"/>
      <c r="F471" s="169"/>
      <c r="H471" s="168"/>
      <c r="I471" s="169"/>
      <c r="N471" s="169"/>
    </row>
    <row r="472" spans="1:14" s="105" customFormat="1" ht="12">
      <c r="A472" s="168"/>
      <c r="F472" s="169"/>
      <c r="H472" s="168"/>
      <c r="I472" s="169"/>
      <c r="N472" s="169"/>
    </row>
    <row r="473" spans="1:14" s="105" customFormat="1" ht="12">
      <c r="A473" s="168"/>
      <c r="F473" s="169"/>
      <c r="H473" s="168"/>
      <c r="I473" s="169"/>
      <c r="N473" s="169"/>
    </row>
    <row r="474" spans="1:14" s="105" customFormat="1" ht="12">
      <c r="A474" s="168"/>
      <c r="F474" s="169"/>
      <c r="H474" s="168"/>
      <c r="I474" s="169"/>
      <c r="N474" s="169"/>
    </row>
    <row r="475" spans="1:14" s="105" customFormat="1" ht="12">
      <c r="A475" s="168"/>
      <c r="F475" s="169"/>
      <c r="H475" s="168"/>
      <c r="I475" s="169"/>
      <c r="N475" s="169"/>
    </row>
    <row r="476" spans="1:14" s="105" customFormat="1" ht="12">
      <c r="A476" s="168"/>
      <c r="F476" s="169"/>
      <c r="H476" s="168"/>
      <c r="I476" s="169"/>
      <c r="N476" s="169"/>
    </row>
    <row r="477" spans="1:14" s="105" customFormat="1" ht="12">
      <c r="A477" s="168"/>
      <c r="F477" s="169"/>
      <c r="H477" s="168"/>
      <c r="I477" s="169"/>
      <c r="N477" s="169"/>
    </row>
    <row r="478" spans="1:14" s="105" customFormat="1" ht="12">
      <c r="A478" s="168"/>
      <c r="F478" s="169"/>
      <c r="H478" s="168"/>
      <c r="I478" s="169"/>
      <c r="N478" s="169"/>
    </row>
    <row r="479" spans="1:14" s="105" customFormat="1" ht="12">
      <c r="A479" s="168"/>
      <c r="F479" s="169"/>
      <c r="H479" s="168"/>
      <c r="I479" s="169"/>
      <c r="N479" s="169"/>
    </row>
    <row r="480" spans="1:14" s="105" customFormat="1" ht="12">
      <c r="A480" s="168"/>
      <c r="F480" s="169"/>
      <c r="H480" s="168"/>
      <c r="I480" s="169"/>
      <c r="N480" s="169"/>
    </row>
    <row r="481" spans="1:14" s="105" customFormat="1" ht="12">
      <c r="A481" s="168"/>
      <c r="F481" s="169"/>
      <c r="H481" s="168"/>
      <c r="I481" s="169"/>
      <c r="N481" s="169"/>
    </row>
    <row r="482" spans="1:14" s="105" customFormat="1" ht="12">
      <c r="A482" s="168"/>
      <c r="F482" s="169"/>
      <c r="H482" s="168"/>
      <c r="I482" s="169"/>
      <c r="N482" s="169"/>
    </row>
    <row r="483" spans="1:14" s="105" customFormat="1" ht="12">
      <c r="A483" s="168"/>
      <c r="F483" s="169"/>
      <c r="H483" s="168"/>
      <c r="I483" s="169"/>
      <c r="N483" s="169"/>
    </row>
    <row r="484" spans="1:14" s="105" customFormat="1" ht="12">
      <c r="A484" s="168"/>
      <c r="F484" s="169"/>
      <c r="H484" s="168"/>
      <c r="I484" s="169"/>
      <c r="N484" s="169"/>
    </row>
    <row r="485" spans="1:14" s="105" customFormat="1" ht="12">
      <c r="A485" s="168"/>
      <c r="F485" s="169"/>
      <c r="H485" s="168"/>
      <c r="I485" s="169"/>
      <c r="N485" s="169"/>
    </row>
    <row r="486" spans="1:14" s="105" customFormat="1" ht="12">
      <c r="A486" s="168"/>
      <c r="F486" s="169"/>
      <c r="H486" s="168"/>
      <c r="I486" s="169"/>
      <c r="N486" s="169"/>
    </row>
    <row r="487" spans="1:14" s="105" customFormat="1" ht="12">
      <c r="A487" s="168"/>
      <c r="F487" s="169"/>
      <c r="H487" s="168"/>
      <c r="I487" s="169"/>
      <c r="N487" s="169"/>
    </row>
    <row r="488" spans="1:14" s="105" customFormat="1" ht="12">
      <c r="A488" s="168"/>
      <c r="F488" s="169"/>
      <c r="H488" s="168"/>
      <c r="I488" s="169"/>
      <c r="N488" s="169"/>
    </row>
    <row r="489" spans="1:14" s="105" customFormat="1" ht="12">
      <c r="A489" s="168"/>
      <c r="F489" s="169"/>
      <c r="H489" s="168"/>
      <c r="I489" s="169"/>
      <c r="N489" s="169"/>
    </row>
    <row r="490" spans="1:14" s="105" customFormat="1" ht="12">
      <c r="A490" s="168"/>
      <c r="F490" s="169"/>
      <c r="H490" s="168"/>
      <c r="I490" s="169"/>
      <c r="N490" s="169"/>
    </row>
    <row r="491" spans="1:14" s="105" customFormat="1" ht="12">
      <c r="A491" s="168"/>
      <c r="F491" s="169"/>
      <c r="H491" s="168"/>
      <c r="I491" s="169"/>
      <c r="N491" s="169"/>
    </row>
    <row r="492" spans="1:14" s="105" customFormat="1" ht="12">
      <c r="A492" s="168"/>
      <c r="F492" s="169"/>
      <c r="H492" s="168"/>
      <c r="I492" s="169"/>
      <c r="N492" s="169"/>
    </row>
    <row r="493" spans="1:14" s="105" customFormat="1" ht="12">
      <c r="A493" s="168"/>
      <c r="F493" s="169"/>
      <c r="H493" s="168"/>
      <c r="I493" s="169"/>
      <c r="N493" s="169"/>
    </row>
    <row r="494" spans="1:14" s="105" customFormat="1" ht="12">
      <c r="A494" s="168"/>
      <c r="F494" s="169"/>
      <c r="H494" s="168"/>
      <c r="I494" s="169"/>
      <c r="N494" s="169"/>
    </row>
    <row r="495" spans="1:14" s="105" customFormat="1" ht="12">
      <c r="A495" s="168"/>
      <c r="F495" s="169"/>
      <c r="H495" s="168"/>
      <c r="I495" s="169"/>
      <c r="N495" s="169"/>
    </row>
    <row r="496" spans="1:14" s="105" customFormat="1" ht="12">
      <c r="A496" s="168"/>
      <c r="F496" s="169"/>
      <c r="H496" s="168"/>
      <c r="I496" s="169"/>
      <c r="N496" s="169"/>
    </row>
    <row r="497" spans="1:14" s="105" customFormat="1" ht="12">
      <c r="A497" s="168"/>
      <c r="F497" s="169"/>
      <c r="H497" s="168"/>
      <c r="I497" s="169"/>
      <c r="N497" s="169"/>
    </row>
    <row r="498" spans="1:14" s="105" customFormat="1" ht="12">
      <c r="A498" s="168"/>
      <c r="F498" s="169"/>
      <c r="H498" s="168"/>
      <c r="I498" s="169"/>
      <c r="N498" s="169"/>
    </row>
    <row r="499" spans="1:14" s="105" customFormat="1" ht="12">
      <c r="A499" s="168"/>
      <c r="F499" s="169"/>
      <c r="H499" s="168"/>
      <c r="I499" s="169"/>
      <c r="N499" s="169"/>
    </row>
    <row r="500" spans="1:14" s="105" customFormat="1" ht="12">
      <c r="A500" s="168"/>
      <c r="F500" s="169"/>
      <c r="H500" s="168"/>
      <c r="I500" s="169"/>
      <c r="N500" s="169"/>
    </row>
    <row r="501" spans="1:14" s="105" customFormat="1" ht="12">
      <c r="A501" s="168"/>
      <c r="F501" s="169"/>
      <c r="H501" s="168"/>
      <c r="I501" s="169"/>
      <c r="N501" s="169"/>
    </row>
    <row r="502" spans="1:14" s="105" customFormat="1" ht="12">
      <c r="A502" s="168"/>
      <c r="F502" s="169"/>
      <c r="H502" s="168"/>
      <c r="I502" s="169"/>
      <c r="N502" s="169"/>
    </row>
    <row r="503" spans="1:14" s="105" customFormat="1" ht="12">
      <c r="A503" s="168"/>
      <c r="F503" s="169"/>
      <c r="H503" s="168"/>
      <c r="I503" s="169"/>
      <c r="N503" s="169"/>
    </row>
    <row r="504" spans="1:14" s="105" customFormat="1" ht="12">
      <c r="A504" s="168"/>
      <c r="F504" s="169"/>
      <c r="H504" s="168"/>
      <c r="I504" s="169"/>
      <c r="N504" s="169"/>
    </row>
    <row r="505" spans="1:14" s="105" customFormat="1" ht="12">
      <c r="A505" s="168"/>
      <c r="F505" s="169"/>
      <c r="H505" s="168"/>
      <c r="I505" s="169"/>
      <c r="N505" s="169"/>
    </row>
    <row r="506" spans="1:14" s="105" customFormat="1" ht="12">
      <c r="A506" s="168"/>
      <c r="F506" s="169"/>
      <c r="H506" s="168"/>
      <c r="I506" s="169"/>
      <c r="N506" s="169"/>
    </row>
    <row r="507" spans="1:14" s="105" customFormat="1" ht="12">
      <c r="A507" s="168"/>
      <c r="F507" s="169"/>
      <c r="H507" s="168"/>
      <c r="I507" s="169"/>
      <c r="N507" s="169"/>
    </row>
    <row r="508" spans="1:14" s="105" customFormat="1" ht="12">
      <c r="A508" s="168"/>
      <c r="F508" s="169"/>
      <c r="H508" s="168"/>
      <c r="I508" s="169"/>
      <c r="N508" s="169"/>
    </row>
    <row r="509" spans="1:14" s="105" customFormat="1" ht="12">
      <c r="A509" s="168"/>
      <c r="F509" s="169"/>
      <c r="H509" s="168"/>
      <c r="I509" s="169"/>
      <c r="N509" s="169"/>
    </row>
    <row r="510" spans="1:14" s="105" customFormat="1" ht="12">
      <c r="A510" s="168"/>
      <c r="F510" s="169"/>
      <c r="H510" s="168"/>
      <c r="I510" s="169"/>
      <c r="N510" s="169"/>
    </row>
    <row r="511" spans="1:14" s="105" customFormat="1" ht="12">
      <c r="A511" s="168"/>
      <c r="F511" s="169"/>
      <c r="H511" s="168"/>
      <c r="I511" s="169"/>
      <c r="N511" s="169"/>
    </row>
    <row r="512" spans="1:14" s="105" customFormat="1" ht="12">
      <c r="A512" s="168"/>
      <c r="F512" s="169"/>
      <c r="H512" s="168"/>
      <c r="I512" s="169"/>
      <c r="N512" s="169"/>
    </row>
    <row r="513" spans="1:14" s="105" customFormat="1" ht="12">
      <c r="A513" s="168"/>
      <c r="F513" s="169"/>
      <c r="H513" s="168"/>
      <c r="I513" s="169"/>
      <c r="N513" s="169"/>
    </row>
    <row r="514" spans="1:14" s="105" customFormat="1" ht="12">
      <c r="A514" s="168"/>
      <c r="F514" s="169"/>
      <c r="H514" s="168"/>
      <c r="I514" s="169"/>
      <c r="N514" s="169"/>
    </row>
    <row r="515" spans="1:14" s="105" customFormat="1" ht="12">
      <c r="A515" s="168"/>
      <c r="F515" s="169"/>
      <c r="H515" s="168"/>
      <c r="I515" s="169"/>
      <c r="N515" s="169"/>
    </row>
    <row r="516" spans="1:14" s="105" customFormat="1" ht="12">
      <c r="A516" s="168"/>
      <c r="F516" s="169"/>
      <c r="H516" s="168"/>
      <c r="I516" s="169"/>
      <c r="N516" s="169"/>
    </row>
    <row r="517" spans="1:14" s="105" customFormat="1" ht="12">
      <c r="A517" s="168"/>
      <c r="F517" s="169"/>
      <c r="H517" s="168"/>
      <c r="I517" s="169"/>
      <c r="N517" s="169"/>
    </row>
    <row r="518" spans="1:14" s="105" customFormat="1" ht="12">
      <c r="A518" s="168"/>
      <c r="F518" s="169"/>
      <c r="H518" s="168"/>
      <c r="I518" s="169"/>
      <c r="N518" s="169"/>
    </row>
    <row r="519" spans="1:14" s="105" customFormat="1" ht="12">
      <c r="A519" s="168"/>
      <c r="F519" s="169"/>
      <c r="H519" s="168"/>
      <c r="I519" s="169"/>
      <c r="N519" s="169"/>
    </row>
    <row r="520" spans="1:14" s="105" customFormat="1" ht="12">
      <c r="A520" s="168"/>
      <c r="F520" s="169"/>
      <c r="H520" s="168"/>
      <c r="I520" s="169"/>
      <c r="N520" s="169"/>
    </row>
    <row r="521" spans="1:14" s="105" customFormat="1" ht="12">
      <c r="A521" s="168"/>
      <c r="F521" s="169"/>
      <c r="H521" s="168"/>
      <c r="I521" s="169"/>
      <c r="N521" s="169"/>
    </row>
    <row r="522" spans="1:14" s="105" customFormat="1" ht="12">
      <c r="A522" s="168"/>
      <c r="F522" s="169"/>
      <c r="H522" s="168"/>
      <c r="I522" s="169"/>
      <c r="N522" s="169"/>
    </row>
    <row r="523" spans="1:14" s="105" customFormat="1" ht="12">
      <c r="A523" s="168"/>
      <c r="F523" s="169"/>
      <c r="H523" s="168"/>
      <c r="I523" s="169"/>
      <c r="N523" s="169"/>
    </row>
    <row r="524" spans="1:14" s="105" customFormat="1" ht="12">
      <c r="A524" s="168"/>
      <c r="F524" s="169"/>
      <c r="H524" s="168"/>
      <c r="I524" s="169"/>
      <c r="N524" s="169"/>
    </row>
    <row r="525" spans="1:14" s="105" customFormat="1" ht="12">
      <c r="A525" s="168"/>
      <c r="F525" s="169"/>
      <c r="H525" s="168"/>
      <c r="I525" s="169"/>
      <c r="N525" s="169"/>
    </row>
    <row r="526" spans="1:14" s="105" customFormat="1" ht="12">
      <c r="A526" s="168"/>
      <c r="F526" s="169"/>
      <c r="H526" s="168"/>
      <c r="I526" s="169"/>
      <c r="N526" s="169"/>
    </row>
    <row r="527" spans="1:14" s="105" customFormat="1" ht="12">
      <c r="A527" s="168"/>
      <c r="F527" s="169"/>
      <c r="H527" s="168"/>
      <c r="I527" s="169"/>
      <c r="N527" s="169"/>
    </row>
    <row r="528" spans="1:14" s="105" customFormat="1" ht="12">
      <c r="A528" s="168"/>
      <c r="F528" s="169"/>
      <c r="H528" s="168"/>
      <c r="I528" s="169"/>
      <c r="N528" s="169"/>
    </row>
    <row r="529" spans="1:14" s="105" customFormat="1" ht="12">
      <c r="A529" s="168"/>
      <c r="F529" s="169"/>
      <c r="H529" s="168"/>
      <c r="I529" s="169"/>
      <c r="N529" s="169"/>
    </row>
    <row r="530" spans="1:14" s="105" customFormat="1" ht="12">
      <c r="A530" s="168"/>
      <c r="F530" s="169"/>
      <c r="H530" s="168"/>
      <c r="I530" s="169"/>
      <c r="N530" s="169"/>
    </row>
    <row r="531" spans="1:14" s="105" customFormat="1" ht="12">
      <c r="A531" s="168"/>
      <c r="F531" s="169"/>
      <c r="H531" s="168"/>
      <c r="I531" s="169"/>
      <c r="N531" s="169"/>
    </row>
    <row r="532" spans="1:14" s="105" customFormat="1" ht="12">
      <c r="A532" s="168"/>
      <c r="F532" s="169"/>
      <c r="H532" s="168"/>
      <c r="I532" s="169"/>
      <c r="N532" s="169"/>
    </row>
    <row r="533" spans="1:14" s="105" customFormat="1" ht="12">
      <c r="A533" s="168"/>
      <c r="F533" s="169"/>
      <c r="H533" s="168"/>
      <c r="I533" s="169"/>
      <c r="N533" s="169"/>
    </row>
    <row r="534" spans="1:14" s="105" customFormat="1" ht="12">
      <c r="A534" s="168"/>
      <c r="F534" s="169"/>
      <c r="H534" s="168"/>
      <c r="I534" s="169"/>
      <c r="N534" s="169"/>
    </row>
    <row r="535" spans="1:14" s="105" customFormat="1" ht="12">
      <c r="A535" s="168"/>
      <c r="F535" s="169"/>
      <c r="H535" s="168"/>
      <c r="I535" s="169"/>
      <c r="N535" s="169"/>
    </row>
    <row r="536" spans="1:14" s="105" customFormat="1" ht="12">
      <c r="A536" s="168"/>
      <c r="F536" s="169"/>
      <c r="H536" s="168"/>
      <c r="I536" s="169"/>
      <c r="N536" s="169"/>
    </row>
    <row r="537" spans="1:14" s="105" customFormat="1" ht="12">
      <c r="A537" s="168"/>
      <c r="F537" s="169"/>
      <c r="H537" s="168"/>
      <c r="I537" s="169"/>
      <c r="N537" s="169"/>
    </row>
    <row r="538" spans="1:14" s="105" customFormat="1" ht="12">
      <c r="A538" s="168"/>
      <c r="F538" s="169"/>
      <c r="H538" s="168"/>
      <c r="I538" s="169"/>
      <c r="N538" s="169"/>
    </row>
    <row r="539" spans="1:14" s="105" customFormat="1" ht="12">
      <c r="A539" s="168"/>
      <c r="F539" s="169"/>
      <c r="H539" s="168"/>
      <c r="I539" s="169"/>
      <c r="N539" s="169"/>
    </row>
    <row r="540" spans="1:14" s="105" customFormat="1" ht="12">
      <c r="A540" s="168"/>
      <c r="F540" s="169"/>
      <c r="H540" s="168"/>
      <c r="I540" s="169"/>
      <c r="N540" s="169"/>
    </row>
    <row r="541" spans="1:14" s="105" customFormat="1" ht="12">
      <c r="A541" s="168"/>
      <c r="F541" s="169"/>
      <c r="H541" s="168"/>
      <c r="I541" s="169"/>
      <c r="N541" s="169"/>
    </row>
    <row r="542" spans="1:14" s="105" customFormat="1" ht="12">
      <c r="A542" s="168"/>
      <c r="F542" s="169"/>
      <c r="H542" s="168"/>
      <c r="I542" s="169"/>
      <c r="N542" s="169"/>
    </row>
    <row r="543" spans="1:14" s="105" customFormat="1" ht="12">
      <c r="A543" s="168"/>
      <c r="F543" s="169"/>
      <c r="H543" s="168"/>
      <c r="I543" s="169"/>
      <c r="N543" s="169"/>
    </row>
    <row r="544" spans="1:14" s="105" customFormat="1" ht="12">
      <c r="A544" s="168"/>
      <c r="F544" s="169"/>
      <c r="H544" s="168"/>
      <c r="I544" s="169"/>
      <c r="N544" s="169"/>
    </row>
    <row r="545" spans="1:14" s="105" customFormat="1" ht="12">
      <c r="A545" s="168"/>
      <c r="F545" s="169"/>
      <c r="H545" s="168"/>
      <c r="I545" s="169"/>
      <c r="N545" s="169"/>
    </row>
    <row r="546" spans="1:14" s="105" customFormat="1" ht="12">
      <c r="A546" s="168"/>
      <c r="F546" s="169"/>
      <c r="H546" s="168"/>
      <c r="I546" s="169"/>
      <c r="N546" s="169"/>
    </row>
    <row r="547" spans="1:14" s="105" customFormat="1" ht="12">
      <c r="A547" s="168"/>
      <c r="F547" s="169"/>
      <c r="H547" s="168"/>
      <c r="I547" s="169"/>
      <c r="N547" s="169"/>
    </row>
    <row r="548" spans="1:14" s="105" customFormat="1" ht="12">
      <c r="A548" s="168"/>
      <c r="F548" s="169"/>
      <c r="H548" s="168"/>
      <c r="I548" s="169"/>
      <c r="N548" s="169"/>
    </row>
    <row r="549" spans="1:14" s="105" customFormat="1" ht="12">
      <c r="A549" s="168"/>
      <c r="F549" s="169"/>
      <c r="H549" s="168"/>
      <c r="I549" s="169"/>
      <c r="N549" s="169"/>
    </row>
    <row r="550" spans="1:14" s="105" customFormat="1" ht="12">
      <c r="A550" s="168"/>
      <c r="F550" s="169"/>
      <c r="H550" s="168"/>
      <c r="I550" s="169"/>
      <c r="N550" s="169"/>
    </row>
    <row r="551" spans="1:14" s="105" customFormat="1" ht="12">
      <c r="A551" s="168"/>
      <c r="F551" s="169"/>
      <c r="H551" s="168"/>
      <c r="I551" s="169"/>
      <c r="N551" s="169"/>
    </row>
    <row r="552" spans="1:14" s="105" customFormat="1" ht="12">
      <c r="A552" s="168"/>
      <c r="F552" s="169"/>
      <c r="H552" s="168"/>
      <c r="I552" s="169"/>
      <c r="N552" s="169"/>
    </row>
    <row r="553" spans="1:14" s="105" customFormat="1" ht="12">
      <c r="A553" s="168"/>
      <c r="F553" s="169"/>
      <c r="H553" s="168"/>
      <c r="I553" s="169"/>
      <c r="N553" s="169"/>
    </row>
    <row r="554" spans="1:14" s="105" customFormat="1" ht="12">
      <c r="A554" s="168"/>
      <c r="F554" s="169"/>
      <c r="H554" s="168"/>
      <c r="I554" s="169"/>
      <c r="N554" s="169"/>
    </row>
    <row r="555" spans="1:14" s="105" customFormat="1" ht="12">
      <c r="A555" s="168"/>
      <c r="F555" s="169"/>
      <c r="H555" s="168"/>
      <c r="I555" s="169"/>
      <c r="N555" s="169"/>
    </row>
    <row r="556" spans="1:14" s="105" customFormat="1" ht="12">
      <c r="A556" s="168"/>
      <c r="F556" s="169"/>
      <c r="H556" s="168"/>
      <c r="I556" s="169"/>
      <c r="N556" s="169"/>
    </row>
    <row r="557" spans="1:14" s="105" customFormat="1" ht="12">
      <c r="A557" s="168"/>
      <c r="F557" s="169"/>
      <c r="H557" s="168"/>
      <c r="I557" s="169"/>
      <c r="N557" s="169"/>
    </row>
    <row r="558" spans="1:14" s="105" customFormat="1" ht="12">
      <c r="A558" s="168"/>
      <c r="F558" s="169"/>
      <c r="H558" s="168"/>
      <c r="I558" s="169"/>
      <c r="N558" s="169"/>
    </row>
    <row r="559" spans="1:14" s="105" customFormat="1" ht="12">
      <c r="A559" s="168"/>
      <c r="F559" s="169"/>
      <c r="H559" s="168"/>
      <c r="I559" s="169"/>
      <c r="N559" s="169"/>
    </row>
    <row r="560" spans="1:14" s="105" customFormat="1" ht="12">
      <c r="A560" s="168"/>
      <c r="F560" s="169"/>
      <c r="H560" s="168"/>
      <c r="I560" s="169"/>
      <c r="N560" s="169"/>
    </row>
    <row r="561" spans="1:14" s="105" customFormat="1" ht="12">
      <c r="A561" s="168"/>
      <c r="F561" s="169"/>
      <c r="H561" s="168"/>
      <c r="I561" s="169"/>
      <c r="N561" s="169"/>
    </row>
    <row r="562" spans="1:14" s="105" customFormat="1" ht="12">
      <c r="A562" s="168"/>
      <c r="F562" s="169"/>
      <c r="H562" s="168"/>
      <c r="I562" s="169"/>
      <c r="N562" s="169"/>
    </row>
    <row r="563" spans="1:14" s="105" customFormat="1" ht="12">
      <c r="A563" s="168"/>
      <c r="F563" s="169"/>
      <c r="H563" s="168"/>
      <c r="I563" s="169"/>
      <c r="N563" s="169"/>
    </row>
    <row r="564" spans="1:14" s="105" customFormat="1" ht="12">
      <c r="A564" s="168"/>
      <c r="F564" s="169"/>
      <c r="H564" s="168"/>
      <c r="I564" s="169"/>
      <c r="N564" s="169"/>
    </row>
    <row r="565" spans="1:14" s="105" customFormat="1" ht="12">
      <c r="A565" s="168"/>
      <c r="F565" s="169"/>
      <c r="H565" s="168"/>
      <c r="I565" s="169"/>
      <c r="N565" s="169"/>
    </row>
    <row r="566" spans="1:14" s="105" customFormat="1" ht="12">
      <c r="A566" s="168"/>
      <c r="F566" s="169"/>
      <c r="H566" s="168"/>
      <c r="I566" s="169"/>
      <c r="N566" s="169"/>
    </row>
    <row r="567" spans="1:14" s="105" customFormat="1" ht="12">
      <c r="A567" s="168"/>
      <c r="F567" s="169"/>
      <c r="H567" s="168"/>
      <c r="I567" s="169"/>
      <c r="N567" s="169"/>
    </row>
    <row r="568" spans="1:14" s="105" customFormat="1" ht="12">
      <c r="A568" s="168"/>
      <c r="F568" s="169"/>
      <c r="H568" s="168"/>
      <c r="I568" s="169"/>
      <c r="N568" s="169"/>
    </row>
    <row r="569" spans="1:14" s="105" customFormat="1" ht="12">
      <c r="A569" s="168"/>
      <c r="F569" s="169"/>
      <c r="H569" s="168"/>
      <c r="I569" s="169"/>
      <c r="N569" s="169"/>
    </row>
    <row r="570" spans="1:14" s="105" customFormat="1" ht="12">
      <c r="A570" s="168"/>
      <c r="F570" s="169"/>
      <c r="H570" s="168"/>
      <c r="I570" s="169"/>
      <c r="N570" s="169"/>
    </row>
    <row r="571" spans="1:14" s="105" customFormat="1" ht="12">
      <c r="A571" s="168"/>
      <c r="F571" s="169"/>
      <c r="H571" s="168"/>
      <c r="I571" s="169"/>
      <c r="N571" s="169"/>
    </row>
    <row r="572" spans="1:14" s="105" customFormat="1" ht="12">
      <c r="A572" s="168"/>
      <c r="F572" s="169"/>
      <c r="H572" s="168"/>
      <c r="I572" s="169"/>
      <c r="N572" s="169"/>
    </row>
    <row r="573" spans="1:14" s="105" customFormat="1" ht="12">
      <c r="A573" s="168"/>
      <c r="F573" s="169"/>
      <c r="H573" s="168"/>
      <c r="I573" s="169"/>
      <c r="N573" s="169"/>
    </row>
    <row r="574" spans="1:14" s="105" customFormat="1" ht="12">
      <c r="A574" s="168"/>
      <c r="F574" s="169"/>
      <c r="H574" s="168"/>
      <c r="I574" s="169"/>
      <c r="N574" s="169"/>
    </row>
    <row r="575" spans="1:14" s="105" customFormat="1" ht="12">
      <c r="A575" s="168"/>
      <c r="F575" s="169"/>
      <c r="H575" s="168"/>
      <c r="I575" s="169"/>
      <c r="N575" s="169"/>
    </row>
    <row r="576" spans="1:14" s="105" customFormat="1" ht="12">
      <c r="A576" s="168"/>
      <c r="F576" s="169"/>
      <c r="H576" s="168"/>
      <c r="I576" s="169"/>
      <c r="N576" s="169"/>
    </row>
    <row r="577" spans="1:14" s="105" customFormat="1" ht="12">
      <c r="A577" s="168"/>
      <c r="F577" s="169"/>
      <c r="H577" s="168"/>
      <c r="I577" s="169"/>
      <c r="N577" s="169"/>
    </row>
    <row r="578" spans="1:14" s="105" customFormat="1" ht="12">
      <c r="A578" s="168"/>
      <c r="F578" s="169"/>
      <c r="H578" s="168"/>
      <c r="I578" s="169"/>
      <c r="N578" s="169"/>
    </row>
    <row r="579" spans="1:14" s="105" customFormat="1" ht="12">
      <c r="A579" s="168"/>
      <c r="F579" s="169"/>
      <c r="H579" s="168"/>
      <c r="I579" s="169"/>
      <c r="N579" s="169"/>
    </row>
    <row r="580" spans="1:14" s="105" customFormat="1" ht="12">
      <c r="A580" s="168"/>
      <c r="F580" s="169"/>
      <c r="H580" s="168"/>
      <c r="I580" s="169"/>
      <c r="N580" s="169"/>
    </row>
    <row r="581" spans="1:14" s="105" customFormat="1" ht="12">
      <c r="A581" s="168"/>
      <c r="F581" s="169"/>
      <c r="H581" s="168"/>
      <c r="I581" s="169"/>
      <c r="N581" s="169"/>
    </row>
    <row r="582" spans="1:14" s="105" customFormat="1" ht="12">
      <c r="A582" s="168"/>
      <c r="F582" s="169"/>
      <c r="H582" s="168"/>
      <c r="I582" s="169"/>
      <c r="N582" s="169"/>
    </row>
    <row r="583" spans="1:14" s="105" customFormat="1" ht="12">
      <c r="A583" s="168"/>
      <c r="F583" s="169"/>
      <c r="H583" s="168"/>
      <c r="I583" s="169"/>
      <c r="N583" s="169"/>
    </row>
    <row r="584" spans="1:14" s="105" customFormat="1" ht="12">
      <c r="A584" s="168"/>
      <c r="F584" s="169"/>
      <c r="H584" s="168"/>
      <c r="I584" s="169"/>
      <c r="N584" s="169"/>
    </row>
    <row r="585" spans="1:14" s="105" customFormat="1" ht="12">
      <c r="A585" s="168"/>
      <c r="F585" s="169"/>
      <c r="H585" s="168"/>
      <c r="I585" s="169"/>
      <c r="N585" s="169"/>
    </row>
    <row r="586" spans="1:14" s="105" customFormat="1" ht="12">
      <c r="A586" s="168"/>
      <c r="F586" s="169"/>
      <c r="H586" s="168"/>
      <c r="I586" s="169"/>
      <c r="N586" s="169"/>
    </row>
    <row r="587" spans="1:14" s="105" customFormat="1" ht="12">
      <c r="A587" s="168"/>
      <c r="F587" s="169"/>
      <c r="H587" s="168"/>
      <c r="I587" s="169"/>
      <c r="N587" s="169"/>
    </row>
    <row r="588" spans="1:14" s="105" customFormat="1" ht="12">
      <c r="A588" s="168"/>
      <c r="F588" s="169"/>
      <c r="H588" s="168"/>
      <c r="I588" s="169"/>
      <c r="N588" s="169"/>
    </row>
    <row r="589" spans="1:14" s="105" customFormat="1" ht="12">
      <c r="A589" s="168"/>
      <c r="F589" s="169"/>
      <c r="H589" s="168"/>
      <c r="I589" s="169"/>
      <c r="N589" s="169"/>
    </row>
    <row r="590" spans="1:14" s="105" customFormat="1" ht="12">
      <c r="A590" s="168"/>
      <c r="F590" s="169"/>
      <c r="H590" s="168"/>
      <c r="I590" s="169"/>
      <c r="N590" s="169"/>
    </row>
    <row r="591" spans="1:14" s="105" customFormat="1" ht="12">
      <c r="A591" s="168"/>
      <c r="F591" s="169"/>
      <c r="H591" s="168"/>
      <c r="I591" s="169"/>
      <c r="N591" s="169"/>
    </row>
    <row r="592" spans="1:14" s="105" customFormat="1" ht="12">
      <c r="A592" s="168"/>
      <c r="F592" s="169"/>
      <c r="H592" s="168"/>
      <c r="I592" s="169"/>
      <c r="N592" s="169"/>
    </row>
    <row r="593" spans="1:14" s="105" customFormat="1" ht="12">
      <c r="A593" s="168"/>
      <c r="F593" s="169"/>
      <c r="H593" s="168"/>
      <c r="I593" s="169"/>
      <c r="N593" s="169"/>
    </row>
    <row r="594" spans="1:14" s="105" customFormat="1" ht="12">
      <c r="A594" s="168"/>
      <c r="F594" s="169"/>
      <c r="H594" s="168"/>
      <c r="I594" s="169"/>
      <c r="N594" s="169"/>
    </row>
    <row r="595" spans="1:14" s="105" customFormat="1" ht="12">
      <c r="A595" s="168"/>
      <c r="F595" s="169"/>
      <c r="H595" s="168"/>
      <c r="I595" s="169"/>
      <c r="N595" s="169"/>
    </row>
    <row r="596" spans="1:14" s="105" customFormat="1" ht="12">
      <c r="A596" s="168"/>
      <c r="F596" s="169"/>
      <c r="H596" s="168"/>
      <c r="I596" s="169"/>
      <c r="N596" s="169"/>
    </row>
    <row r="597" spans="1:14" s="105" customFormat="1" ht="12">
      <c r="A597" s="168"/>
      <c r="F597" s="169"/>
      <c r="H597" s="168"/>
      <c r="I597" s="169"/>
      <c r="N597" s="169"/>
    </row>
    <row r="598" spans="1:14" s="105" customFormat="1" ht="12">
      <c r="A598" s="168"/>
      <c r="F598" s="169"/>
      <c r="H598" s="168"/>
      <c r="I598" s="169"/>
      <c r="N598" s="169"/>
    </row>
    <row r="599" spans="1:14" s="105" customFormat="1" ht="12">
      <c r="A599" s="168"/>
      <c r="F599" s="169"/>
      <c r="H599" s="168"/>
      <c r="I599" s="169"/>
      <c r="N599" s="169"/>
    </row>
    <row r="600" spans="1:14" s="105" customFormat="1" ht="12">
      <c r="A600" s="168"/>
      <c r="F600" s="169"/>
      <c r="H600" s="168"/>
      <c r="I600" s="169"/>
      <c r="N600" s="169"/>
    </row>
    <row r="601" spans="1:14" s="105" customFormat="1" ht="12">
      <c r="A601" s="168"/>
      <c r="F601" s="169"/>
      <c r="H601" s="168"/>
      <c r="I601" s="169"/>
      <c r="N601" s="169"/>
    </row>
    <row r="602" spans="1:14" s="105" customFormat="1" ht="12">
      <c r="A602" s="168"/>
      <c r="F602" s="169"/>
      <c r="H602" s="168"/>
      <c r="I602" s="169"/>
      <c r="N602" s="169"/>
    </row>
    <row r="603" spans="1:14" s="105" customFormat="1" ht="12">
      <c r="A603" s="168"/>
      <c r="F603" s="169"/>
      <c r="H603" s="168"/>
      <c r="I603" s="169"/>
      <c r="N603" s="169"/>
    </row>
    <row r="604" spans="1:14" s="105" customFormat="1" ht="12">
      <c r="A604" s="168"/>
      <c r="F604" s="169"/>
      <c r="H604" s="168"/>
      <c r="I604" s="169"/>
      <c r="N604" s="169"/>
    </row>
    <row r="605" spans="1:14" s="105" customFormat="1" ht="12">
      <c r="A605" s="168"/>
      <c r="F605" s="169"/>
      <c r="H605" s="168"/>
      <c r="I605" s="169"/>
      <c r="N605" s="169"/>
    </row>
    <row r="606" spans="1:14" s="105" customFormat="1" ht="12">
      <c r="A606" s="168"/>
      <c r="F606" s="169"/>
      <c r="H606" s="168"/>
      <c r="I606" s="169"/>
      <c r="N606" s="169"/>
    </row>
    <row r="607" spans="1:14" s="105" customFormat="1" ht="12">
      <c r="A607" s="168"/>
      <c r="F607" s="169"/>
      <c r="H607" s="168"/>
      <c r="I607" s="169"/>
      <c r="N607" s="169"/>
    </row>
    <row r="608" spans="1:14" s="105" customFormat="1" ht="12">
      <c r="A608" s="168"/>
      <c r="F608" s="169"/>
      <c r="H608" s="168"/>
      <c r="I608" s="169"/>
      <c r="N608" s="169"/>
    </row>
    <row r="609" spans="1:14" s="105" customFormat="1" ht="12">
      <c r="A609" s="168"/>
      <c r="F609" s="169"/>
      <c r="H609" s="168"/>
      <c r="I609" s="169"/>
      <c r="N609" s="169"/>
    </row>
    <row r="610" spans="1:14" s="105" customFormat="1" ht="12">
      <c r="A610" s="168"/>
      <c r="F610" s="169"/>
      <c r="H610" s="168"/>
      <c r="I610" s="169"/>
      <c r="N610" s="169"/>
    </row>
    <row r="611" spans="1:14" s="105" customFormat="1" ht="12">
      <c r="A611" s="168"/>
      <c r="F611" s="169"/>
      <c r="H611" s="168"/>
      <c r="I611" s="169"/>
      <c r="N611" s="169"/>
    </row>
    <row r="612" spans="1:14" s="105" customFormat="1" ht="12">
      <c r="A612" s="168"/>
      <c r="F612" s="169"/>
      <c r="H612" s="168"/>
      <c r="I612" s="169"/>
      <c r="N612" s="169"/>
    </row>
    <row r="613" spans="1:14" s="105" customFormat="1" ht="12">
      <c r="A613" s="168"/>
      <c r="F613" s="169"/>
      <c r="H613" s="168"/>
      <c r="I613" s="169"/>
      <c r="N613" s="169"/>
    </row>
    <row r="614" spans="1:14" s="105" customFormat="1" ht="12">
      <c r="A614" s="168"/>
      <c r="F614" s="169"/>
      <c r="H614" s="168"/>
      <c r="I614" s="169"/>
      <c r="N614" s="169"/>
    </row>
    <row r="615" spans="1:14" s="105" customFormat="1" ht="12">
      <c r="A615" s="168"/>
      <c r="F615" s="169"/>
      <c r="H615" s="168"/>
      <c r="I615" s="169"/>
      <c r="N615" s="169"/>
    </row>
    <row r="616" spans="1:14" s="105" customFormat="1" ht="12">
      <c r="A616" s="168"/>
      <c r="F616" s="169"/>
      <c r="H616" s="168"/>
      <c r="I616" s="169"/>
      <c r="N616" s="169"/>
    </row>
    <row r="617" spans="1:14" s="105" customFormat="1" ht="12">
      <c r="A617" s="168"/>
      <c r="F617" s="169"/>
      <c r="H617" s="168"/>
      <c r="I617" s="169"/>
      <c r="N617" s="169"/>
    </row>
    <row r="618" spans="1:14" s="105" customFormat="1" ht="12">
      <c r="A618" s="168"/>
      <c r="F618" s="169"/>
      <c r="H618" s="168"/>
      <c r="I618" s="169"/>
      <c r="N618" s="169"/>
    </row>
    <row r="619" spans="1:14" s="105" customFormat="1" ht="12">
      <c r="A619" s="168"/>
      <c r="F619" s="169"/>
      <c r="H619" s="168"/>
      <c r="I619" s="169"/>
      <c r="N619" s="169"/>
    </row>
    <row r="620" spans="1:14" s="105" customFormat="1" ht="12">
      <c r="A620" s="168"/>
      <c r="F620" s="169"/>
      <c r="H620" s="168"/>
      <c r="I620" s="169"/>
      <c r="N620" s="169"/>
    </row>
    <row r="621" spans="1:14" s="105" customFormat="1" ht="12">
      <c r="A621" s="168"/>
      <c r="F621" s="169"/>
      <c r="H621" s="168"/>
      <c r="I621" s="169"/>
      <c r="N621" s="169"/>
    </row>
    <row r="622" spans="1:14" s="105" customFormat="1" ht="12">
      <c r="A622" s="168"/>
      <c r="F622" s="169"/>
      <c r="H622" s="168"/>
      <c r="I622" s="169"/>
      <c r="N622" s="169"/>
    </row>
    <row r="623" spans="1:14" s="105" customFormat="1" ht="12">
      <c r="A623" s="168"/>
      <c r="F623" s="169"/>
      <c r="H623" s="168"/>
      <c r="I623" s="169"/>
      <c r="N623" s="169"/>
    </row>
    <row r="624" spans="1:14" s="105" customFormat="1" ht="12">
      <c r="A624" s="168"/>
      <c r="F624" s="169"/>
      <c r="H624" s="168"/>
      <c r="I624" s="169"/>
      <c r="N624" s="169"/>
    </row>
    <row r="625" spans="1:14" s="105" customFormat="1" ht="12">
      <c r="A625" s="168"/>
      <c r="F625" s="169"/>
      <c r="H625" s="168"/>
      <c r="I625" s="169"/>
      <c r="N625" s="169"/>
    </row>
    <row r="626" spans="1:14" s="105" customFormat="1" ht="12">
      <c r="A626" s="168"/>
      <c r="F626" s="169"/>
      <c r="H626" s="168"/>
      <c r="I626" s="169"/>
      <c r="N626" s="169"/>
    </row>
    <row r="627" spans="1:14" s="105" customFormat="1" ht="12">
      <c r="A627" s="168"/>
      <c r="F627" s="169"/>
      <c r="H627" s="168"/>
      <c r="I627" s="169"/>
      <c r="N627" s="169"/>
    </row>
    <row r="628" spans="1:14" s="105" customFormat="1" ht="12">
      <c r="A628" s="168"/>
      <c r="F628" s="169"/>
      <c r="H628" s="168"/>
      <c r="I628" s="169"/>
      <c r="N628" s="169"/>
    </row>
    <row r="629" spans="1:14" s="105" customFormat="1" ht="12">
      <c r="A629" s="168"/>
      <c r="F629" s="169"/>
      <c r="H629" s="168"/>
      <c r="I629" s="169"/>
      <c r="N629" s="169"/>
    </row>
    <row r="630" spans="1:14" s="105" customFormat="1" ht="12">
      <c r="A630" s="168"/>
      <c r="F630" s="169"/>
      <c r="H630" s="168"/>
      <c r="I630" s="169"/>
      <c r="N630" s="169"/>
    </row>
    <row r="631" spans="1:14" s="105" customFormat="1" ht="12">
      <c r="A631" s="168"/>
      <c r="F631" s="169"/>
      <c r="H631" s="168"/>
      <c r="I631" s="169"/>
      <c r="N631" s="169"/>
    </row>
    <row r="632" spans="1:14" s="105" customFormat="1" ht="12">
      <c r="A632" s="168"/>
      <c r="F632" s="169"/>
      <c r="H632" s="168"/>
      <c r="I632" s="169"/>
      <c r="N632" s="169"/>
    </row>
    <row r="633" spans="1:14" s="105" customFormat="1" ht="12">
      <c r="A633" s="168"/>
      <c r="F633" s="169"/>
      <c r="H633" s="168"/>
      <c r="I633" s="169"/>
      <c r="N633" s="169"/>
    </row>
    <row r="634" spans="1:14" s="105" customFormat="1" ht="12">
      <c r="A634" s="168"/>
      <c r="F634" s="169"/>
      <c r="H634" s="168"/>
      <c r="I634" s="169"/>
      <c r="N634" s="169"/>
    </row>
    <row r="635" spans="1:14" s="105" customFormat="1" ht="12">
      <c r="A635" s="168"/>
      <c r="F635" s="169"/>
      <c r="H635" s="168"/>
      <c r="I635" s="169"/>
      <c r="N635" s="169"/>
    </row>
    <row r="636" spans="1:14" s="105" customFormat="1" ht="12">
      <c r="A636" s="168"/>
      <c r="F636" s="169"/>
      <c r="H636" s="168"/>
      <c r="I636" s="169"/>
      <c r="N636" s="169"/>
    </row>
    <row r="637" spans="1:14" s="105" customFormat="1" ht="12">
      <c r="A637" s="168"/>
      <c r="F637" s="169"/>
      <c r="H637" s="168"/>
      <c r="I637" s="169"/>
      <c r="N637" s="169"/>
    </row>
    <row r="638" spans="1:14" s="105" customFormat="1" ht="12">
      <c r="A638" s="168"/>
      <c r="F638" s="169"/>
      <c r="H638" s="168"/>
      <c r="I638" s="169"/>
      <c r="N638" s="169"/>
    </row>
    <row r="639" spans="1:14" s="105" customFormat="1" ht="12">
      <c r="A639" s="168"/>
      <c r="F639" s="169"/>
      <c r="H639" s="168"/>
      <c r="I639" s="169"/>
      <c r="N639" s="169"/>
    </row>
    <row r="640" spans="1:14" s="105" customFormat="1" ht="12">
      <c r="A640" s="168"/>
      <c r="F640" s="169"/>
      <c r="H640" s="168"/>
      <c r="I640" s="169"/>
      <c r="N640" s="169"/>
    </row>
    <row r="641" spans="1:14" s="105" customFormat="1" ht="12">
      <c r="A641" s="168"/>
      <c r="F641" s="169"/>
      <c r="H641" s="168"/>
      <c r="I641" s="169"/>
      <c r="N641" s="169"/>
    </row>
    <row r="642" spans="1:14" s="105" customFormat="1" ht="12">
      <c r="A642" s="168"/>
      <c r="F642" s="169"/>
      <c r="H642" s="168"/>
      <c r="I642" s="169"/>
      <c r="N642" s="169"/>
    </row>
    <row r="643" spans="1:14" s="105" customFormat="1" ht="12">
      <c r="A643" s="168"/>
      <c r="F643" s="169"/>
      <c r="H643" s="168"/>
      <c r="I643" s="169"/>
      <c r="N643" s="169"/>
    </row>
    <row r="644" spans="1:14" s="105" customFormat="1" ht="12">
      <c r="A644" s="168"/>
      <c r="F644" s="169"/>
      <c r="H644" s="168"/>
      <c r="I644" s="169"/>
      <c r="N644" s="169"/>
    </row>
    <row r="645" spans="1:14" s="105" customFormat="1" ht="12">
      <c r="A645" s="168"/>
      <c r="F645" s="169"/>
      <c r="H645" s="168"/>
      <c r="I645" s="169"/>
      <c r="N645" s="169"/>
    </row>
    <row r="646" spans="1:14" s="105" customFormat="1" ht="12">
      <c r="A646" s="168"/>
      <c r="F646" s="169"/>
      <c r="H646" s="168"/>
      <c r="I646" s="169"/>
      <c r="N646" s="169"/>
    </row>
    <row r="647" spans="1:14" s="105" customFormat="1" ht="12">
      <c r="A647" s="168"/>
      <c r="F647" s="169"/>
      <c r="H647" s="168"/>
      <c r="I647" s="169"/>
      <c r="N647" s="169"/>
    </row>
    <row r="648" spans="1:14" s="105" customFormat="1" ht="12">
      <c r="A648" s="168"/>
      <c r="F648" s="169"/>
      <c r="H648" s="168"/>
      <c r="I648" s="169"/>
      <c r="N648" s="169"/>
    </row>
    <row r="649" spans="1:14" s="105" customFormat="1" ht="12">
      <c r="A649" s="168"/>
      <c r="F649" s="169"/>
      <c r="H649" s="168"/>
      <c r="I649" s="169"/>
      <c r="N649" s="169"/>
    </row>
    <row r="650" spans="1:14" s="105" customFormat="1" ht="12">
      <c r="A650" s="168"/>
      <c r="F650" s="169"/>
      <c r="H650" s="168"/>
      <c r="I650" s="169"/>
      <c r="N650" s="169"/>
    </row>
    <row r="651" spans="1:14" s="105" customFormat="1" ht="12">
      <c r="A651" s="168"/>
      <c r="F651" s="169"/>
      <c r="H651" s="168"/>
      <c r="I651" s="169"/>
      <c r="N651" s="169"/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52"/>
  <sheetViews>
    <sheetView workbookViewId="0" topLeftCell="A1">
      <selection activeCell="K17" sqref="J17:K17"/>
    </sheetView>
  </sheetViews>
  <sheetFormatPr defaultColWidth="9.140625" defaultRowHeight="12.75"/>
  <cols>
    <col min="1" max="1" width="6.00390625" style="219" customWidth="1"/>
    <col min="2" max="2" width="3.57421875" style="220" customWidth="1"/>
    <col min="3" max="3" width="31.421875" style="221" customWidth="1"/>
    <col min="4" max="4" width="22.7109375" style="221" customWidth="1"/>
    <col min="5" max="5" width="7.8515625" style="179" customWidth="1"/>
    <col min="6" max="6" width="4.7109375" style="185" customWidth="1"/>
    <col min="7" max="8" width="3.421875" style="185" customWidth="1"/>
    <col min="9" max="9" width="4.8515625" style="185" customWidth="1"/>
    <col min="10" max="16384" width="16.8515625" style="185" customWidth="1"/>
  </cols>
  <sheetData>
    <row r="1" spans="1:9" ht="72">
      <c r="A1" s="180" t="s">
        <v>1248</v>
      </c>
      <c r="B1" s="222" t="s">
        <v>919</v>
      </c>
      <c r="C1" s="181" t="s">
        <v>920</v>
      </c>
      <c r="D1" s="178" t="s">
        <v>1251</v>
      </c>
      <c r="E1" s="182" t="s">
        <v>954</v>
      </c>
      <c r="F1" s="183" t="s">
        <v>955</v>
      </c>
      <c r="G1" s="183" t="s">
        <v>956</v>
      </c>
      <c r="H1" s="183" t="s">
        <v>957</v>
      </c>
      <c r="I1" s="184" t="s">
        <v>958</v>
      </c>
    </row>
    <row r="2" spans="1:6" ht="22.5" hidden="1">
      <c r="A2" s="186">
        <v>1</v>
      </c>
      <c r="B2" s="187" t="s">
        <v>158</v>
      </c>
      <c r="C2" s="188" t="s">
        <v>159</v>
      </c>
      <c r="D2" s="189" t="s">
        <v>1256</v>
      </c>
      <c r="E2" s="179">
        <f>VLOOKUP(A2,RN!$A$1:$J$248,5)</f>
        <v>565850</v>
      </c>
      <c r="F2" s="185">
        <f>VLOOKUP("'body '!",'body '!$A$3:$F$226,3)</f>
        <v>66</v>
      </c>
    </row>
    <row r="3" spans="1:9" ht="48">
      <c r="A3" s="190">
        <v>144</v>
      </c>
      <c r="B3" s="191" t="s">
        <v>163</v>
      </c>
      <c r="C3" s="192" t="s">
        <v>1507</v>
      </c>
      <c r="D3" s="193" t="s">
        <v>1787</v>
      </c>
      <c r="E3" s="179">
        <f>VLOOKUP(A3,RN!$A$1:$J$248,5)</f>
        <v>2427160</v>
      </c>
      <c r="F3" s="185">
        <f>VLOOKUP(A3,'body '!$A$3:$F$226,3)</f>
        <v>100</v>
      </c>
      <c r="G3" s="185">
        <f>VLOOKUP(A3,'body '!$A$3:$F$226,4)</f>
        <v>91</v>
      </c>
      <c r="H3" s="185" t="str">
        <f>VLOOKUP(A3,'body '!$A$3:$F$226,5)</f>
        <v>x</v>
      </c>
      <c r="I3" s="185">
        <f>VLOOKUP(A3,'body '!$A$3:$F$226,6)</f>
        <v>95.5</v>
      </c>
    </row>
    <row r="4" spans="1:9" ht="36">
      <c r="A4" s="190">
        <v>55</v>
      </c>
      <c r="B4" s="191" t="s">
        <v>163</v>
      </c>
      <c r="C4" s="192" t="s">
        <v>1379</v>
      </c>
      <c r="D4" s="193" t="s">
        <v>109</v>
      </c>
      <c r="E4" s="179">
        <f>VLOOKUP(A4,RN!$A$1:$J$248,5)</f>
        <v>8988850</v>
      </c>
      <c r="F4" s="185">
        <f>VLOOKUP(A4,'body '!$A$3:$F$226,3)</f>
        <v>59</v>
      </c>
      <c r="G4" s="185">
        <f>VLOOKUP(A4,'body '!$A$3:$F$226,4)</f>
        <v>94</v>
      </c>
      <c r="H4" s="185">
        <f>VLOOKUP(A4,'body '!$A$3:$F$226,5)</f>
        <v>92</v>
      </c>
      <c r="I4" s="185">
        <f>VLOOKUP(A4,'body '!$A$3:$F$226,6)</f>
        <v>93</v>
      </c>
    </row>
    <row r="5" spans="1:9" ht="24">
      <c r="A5" s="190">
        <v>218</v>
      </c>
      <c r="B5" s="191" t="s">
        <v>163</v>
      </c>
      <c r="C5" s="192" t="s">
        <v>1885</v>
      </c>
      <c r="D5" s="193" t="s">
        <v>150</v>
      </c>
      <c r="E5" s="179">
        <f>VLOOKUP(A5,RN!$A$1:$J$248,5)</f>
        <v>9624380</v>
      </c>
      <c r="F5" s="185">
        <f>VLOOKUP(A5,'body '!$A$3:$F$226,3)</f>
        <v>92</v>
      </c>
      <c r="G5" s="185">
        <f>VLOOKUP(A5,'body '!$A$3:$F$226,4)</f>
        <v>93</v>
      </c>
      <c r="H5" s="185" t="str">
        <f>VLOOKUP(A5,'body '!$A$3:$F$226,5)</f>
        <v>x</v>
      </c>
      <c r="I5" s="185">
        <f>VLOOKUP(A5,'body '!$A$3:$F$226,6)</f>
        <v>92.5</v>
      </c>
    </row>
    <row r="6" spans="1:9" ht="24">
      <c r="A6" s="190">
        <v>195</v>
      </c>
      <c r="B6" s="191" t="s">
        <v>163</v>
      </c>
      <c r="C6" s="192" t="s">
        <v>1833</v>
      </c>
      <c r="D6" s="193" t="s">
        <v>774</v>
      </c>
      <c r="E6" s="179">
        <f>VLOOKUP(A6,RN!$A$1:$J$248,5)</f>
        <v>5197200</v>
      </c>
      <c r="F6" s="185">
        <f>VLOOKUP(A6,'body '!$A$3:$F$226,3)</f>
        <v>86</v>
      </c>
      <c r="G6" s="185">
        <f>VLOOKUP(A6,'body '!$A$3:$F$226,4)</f>
        <v>98</v>
      </c>
      <c r="H6" s="185" t="str">
        <f>VLOOKUP(A6,'body '!$A$3:$F$226,5)</f>
        <v>x</v>
      </c>
      <c r="I6" s="185">
        <f>VLOOKUP(A6,'body '!$A$3:$F$226,6)</f>
        <v>92</v>
      </c>
    </row>
    <row r="7" spans="1:9" ht="24">
      <c r="A7" s="190">
        <v>191</v>
      </c>
      <c r="B7" s="191" t="s">
        <v>163</v>
      </c>
      <c r="C7" s="192" t="s">
        <v>729</v>
      </c>
      <c r="D7" s="193" t="s">
        <v>760</v>
      </c>
      <c r="E7" s="179">
        <f>VLOOKUP(A7,RN!$A$1:$J$248,5)</f>
        <v>9738000</v>
      </c>
      <c r="F7" s="185">
        <f>VLOOKUP(A7,'body '!$A$3:$F$226,3)</f>
        <v>98</v>
      </c>
      <c r="G7" s="185">
        <f>VLOOKUP(A7,'body '!$A$3:$F$226,4)</f>
        <v>82</v>
      </c>
      <c r="H7" s="185" t="str">
        <f>VLOOKUP(A7,'body '!$A$3:$F$226,5)</f>
        <v>x</v>
      </c>
      <c r="I7" s="185">
        <f>VLOOKUP(A7,'body '!$A$3:$F$226,6)</f>
        <v>90</v>
      </c>
    </row>
    <row r="8" spans="1:9" ht="36">
      <c r="A8" s="190">
        <v>41</v>
      </c>
      <c r="B8" s="191" t="s">
        <v>163</v>
      </c>
      <c r="C8" s="192" t="s">
        <v>1332</v>
      </c>
      <c r="D8" s="193" t="s">
        <v>70</v>
      </c>
      <c r="E8" s="179">
        <f>VLOOKUP(A8,RN!$A$1:$J$248,5)</f>
        <v>667990</v>
      </c>
      <c r="F8" s="185">
        <f>VLOOKUP(A8,'body '!$A$3:$F$226,3)</f>
        <v>86</v>
      </c>
      <c r="G8" s="185">
        <f>VLOOKUP(A8,'body '!$A$3:$F$226,4)</f>
        <v>89</v>
      </c>
      <c r="H8" s="185" t="str">
        <f>VLOOKUP(A8,'body '!$A$3:$F$226,5)</f>
        <v>x</v>
      </c>
      <c r="I8" s="185">
        <f>VLOOKUP(A8,'body '!$A$3:$F$226,6)</f>
        <v>87.5</v>
      </c>
    </row>
    <row r="9" spans="1:9" ht="60">
      <c r="A9" s="190">
        <v>80</v>
      </c>
      <c r="B9" s="191" t="s">
        <v>163</v>
      </c>
      <c r="C9" s="192" t="s">
        <v>475</v>
      </c>
      <c r="D9" s="193" t="s">
        <v>1451</v>
      </c>
      <c r="E9" s="179">
        <f>VLOOKUP(A9,RN!$A$1:$J$248,5)</f>
        <v>8314718</v>
      </c>
      <c r="F9" s="185">
        <f>VLOOKUP(A9,'body '!$A$3:$F$226,3)</f>
        <v>96</v>
      </c>
      <c r="G9" s="185">
        <f>VLOOKUP(A9,'body '!$A$3:$F$226,4)</f>
        <v>79</v>
      </c>
      <c r="H9" s="185" t="str">
        <f>VLOOKUP(A9,'body '!$A$3:$F$226,5)</f>
        <v>x</v>
      </c>
      <c r="I9" s="185">
        <f>VLOOKUP(A9,'body '!$A$3:$F$226,6)</f>
        <v>87.5</v>
      </c>
    </row>
    <row r="10" spans="1:9" ht="36">
      <c r="A10" s="190">
        <v>187</v>
      </c>
      <c r="B10" s="191" t="s">
        <v>163</v>
      </c>
      <c r="C10" s="192" t="s">
        <v>720</v>
      </c>
      <c r="D10" s="193" t="s">
        <v>751</v>
      </c>
      <c r="E10" s="179">
        <f>VLOOKUP(A10,RN!$A$1:$J$248,5)</f>
        <v>9358769.58</v>
      </c>
      <c r="F10" s="185">
        <f>VLOOKUP(A10,'body '!$A$3:$F$226,3)</f>
        <v>88</v>
      </c>
      <c r="G10" s="185">
        <f>VLOOKUP(A10,'body '!$A$3:$F$226,4)</f>
        <v>85</v>
      </c>
      <c r="H10" s="185" t="str">
        <f>VLOOKUP(A10,'body '!$A$3:$F$226,5)</f>
        <v>x</v>
      </c>
      <c r="I10" s="185">
        <f>VLOOKUP(A10,'body '!$A$3:$F$226,6)</f>
        <v>86.5</v>
      </c>
    </row>
    <row r="11" spans="1:9" ht="12">
      <c r="A11" s="190">
        <v>15</v>
      </c>
      <c r="B11" s="191" t="s">
        <v>163</v>
      </c>
      <c r="C11" s="192" t="s">
        <v>213</v>
      </c>
      <c r="D11" s="193" t="s">
        <v>1297</v>
      </c>
      <c r="E11" s="179">
        <f>VLOOKUP(A11,RN!$A$1:$J$248,5)</f>
        <v>2261455</v>
      </c>
      <c r="F11" s="185">
        <f>VLOOKUP(A11,'body '!$A$3:$F$226,3)</f>
        <v>81</v>
      </c>
      <c r="G11" s="185">
        <f>VLOOKUP(A11,'body '!$A$3:$F$226,4)</f>
        <v>89</v>
      </c>
      <c r="H11" s="185" t="str">
        <f>VLOOKUP(A11,'body '!$A$3:$F$226,5)</f>
        <v>x</v>
      </c>
      <c r="I11" s="185">
        <f>VLOOKUP(A11,'body '!$A$3:$F$226,6)</f>
        <v>85</v>
      </c>
    </row>
    <row r="12" spans="1:9" ht="60">
      <c r="A12" s="190">
        <v>208</v>
      </c>
      <c r="B12" s="191" t="s">
        <v>163</v>
      </c>
      <c r="C12" s="192" t="s">
        <v>1867</v>
      </c>
      <c r="D12" s="193" t="s">
        <v>812</v>
      </c>
      <c r="E12" s="179">
        <f>VLOOKUP(A12,RN!$A$1:$J$248,5)</f>
        <v>9984700</v>
      </c>
      <c r="F12" s="185">
        <v>77</v>
      </c>
      <c r="G12" s="185">
        <v>66</v>
      </c>
      <c r="H12" s="185" t="str">
        <f>VLOOKUP(A12,'body '!$A$3:$F$226,5)</f>
        <v>x</v>
      </c>
      <c r="I12" s="185">
        <v>71.5</v>
      </c>
    </row>
    <row r="13" spans="1:9" ht="12">
      <c r="A13" s="190">
        <v>99</v>
      </c>
      <c r="B13" s="191" t="s">
        <v>163</v>
      </c>
      <c r="C13" s="192" t="s">
        <v>538</v>
      </c>
      <c r="D13" s="193" t="s">
        <v>422</v>
      </c>
      <c r="E13" s="179">
        <f>VLOOKUP(A13,RN!$A$1:$J$248,5)</f>
        <v>1120000</v>
      </c>
      <c r="F13" s="185">
        <f>VLOOKUP(A13,'body '!$A$3:$F$226,3)</f>
        <v>86</v>
      </c>
      <c r="G13" s="185">
        <f>VLOOKUP(A13,'body '!$A$3:$F$226,4)</f>
        <v>79</v>
      </c>
      <c r="H13" s="185" t="str">
        <f>VLOOKUP(A13,'body '!$A$3:$F$226,5)</f>
        <v>x</v>
      </c>
      <c r="I13" s="185">
        <f>VLOOKUP(A13,'body '!$A$3:$F$226,6)</f>
        <v>82.5</v>
      </c>
    </row>
    <row r="14" spans="1:9" ht="36">
      <c r="A14" s="190">
        <v>25</v>
      </c>
      <c r="B14" s="191" t="s">
        <v>163</v>
      </c>
      <c r="C14" s="192" t="s">
        <v>253</v>
      </c>
      <c r="D14" s="193" t="s">
        <v>19</v>
      </c>
      <c r="E14" s="179">
        <f>VLOOKUP(A14,RN!$A$1:$J$248,5)</f>
        <v>1586013.6</v>
      </c>
      <c r="F14" s="185">
        <f>VLOOKUP(A14,'body '!$A$3:$F$226,3)</f>
        <v>84</v>
      </c>
      <c r="G14" s="185">
        <f>VLOOKUP(A14,'body '!$A$3:$F$226,4)</f>
        <v>79</v>
      </c>
      <c r="H14" s="185" t="str">
        <f>VLOOKUP(A14,'body '!$A$3:$F$226,5)</f>
        <v>x</v>
      </c>
      <c r="I14" s="185">
        <f>VLOOKUP(A14,'body '!$A$3:$F$226,6)</f>
        <v>81.5</v>
      </c>
    </row>
    <row r="15" spans="1:9" ht="24">
      <c r="A15" s="190">
        <v>31</v>
      </c>
      <c r="B15" s="191" t="s">
        <v>163</v>
      </c>
      <c r="C15" s="192" t="s">
        <v>275</v>
      </c>
      <c r="D15" s="194" t="s">
        <v>39</v>
      </c>
      <c r="E15" s="179">
        <f>VLOOKUP(A15,RN!$A$1:$J$248,5)</f>
        <v>4781600</v>
      </c>
      <c r="F15" s="185">
        <f>VLOOKUP(A15,'body '!$A$3:$F$226,3)</f>
        <v>78</v>
      </c>
      <c r="G15" s="185">
        <f>VLOOKUP(A15,'body '!$A$3:$F$226,4)</f>
        <v>85</v>
      </c>
      <c r="H15" s="185" t="str">
        <f>VLOOKUP(A15,'body '!$A$3:$F$226,5)</f>
        <v>x</v>
      </c>
      <c r="I15" s="185">
        <f>VLOOKUP(A15,'body '!$A$3:$F$226,6)</f>
        <v>81.5</v>
      </c>
    </row>
    <row r="16" spans="1:9" s="200" customFormat="1" ht="36">
      <c r="A16" s="195">
        <v>32</v>
      </c>
      <c r="B16" s="196" t="s">
        <v>163</v>
      </c>
      <c r="C16" s="197" t="s">
        <v>279</v>
      </c>
      <c r="D16" s="198" t="s">
        <v>42</v>
      </c>
      <c r="E16" s="199">
        <f>VLOOKUP(A16,RN!$A$1:$J$248,5)</f>
        <v>0</v>
      </c>
      <c r="F16" s="200">
        <f>VLOOKUP(A16,'body '!$A$3:$F$226,3)</f>
        <v>78</v>
      </c>
      <c r="G16" s="200">
        <f>VLOOKUP(A16,'body '!$A$3:$F$226,4)</f>
        <v>85</v>
      </c>
      <c r="H16" s="200" t="str">
        <f>VLOOKUP(A16,'body '!$A$3:$F$226,5)</f>
        <v>x</v>
      </c>
      <c r="I16" s="200">
        <f>VLOOKUP(A16,'body '!$A$3:$F$226,6)</f>
        <v>81.5</v>
      </c>
    </row>
    <row r="17" spans="1:9" ht="48">
      <c r="A17" s="190">
        <v>6</v>
      </c>
      <c r="B17" s="191" t="s">
        <v>163</v>
      </c>
      <c r="C17" s="192" t="s">
        <v>178</v>
      </c>
      <c r="D17" s="193" t="s">
        <v>1270</v>
      </c>
      <c r="E17" s="179">
        <f>VLOOKUP(A17,RN!$A$1:$J$248,5)</f>
        <v>516000</v>
      </c>
      <c r="F17" s="185">
        <f>VLOOKUP(A17,'body '!$A$3:$F$226,3)</f>
        <v>89</v>
      </c>
      <c r="G17" s="185">
        <f>VLOOKUP(A17,'body '!$A$3:$F$226,4)</f>
        <v>72</v>
      </c>
      <c r="H17" s="185" t="str">
        <f>VLOOKUP(A17,'body '!$A$3:$F$226,5)</f>
        <v>x</v>
      </c>
      <c r="I17" s="185">
        <f>VLOOKUP(A17,'body '!$A$3:$F$226,6)</f>
        <v>80.5</v>
      </c>
    </row>
    <row r="18" spans="1:9" ht="48">
      <c r="A18" s="190">
        <v>184</v>
      </c>
      <c r="B18" s="201" t="s">
        <v>163</v>
      </c>
      <c r="C18" s="192" t="s">
        <v>712</v>
      </c>
      <c r="D18" s="193" t="s">
        <v>742</v>
      </c>
      <c r="E18" s="179">
        <f>VLOOKUP(A18,RN!$A$1:$J$248,5)</f>
        <v>9760300</v>
      </c>
      <c r="F18" s="185">
        <f>VLOOKUP(A18,'body '!$A$3:$F$226,3)</f>
        <v>79</v>
      </c>
      <c r="G18" s="185">
        <f>VLOOKUP(A18,'body '!$A$3:$F$226,4)</f>
        <v>80</v>
      </c>
      <c r="H18" s="185" t="str">
        <f>VLOOKUP(A18,'body '!$A$3:$F$226,5)</f>
        <v>x</v>
      </c>
      <c r="I18" s="185">
        <f>VLOOKUP(A18,'body '!$A$3:$F$226,6)</f>
        <v>79.5</v>
      </c>
    </row>
    <row r="19" spans="1:9" ht="48">
      <c r="A19" s="190">
        <v>242</v>
      </c>
      <c r="B19" s="191" t="s">
        <v>163</v>
      </c>
      <c r="C19" s="192" t="s">
        <v>930</v>
      </c>
      <c r="D19" s="194" t="s">
        <v>901</v>
      </c>
      <c r="E19" s="179">
        <f>VLOOKUP(A19,RN!$A$1:$J$248,5)</f>
        <v>1400536</v>
      </c>
      <c r="F19" s="185">
        <f>VLOOKUP(A19,'body '!$A$3:$F$226,3)</f>
        <v>84</v>
      </c>
      <c r="G19" s="185">
        <f>VLOOKUP(A19,'body '!$A$3:$F$226,4)</f>
        <v>75</v>
      </c>
      <c r="H19" s="185" t="str">
        <f>VLOOKUP(A19,'body '!$A$3:$F$226,5)</f>
        <v>x</v>
      </c>
      <c r="I19" s="185">
        <f>VLOOKUP(A19,'body '!$A$3:$F$226,6)</f>
        <v>79.5</v>
      </c>
    </row>
    <row r="20" spans="1:9" ht="36">
      <c r="A20" s="190">
        <v>233</v>
      </c>
      <c r="B20" s="191" t="s">
        <v>163</v>
      </c>
      <c r="C20" s="192" t="s">
        <v>1919</v>
      </c>
      <c r="D20" s="193" t="s">
        <v>877</v>
      </c>
      <c r="E20" s="179">
        <f>VLOOKUP(A20,RN!$A$1:$J$248,5)</f>
        <v>1602600</v>
      </c>
      <c r="F20" s="185">
        <f>VLOOKUP(A20,'body '!$A$3:$F$226,3)</f>
        <v>67</v>
      </c>
      <c r="G20" s="185">
        <f>VLOOKUP(A20,'body '!$A$3:$F$226,4)</f>
        <v>91</v>
      </c>
      <c r="H20" s="185">
        <f>VLOOKUP(A20,'body '!$A$3:$F$226,5)</f>
        <v>57</v>
      </c>
      <c r="I20" s="185">
        <f>VLOOKUP(A20,'body '!$A$3:$F$226,6)</f>
        <v>79</v>
      </c>
    </row>
    <row r="21" spans="1:9" ht="24">
      <c r="A21" s="190">
        <v>190</v>
      </c>
      <c r="B21" s="191" t="s">
        <v>163</v>
      </c>
      <c r="C21" s="192" t="s">
        <v>728</v>
      </c>
      <c r="D21" s="193" t="s">
        <v>760</v>
      </c>
      <c r="E21" s="179">
        <f>VLOOKUP(A21,RN!$A$1:$J$248,5)</f>
        <v>6035500</v>
      </c>
      <c r="F21" s="185">
        <f>VLOOKUP(A21,'body '!$A$3:$F$226,3)</f>
        <v>83</v>
      </c>
      <c r="G21" s="185">
        <f>VLOOKUP(A21,'body '!$A$3:$F$226,4)</f>
        <v>74</v>
      </c>
      <c r="H21" s="185" t="str">
        <f>VLOOKUP(A21,'body '!$A$3:$F$226,5)</f>
        <v>x</v>
      </c>
      <c r="I21" s="185">
        <f>VLOOKUP(A21,'body '!$A$3:$F$226,6)</f>
        <v>78.5</v>
      </c>
    </row>
    <row r="22" spans="1:9" ht="36">
      <c r="A22" s="190">
        <v>37</v>
      </c>
      <c r="B22" s="191" t="s">
        <v>163</v>
      </c>
      <c r="C22" s="192" t="s">
        <v>1316</v>
      </c>
      <c r="D22" s="193" t="s">
        <v>58</v>
      </c>
      <c r="E22" s="179">
        <f>VLOOKUP(A22,RN!$A$1:$J$248,5)</f>
        <v>2785580</v>
      </c>
      <c r="F22" s="185">
        <f>VLOOKUP(A22,'body '!$A$3:$F$226,3)</f>
        <v>86</v>
      </c>
      <c r="G22" s="185">
        <f>VLOOKUP(A22,'body '!$A$3:$F$226,4)</f>
        <v>70</v>
      </c>
      <c r="H22" s="185" t="str">
        <f>VLOOKUP(A22,'body '!$A$3:$F$226,5)</f>
        <v>x</v>
      </c>
      <c r="I22" s="185">
        <f>VLOOKUP(A22,'body '!$A$3:$F$226,6)</f>
        <v>78</v>
      </c>
    </row>
    <row r="23" spans="1:9" ht="12">
      <c r="A23" s="190">
        <v>9</v>
      </c>
      <c r="B23" s="191" t="s">
        <v>163</v>
      </c>
      <c r="C23" s="192" t="s">
        <v>190</v>
      </c>
      <c r="D23" s="193" t="s">
        <v>1279</v>
      </c>
      <c r="E23" s="179">
        <f>VLOOKUP(A23,RN!$A$1:$J$248,5)</f>
        <v>500000</v>
      </c>
      <c r="F23" s="185">
        <f>VLOOKUP(A23,'body '!$A$3:$F$226,3)</f>
        <v>86</v>
      </c>
      <c r="G23" s="185">
        <f>VLOOKUP(A23,'body '!$A$3:$F$226,4)</f>
        <v>67</v>
      </c>
      <c r="H23" s="185" t="str">
        <f>VLOOKUP(A23,'body '!$A$3:$F$226,5)</f>
        <v>x</v>
      </c>
      <c r="I23" s="185">
        <f>VLOOKUP(A23,'body '!$A$3:$F$226,6)</f>
        <v>76.5</v>
      </c>
    </row>
    <row r="24" spans="1:9" ht="12">
      <c r="A24" s="190">
        <v>51</v>
      </c>
      <c r="B24" s="191" t="s">
        <v>163</v>
      </c>
      <c r="C24" s="192" t="s">
        <v>1367</v>
      </c>
      <c r="D24" s="193" t="s">
        <v>100</v>
      </c>
      <c r="E24" s="179">
        <f>VLOOKUP(A24,RN!$A$1:$J$248,5)</f>
        <v>4908374</v>
      </c>
      <c r="F24" s="185">
        <f>VLOOKUP(A24,'body '!$A$3:$F$226,3)</f>
        <v>68</v>
      </c>
      <c r="G24" s="185">
        <f>VLOOKUP(A24,'body '!$A$3:$F$226,4)</f>
        <v>85</v>
      </c>
      <c r="H24" s="185" t="str">
        <f>VLOOKUP(A24,'body '!$A$3:$F$226,5)</f>
        <v>x</v>
      </c>
      <c r="I24" s="185">
        <f>VLOOKUP(A24,'body '!$A$3:$F$226,6)</f>
        <v>76.5</v>
      </c>
    </row>
    <row r="25" spans="1:9" ht="24">
      <c r="A25" s="190">
        <v>192</v>
      </c>
      <c r="B25" s="191" t="s">
        <v>163</v>
      </c>
      <c r="C25" s="192" t="s">
        <v>732</v>
      </c>
      <c r="D25" s="193" t="s">
        <v>766</v>
      </c>
      <c r="E25" s="179">
        <f>VLOOKUP(A25,RN!$A$1:$J$248,5)</f>
        <v>4096080</v>
      </c>
      <c r="F25" s="185">
        <f>VLOOKUP(A25,'body '!$A$3:$F$226,3)</f>
        <v>82</v>
      </c>
      <c r="G25" s="185">
        <f>VLOOKUP(A25,'body '!$A$3:$F$226,4)</f>
        <v>46</v>
      </c>
      <c r="H25" s="185">
        <f>VLOOKUP(A25,'body '!$A$3:$F$226,5)</f>
        <v>71</v>
      </c>
      <c r="I25" s="185">
        <f>VLOOKUP(A25,'body '!$A$3:$F$226,6)</f>
        <v>76.5</v>
      </c>
    </row>
    <row r="26" spans="1:9" ht="36">
      <c r="A26" s="190">
        <v>117</v>
      </c>
      <c r="B26" s="191" t="s">
        <v>163</v>
      </c>
      <c r="C26" s="192" t="s">
        <v>1561</v>
      </c>
      <c r="D26" s="193" t="s">
        <v>1634</v>
      </c>
      <c r="E26" s="179">
        <f>VLOOKUP(A26,RN!$A$1:$J$248,5)</f>
        <v>1220400</v>
      </c>
      <c r="F26" s="185">
        <f>VLOOKUP(A26,'body '!$A$3:$F$226,3)</f>
        <v>82</v>
      </c>
      <c r="G26" s="185">
        <f>VLOOKUP(A26,'body '!$A$3:$F$226,4)</f>
        <v>69</v>
      </c>
      <c r="H26" s="185" t="str">
        <f>VLOOKUP(A26,'body '!$A$3:$F$226,5)</f>
        <v>x</v>
      </c>
      <c r="I26" s="185">
        <f>VLOOKUP(A26,'body '!$A$3:$F$226,6)</f>
        <v>75.5</v>
      </c>
    </row>
    <row r="27" spans="1:9" ht="24">
      <c r="A27" s="190">
        <v>147</v>
      </c>
      <c r="B27" s="191" t="s">
        <v>163</v>
      </c>
      <c r="C27" s="192" t="s">
        <v>624</v>
      </c>
      <c r="D27" s="193" t="s">
        <v>1797</v>
      </c>
      <c r="E27" s="179">
        <f>VLOOKUP(A27,RN!$A$1:$J$248,5)</f>
        <v>7752600</v>
      </c>
      <c r="F27" s="185">
        <f>VLOOKUP(A27,'body '!$A$3:$F$226,3)</f>
        <v>79</v>
      </c>
      <c r="G27" s="185">
        <f>VLOOKUP(A27,'body '!$A$3:$F$226,4)</f>
        <v>71</v>
      </c>
      <c r="H27" s="185" t="str">
        <f>VLOOKUP(A27,'body '!$A$3:$F$226,5)</f>
        <v>x</v>
      </c>
      <c r="I27" s="185">
        <f>VLOOKUP(A27,'body '!$A$3:$F$226,6)</f>
        <v>75</v>
      </c>
    </row>
    <row r="28" spans="1:9" ht="60">
      <c r="A28" s="190">
        <v>172</v>
      </c>
      <c r="B28" s="191" t="s">
        <v>163</v>
      </c>
      <c r="C28" s="192" t="s">
        <v>674</v>
      </c>
      <c r="D28" s="193" t="s">
        <v>90</v>
      </c>
      <c r="E28" s="179">
        <f>VLOOKUP(A28,RN!$A$1:$J$248,5)</f>
        <v>2631000</v>
      </c>
      <c r="F28" s="185">
        <f>VLOOKUP(A28,'body '!$A$3:$F$226,3)</f>
        <v>85</v>
      </c>
      <c r="G28" s="185">
        <f>VLOOKUP(A28,'body '!$A$3:$F$226,4)</f>
        <v>65</v>
      </c>
      <c r="H28" s="185" t="str">
        <f>VLOOKUP(A28,'body '!$A$3:$F$226,5)</f>
        <v>x</v>
      </c>
      <c r="I28" s="185">
        <f>VLOOKUP(A28,'body '!$A$3:$F$226,6)</f>
        <v>75</v>
      </c>
    </row>
    <row r="29" spans="1:9" ht="60">
      <c r="A29" s="190">
        <v>33</v>
      </c>
      <c r="B29" s="191" t="s">
        <v>163</v>
      </c>
      <c r="C29" s="192" t="s">
        <v>283</v>
      </c>
      <c r="D29" s="193" t="s">
        <v>46</v>
      </c>
      <c r="E29" s="179">
        <f>VLOOKUP(A29,RN!$A$1:$J$248,5)</f>
        <v>6155634</v>
      </c>
      <c r="F29" s="185">
        <f>VLOOKUP(A29,'body '!$A$3:$F$226,3)</f>
        <v>78</v>
      </c>
      <c r="G29" s="185">
        <f>VLOOKUP(A29,'body '!$A$3:$F$226,4)</f>
        <v>71</v>
      </c>
      <c r="H29" s="185" t="str">
        <f>VLOOKUP(A29,'body '!$A$3:$F$226,5)</f>
        <v>x</v>
      </c>
      <c r="I29" s="185">
        <f>VLOOKUP(A29,'body '!$A$3:$F$226,6)</f>
        <v>74.5</v>
      </c>
    </row>
    <row r="30" spans="1:9" ht="60">
      <c r="A30" s="190">
        <v>48</v>
      </c>
      <c r="B30" s="191" t="s">
        <v>163</v>
      </c>
      <c r="C30" s="192" t="s">
        <v>1355</v>
      </c>
      <c r="D30" s="193" t="s">
        <v>90</v>
      </c>
      <c r="E30" s="179">
        <f>VLOOKUP(A30,RN!$A$1:$J$248,5)</f>
        <v>3750000</v>
      </c>
      <c r="F30" s="185">
        <f>VLOOKUP(A30,'body '!$A$3:$F$226,3)</f>
        <v>76</v>
      </c>
      <c r="G30" s="185">
        <f>VLOOKUP(A30,'body '!$A$3:$F$226,4)</f>
        <v>73</v>
      </c>
      <c r="H30" s="185" t="str">
        <f>VLOOKUP(A30,'body '!$A$3:$F$226,5)</f>
        <v>x</v>
      </c>
      <c r="I30" s="185">
        <f>VLOOKUP(A30,'body '!$A$3:$F$226,6)</f>
        <v>74.5</v>
      </c>
    </row>
    <row r="31" spans="1:9" ht="12">
      <c r="A31" s="190">
        <v>54</v>
      </c>
      <c r="B31" s="191" t="s">
        <v>163</v>
      </c>
      <c r="C31" s="192" t="s">
        <v>1378</v>
      </c>
      <c r="D31" s="193" t="s">
        <v>109</v>
      </c>
      <c r="E31" s="179">
        <f>VLOOKUP(A31,RN!$A$1:$J$248,5)</f>
        <v>9717800</v>
      </c>
      <c r="F31" s="185">
        <f>VLOOKUP(A31,'body '!$A$3:$F$226,3)</f>
        <v>98</v>
      </c>
      <c r="G31" s="185">
        <f>VLOOKUP(A31,'body '!$A$3:$F$226,4)</f>
        <v>75</v>
      </c>
      <c r="H31" s="185">
        <f>VLOOKUP(A31,'body '!$A$3:$F$226,5)</f>
        <v>73</v>
      </c>
      <c r="I31" s="185">
        <f>VLOOKUP(A31,'body '!$A$3:$F$226,6)</f>
        <v>74</v>
      </c>
    </row>
    <row r="32" spans="1:9" ht="48">
      <c r="A32" s="190">
        <v>140</v>
      </c>
      <c r="B32" s="191" t="s">
        <v>163</v>
      </c>
      <c r="C32" s="192" t="s">
        <v>1498</v>
      </c>
      <c r="D32" s="193" t="s">
        <v>1775</v>
      </c>
      <c r="E32" s="179">
        <f>VLOOKUP(A32,RN!$A$1:$J$248,5)</f>
        <v>5945635</v>
      </c>
      <c r="F32" s="185">
        <f>VLOOKUP(A32,'body '!$A$3:$F$226,3)</f>
        <v>75</v>
      </c>
      <c r="G32" s="185">
        <f>VLOOKUP(A32,'body '!$A$3:$F$226,4)</f>
        <v>73</v>
      </c>
      <c r="H32" s="185" t="str">
        <f>VLOOKUP(A32,'body '!$A$3:$F$226,5)</f>
        <v>x</v>
      </c>
      <c r="I32" s="185">
        <f>VLOOKUP(A32,'body '!$A$3:$F$226,6)</f>
        <v>74</v>
      </c>
    </row>
    <row r="33" spans="1:9" ht="72">
      <c r="A33" s="190">
        <v>241</v>
      </c>
      <c r="B33" s="191" t="s">
        <v>163</v>
      </c>
      <c r="C33" s="192" t="s">
        <v>928</v>
      </c>
      <c r="D33" s="194" t="s">
        <v>2062</v>
      </c>
      <c r="E33" s="179">
        <f>VLOOKUP(A33,RN!$A$1:$J$248,5)</f>
        <v>8622700</v>
      </c>
      <c r="F33" s="185">
        <f>VLOOKUP(A33,'body '!$A$3:$F$226,3)</f>
        <v>74</v>
      </c>
      <c r="G33" s="185">
        <f>VLOOKUP(A33,'body '!$A$3:$F$226,4)</f>
        <v>73</v>
      </c>
      <c r="H33" s="185" t="str">
        <f>VLOOKUP(A33,'body '!$A$3:$F$226,5)</f>
        <v>x</v>
      </c>
      <c r="I33" s="185">
        <f>VLOOKUP(A33,'body '!$A$3:$F$226,6)</f>
        <v>73.5</v>
      </c>
    </row>
    <row r="34" spans="1:9" ht="24">
      <c r="A34" s="190">
        <v>244</v>
      </c>
      <c r="B34" s="191" t="s">
        <v>163</v>
      </c>
      <c r="C34" s="192" t="s">
        <v>934</v>
      </c>
      <c r="D34" s="193" t="s">
        <v>907</v>
      </c>
      <c r="E34" s="179">
        <f>VLOOKUP(A34,RN!$A$1:$J$248,5)</f>
        <v>6217300</v>
      </c>
      <c r="F34" s="185">
        <f>VLOOKUP(A34,'body '!$A$3:$F$226,3)</f>
        <v>98</v>
      </c>
      <c r="G34" s="185">
        <f>VLOOKUP(A34,'body '!$A$3:$F$226,4)</f>
        <v>73</v>
      </c>
      <c r="H34" s="185">
        <f>VLOOKUP(A34,'body '!$A$3:$F$226,5)</f>
        <v>74</v>
      </c>
      <c r="I34" s="185">
        <f>VLOOKUP(A34,'body '!$A$3:$F$226,6)</f>
        <v>73.5</v>
      </c>
    </row>
    <row r="35" spans="1:9" ht="24">
      <c r="A35" s="190">
        <v>76</v>
      </c>
      <c r="B35" s="191" t="s">
        <v>163</v>
      </c>
      <c r="C35" s="192" t="s">
        <v>460</v>
      </c>
      <c r="D35" s="193" t="s">
        <v>1439</v>
      </c>
      <c r="E35" s="179">
        <f>VLOOKUP(A35,RN!$A$1:$J$248,5)</f>
        <v>1789181.61</v>
      </c>
      <c r="F35" s="185">
        <f>VLOOKUP(A35,'body '!$A$3:$F$226,3)</f>
        <v>17</v>
      </c>
      <c r="G35" s="185">
        <f>VLOOKUP(A35,'body '!$A$3:$F$226,4)</f>
        <v>65</v>
      </c>
      <c r="H35" s="185">
        <f>VLOOKUP(A35,'body '!$A$3:$F$226,5)</f>
        <v>78</v>
      </c>
      <c r="I35" s="185">
        <f>VLOOKUP(A35,'body '!$A$3:$F$226,6)</f>
        <v>71.5</v>
      </c>
    </row>
    <row r="36" spans="1:9" ht="24">
      <c r="A36" s="190">
        <v>198</v>
      </c>
      <c r="B36" s="191" t="s">
        <v>163</v>
      </c>
      <c r="C36" s="192" t="s">
        <v>1841</v>
      </c>
      <c r="D36" s="193" t="s">
        <v>1842</v>
      </c>
      <c r="E36" s="179">
        <f>VLOOKUP(A36,RN!$A$1:$J$248,5)</f>
        <v>1004120</v>
      </c>
      <c r="F36" s="185">
        <f>VLOOKUP(A36,'body '!$A$3:$F$226,3)</f>
        <v>70</v>
      </c>
      <c r="G36" s="185">
        <f>VLOOKUP(A36,'body '!$A$3:$F$226,4)</f>
        <v>73</v>
      </c>
      <c r="H36" s="185" t="str">
        <f>VLOOKUP(A36,'body '!$A$3:$F$226,5)</f>
        <v>x</v>
      </c>
      <c r="I36" s="185">
        <f>VLOOKUP(A36,'body '!$A$3:$F$226,6)</f>
        <v>71.5</v>
      </c>
    </row>
    <row r="37" spans="1:9" ht="36">
      <c r="A37" s="190">
        <v>17</v>
      </c>
      <c r="B37" s="191" t="s">
        <v>163</v>
      </c>
      <c r="C37" s="192" t="s">
        <v>221</v>
      </c>
      <c r="D37" s="193" t="s">
        <v>1303</v>
      </c>
      <c r="E37" s="179">
        <f>VLOOKUP(A37,RN!$A$1:$J$248,5)</f>
        <v>3646600</v>
      </c>
      <c r="F37" s="185">
        <f>VLOOKUP(A37,'body '!$A$3:$F$226,3)</f>
        <v>71</v>
      </c>
      <c r="G37" s="185">
        <f>VLOOKUP(A37,'body '!$A$3:$F$226,4)</f>
        <v>69</v>
      </c>
      <c r="H37" s="185" t="str">
        <f>VLOOKUP(A37,'body '!$A$3:$F$226,5)</f>
        <v>x</v>
      </c>
      <c r="I37" s="185">
        <f>VLOOKUP(A37,'body '!$A$3:$F$226,6)</f>
        <v>70</v>
      </c>
    </row>
    <row r="38" spans="1:9" ht="24">
      <c r="A38" s="190">
        <v>59</v>
      </c>
      <c r="B38" s="191" t="s">
        <v>163</v>
      </c>
      <c r="C38" s="192" t="s">
        <v>1391</v>
      </c>
      <c r="D38" s="193" t="s">
        <v>124</v>
      </c>
      <c r="E38" s="179">
        <f>VLOOKUP(A38,RN!$A$1:$J$248,5)</f>
        <v>8610000</v>
      </c>
      <c r="F38" s="185">
        <f>VLOOKUP(A38,'body '!$A$3:$F$226,3)</f>
        <v>66</v>
      </c>
      <c r="G38" s="185">
        <f>VLOOKUP(A38,'body '!$A$3:$F$226,4)</f>
        <v>37</v>
      </c>
      <c r="H38" s="185">
        <f>VLOOKUP(A38,'body '!$A$3:$F$226,5)</f>
        <v>73</v>
      </c>
      <c r="I38" s="185">
        <f>VLOOKUP(A38,'body '!$A$3:$F$226,6)</f>
        <v>69.5</v>
      </c>
    </row>
    <row r="39" spans="1:9" ht="24">
      <c r="A39" s="190">
        <v>52</v>
      </c>
      <c r="B39" s="191" t="s">
        <v>163</v>
      </c>
      <c r="C39" s="192" t="s">
        <v>1370</v>
      </c>
      <c r="D39" s="193" t="s">
        <v>103</v>
      </c>
      <c r="E39" s="179">
        <f>VLOOKUP(A39,RN!$A$1:$J$248,5)</f>
        <v>7880543</v>
      </c>
      <c r="F39" s="185">
        <f>VLOOKUP(A39,'body '!$A$3:$F$226,3)</f>
        <v>60</v>
      </c>
      <c r="G39" s="185">
        <f>VLOOKUP(A39,'body '!$A$3:$F$226,4)</f>
        <v>64</v>
      </c>
      <c r="H39" s="185" t="str">
        <f>VLOOKUP(A39,'body '!$A$3:$F$226,5)</f>
        <v>x</v>
      </c>
      <c r="I39" s="185">
        <f>VLOOKUP(A39,'body '!$A$3:$F$226,6)</f>
        <v>62</v>
      </c>
    </row>
    <row r="40" spans="1:9" ht="24">
      <c r="A40" s="190">
        <v>234</v>
      </c>
      <c r="B40" s="191" t="s">
        <v>163</v>
      </c>
      <c r="C40" s="192" t="s">
        <v>1921</v>
      </c>
      <c r="D40" s="193" t="s">
        <v>880</v>
      </c>
      <c r="E40" s="179">
        <f>VLOOKUP(A40,RN!$A$1:$J$248,5)</f>
        <v>8361000</v>
      </c>
      <c r="F40" s="185">
        <f>VLOOKUP(A40,'body '!$A$3:$F$226,3)</f>
        <v>62</v>
      </c>
      <c r="G40" s="185">
        <f>VLOOKUP(A40,'body '!$A$3:$F$226,4)</f>
        <v>66</v>
      </c>
      <c r="H40" s="185">
        <f>VLOOKUP(A40,'body '!$A$3:$F$226,5)</f>
        <v>60</v>
      </c>
      <c r="I40" s="185">
        <f>VLOOKUP(A40,'body '!$A$3:$F$226,6)</f>
        <v>61</v>
      </c>
    </row>
    <row r="41" spans="1:9" ht="36">
      <c r="A41" s="190">
        <v>2</v>
      </c>
      <c r="B41" s="191" t="s">
        <v>163</v>
      </c>
      <c r="C41" s="192" t="s">
        <v>164</v>
      </c>
      <c r="D41" s="193" t="s">
        <v>1259</v>
      </c>
      <c r="E41" s="179">
        <f>VLOOKUP(A41,RN!$A$1:$J$248,5)</f>
        <v>2886340</v>
      </c>
      <c r="F41" s="185">
        <f>VLOOKUP(A41,'body '!$A$3:$F$226,3)</f>
        <v>57</v>
      </c>
      <c r="G41" s="185">
        <f>VLOOKUP(A41,'body '!$A$3:$F$226,4)</f>
        <v>85</v>
      </c>
      <c r="H41" s="185">
        <f>VLOOKUP(A41,'body '!$A$3:$F$226,5)</f>
        <v>64</v>
      </c>
      <c r="I41" s="185">
        <f>VLOOKUP(A41,'body '!$A$3:$F$226,6)</f>
        <v>60.5</v>
      </c>
    </row>
    <row r="42" spans="1:9" ht="24">
      <c r="A42" s="190">
        <v>61</v>
      </c>
      <c r="B42" s="191" t="s">
        <v>163</v>
      </c>
      <c r="C42" s="192" t="s">
        <v>1399</v>
      </c>
      <c r="D42" s="193" t="s">
        <v>130</v>
      </c>
      <c r="E42" s="179">
        <f>VLOOKUP(A42,RN!$A$1:$J$248,5)</f>
        <v>3540000</v>
      </c>
      <c r="F42" s="185">
        <f>VLOOKUP(A42,'body '!$A$3:$F$226,3)</f>
        <v>66</v>
      </c>
      <c r="G42" s="185">
        <f>VLOOKUP(A42,'body '!$A$3:$F$226,4)</f>
        <v>53</v>
      </c>
      <c r="H42" s="185">
        <f>VLOOKUP(A42,'body '!$A$3:$F$226,5)</f>
        <v>64</v>
      </c>
      <c r="I42" s="185">
        <f>VLOOKUP(A42,'body '!$A$3:$F$226,6)</f>
        <v>58.5</v>
      </c>
    </row>
    <row r="43" spans="1:9" ht="24">
      <c r="A43" s="190">
        <v>146</v>
      </c>
      <c r="B43" s="191" t="s">
        <v>163</v>
      </c>
      <c r="C43" s="192" t="s">
        <v>1515</v>
      </c>
      <c r="D43" s="193" t="s">
        <v>1794</v>
      </c>
      <c r="E43" s="179">
        <f>VLOOKUP(A43,RN!$A$1:$J$248,5)</f>
        <v>1911036</v>
      </c>
      <c r="F43" s="185">
        <f>VLOOKUP(A43,'body '!$A$3:$F$226,3)</f>
        <v>49</v>
      </c>
      <c r="G43" s="185">
        <f>VLOOKUP(A43,'body '!$A$3:$F$226,4)</f>
        <v>75</v>
      </c>
      <c r="H43" s="185">
        <f>VLOOKUP(A43,'body '!$A$3:$F$226,5)</f>
        <v>61</v>
      </c>
      <c r="I43" s="185">
        <f>VLOOKUP(A43,'body '!$A$3:$F$226,6)</f>
        <v>55</v>
      </c>
    </row>
    <row r="44" spans="1:9" ht="24">
      <c r="A44" s="190">
        <v>124</v>
      </c>
      <c r="B44" s="191" t="s">
        <v>163</v>
      </c>
      <c r="C44" s="192" t="s">
        <v>1580</v>
      </c>
      <c r="D44" s="193" t="s">
        <v>1654</v>
      </c>
      <c r="E44" s="179">
        <f>VLOOKUP(A44,RN!$A$1:$J$248,5)</f>
        <v>1549000</v>
      </c>
      <c r="F44" s="185">
        <f>VLOOKUP(A44,'body '!$A$3:$F$226,3)</f>
        <v>55</v>
      </c>
      <c r="G44" s="185">
        <f>VLOOKUP(A44,'body '!$A$3:$F$226,4)</f>
        <v>72</v>
      </c>
      <c r="H44" s="185">
        <f>VLOOKUP(A44,'body '!$A$3:$F$226,5)</f>
        <v>53</v>
      </c>
      <c r="I44" s="185">
        <f>VLOOKUP(A44,'body '!$A$3:$F$226,6)</f>
        <v>54</v>
      </c>
    </row>
    <row r="45" spans="1:9" ht="12">
      <c r="A45" s="190">
        <v>7</v>
      </c>
      <c r="B45" s="191" t="s">
        <v>163</v>
      </c>
      <c r="C45" s="192" t="s">
        <v>182</v>
      </c>
      <c r="D45" s="193" t="s">
        <v>1273</v>
      </c>
      <c r="E45" s="179">
        <f>VLOOKUP(A45,RN!$A$1:$J$248,5)</f>
        <v>1332700</v>
      </c>
      <c r="F45" s="185">
        <f>VLOOKUP(A45,'body '!$A$3:$F$226,3)</f>
        <v>38</v>
      </c>
      <c r="G45" s="185">
        <f>VLOOKUP(A45,'body '!$A$3:$F$226,4)</f>
        <v>52</v>
      </c>
      <c r="H45" s="185" t="str">
        <f>VLOOKUP(A45,'body '!$A$3:$F$226,5)</f>
        <v>x</v>
      </c>
      <c r="I45" s="185">
        <f>VLOOKUP(A45,'body '!$A$3:$F$226,6)</f>
        <v>45</v>
      </c>
    </row>
    <row r="46" spans="1:9" ht="12">
      <c r="A46" s="190">
        <v>186</v>
      </c>
      <c r="B46" s="191" t="s">
        <v>192</v>
      </c>
      <c r="C46" s="192" t="s">
        <v>716</v>
      </c>
      <c r="D46" s="193" t="s">
        <v>748</v>
      </c>
      <c r="E46" s="179">
        <f>VLOOKUP(A46,RN!$A$1:$J$248,5)</f>
        <v>9088096.99</v>
      </c>
      <c r="F46" s="185">
        <f>VLOOKUP(A46,'body '!$A$3:$F$226,3)</f>
        <v>100</v>
      </c>
      <c r="G46" s="185">
        <f>VLOOKUP(A46,'body '!$A$3:$F$226,4)</f>
        <v>60</v>
      </c>
      <c r="H46" s="185">
        <f>VLOOKUP(A46,'body '!$A$3:$F$226,5)</f>
        <v>97</v>
      </c>
      <c r="I46" s="185">
        <f>VLOOKUP(A46,'body '!$A$3:$F$226,6)</f>
        <v>98.5</v>
      </c>
    </row>
    <row r="47" spans="1:9" ht="24">
      <c r="A47" s="190">
        <v>30</v>
      </c>
      <c r="B47" s="191" t="s">
        <v>192</v>
      </c>
      <c r="C47" s="192" t="s">
        <v>272</v>
      </c>
      <c r="D47" s="194" t="s">
        <v>36</v>
      </c>
      <c r="E47" s="179">
        <f>VLOOKUP(A47,RN!$A$1:$J$248,5)</f>
        <v>8897806</v>
      </c>
      <c r="F47" s="185">
        <f>VLOOKUP(A47,'body '!$A$3:$F$226,3)</f>
        <v>92</v>
      </c>
      <c r="G47" s="185">
        <f>VLOOKUP(A47,'body '!$A$3:$F$226,4)</f>
        <v>96</v>
      </c>
      <c r="H47" s="185" t="str">
        <f>VLOOKUP(A47,'body '!$A$3:$F$226,5)</f>
        <v>x</v>
      </c>
      <c r="I47" s="185">
        <f>VLOOKUP(A47,'body '!$A$3:$F$226,6)</f>
        <v>94</v>
      </c>
    </row>
    <row r="48" spans="1:9" ht="12">
      <c r="A48" s="190">
        <v>53</v>
      </c>
      <c r="B48" s="191" t="s">
        <v>192</v>
      </c>
      <c r="C48" s="192" t="s">
        <v>1374</v>
      </c>
      <c r="D48" s="193" t="s">
        <v>106</v>
      </c>
      <c r="E48" s="179">
        <f>VLOOKUP(A48,RN!$A$1:$J$248,5)</f>
        <v>4298990</v>
      </c>
      <c r="F48" s="185">
        <f>VLOOKUP(A48,'body '!$A$3:$F$226,3)</f>
        <v>93</v>
      </c>
      <c r="G48" s="185">
        <f>VLOOKUP(A48,'body '!$A$3:$F$226,4)</f>
        <v>90</v>
      </c>
      <c r="H48" s="185" t="str">
        <f>VLOOKUP(A48,'body '!$A$3:$F$226,5)</f>
        <v>x</v>
      </c>
      <c r="I48" s="185">
        <f>VLOOKUP(A48,'body '!$A$3:$F$226,6)</f>
        <v>91.5</v>
      </c>
    </row>
    <row r="49" spans="1:9" ht="24">
      <c r="A49" s="202" t="s">
        <v>1452</v>
      </c>
      <c r="B49" s="191" t="s">
        <v>192</v>
      </c>
      <c r="C49" s="192" t="s">
        <v>478</v>
      </c>
      <c r="D49" s="193" t="s">
        <v>1455</v>
      </c>
      <c r="E49" s="179">
        <v>4225900</v>
      </c>
      <c r="F49" s="185">
        <v>83</v>
      </c>
      <c r="G49" s="185">
        <v>75</v>
      </c>
      <c r="H49" s="185" t="s">
        <v>1017</v>
      </c>
      <c r="I49" s="185">
        <v>79</v>
      </c>
    </row>
    <row r="50" spans="1:9" ht="36">
      <c r="A50" s="190">
        <v>149</v>
      </c>
      <c r="B50" s="191" t="s">
        <v>192</v>
      </c>
      <c r="C50" s="192" t="s">
        <v>630</v>
      </c>
      <c r="D50" s="193" t="s">
        <v>1803</v>
      </c>
      <c r="E50" s="179">
        <f>VLOOKUP(A50,RN!$A$1:$J$248,5)</f>
        <v>8946200</v>
      </c>
      <c r="F50" s="185">
        <f>VLOOKUP(A50,'body '!$A$3:$F$226,3)</f>
        <v>94</v>
      </c>
      <c r="G50" s="185">
        <f>VLOOKUP(A50,'body '!$A$3:$F$226,4)</f>
        <v>89</v>
      </c>
      <c r="H50" s="185" t="str">
        <f>VLOOKUP(A50,'body '!$A$3:$F$226,5)</f>
        <v>x</v>
      </c>
      <c r="I50" s="185">
        <f>VLOOKUP(A50,'body '!$A$3:$F$226,6)</f>
        <v>91.5</v>
      </c>
    </row>
    <row r="51" spans="1:9" ht="36">
      <c r="A51" s="190">
        <v>105</v>
      </c>
      <c r="B51" s="191" t="s">
        <v>192</v>
      </c>
      <c r="C51" s="192" t="s">
        <v>560</v>
      </c>
      <c r="D51" s="193" t="s">
        <v>1696</v>
      </c>
      <c r="E51" s="179">
        <f>VLOOKUP(A51,RN!$A$1:$J$248,5)</f>
        <v>8887413</v>
      </c>
      <c r="F51" s="185">
        <f>VLOOKUP(A51,'body '!$A$3:$F$226,3)</f>
        <v>86</v>
      </c>
      <c r="G51" s="185">
        <f>VLOOKUP(A51,'body '!$A$3:$F$226,4)</f>
        <v>95</v>
      </c>
      <c r="H51" s="185" t="str">
        <f>VLOOKUP(A51,'body '!$A$3:$F$226,5)</f>
        <v>x</v>
      </c>
      <c r="I51" s="185">
        <f>VLOOKUP(A51,'body '!$A$3:$F$226,6)</f>
        <v>90.5</v>
      </c>
    </row>
    <row r="52" spans="1:9" ht="24">
      <c r="A52" s="190">
        <v>57</v>
      </c>
      <c r="B52" s="191" t="s">
        <v>192</v>
      </c>
      <c r="C52" s="192" t="s">
        <v>1386</v>
      </c>
      <c r="D52" s="193" t="s">
        <v>117</v>
      </c>
      <c r="E52" s="179">
        <f>VLOOKUP(A52,RN!$A$1:$J$248,5)</f>
        <v>2744360</v>
      </c>
      <c r="F52" s="185">
        <f>VLOOKUP(A52,'body '!$A$3:$F$226,3)</f>
        <v>92</v>
      </c>
      <c r="G52" s="185">
        <f>VLOOKUP(A52,'body '!$A$3:$F$226,4)</f>
        <v>88</v>
      </c>
      <c r="H52" s="185" t="str">
        <f>VLOOKUP(A52,'body '!$A$3:$F$226,5)</f>
        <v>x</v>
      </c>
      <c r="I52" s="185">
        <f>VLOOKUP(A52,'body '!$A$3:$F$226,6)</f>
        <v>90</v>
      </c>
    </row>
    <row r="53" spans="1:9" ht="24">
      <c r="A53" s="190">
        <v>121</v>
      </c>
      <c r="B53" s="191" t="s">
        <v>192</v>
      </c>
      <c r="C53" s="192" t="s">
        <v>1571</v>
      </c>
      <c r="D53" s="193" t="s">
        <v>1645</v>
      </c>
      <c r="E53" s="179">
        <f>VLOOKUP(A53,RN!$A$1:$J$248,5)</f>
        <v>1123900</v>
      </c>
      <c r="F53" s="185">
        <f>VLOOKUP(A53,'body '!$A$3:$F$226,3)</f>
        <v>88</v>
      </c>
      <c r="G53" s="185">
        <f>VLOOKUP(A53,'body '!$A$3:$F$226,4)</f>
        <v>88</v>
      </c>
      <c r="H53" s="185" t="str">
        <f>VLOOKUP(A53,'body '!$A$3:$F$226,5)</f>
        <v>x</v>
      </c>
      <c r="I53" s="185">
        <f>VLOOKUP(A53,'body '!$A$3:$F$226,6)</f>
        <v>88</v>
      </c>
    </row>
    <row r="54" spans="1:9" ht="48">
      <c r="A54" s="190">
        <v>114</v>
      </c>
      <c r="B54" s="191" t="s">
        <v>192</v>
      </c>
      <c r="C54" s="192" t="s">
        <v>1552</v>
      </c>
      <c r="D54" s="193" t="s">
        <v>1624</v>
      </c>
      <c r="E54" s="179">
        <f>VLOOKUP(A54,RN!$A$1:$J$248,5)</f>
        <v>1331029.01</v>
      </c>
      <c r="F54" s="185">
        <f>VLOOKUP(A54,'body '!$A$3:$F$226,3)</f>
        <v>90</v>
      </c>
      <c r="G54" s="185">
        <f>VLOOKUP(A54,'body '!$A$3:$F$226,4)</f>
        <v>85</v>
      </c>
      <c r="H54" s="185" t="str">
        <f>VLOOKUP(A54,'body '!$A$3:$F$226,5)</f>
        <v>x</v>
      </c>
      <c r="I54" s="185">
        <f>VLOOKUP(A54,'body '!$A$3:$F$226,6)</f>
        <v>87.5</v>
      </c>
    </row>
    <row r="55" spans="1:9" ht="12">
      <c r="A55" s="190">
        <v>142</v>
      </c>
      <c r="B55" s="191" t="s">
        <v>192</v>
      </c>
      <c r="C55" s="192" t="s">
        <v>1503</v>
      </c>
      <c r="D55" s="193" t="s">
        <v>1781</v>
      </c>
      <c r="E55" s="179">
        <f>VLOOKUP(A55,RN!$A$1:$J$248,5)</f>
        <v>9834410</v>
      </c>
      <c r="F55" s="185">
        <f>VLOOKUP(A55,'body '!$A$3:$F$226,3)</f>
        <v>64</v>
      </c>
      <c r="G55" s="185">
        <f>VLOOKUP(A55,'body '!$A$3:$F$226,4)</f>
        <v>91</v>
      </c>
      <c r="H55" s="185">
        <f>VLOOKUP(A55,'body '!$A$3:$F$226,5)</f>
        <v>84</v>
      </c>
      <c r="I55" s="185">
        <f>VLOOKUP(A55,'body '!$A$3:$F$226,6)</f>
        <v>87.5</v>
      </c>
    </row>
    <row r="56" spans="1:9" ht="24">
      <c r="A56" s="190">
        <v>222</v>
      </c>
      <c r="B56" s="191" t="s">
        <v>192</v>
      </c>
      <c r="C56" s="192" t="s">
        <v>1893</v>
      </c>
      <c r="D56" s="194" t="s">
        <v>847</v>
      </c>
      <c r="E56" s="179">
        <f>VLOOKUP(A56,RN!$A$1:$J$248,5)</f>
        <v>9765000</v>
      </c>
      <c r="F56" s="185">
        <f>VLOOKUP(A56,'body '!$A$3:$F$226,3)</f>
        <v>91</v>
      </c>
      <c r="G56" s="185">
        <f>VLOOKUP(A56,'body '!$A$3:$F$226,4)</f>
        <v>64</v>
      </c>
      <c r="H56" s="185">
        <f>VLOOKUP(A56,'body '!$A$3:$F$226,5)</f>
        <v>82</v>
      </c>
      <c r="I56" s="185">
        <f>VLOOKUP(A56,'body '!$A$3:$F$226,6)</f>
        <v>86.5</v>
      </c>
    </row>
    <row r="57" spans="1:9" ht="24">
      <c r="A57" s="190">
        <v>84</v>
      </c>
      <c r="B57" s="191" t="s">
        <v>192</v>
      </c>
      <c r="C57" s="192" t="s">
        <v>485</v>
      </c>
      <c r="D57" s="193" t="s">
        <v>1460</v>
      </c>
      <c r="E57" s="179">
        <f>VLOOKUP(A57,RN!$A$1:$J$248,5)</f>
        <v>2478104</v>
      </c>
      <c r="F57" s="185">
        <f>VLOOKUP(A57,'body '!$A$3:$F$226,3)</f>
        <v>94</v>
      </c>
      <c r="G57" s="185">
        <f>VLOOKUP(A57,'body '!$A$3:$F$226,4)</f>
        <v>78</v>
      </c>
      <c r="H57" s="185" t="str">
        <f>VLOOKUP(A57,'body '!$A$3:$F$226,5)</f>
        <v>x</v>
      </c>
      <c r="I57" s="185">
        <f>VLOOKUP(A57,'body '!$A$3:$F$226,6)</f>
        <v>86</v>
      </c>
    </row>
    <row r="58" spans="1:9" ht="12">
      <c r="A58" s="190">
        <v>229</v>
      </c>
      <c r="B58" s="196" t="s">
        <v>192</v>
      </c>
      <c r="C58" s="192" t="s">
        <v>1908</v>
      </c>
      <c r="D58" s="193" t="s">
        <v>859</v>
      </c>
      <c r="E58" s="179">
        <f>VLOOKUP(A58,RN!$A$1:$J$248,5)</f>
        <v>2397000</v>
      </c>
      <c r="F58" s="185">
        <f>VLOOKUP(A58,'body '!$A$3:$F$226,3)</f>
        <v>92</v>
      </c>
      <c r="G58" s="185">
        <f>VLOOKUP(A58,'body '!$A$3:$F$226,4)</f>
        <v>80</v>
      </c>
      <c r="H58" s="185" t="str">
        <f>VLOOKUP(A58,'body '!$A$3:$F$226,5)</f>
        <v>x</v>
      </c>
      <c r="I58" s="185">
        <f>VLOOKUP(A58,'body '!$A$3:$F$226,6)</f>
        <v>86</v>
      </c>
    </row>
    <row r="59" spans="1:9" ht="12">
      <c r="A59" s="190">
        <v>214</v>
      </c>
      <c r="B59" s="191" t="s">
        <v>192</v>
      </c>
      <c r="C59" s="192" t="s">
        <v>1876</v>
      </c>
      <c r="D59" s="193" t="s">
        <v>818</v>
      </c>
      <c r="E59" s="179">
        <f>VLOOKUP(A59,RN!$A$1:$J$248,5)</f>
        <v>9998798</v>
      </c>
      <c r="F59" s="185">
        <f>VLOOKUP(A59,'body '!$A$3:$F$226,3)</f>
        <v>86</v>
      </c>
      <c r="G59" s="185">
        <f>VLOOKUP(A59,'body '!$A$3:$F$226,4)</f>
        <v>83</v>
      </c>
      <c r="H59" s="185" t="str">
        <f>VLOOKUP(A59,'body '!$A$3:$F$226,5)</f>
        <v>x</v>
      </c>
      <c r="I59" s="185">
        <f>VLOOKUP(A59,'body '!$A$3:$F$226,6)</f>
        <v>84.5</v>
      </c>
    </row>
    <row r="60" spans="1:9" ht="24">
      <c r="A60" s="190">
        <v>66</v>
      </c>
      <c r="B60" s="191" t="s">
        <v>192</v>
      </c>
      <c r="C60" s="192" t="s">
        <v>1416</v>
      </c>
      <c r="D60" s="193" t="s">
        <v>144</v>
      </c>
      <c r="E60" s="179">
        <f>VLOOKUP(A60,RN!$A$1:$J$248,5)</f>
        <v>1578551</v>
      </c>
      <c r="F60" s="185">
        <f>VLOOKUP(A60,'body '!$A$3:$F$226,3)</f>
        <v>80</v>
      </c>
      <c r="G60" s="185">
        <f>VLOOKUP(A60,'body '!$A$3:$F$226,4)</f>
        <v>88</v>
      </c>
      <c r="H60" s="185" t="str">
        <f>VLOOKUP(A60,'body '!$A$3:$F$226,5)</f>
        <v>x</v>
      </c>
      <c r="I60" s="185">
        <f>VLOOKUP(A60,'body '!$A$3:$F$226,6)</f>
        <v>84</v>
      </c>
    </row>
    <row r="61" spans="1:9" ht="24">
      <c r="A61" s="190">
        <v>163</v>
      </c>
      <c r="B61" s="191" t="s">
        <v>192</v>
      </c>
      <c r="C61" s="192" t="s">
        <v>1713</v>
      </c>
      <c r="D61" s="193" t="s">
        <v>586</v>
      </c>
      <c r="E61" s="179">
        <f>VLOOKUP(A61,RN!$A$1:$J$248,5)</f>
        <v>1537704.88</v>
      </c>
      <c r="F61" s="185">
        <f>VLOOKUP(A61,'body '!$A$3:$F$226,3)</f>
        <v>93</v>
      </c>
      <c r="G61" s="185">
        <f>VLOOKUP(A61,'body '!$A$3:$F$226,4)</f>
        <v>75</v>
      </c>
      <c r="H61" s="185" t="str">
        <f>VLOOKUP(A61,'body '!$A$3:$F$226,5)</f>
        <v>x</v>
      </c>
      <c r="I61" s="185">
        <f>VLOOKUP(A61,'body '!$A$3:$F$226,6)</f>
        <v>84</v>
      </c>
    </row>
    <row r="62" spans="1:9" ht="24">
      <c r="A62" s="190">
        <v>22</v>
      </c>
      <c r="B62" s="191" t="s">
        <v>192</v>
      </c>
      <c r="C62" s="192" t="s">
        <v>242</v>
      </c>
      <c r="D62" s="193" t="s">
        <v>10</v>
      </c>
      <c r="E62" s="179">
        <f>VLOOKUP(A62,RN!$A$1:$J$248,5)</f>
        <v>657600</v>
      </c>
      <c r="F62" s="185">
        <f>VLOOKUP(A62,'body '!$A$3:$F$226,3)</f>
        <v>83</v>
      </c>
      <c r="G62" s="185">
        <f>VLOOKUP(A62,'body '!$A$3:$F$226,4)</f>
        <v>84</v>
      </c>
      <c r="H62" s="185" t="str">
        <f>VLOOKUP(A62,'body '!$A$3:$F$226,5)</f>
        <v>x</v>
      </c>
      <c r="I62" s="185">
        <f>VLOOKUP(A62,'body '!$A$3:$F$226,6)</f>
        <v>83.5</v>
      </c>
    </row>
    <row r="63" spans="1:9" ht="48">
      <c r="A63" s="190">
        <v>23</v>
      </c>
      <c r="B63" s="191" t="s">
        <v>192</v>
      </c>
      <c r="C63" s="192" t="s">
        <v>246</v>
      </c>
      <c r="D63" s="193" t="s">
        <v>13</v>
      </c>
      <c r="E63" s="179">
        <f>VLOOKUP(A63,RN!$A$1:$J$248,5)</f>
        <v>1005628</v>
      </c>
      <c r="F63" s="185">
        <f>VLOOKUP(A63,'body '!$A$3:$F$226,3)</f>
        <v>83</v>
      </c>
      <c r="G63" s="185">
        <f>VLOOKUP(A63,'body '!$A$3:$F$226,4)</f>
        <v>84</v>
      </c>
      <c r="H63" s="185" t="str">
        <f>VLOOKUP(A63,'body '!$A$3:$F$226,5)</f>
        <v>x</v>
      </c>
      <c r="I63" s="185">
        <f>VLOOKUP(A63,'body '!$A$3:$F$226,6)</f>
        <v>83.5</v>
      </c>
    </row>
    <row r="64" spans="1:9" ht="24">
      <c r="A64" s="190">
        <v>210</v>
      </c>
      <c r="B64" s="191" t="s">
        <v>192</v>
      </c>
      <c r="C64" s="192" t="s">
        <v>1871</v>
      </c>
      <c r="D64" s="193" t="s">
        <v>818</v>
      </c>
      <c r="E64" s="179">
        <f>VLOOKUP(A64,RN!$A$1:$J$248,5)</f>
        <v>9988520</v>
      </c>
      <c r="F64" s="185">
        <f>VLOOKUP(A64,'body '!$A$3:$F$226,3)</f>
        <v>88</v>
      </c>
      <c r="G64" s="185">
        <f>VLOOKUP(A64,'body '!$A$3:$F$226,4)</f>
        <v>78</v>
      </c>
      <c r="H64" s="185" t="str">
        <f>VLOOKUP(A64,'body '!$A$3:$F$226,5)</f>
        <v>x</v>
      </c>
      <c r="I64" s="185">
        <f>VLOOKUP(A64,'body '!$A$3:$F$226,6)</f>
        <v>83</v>
      </c>
    </row>
    <row r="65" spans="1:9" ht="36">
      <c r="A65" s="190">
        <v>230</v>
      </c>
      <c r="B65" s="196" t="s">
        <v>192</v>
      </c>
      <c r="C65" s="192" t="s">
        <v>1910</v>
      </c>
      <c r="D65" s="193" t="s">
        <v>868</v>
      </c>
      <c r="E65" s="179">
        <f>VLOOKUP(A65,RN!$A$1:$J$248,5)</f>
        <v>8252740</v>
      </c>
      <c r="F65" s="185">
        <f>VLOOKUP(A65,'body '!$A$3:$F$226,3)</f>
        <v>78</v>
      </c>
      <c r="G65" s="185">
        <f>VLOOKUP(A65,'body '!$A$3:$F$226,4)</f>
        <v>88</v>
      </c>
      <c r="H65" s="185" t="str">
        <f>VLOOKUP(A65,'body '!$A$3:$F$226,5)</f>
        <v>x</v>
      </c>
      <c r="I65" s="185">
        <f>VLOOKUP(A65,'body '!$A$3:$F$226,6)</f>
        <v>83</v>
      </c>
    </row>
    <row r="66" spans="1:9" ht="24">
      <c r="A66" s="190">
        <v>86</v>
      </c>
      <c r="B66" s="191" t="s">
        <v>192</v>
      </c>
      <c r="C66" s="192" t="s">
        <v>491</v>
      </c>
      <c r="D66" s="193" t="s">
        <v>1468</v>
      </c>
      <c r="E66" s="179">
        <f>VLOOKUP(A66,RN!$A$1:$J$248,5)</f>
        <v>831900</v>
      </c>
      <c r="F66" s="185">
        <f>VLOOKUP(A66,'body '!$A$3:$F$226,3)</f>
        <v>77</v>
      </c>
      <c r="G66" s="185">
        <f>VLOOKUP(A66,'body '!$A$3:$F$226,4)</f>
        <v>88</v>
      </c>
      <c r="H66" s="185" t="str">
        <f>VLOOKUP(A66,'body '!$A$3:$F$226,5)</f>
        <v>x</v>
      </c>
      <c r="I66" s="185">
        <f>VLOOKUP(A66,'body '!$A$3:$F$226,6)</f>
        <v>82.5</v>
      </c>
    </row>
    <row r="67" spans="1:9" ht="36">
      <c r="A67" s="190">
        <v>118</v>
      </c>
      <c r="B67" s="191" t="s">
        <v>192</v>
      </c>
      <c r="C67" s="192" t="s">
        <v>1564</v>
      </c>
      <c r="D67" s="193" t="s">
        <v>1637</v>
      </c>
      <c r="E67" s="179">
        <f>VLOOKUP(A67,RN!$A$1:$J$248,5)</f>
        <v>8437003</v>
      </c>
      <c r="F67" s="185">
        <f>VLOOKUP(A67,'body '!$A$3:$F$226,3)</f>
        <v>71</v>
      </c>
      <c r="G67" s="185">
        <f>VLOOKUP(A67,'body '!$A$3:$F$226,4)</f>
        <v>94</v>
      </c>
      <c r="H67" s="185">
        <f>VLOOKUP(A67,'body '!$A$3:$F$226,5)</f>
        <v>63</v>
      </c>
      <c r="I67" s="185">
        <f>VLOOKUP(A67,'body '!$A$3:$F$226,6)</f>
        <v>82.5</v>
      </c>
    </row>
    <row r="68" spans="1:9" ht="12">
      <c r="A68" s="190">
        <v>155</v>
      </c>
      <c r="B68" s="191" t="s">
        <v>192</v>
      </c>
      <c r="C68" s="192" t="s">
        <v>648</v>
      </c>
      <c r="D68" s="193" t="s">
        <v>1820</v>
      </c>
      <c r="E68" s="179">
        <f>VLOOKUP(A68,RN!$A$1:$J$248,5)</f>
        <v>3957680</v>
      </c>
      <c r="F68" s="185">
        <f>VLOOKUP(A68,'body '!$A$3:$F$226,3)</f>
        <v>80</v>
      </c>
      <c r="G68" s="185">
        <f>VLOOKUP(A68,'body '!$A$3:$F$226,4)</f>
        <v>85</v>
      </c>
      <c r="H68" s="185" t="str">
        <f>VLOOKUP(A68,'body '!$A$3:$F$226,5)</f>
        <v>x</v>
      </c>
      <c r="I68" s="185">
        <f>VLOOKUP(A68,'body '!$A$3:$F$226,6)</f>
        <v>82.5</v>
      </c>
    </row>
    <row r="69" spans="1:9" ht="48">
      <c r="A69" s="190">
        <v>194</v>
      </c>
      <c r="B69" s="191" t="s">
        <v>192</v>
      </c>
      <c r="C69" s="192" t="s">
        <v>1829</v>
      </c>
      <c r="D69" s="193" t="s">
        <v>771</v>
      </c>
      <c r="E69" s="179">
        <f>VLOOKUP(A69,RN!$A$1:$J$248,5)</f>
        <v>7890000</v>
      </c>
      <c r="F69" s="185">
        <f>VLOOKUP(A69,'body '!$A$3:$F$226,3)</f>
        <v>76</v>
      </c>
      <c r="G69" s="185">
        <f>VLOOKUP(A69,'body '!$A$3:$F$226,4)</f>
        <v>88</v>
      </c>
      <c r="H69" s="185" t="str">
        <f>VLOOKUP(A69,'body '!$A$3:$F$226,5)</f>
        <v>x</v>
      </c>
      <c r="I69" s="185">
        <f>VLOOKUP(A69,'body '!$A$3:$F$226,6)</f>
        <v>82</v>
      </c>
    </row>
    <row r="70" spans="1:9" ht="24">
      <c r="A70" s="190">
        <v>224</v>
      </c>
      <c r="B70" s="191" t="s">
        <v>192</v>
      </c>
      <c r="C70" s="192" t="s">
        <v>1901</v>
      </c>
      <c r="D70" s="193" t="s">
        <v>853</v>
      </c>
      <c r="E70" s="179">
        <f>VLOOKUP(A70,RN!$A$1:$J$248,5)</f>
        <v>3735934</v>
      </c>
      <c r="F70" s="185">
        <f>VLOOKUP(A70,'body '!$A$3:$F$226,3)</f>
        <v>84</v>
      </c>
      <c r="G70" s="185">
        <f>VLOOKUP(A70,'body '!$A$3:$F$226,4)</f>
        <v>80</v>
      </c>
      <c r="H70" s="185" t="str">
        <f>VLOOKUP(A70,'body '!$A$3:$F$226,5)</f>
        <v>x</v>
      </c>
      <c r="I70" s="185">
        <f>VLOOKUP(A70,'body '!$A$3:$F$226,6)</f>
        <v>82</v>
      </c>
    </row>
    <row r="71" spans="1:9" ht="72">
      <c r="A71" s="190">
        <v>47</v>
      </c>
      <c r="B71" s="191" t="s">
        <v>192</v>
      </c>
      <c r="C71" s="192" t="s">
        <v>1351</v>
      </c>
      <c r="D71" s="193" t="s">
        <v>87</v>
      </c>
      <c r="E71" s="179">
        <f>VLOOKUP(A71,RN!$A$1:$J$248,5)</f>
        <v>1017437.5</v>
      </c>
      <c r="F71" s="185">
        <f>VLOOKUP(A71,'body '!$A$3:$F$226,3)</f>
        <v>89</v>
      </c>
      <c r="G71" s="185">
        <f>VLOOKUP(A71,'body '!$A$3:$F$226,4)</f>
        <v>74</v>
      </c>
      <c r="H71" s="185" t="str">
        <f>VLOOKUP(A71,'body '!$A$3:$F$226,5)</f>
        <v>x</v>
      </c>
      <c r="I71" s="185">
        <f>VLOOKUP(A71,'body '!$A$3:$F$226,6)</f>
        <v>81.5</v>
      </c>
    </row>
    <row r="72" spans="1:9" ht="12">
      <c r="A72" s="190">
        <v>50</v>
      </c>
      <c r="B72" s="191" t="s">
        <v>192</v>
      </c>
      <c r="C72" s="192" t="s">
        <v>1363</v>
      </c>
      <c r="D72" s="193" t="s">
        <v>97</v>
      </c>
      <c r="E72" s="179">
        <f>VLOOKUP(A72,RN!$A$1:$J$248,5)</f>
        <v>511060</v>
      </c>
      <c r="F72" s="185">
        <f>VLOOKUP(A72,'body '!$A$3:$F$226,3)</f>
        <v>83</v>
      </c>
      <c r="G72" s="185">
        <f>VLOOKUP(A72,'body '!$A$3:$F$226,4)</f>
        <v>79</v>
      </c>
      <c r="H72" s="185" t="str">
        <f>VLOOKUP(A72,'body '!$A$3:$F$226,5)</f>
        <v>x</v>
      </c>
      <c r="I72" s="185">
        <f>VLOOKUP(A72,'body '!$A$3:$F$226,6)</f>
        <v>81</v>
      </c>
    </row>
    <row r="73" spans="1:9" ht="60">
      <c r="A73" s="190">
        <v>134</v>
      </c>
      <c r="B73" s="191" t="s">
        <v>192</v>
      </c>
      <c r="C73" s="192" t="s">
        <v>1612</v>
      </c>
      <c r="D73" s="193" t="s">
        <v>1756</v>
      </c>
      <c r="E73" s="179">
        <f>VLOOKUP(A73,RN!$A$1:$J$248,5)</f>
        <v>1212900</v>
      </c>
      <c r="F73" s="185">
        <f>VLOOKUP(A73,'body '!$A$3:$F$226,3)</f>
        <v>45</v>
      </c>
      <c r="G73" s="185">
        <f>VLOOKUP(A73,'body '!$A$3:$F$226,4)</f>
        <v>90</v>
      </c>
      <c r="H73" s="185">
        <f>VLOOKUP(A73,'body '!$A$3:$F$226,5)</f>
        <v>71</v>
      </c>
      <c r="I73" s="185">
        <f>VLOOKUP(A73,'body '!$A$3:$F$226,6)</f>
        <v>80.5</v>
      </c>
    </row>
    <row r="74" spans="1:9" ht="24">
      <c r="A74" s="190">
        <v>175</v>
      </c>
      <c r="B74" s="191" t="s">
        <v>192</v>
      </c>
      <c r="C74" s="192" t="s">
        <v>685</v>
      </c>
      <c r="D74" s="193" t="s">
        <v>2059</v>
      </c>
      <c r="E74" s="179">
        <f>VLOOKUP(A74,RN!$A$1:$J$248,5)</f>
        <v>7028680</v>
      </c>
      <c r="F74" s="185">
        <f>VLOOKUP(A74,'body '!$A$3:$F$226,3)</f>
        <v>80</v>
      </c>
      <c r="G74" s="185">
        <f>VLOOKUP(A74,'body '!$A$3:$F$226,4)</f>
        <v>81</v>
      </c>
      <c r="H74" s="185" t="str">
        <f>VLOOKUP(A74,'body '!$A$3:$F$226,5)</f>
        <v>x</v>
      </c>
      <c r="I74" s="185">
        <f>VLOOKUP(A74,'body '!$A$3:$F$226,6)</f>
        <v>80.5</v>
      </c>
    </row>
    <row r="75" spans="1:9" ht="24">
      <c r="A75" s="190">
        <v>219</v>
      </c>
      <c r="B75" s="191" t="s">
        <v>192</v>
      </c>
      <c r="C75" s="192" t="s">
        <v>1887</v>
      </c>
      <c r="D75" s="193" t="s">
        <v>839</v>
      </c>
      <c r="E75" s="179">
        <f>VLOOKUP(A75,RN!$A$1:$J$248,5)</f>
        <v>6900500</v>
      </c>
      <c r="F75" s="185">
        <f>VLOOKUP(A75,'body '!$A$3:$F$226,3)</f>
        <v>80</v>
      </c>
      <c r="G75" s="185">
        <f>VLOOKUP(A75,'body '!$A$3:$F$226,4)</f>
        <v>81</v>
      </c>
      <c r="H75" s="185" t="str">
        <f>VLOOKUP(A75,'body '!$A$3:$F$226,5)</f>
        <v>x</v>
      </c>
      <c r="I75" s="185">
        <f>VLOOKUP(A75,'body '!$A$3:$F$226,6)</f>
        <v>80.5</v>
      </c>
    </row>
    <row r="76" spans="1:9" ht="36">
      <c r="A76" s="190">
        <v>74</v>
      </c>
      <c r="B76" s="191" t="s">
        <v>192</v>
      </c>
      <c r="C76" s="192" t="s">
        <v>452</v>
      </c>
      <c r="D76" s="193" t="s">
        <v>1433</v>
      </c>
      <c r="E76" s="179">
        <f>VLOOKUP(A76,RN!$A$1:$J$248,5)</f>
        <v>643200</v>
      </c>
      <c r="F76" s="185">
        <f>VLOOKUP(A76,'body '!$A$3:$F$226,3)</f>
        <v>82</v>
      </c>
      <c r="G76" s="185">
        <f>VLOOKUP(A76,'body '!$A$3:$F$226,4)</f>
        <v>78</v>
      </c>
      <c r="H76" s="185" t="str">
        <f>VLOOKUP(A76,'body '!$A$3:$F$226,5)</f>
        <v>x</v>
      </c>
      <c r="I76" s="185">
        <f>VLOOKUP(A76,'body '!$A$3:$F$226,6)</f>
        <v>80</v>
      </c>
    </row>
    <row r="77" spans="1:9" ht="24">
      <c r="A77" s="190">
        <v>177</v>
      </c>
      <c r="B77" s="191" t="s">
        <v>192</v>
      </c>
      <c r="C77" s="192" t="s">
        <v>692</v>
      </c>
      <c r="D77" s="193" t="s">
        <v>2065</v>
      </c>
      <c r="E77" s="179">
        <f>VLOOKUP(A77,RN!$A$1:$J$248,5)</f>
        <v>2726650</v>
      </c>
      <c r="F77" s="185">
        <f>VLOOKUP(A77,'body '!$A$3:$F$226,3)</f>
        <v>76</v>
      </c>
      <c r="G77" s="185">
        <f>VLOOKUP(A77,'body '!$A$3:$F$226,4)</f>
        <v>84</v>
      </c>
      <c r="H77" s="185" t="str">
        <f>VLOOKUP(A77,'body '!$A$3:$F$226,5)</f>
        <v>x</v>
      </c>
      <c r="I77" s="185">
        <f>VLOOKUP(A77,'body '!$A$3:$F$226,6)</f>
        <v>80</v>
      </c>
    </row>
    <row r="78" spans="1:9" ht="24">
      <c r="A78" s="190">
        <v>188</v>
      </c>
      <c r="B78" s="191" t="s">
        <v>192</v>
      </c>
      <c r="C78" s="192" t="s">
        <v>722</v>
      </c>
      <c r="D78" s="193" t="s">
        <v>754</v>
      </c>
      <c r="E78" s="179">
        <f>VLOOKUP(A78,RN!$A$1:$J$248,5)</f>
        <v>4639070</v>
      </c>
      <c r="F78" s="185">
        <f>VLOOKUP(A78,'body '!$A$3:$F$226,3)</f>
        <v>87</v>
      </c>
      <c r="G78" s="185">
        <f>VLOOKUP(A78,'body '!$A$3:$F$226,4)</f>
        <v>30</v>
      </c>
      <c r="H78" s="185">
        <f>VLOOKUP(A78,'body '!$A$3:$F$226,5)</f>
        <v>71</v>
      </c>
      <c r="I78" s="185">
        <f>VLOOKUP(A78,'body '!$A$3:$F$226,6)</f>
        <v>79</v>
      </c>
    </row>
    <row r="79" spans="1:9" ht="24">
      <c r="A79" s="190">
        <v>127</v>
      </c>
      <c r="B79" s="191" t="s">
        <v>192</v>
      </c>
      <c r="C79" s="192" t="s">
        <v>1592</v>
      </c>
      <c r="D79" s="193" t="s">
        <v>1663</v>
      </c>
      <c r="E79" s="179">
        <f>VLOOKUP(A79,RN!$A$1:$J$248,5)</f>
        <v>9980100</v>
      </c>
      <c r="F79" s="185">
        <f>VLOOKUP(A79,'body '!$A$3:$F$226,3)</f>
        <v>76</v>
      </c>
      <c r="G79" s="185">
        <f>VLOOKUP(A79,'body '!$A$3:$F$226,4)</f>
        <v>81</v>
      </c>
      <c r="H79" s="185" t="str">
        <f>VLOOKUP(A79,'body '!$A$3:$F$226,5)</f>
        <v>x</v>
      </c>
      <c r="I79" s="185">
        <f>VLOOKUP(A79,'body '!$A$3:$F$226,6)</f>
        <v>78.5</v>
      </c>
    </row>
    <row r="80" spans="1:9" ht="24">
      <c r="A80" s="190">
        <v>36</v>
      </c>
      <c r="B80" s="191" t="s">
        <v>192</v>
      </c>
      <c r="C80" s="192" t="s">
        <v>1312</v>
      </c>
      <c r="D80" s="193" t="s">
        <v>55</v>
      </c>
      <c r="E80" s="179">
        <f>VLOOKUP(A80,RN!$A$1:$J$248,5)</f>
        <v>1740480</v>
      </c>
      <c r="F80" s="185">
        <f>VLOOKUP(A80,'body '!$A$3:$F$226,3)</f>
        <v>86</v>
      </c>
      <c r="G80" s="185">
        <f>VLOOKUP(A80,'body '!$A$3:$F$226,4)</f>
        <v>70</v>
      </c>
      <c r="H80" s="185" t="str">
        <f>VLOOKUP(A80,'body '!$A$3:$F$226,5)</f>
        <v>x</v>
      </c>
      <c r="I80" s="185">
        <f>VLOOKUP(A80,'body '!$A$3:$F$226,6)</f>
        <v>78</v>
      </c>
    </row>
    <row r="81" spans="1:9" ht="48">
      <c r="A81" s="190">
        <v>65</v>
      </c>
      <c r="B81" s="191" t="s">
        <v>192</v>
      </c>
      <c r="C81" s="192" t="s">
        <v>1412</v>
      </c>
      <c r="D81" s="193" t="s">
        <v>141</v>
      </c>
      <c r="E81" s="179">
        <f>VLOOKUP(A81,RN!$A$1:$J$248,5)</f>
        <v>9985710</v>
      </c>
      <c r="F81" s="185">
        <f>VLOOKUP(A81,'body '!$A$3:$F$226,3)</f>
        <v>83</v>
      </c>
      <c r="G81" s="185">
        <f>VLOOKUP(A81,'body '!$A$3:$F$226,4)</f>
        <v>72</v>
      </c>
      <c r="H81" s="185" t="str">
        <f>VLOOKUP(A81,'body '!$A$3:$F$226,5)</f>
        <v>x</v>
      </c>
      <c r="I81" s="185">
        <f>VLOOKUP(A81,'body '!$A$3:$F$226,6)</f>
        <v>77.5</v>
      </c>
    </row>
    <row r="82" spans="1:9" ht="24">
      <c r="A82" s="203">
        <v>154</v>
      </c>
      <c r="B82" s="191" t="s">
        <v>192</v>
      </c>
      <c r="C82" s="192" t="s">
        <v>644</v>
      </c>
      <c r="D82" s="193" t="s">
        <v>1817</v>
      </c>
      <c r="E82" s="179">
        <f>VLOOKUP(A82,RN!$A$1:$J$248,5)</f>
        <v>9483000</v>
      </c>
      <c r="F82" s="185">
        <f>VLOOKUP(A82,'body '!$A$3:$F$226,3)</f>
        <v>78</v>
      </c>
      <c r="G82" s="185">
        <f>VLOOKUP(A82,'body '!$A$3:$F$226,4)</f>
        <v>62</v>
      </c>
      <c r="H82" s="185">
        <f>VLOOKUP(A82,'body '!$A$3:$F$226,5)</f>
        <v>77</v>
      </c>
      <c r="I82" s="185">
        <f>VLOOKUP(A82,'body '!$A$3:$F$226,6)</f>
        <v>77.5</v>
      </c>
    </row>
    <row r="83" spans="1:9" ht="36">
      <c r="A83" s="190">
        <v>70</v>
      </c>
      <c r="B83" s="191" t="s">
        <v>192</v>
      </c>
      <c r="C83" s="192" t="s">
        <v>436</v>
      </c>
      <c r="D83" s="193" t="s">
        <v>1420</v>
      </c>
      <c r="E83" s="179">
        <f>VLOOKUP(A83,RN!$A$1:$J$248,5)</f>
        <v>1960025</v>
      </c>
      <c r="F83" s="185">
        <f>VLOOKUP(A83,'body '!$A$3:$F$226,3)</f>
        <v>66</v>
      </c>
      <c r="G83" s="185">
        <f>VLOOKUP(A83,'body '!$A$3:$F$226,4)</f>
        <v>88</v>
      </c>
      <c r="H83" s="185">
        <f>VLOOKUP(A83,'body '!$A$3:$F$226,5)</f>
        <v>58</v>
      </c>
      <c r="I83" s="185">
        <f>VLOOKUP(A83,'body '!$A$3:$F$226,6)</f>
        <v>77</v>
      </c>
    </row>
    <row r="84" spans="1:9" ht="24">
      <c r="A84" s="190">
        <v>237</v>
      </c>
      <c r="B84" s="191" t="s">
        <v>192</v>
      </c>
      <c r="C84" s="204" t="s">
        <v>1926</v>
      </c>
      <c r="D84" s="193" t="s">
        <v>888</v>
      </c>
      <c r="E84" s="179">
        <f>VLOOKUP(A84,RN!$A$1:$J$248,5)</f>
        <v>9917308</v>
      </c>
      <c r="F84" s="185">
        <f>VLOOKUP(A84,'body '!$A$3:$F$226,3)</f>
        <v>71</v>
      </c>
      <c r="G84" s="185">
        <f>VLOOKUP(A84,'body '!$A$3:$F$226,4)</f>
        <v>82</v>
      </c>
      <c r="H84" s="185" t="str">
        <f>VLOOKUP(A84,'body '!$A$3:$F$226,5)</f>
        <v>x</v>
      </c>
      <c r="I84" s="185">
        <f>VLOOKUP(A84,'body '!$A$3:$F$226,6)</f>
        <v>76.5</v>
      </c>
    </row>
    <row r="85" spans="1:9" ht="60">
      <c r="A85" s="190">
        <v>116</v>
      </c>
      <c r="B85" s="191" t="s">
        <v>192</v>
      </c>
      <c r="C85" s="192" t="s">
        <v>1559</v>
      </c>
      <c r="D85" s="193" t="s">
        <v>1630</v>
      </c>
      <c r="E85" s="179">
        <f>VLOOKUP(A85,RN!$A$1:$J$248,5)</f>
        <v>1453800</v>
      </c>
      <c r="F85" s="185">
        <f>VLOOKUP(A85,'body '!$A$3:$F$226,3)</f>
        <v>76</v>
      </c>
      <c r="G85" s="185">
        <f>VLOOKUP(A85,'body '!$A$3:$F$226,4)</f>
        <v>76</v>
      </c>
      <c r="H85" s="185" t="str">
        <f>VLOOKUP(A85,'body '!$A$3:$F$226,5)</f>
        <v>x</v>
      </c>
      <c r="I85" s="185">
        <f>VLOOKUP(A85,'body '!$A$3:$F$226,6)</f>
        <v>76</v>
      </c>
    </row>
    <row r="86" spans="1:9" ht="12">
      <c r="A86" s="190">
        <v>211</v>
      </c>
      <c r="B86" s="191" t="s">
        <v>192</v>
      </c>
      <c r="C86" s="192" t="s">
        <v>1873</v>
      </c>
      <c r="D86" s="193" t="s">
        <v>818</v>
      </c>
      <c r="E86" s="179">
        <f>VLOOKUP(A86,RN!$A$1:$J$248,5)</f>
        <v>9723106</v>
      </c>
      <c r="F86" s="185">
        <f>VLOOKUP(A86,'body '!$A$3:$F$226,3)</f>
        <v>78</v>
      </c>
      <c r="G86" s="185">
        <f>VLOOKUP(A86,'body '!$A$3:$F$226,4)</f>
        <v>74</v>
      </c>
      <c r="H86" s="185" t="str">
        <f>VLOOKUP(A86,'body '!$A$3:$F$226,5)</f>
        <v>x</v>
      </c>
      <c r="I86" s="185">
        <f>VLOOKUP(A86,'body '!$A$3:$F$226,6)</f>
        <v>76</v>
      </c>
    </row>
    <row r="87" spans="1:9" ht="36">
      <c r="A87" s="190">
        <v>160</v>
      </c>
      <c r="B87" s="191" t="s">
        <v>192</v>
      </c>
      <c r="C87" s="192" t="s">
        <v>667</v>
      </c>
      <c r="D87" s="193" t="s">
        <v>577</v>
      </c>
      <c r="E87" s="179">
        <f>VLOOKUP(A87,RN!$A$1:$J$248,5)</f>
        <v>7514550</v>
      </c>
      <c r="F87" s="185">
        <f>VLOOKUP(A87,'body '!$A$3:$F$226,3)</f>
        <v>83</v>
      </c>
      <c r="G87" s="185">
        <f>VLOOKUP(A87,'body '!$A$3:$F$226,4)</f>
        <v>68</v>
      </c>
      <c r="H87" s="185" t="str">
        <f>VLOOKUP(A87,'body '!$A$3:$F$226,5)</f>
        <v>x</v>
      </c>
      <c r="I87" s="185">
        <f>VLOOKUP(A87,'body '!$A$3:$F$226,6)</f>
        <v>75.5</v>
      </c>
    </row>
    <row r="88" spans="1:9" ht="48">
      <c r="A88" s="190">
        <v>39</v>
      </c>
      <c r="B88" s="191" t="s">
        <v>192</v>
      </c>
      <c r="C88" s="192" t="s">
        <v>1324</v>
      </c>
      <c r="D88" s="193" t="s">
        <v>64</v>
      </c>
      <c r="E88" s="179">
        <f>VLOOKUP(A88,RN!$A$1:$J$248,5)</f>
        <v>4540536</v>
      </c>
      <c r="F88" s="185">
        <f>VLOOKUP(A88,'body '!$A$3:$F$226,3)</f>
        <v>85</v>
      </c>
      <c r="G88" s="185">
        <f>VLOOKUP(A88,'body '!$A$3:$F$226,4)</f>
        <v>65</v>
      </c>
      <c r="H88" s="185" t="str">
        <f>VLOOKUP(A88,'body '!$A$3:$F$226,5)</f>
        <v>x</v>
      </c>
      <c r="I88" s="185">
        <f>VLOOKUP(A88,'body '!$A$3:$F$226,6)</f>
        <v>75</v>
      </c>
    </row>
    <row r="89" spans="1:9" ht="36">
      <c r="A89" s="190">
        <v>115</v>
      </c>
      <c r="B89" s="191" t="s">
        <v>192</v>
      </c>
      <c r="C89" s="192" t="s">
        <v>1556</v>
      </c>
      <c r="D89" s="193" t="s">
        <v>1627</v>
      </c>
      <c r="E89" s="179">
        <f>VLOOKUP(A89,RN!$A$1:$J$248,5)</f>
        <v>4463200</v>
      </c>
      <c r="F89" s="185">
        <f>VLOOKUP(A89,'body '!$A$3:$F$226,3)</f>
        <v>73</v>
      </c>
      <c r="G89" s="185">
        <f>VLOOKUP(A89,'body '!$A$3:$F$226,4)</f>
        <v>74</v>
      </c>
      <c r="H89" s="185" t="str">
        <f>VLOOKUP(A89,'body '!$A$3:$F$226,5)</f>
        <v>x</v>
      </c>
      <c r="I89" s="185">
        <f>VLOOKUP(A89,'body '!$A$3:$F$226,6)</f>
        <v>73.5</v>
      </c>
    </row>
    <row r="90" spans="1:9" ht="12">
      <c r="A90" s="190">
        <v>212</v>
      </c>
      <c r="B90" s="191" t="s">
        <v>192</v>
      </c>
      <c r="C90" s="192" t="s">
        <v>1874</v>
      </c>
      <c r="D90" s="193" t="s">
        <v>818</v>
      </c>
      <c r="E90" s="179">
        <f>VLOOKUP(A90,RN!$A$1:$J$248,5)</f>
        <v>3734710</v>
      </c>
      <c r="F90" s="185">
        <f>VLOOKUP(A90,'body '!$A$3:$F$226,3)</f>
        <v>81</v>
      </c>
      <c r="G90" s="185">
        <f>VLOOKUP(A90,'body '!$A$3:$F$226,4)</f>
        <v>66</v>
      </c>
      <c r="H90" s="185" t="str">
        <f>VLOOKUP(A90,'body '!$A$3:$F$226,5)</f>
        <v>x</v>
      </c>
      <c r="I90" s="185">
        <f>VLOOKUP(A90,'body '!$A$3:$F$226,6)</f>
        <v>73.5</v>
      </c>
    </row>
    <row r="91" spans="1:9" ht="36">
      <c r="A91" s="190">
        <v>91</v>
      </c>
      <c r="B91" s="191" t="s">
        <v>192</v>
      </c>
      <c r="C91" s="192" t="s">
        <v>509</v>
      </c>
      <c r="D91" s="193" t="s">
        <v>1483</v>
      </c>
      <c r="E91" s="179">
        <f>VLOOKUP(A91,RN!$A$1:$J$248,5)</f>
        <v>1167800</v>
      </c>
      <c r="F91" s="185">
        <f>VLOOKUP(A91,'body '!$A$3:$F$226,3)</f>
        <v>81</v>
      </c>
      <c r="G91" s="185">
        <f>VLOOKUP(A91,'body '!$A$3:$F$226,4)</f>
        <v>65</v>
      </c>
      <c r="H91" s="185" t="str">
        <f>VLOOKUP(A91,'body '!$A$3:$F$226,5)</f>
        <v>x</v>
      </c>
      <c r="I91" s="185">
        <f>VLOOKUP(A91,'body '!$A$3:$F$226,6)</f>
        <v>73</v>
      </c>
    </row>
    <row r="92" spans="1:9" ht="36">
      <c r="A92" s="190">
        <v>73</v>
      </c>
      <c r="B92" s="191" t="s">
        <v>192</v>
      </c>
      <c r="C92" s="192" t="s">
        <v>448</v>
      </c>
      <c r="D92" s="193" t="s">
        <v>1430</v>
      </c>
      <c r="E92" s="179">
        <f>VLOOKUP(A92,RN!$A$1:$J$248,5)</f>
        <v>9979228</v>
      </c>
      <c r="F92" s="185">
        <f>VLOOKUP(A92,'body '!$A$3:$F$226,3)</f>
        <v>44</v>
      </c>
      <c r="G92" s="185">
        <f>VLOOKUP(A92,'body '!$A$3:$F$226,4)</f>
        <v>70</v>
      </c>
      <c r="H92" s="185">
        <f>VLOOKUP(A92,'body '!$A$3:$F$226,5)</f>
        <v>75</v>
      </c>
      <c r="I92" s="185">
        <f>VLOOKUP(A92,'body '!$A$3:$F$226,6)</f>
        <v>72.5</v>
      </c>
    </row>
    <row r="93" spans="1:9" ht="24">
      <c r="A93" s="190">
        <v>181</v>
      </c>
      <c r="B93" s="201" t="s">
        <v>192</v>
      </c>
      <c r="C93" s="192" t="s">
        <v>703</v>
      </c>
      <c r="D93" s="193" t="s">
        <v>2077</v>
      </c>
      <c r="E93" s="179">
        <f>VLOOKUP(A93,RN!$A$1:$J$248,5)</f>
        <v>1971900</v>
      </c>
      <c r="F93" s="185">
        <f>VLOOKUP(A93,'body '!$A$3:$F$226,3)</f>
        <v>64</v>
      </c>
      <c r="G93" s="185">
        <f>VLOOKUP(A93,'body '!$A$3:$F$226,4)</f>
        <v>71</v>
      </c>
      <c r="H93" s="185">
        <f>VLOOKUP(A93,'body '!$A$3:$F$226,5)</f>
        <v>74</v>
      </c>
      <c r="I93" s="185">
        <f>VLOOKUP(A93,'body '!$A$3:$F$226,6)</f>
        <v>72.5</v>
      </c>
    </row>
    <row r="94" spans="1:9" ht="24">
      <c r="A94" s="190">
        <v>102</v>
      </c>
      <c r="B94" s="191" t="s">
        <v>192</v>
      </c>
      <c r="C94" s="192" t="s">
        <v>549</v>
      </c>
      <c r="D94" s="193" t="s">
        <v>1687</v>
      </c>
      <c r="E94" s="179">
        <f>VLOOKUP(A94,RN!$A$1:$J$248,5)</f>
        <v>3565000</v>
      </c>
      <c r="F94" s="185">
        <f>VLOOKUP(A94,'body '!$A$3:$F$226,3)</f>
        <v>76</v>
      </c>
      <c r="G94" s="185">
        <f>VLOOKUP(A94,'body '!$A$3:$F$226,4)</f>
        <v>67</v>
      </c>
      <c r="H94" s="185" t="str">
        <f>VLOOKUP(A94,'body '!$A$3:$F$226,5)</f>
        <v>x</v>
      </c>
      <c r="I94" s="185">
        <f>VLOOKUP(A94,'body '!$A$3:$F$226,6)</f>
        <v>71.5</v>
      </c>
    </row>
    <row r="95" spans="1:9" ht="36">
      <c r="A95" s="202" t="s">
        <v>1766</v>
      </c>
      <c r="B95" s="191" t="s">
        <v>192</v>
      </c>
      <c r="C95" s="112" t="s">
        <v>1493</v>
      </c>
      <c r="D95" s="115" t="s">
        <v>1769</v>
      </c>
      <c r="E95" s="179">
        <f>VLOOKUP(A95,RN!$A$1:$J$248,5)</f>
        <v>4888544</v>
      </c>
      <c r="F95" s="185">
        <v>67</v>
      </c>
      <c r="G95" s="185">
        <v>83</v>
      </c>
      <c r="H95" s="185">
        <f>VLOOKUP(A95,'body '!$A$3:$F$226,5)</f>
        <v>43</v>
      </c>
      <c r="I95" s="185">
        <v>75</v>
      </c>
    </row>
    <row r="96" spans="1:9" ht="36">
      <c r="A96" s="190">
        <v>204</v>
      </c>
      <c r="B96" s="191" t="s">
        <v>192</v>
      </c>
      <c r="C96" s="192" t="s">
        <v>1856</v>
      </c>
      <c r="D96" s="193" t="s">
        <v>800</v>
      </c>
      <c r="E96" s="179">
        <f>VLOOKUP(A96,RN!$A$1:$J$248,5)</f>
        <v>3198200</v>
      </c>
      <c r="F96" s="185">
        <f>VLOOKUP(A96,'body '!$A$3:$F$226,3)</f>
        <v>67</v>
      </c>
      <c r="G96" s="185">
        <f>VLOOKUP(A96,'body '!$A$3:$F$226,4)</f>
        <v>76</v>
      </c>
      <c r="H96" s="185" t="str">
        <f>VLOOKUP(A96,'body '!$A$3:$F$226,5)</f>
        <v>x</v>
      </c>
      <c r="I96" s="185">
        <f>VLOOKUP(A96,'body '!$A$3:$F$226,6)</f>
        <v>71.5</v>
      </c>
    </row>
    <row r="97" spans="1:9" ht="24">
      <c r="A97" s="190">
        <v>106</v>
      </c>
      <c r="B97" s="191" t="s">
        <v>192</v>
      </c>
      <c r="C97" s="192" t="s">
        <v>561</v>
      </c>
      <c r="D97" s="193" t="s">
        <v>1696</v>
      </c>
      <c r="E97" s="179">
        <f>VLOOKUP(A97,RN!$A$1:$J$248,5)</f>
        <v>2331286</v>
      </c>
      <c r="F97" s="185">
        <f>VLOOKUP(A97,'body '!$A$3:$F$226,3)</f>
        <v>67</v>
      </c>
      <c r="G97" s="185">
        <f>VLOOKUP(A97,'body '!$A$3:$F$226,4)</f>
        <v>75</v>
      </c>
      <c r="H97" s="185" t="str">
        <f>VLOOKUP(A97,'body '!$A$3:$F$226,5)</f>
        <v>x</v>
      </c>
      <c r="I97" s="185">
        <f>VLOOKUP(A97,'body '!$A$3:$F$226,6)</f>
        <v>71</v>
      </c>
    </row>
    <row r="98" spans="1:9" ht="12">
      <c r="A98" s="190">
        <v>225</v>
      </c>
      <c r="B98" s="191" t="s">
        <v>192</v>
      </c>
      <c r="C98" s="192" t="s">
        <v>1903</v>
      </c>
      <c r="D98" s="193" t="s">
        <v>856</v>
      </c>
      <c r="E98" s="179">
        <f>VLOOKUP(A98,RN!$A$1:$J$248,5)</f>
        <v>558878</v>
      </c>
      <c r="F98" s="185">
        <f>VLOOKUP(A98,'body '!$A$3:$F$226,3)</f>
        <v>76</v>
      </c>
      <c r="G98" s="185">
        <f>VLOOKUP(A98,'body '!$A$3:$F$226,4)</f>
        <v>66</v>
      </c>
      <c r="H98" s="185" t="str">
        <f>VLOOKUP(A98,'body '!$A$3:$F$226,5)</f>
        <v>x</v>
      </c>
      <c r="I98" s="185">
        <f>VLOOKUP(A98,'body '!$A$3:$F$226,6)</f>
        <v>71</v>
      </c>
    </row>
    <row r="99" spans="1:9" ht="36">
      <c r="A99" s="190">
        <v>88</v>
      </c>
      <c r="B99" s="201" t="s">
        <v>192</v>
      </c>
      <c r="C99" s="192" t="s">
        <v>499</v>
      </c>
      <c r="D99" s="193" t="s">
        <v>1474</v>
      </c>
      <c r="E99" s="179">
        <f>VLOOKUP(A99,RN!$A$1:$J$248,5)</f>
        <v>2637250</v>
      </c>
      <c r="F99" s="185">
        <f>VLOOKUP(A99,'body '!$A$3:$F$226,3)</f>
        <v>69</v>
      </c>
      <c r="G99" s="185">
        <f>VLOOKUP(A99,'body '!$A$3:$F$226,4)</f>
        <v>71</v>
      </c>
      <c r="H99" s="185" t="str">
        <f>VLOOKUP(A99,'body '!$A$3:$F$226,5)</f>
        <v>x</v>
      </c>
      <c r="I99" s="185">
        <f>VLOOKUP(A99,'body '!$A$3:$F$226,6)</f>
        <v>70</v>
      </c>
    </row>
    <row r="100" spans="1:9" ht="24">
      <c r="A100" s="190">
        <v>58</v>
      </c>
      <c r="B100" s="191" t="s">
        <v>192</v>
      </c>
      <c r="C100" s="192" t="s">
        <v>1388</v>
      </c>
      <c r="D100" s="193" t="s">
        <v>121</v>
      </c>
      <c r="E100" s="179">
        <f>VLOOKUP(A100,RN!$A$1:$J$248,5)</f>
        <v>9603500</v>
      </c>
      <c r="F100" s="185">
        <f>VLOOKUP(A100,'body '!$A$3:$F$226,3)</f>
        <v>66</v>
      </c>
      <c r="G100" s="185">
        <f>VLOOKUP(A100,'body '!$A$3:$F$226,4)</f>
        <v>37</v>
      </c>
      <c r="H100" s="185">
        <f>VLOOKUP(A100,'body '!$A$3:$F$226,5)</f>
        <v>73</v>
      </c>
      <c r="I100" s="185">
        <f>VLOOKUP(A100,'body '!$A$3:$F$226,6)</f>
        <v>69.5</v>
      </c>
    </row>
    <row r="101" spans="1:9" ht="12">
      <c r="A101" s="190">
        <v>68</v>
      </c>
      <c r="B101" s="191" t="s">
        <v>192</v>
      </c>
      <c r="C101" s="192" t="s">
        <v>431</v>
      </c>
      <c r="D101" s="193" t="s">
        <v>150</v>
      </c>
      <c r="E101" s="179">
        <f>VLOOKUP(A101,RN!$A$1:$J$248,5)</f>
        <v>9266800</v>
      </c>
      <c r="F101" s="185">
        <f>VLOOKUP(A101,'body '!$A$3:$F$226,3)</f>
        <v>68</v>
      </c>
      <c r="G101" s="185">
        <f>VLOOKUP(A101,'body '!$A$3:$F$226,4)</f>
        <v>71</v>
      </c>
      <c r="H101" s="185" t="str">
        <f>VLOOKUP(A101,'body '!$A$3:$F$226,5)</f>
        <v>x</v>
      </c>
      <c r="I101" s="185">
        <f>VLOOKUP(A101,'body '!$A$3:$F$226,6)</f>
        <v>69.5</v>
      </c>
    </row>
    <row r="102" spans="1:9" ht="24">
      <c r="A102" s="190">
        <v>246</v>
      </c>
      <c r="B102" s="191" t="s">
        <v>192</v>
      </c>
      <c r="C102" s="192" t="s">
        <v>938</v>
      </c>
      <c r="D102" s="193" t="s">
        <v>913</v>
      </c>
      <c r="E102" s="179">
        <f>VLOOKUP(A102,RN!$A$1:$J$248,5)</f>
        <v>6068000</v>
      </c>
      <c r="F102" s="185">
        <f>VLOOKUP(A102,'body '!$A$3:$F$226,3)</f>
        <v>68</v>
      </c>
      <c r="G102" s="185">
        <f>VLOOKUP(A102,'body '!$A$3:$F$226,4)</f>
        <v>63</v>
      </c>
      <c r="H102" s="185">
        <f>VLOOKUP(A102,'body '!$A$3:$F$226,5)</f>
        <v>70</v>
      </c>
      <c r="I102" s="185">
        <f>VLOOKUP(A102,'body '!$A$3:$F$226,6)</f>
        <v>69</v>
      </c>
    </row>
    <row r="103" spans="1:9" ht="24">
      <c r="A103" s="190">
        <v>79</v>
      </c>
      <c r="B103" s="191" t="s">
        <v>192</v>
      </c>
      <c r="C103" s="192" t="s">
        <v>471</v>
      </c>
      <c r="D103" s="193" t="s">
        <v>1448</v>
      </c>
      <c r="E103" s="179">
        <f>VLOOKUP(A103,RN!$A$1:$J$248,5)</f>
        <v>2051388</v>
      </c>
      <c r="F103" s="185">
        <f>VLOOKUP(A103,'body '!$A$3:$F$226,3)</f>
        <v>60</v>
      </c>
      <c r="G103" s="185">
        <f>VLOOKUP(A103,'body '!$A$3:$F$226,4)</f>
        <v>65</v>
      </c>
      <c r="H103" s="185">
        <f>VLOOKUP(A103,'body '!$A$3:$F$226,5)</f>
        <v>71</v>
      </c>
      <c r="I103" s="185">
        <f>VLOOKUP(A103,'body '!$A$3:$F$226,6)</f>
        <v>68</v>
      </c>
    </row>
    <row r="104" spans="1:9" ht="24">
      <c r="A104" s="190">
        <v>174</v>
      </c>
      <c r="B104" s="191" t="s">
        <v>192</v>
      </c>
      <c r="C104" s="192" t="s">
        <v>681</v>
      </c>
      <c r="D104" s="193" t="s">
        <v>2056</v>
      </c>
      <c r="E104" s="179">
        <f>VLOOKUP(A104,RN!$A$1:$J$248,5)</f>
        <v>1903000</v>
      </c>
      <c r="F104" s="185">
        <f>VLOOKUP(A104,'body '!$A$3:$F$226,3)</f>
        <v>68</v>
      </c>
      <c r="G104" s="185">
        <f>VLOOKUP(A104,'body '!$A$3:$F$226,4)</f>
        <v>56</v>
      </c>
      <c r="H104" s="185" t="str">
        <f>VLOOKUP(A104,'body '!$A$3:$F$226,5)</f>
        <v>66 N</v>
      </c>
      <c r="I104" s="185">
        <f>VLOOKUP(A104,'body '!$A$3:$F$226,6)</f>
        <v>61</v>
      </c>
    </row>
    <row r="105" spans="1:9" ht="60">
      <c r="A105" s="190">
        <v>82</v>
      </c>
      <c r="B105" s="191" t="s">
        <v>192</v>
      </c>
      <c r="C105" s="192" t="s">
        <v>480</v>
      </c>
      <c r="D105" s="193" t="s">
        <v>1</v>
      </c>
      <c r="E105" s="179">
        <f>VLOOKUP(A105,RN!$A$1:$J$248,5)</f>
        <v>5040500</v>
      </c>
      <c r="F105" s="185">
        <f>VLOOKUP(A105,'body '!$A$3:$F$226,3)</f>
        <v>45</v>
      </c>
      <c r="G105" s="185" t="str">
        <f>VLOOKUP(A105,'body '!$A$3:$F$226,4)</f>
        <v>74 N</v>
      </c>
      <c r="H105" s="185" t="str">
        <f>VLOOKUP(A105,'body '!$A$3:$F$226,5)</f>
        <v>x</v>
      </c>
      <c r="I105" s="185">
        <f>VLOOKUP(A105,'body '!$A$3:$F$226,6)</f>
        <v>59.5</v>
      </c>
    </row>
    <row r="106" spans="1:9" ht="24">
      <c r="A106" s="190">
        <v>209</v>
      </c>
      <c r="B106" s="191" t="s">
        <v>192</v>
      </c>
      <c r="C106" s="192" t="s">
        <v>1869</v>
      </c>
      <c r="D106" s="193" t="s">
        <v>815</v>
      </c>
      <c r="E106" s="179">
        <f>VLOOKUP(A106,RN!$A$1:$J$248,5)</f>
        <v>3538000</v>
      </c>
      <c r="F106" s="185">
        <f>VLOOKUP(A106,'body '!$A$3:$F$226,3)</f>
        <v>77</v>
      </c>
      <c r="G106" s="185">
        <f>VLOOKUP(A106,'body '!$A$3:$F$226,4)</f>
        <v>51</v>
      </c>
      <c r="H106" s="185">
        <f>VLOOKUP(A106,'body '!$A$3:$F$226,5)</f>
        <v>62</v>
      </c>
      <c r="I106" s="185">
        <f>VLOOKUP(A106,'body '!$A$3:$F$226,6)</f>
        <v>56.5</v>
      </c>
    </row>
    <row r="107" spans="1:9" ht="24">
      <c r="A107" s="190">
        <v>10</v>
      </c>
      <c r="B107" s="191" t="s">
        <v>192</v>
      </c>
      <c r="C107" s="192" t="s">
        <v>193</v>
      </c>
      <c r="D107" s="193" t="s">
        <v>1282</v>
      </c>
      <c r="E107" s="179">
        <f>VLOOKUP(A107,RN!$A$1:$J$248,5)</f>
        <v>1841932</v>
      </c>
      <c r="F107" s="185">
        <f>VLOOKUP(A107,'body '!$A$3:$F$226,3)</f>
        <v>44</v>
      </c>
      <c r="G107" s="185">
        <f>VLOOKUP(A107,'body '!$A$3:$F$226,4)</f>
        <v>62</v>
      </c>
      <c r="H107" s="185" t="str">
        <f>VLOOKUP(A107,'body '!$A$3:$F$226,5)</f>
        <v>x</v>
      </c>
      <c r="I107" s="185">
        <f>VLOOKUP(A107,'body '!$A$3:$F$226,6)</f>
        <v>53</v>
      </c>
    </row>
    <row r="108" spans="1:9" ht="24">
      <c r="A108" s="190">
        <v>161</v>
      </c>
      <c r="B108" s="191" t="s">
        <v>192</v>
      </c>
      <c r="C108" s="192" t="s">
        <v>669</v>
      </c>
      <c r="D108" s="193" t="s">
        <v>580</v>
      </c>
      <c r="E108" s="179">
        <f>VLOOKUP(A108,RN!$A$1:$J$248,5)</f>
        <v>7834625</v>
      </c>
      <c r="F108" s="185">
        <f>VLOOKUP(A108,'body '!$A$3:$F$226,3)</f>
        <v>50</v>
      </c>
      <c r="G108" s="185">
        <f>VLOOKUP(A108,'body '!$A$3:$F$226,4)</f>
        <v>56</v>
      </c>
      <c r="H108" s="185" t="str">
        <f>VLOOKUP(A108,'body '!$A$3:$F$226,5)</f>
        <v>x</v>
      </c>
      <c r="I108" s="185">
        <f>VLOOKUP(A108,'body '!$A$3:$F$226,6)</f>
        <v>53</v>
      </c>
    </row>
    <row r="109" spans="1:9" ht="36">
      <c r="A109" s="190">
        <v>152</v>
      </c>
      <c r="B109" s="191" t="s">
        <v>192</v>
      </c>
      <c r="C109" s="192" t="s">
        <v>638</v>
      </c>
      <c r="D109" s="193" t="s">
        <v>1811</v>
      </c>
      <c r="E109" s="179">
        <f>VLOOKUP(A109,RN!$A$1:$J$248,5)</f>
        <v>2677750</v>
      </c>
      <c r="F109" s="185">
        <f>VLOOKUP(A109,'body '!$A$3:$F$226,3)</f>
        <v>64</v>
      </c>
      <c r="G109" s="185">
        <f>VLOOKUP(A109,'body '!$A$3:$F$226,4)</f>
        <v>41</v>
      </c>
      <c r="H109" s="185" t="str">
        <f>VLOOKUP(A109,'body '!$A$3:$F$226,5)</f>
        <v>x</v>
      </c>
      <c r="I109" s="185">
        <f>VLOOKUP(A109,'body '!$A$3:$F$226,6)</f>
        <v>52.5</v>
      </c>
    </row>
    <row r="110" spans="1:9" ht="48">
      <c r="A110" s="190">
        <v>26</v>
      </c>
      <c r="B110" s="191" t="s">
        <v>192</v>
      </c>
      <c r="C110" s="192" t="s">
        <v>257</v>
      </c>
      <c r="D110" s="193" t="s">
        <v>22</v>
      </c>
      <c r="E110" s="179">
        <f>VLOOKUP(A110,RN!$A$1:$J$248,5)</f>
        <v>2677750</v>
      </c>
      <c r="F110" s="185">
        <f>VLOOKUP(A110,'body '!$A$3:$F$226,3)</f>
        <v>70</v>
      </c>
      <c r="G110" s="185">
        <f>VLOOKUP(A110,'body '!$A$3:$F$226,4)</f>
        <v>47</v>
      </c>
      <c r="H110" s="185">
        <f>VLOOKUP(A110,'body '!$A$3:$F$226,5)</f>
        <v>57</v>
      </c>
      <c r="I110" s="185">
        <f>VLOOKUP(A110,'body '!$A$3:$F$226,6)</f>
        <v>52</v>
      </c>
    </row>
    <row r="111" spans="1:9" ht="48">
      <c r="A111" s="190">
        <v>167</v>
      </c>
      <c r="B111" s="191" t="s">
        <v>192</v>
      </c>
      <c r="C111" s="192" t="s">
        <v>1724</v>
      </c>
      <c r="D111" s="193" t="s">
        <v>90</v>
      </c>
      <c r="E111" s="179">
        <f>VLOOKUP(A111,RN!$A$1:$J$248,5)</f>
        <v>2900000</v>
      </c>
      <c r="F111" s="185">
        <f>VLOOKUP(A111,'body '!$A$3:$F$226,3)</f>
        <v>40</v>
      </c>
      <c r="G111" s="185">
        <f>VLOOKUP(A111,'body '!$A$3:$F$226,4)</f>
        <v>78</v>
      </c>
      <c r="H111" s="185">
        <f>VLOOKUP(A111,'body '!$A$3:$F$226,5)</f>
        <v>62</v>
      </c>
      <c r="I111" s="185">
        <f>VLOOKUP(A111,'body '!$A$3:$F$226,6)</f>
        <v>51</v>
      </c>
    </row>
    <row r="112" spans="1:9" ht="60">
      <c r="A112" s="190">
        <v>94</v>
      </c>
      <c r="B112" s="191" t="s">
        <v>192</v>
      </c>
      <c r="C112" s="192" t="s">
        <v>519</v>
      </c>
      <c r="D112" s="193" t="s">
        <v>407</v>
      </c>
      <c r="E112" s="179">
        <f>VLOOKUP(A112,RN!$A$1:$J$248,5)</f>
        <v>1068300</v>
      </c>
      <c r="F112" s="185">
        <f>VLOOKUP(A112,'body '!$A$3:$F$226,3)</f>
        <v>45</v>
      </c>
      <c r="G112" s="185">
        <f>VLOOKUP(A112,'body '!$A$3:$F$226,4)</f>
        <v>81</v>
      </c>
      <c r="H112" s="185">
        <f>VLOOKUP(A112,'body '!$A$3:$F$226,5)</f>
        <v>55</v>
      </c>
      <c r="I112" s="185">
        <f>VLOOKUP(A112,'body '!$A$3:$F$226,6)</f>
        <v>50</v>
      </c>
    </row>
    <row r="113" spans="1:9" ht="36">
      <c r="A113" s="190">
        <v>135</v>
      </c>
      <c r="B113" s="191" t="s">
        <v>192</v>
      </c>
      <c r="C113" s="192" t="s">
        <v>1616</v>
      </c>
      <c r="D113" s="193" t="s">
        <v>1759</v>
      </c>
      <c r="E113" s="179">
        <f>VLOOKUP(A113,RN!$A$1:$J$248,5)</f>
        <v>2712250</v>
      </c>
      <c r="F113" s="185">
        <f>VLOOKUP(A113,'body '!$A$3:$F$226,3)</f>
        <v>47</v>
      </c>
      <c r="G113" s="185">
        <f>VLOOKUP(A113,'body '!$A$3:$F$226,4)</f>
        <v>75</v>
      </c>
      <c r="H113" s="185">
        <f>VLOOKUP(A113,'body '!$A$3:$F$226,5)</f>
        <v>16</v>
      </c>
      <c r="I113" s="185">
        <f>VLOOKUP(A113,'body '!$A$3:$F$226,6)</f>
        <v>31.5</v>
      </c>
    </row>
    <row r="114" spans="1:9" ht="48">
      <c r="A114" s="190">
        <v>139</v>
      </c>
      <c r="B114" s="191" t="s">
        <v>192</v>
      </c>
      <c r="C114" s="192" t="s">
        <v>969</v>
      </c>
      <c r="D114" s="115" t="s">
        <v>1772</v>
      </c>
      <c r="E114" s="179">
        <v>2296250</v>
      </c>
      <c r="F114" s="185">
        <v>56</v>
      </c>
      <c r="G114" s="185">
        <v>69</v>
      </c>
      <c r="H114" s="185">
        <v>34</v>
      </c>
      <c r="I114" s="185">
        <v>45</v>
      </c>
    </row>
    <row r="115" spans="1:9" ht="36">
      <c r="A115" s="190">
        <v>220</v>
      </c>
      <c r="B115" s="191" t="s">
        <v>169</v>
      </c>
      <c r="C115" s="192" t="s">
        <v>1890</v>
      </c>
      <c r="D115" s="193" t="s">
        <v>842</v>
      </c>
      <c r="E115" s="179">
        <f>VLOOKUP(A115,RN!$A$1:$J$248,5)</f>
        <v>9547806</v>
      </c>
      <c r="F115" s="185">
        <f>VLOOKUP(A115,'body '!$A$3:$F$226,3)</f>
        <v>91</v>
      </c>
      <c r="G115" s="185">
        <f>VLOOKUP(A115,'body '!$A$3:$F$226,4)</f>
        <v>94</v>
      </c>
      <c r="H115" s="185" t="str">
        <f>VLOOKUP(A115,'body '!$A$3:$F$226,5)</f>
        <v>x</v>
      </c>
      <c r="I115" s="185">
        <f>VLOOKUP(A115,'body '!$A$3:$F$226,6)</f>
        <v>92.5</v>
      </c>
    </row>
    <row r="116" spans="1:9" ht="36">
      <c r="A116" s="190" t="s">
        <v>952</v>
      </c>
      <c r="B116" s="201" t="s">
        <v>169</v>
      </c>
      <c r="C116" s="204" t="s">
        <v>1349</v>
      </c>
      <c r="D116" s="193" t="s">
        <v>84</v>
      </c>
      <c r="E116" s="179">
        <v>8354800</v>
      </c>
      <c r="F116" s="185">
        <v>73</v>
      </c>
      <c r="G116" s="185">
        <v>89</v>
      </c>
      <c r="H116" s="185" t="s">
        <v>1017</v>
      </c>
      <c r="I116" s="185">
        <v>81</v>
      </c>
    </row>
    <row r="117" spans="1:9" ht="36">
      <c r="A117" s="190" t="s">
        <v>91</v>
      </c>
      <c r="B117" s="191" t="s">
        <v>169</v>
      </c>
      <c r="C117" s="192" t="s">
        <v>1359</v>
      </c>
      <c r="D117" s="193" t="s">
        <v>94</v>
      </c>
      <c r="E117" s="179">
        <v>2285628</v>
      </c>
      <c r="F117" s="185">
        <v>50</v>
      </c>
      <c r="G117" s="185">
        <v>79</v>
      </c>
      <c r="H117" s="185">
        <v>58</v>
      </c>
      <c r="I117" s="185">
        <v>54</v>
      </c>
    </row>
    <row r="118" spans="1:9" ht="36">
      <c r="A118" s="190">
        <v>13</v>
      </c>
      <c r="B118" s="191" t="s">
        <v>169</v>
      </c>
      <c r="C118" s="192" t="s">
        <v>205</v>
      </c>
      <c r="D118" s="193" t="s">
        <v>1291</v>
      </c>
      <c r="E118" s="179">
        <f>VLOOKUP(A118,RN!$A$1:$J$248,5)</f>
        <v>4445000</v>
      </c>
      <c r="F118" s="185">
        <f>VLOOKUP(A118,'body '!$A$3:$F$226,3)</f>
        <v>94</v>
      </c>
      <c r="G118" s="185">
        <f>VLOOKUP(A118,'body '!$A$3:$F$226,4)</f>
        <v>88</v>
      </c>
      <c r="H118" s="185" t="str">
        <f>VLOOKUP(A118,'body '!$A$3:$F$226,5)</f>
        <v>x</v>
      </c>
      <c r="I118" s="185">
        <f>VLOOKUP(A118,'body '!$A$3:$F$226,6)</f>
        <v>91</v>
      </c>
    </row>
    <row r="119" spans="1:9" ht="36">
      <c r="A119" s="190">
        <v>4</v>
      </c>
      <c r="B119" s="191" t="s">
        <v>169</v>
      </c>
      <c r="C119" s="192" t="s">
        <v>170</v>
      </c>
      <c r="D119" s="193" t="s">
        <v>1264</v>
      </c>
      <c r="E119" s="179">
        <f>VLOOKUP(A119,RN!$A$1:$J$248,5)</f>
        <v>2327260</v>
      </c>
      <c r="F119" s="185">
        <f>VLOOKUP(A119,'body '!$A$3:$F$226,3)</f>
        <v>92</v>
      </c>
      <c r="G119" s="185">
        <f>VLOOKUP(A119,'body '!$A$3:$F$226,4)</f>
        <v>87</v>
      </c>
      <c r="H119" s="185" t="str">
        <f>VLOOKUP(A119,'body '!$A$3:$F$226,5)</f>
        <v>x</v>
      </c>
      <c r="I119" s="185">
        <f>VLOOKUP(A119,'body '!$A$3:$F$226,6)</f>
        <v>89.5</v>
      </c>
    </row>
    <row r="120" spans="1:9" ht="48">
      <c r="A120" s="190">
        <v>63</v>
      </c>
      <c r="B120" s="191" t="s">
        <v>169</v>
      </c>
      <c r="C120" s="192" t="s">
        <v>1407</v>
      </c>
      <c r="D120" s="193" t="s">
        <v>136</v>
      </c>
      <c r="E120" s="179">
        <f>VLOOKUP(A120,RN!$A$1:$J$248,5)</f>
        <v>838722</v>
      </c>
      <c r="F120" s="185">
        <f>VLOOKUP(A120,'body '!$A$3:$F$226,3)</f>
        <v>85</v>
      </c>
      <c r="G120" s="185">
        <f>VLOOKUP(A120,'body '!$A$3:$F$226,4)</f>
        <v>94</v>
      </c>
      <c r="H120" s="185" t="str">
        <f>VLOOKUP(A120,'body '!$A$3:$F$226,5)</f>
        <v>x</v>
      </c>
      <c r="I120" s="185">
        <f>VLOOKUP(A120,'body '!$A$3:$F$226,6)</f>
        <v>89.5</v>
      </c>
    </row>
    <row r="121" spans="1:9" ht="24">
      <c r="A121" s="190">
        <v>166</v>
      </c>
      <c r="B121" s="191" t="s">
        <v>169</v>
      </c>
      <c r="C121" s="192" t="s">
        <v>1723</v>
      </c>
      <c r="D121" s="193" t="s">
        <v>2034</v>
      </c>
      <c r="E121" s="179">
        <f>VLOOKUP(A121,RN!$A$1:$J$248,5)</f>
        <v>1451000</v>
      </c>
      <c r="F121" s="185">
        <f>VLOOKUP(A121,'body '!$A$3:$F$226,3)</f>
        <v>96</v>
      </c>
      <c r="G121" s="185">
        <f>VLOOKUP(A121,'body '!$A$3:$F$226,4)</f>
        <v>81</v>
      </c>
      <c r="H121" s="185" t="str">
        <f>VLOOKUP(A121,'body '!$A$3:$F$226,5)</f>
        <v>x</v>
      </c>
      <c r="I121" s="185">
        <f>VLOOKUP(A121,'body '!$A$3:$F$226,6)</f>
        <v>88.5</v>
      </c>
    </row>
    <row r="122" spans="1:9" ht="36">
      <c r="A122" s="190">
        <v>130</v>
      </c>
      <c r="B122" s="191" t="s">
        <v>169</v>
      </c>
      <c r="C122" s="192" t="s">
        <v>1598</v>
      </c>
      <c r="D122" s="193" t="s">
        <v>1742</v>
      </c>
      <c r="E122" s="179">
        <f>VLOOKUP(A122,RN!$A$1:$J$248,5)</f>
        <v>6849900</v>
      </c>
      <c r="F122" s="185">
        <f>VLOOKUP(A122,'body '!$A$3:$F$226,3)</f>
        <v>85</v>
      </c>
      <c r="G122" s="185">
        <f>VLOOKUP(A122,'body '!$A$3:$F$226,4)</f>
        <v>90</v>
      </c>
      <c r="H122" s="185" t="str">
        <f>VLOOKUP(A122,'body '!$A$3:$F$226,5)</f>
        <v>x</v>
      </c>
      <c r="I122" s="185">
        <f>VLOOKUP(A122,'body '!$A$3:$F$226,6)</f>
        <v>87.5</v>
      </c>
    </row>
    <row r="123" spans="1:9" ht="24">
      <c r="A123" s="190">
        <v>28</v>
      </c>
      <c r="B123" s="191" t="s">
        <v>169</v>
      </c>
      <c r="C123" s="192" t="s">
        <v>265</v>
      </c>
      <c r="D123" s="193" t="s">
        <v>30</v>
      </c>
      <c r="E123" s="179">
        <f>VLOOKUP(A123,RN!$A$1:$J$248,5)</f>
        <v>5972520</v>
      </c>
      <c r="F123" s="185">
        <f>VLOOKUP(A123,'body '!$A$3:$F$226,3)</f>
        <v>90</v>
      </c>
      <c r="G123" s="185">
        <f>VLOOKUP(A123,'body '!$A$3:$F$226,4)</f>
        <v>83</v>
      </c>
      <c r="H123" s="185" t="str">
        <f>VLOOKUP(A123,'body '!$A$3:$F$226,5)</f>
        <v>x</v>
      </c>
      <c r="I123" s="185">
        <f>VLOOKUP(A123,'body '!$A$3:$F$226,6)</f>
        <v>86.5</v>
      </c>
    </row>
    <row r="124" spans="1:9" ht="36">
      <c r="A124" s="190">
        <v>62</v>
      </c>
      <c r="B124" s="191" t="s">
        <v>169</v>
      </c>
      <c r="C124" s="192" t="s">
        <v>1403</v>
      </c>
      <c r="D124" s="193" t="s">
        <v>133</v>
      </c>
      <c r="E124" s="179">
        <f>VLOOKUP(A124,RN!$A$1:$J$248,5)</f>
        <v>6386750</v>
      </c>
      <c r="F124" s="185">
        <f>VLOOKUP(A124,'body '!$A$3:$F$226,3)</f>
        <v>76</v>
      </c>
      <c r="G124" s="185">
        <f>VLOOKUP(A124,'body '!$A$3:$F$226,4)</f>
        <v>97</v>
      </c>
      <c r="H124" s="185">
        <f>VLOOKUP(A124,'body '!$A$3:$F$226,5)</f>
        <v>57</v>
      </c>
      <c r="I124" s="185">
        <f>VLOOKUP(A124,'body '!$A$3:$F$226,6)</f>
        <v>86.5</v>
      </c>
    </row>
    <row r="125" spans="1:9" ht="36">
      <c r="A125" s="190">
        <v>169</v>
      </c>
      <c r="B125" s="191" t="s">
        <v>169</v>
      </c>
      <c r="C125" s="192" t="s">
        <v>1732</v>
      </c>
      <c r="D125" s="193" t="s">
        <v>2042</v>
      </c>
      <c r="E125" s="179">
        <f>VLOOKUP(A125,RN!$A$1:$J$248,5)</f>
        <v>1523100</v>
      </c>
      <c r="F125" s="185">
        <f>VLOOKUP(A125,'body '!$A$3:$F$226,3)</f>
        <v>93</v>
      </c>
      <c r="G125" s="185">
        <f>VLOOKUP(A125,'body '!$A$3:$F$226,4)</f>
        <v>80</v>
      </c>
      <c r="H125" s="185" t="str">
        <f>VLOOKUP(A125,'body '!$A$3:$F$226,5)</f>
        <v>x</v>
      </c>
      <c r="I125" s="185">
        <f>VLOOKUP(A125,'body '!$A$3:$F$226,6)</f>
        <v>86.5</v>
      </c>
    </row>
    <row r="126" spans="1:9" ht="48">
      <c r="A126" s="190">
        <v>165</v>
      </c>
      <c r="B126" s="191" t="s">
        <v>169</v>
      </c>
      <c r="C126" s="192" t="s">
        <v>1719</v>
      </c>
      <c r="D126" s="193" t="s">
        <v>2031</v>
      </c>
      <c r="E126" s="179">
        <f>VLOOKUP(A126,RN!$A$1:$J$248,5)</f>
        <v>5100000</v>
      </c>
      <c r="F126" s="185">
        <f>VLOOKUP(A126,'body '!$A$3:$F$226,3)</f>
        <v>93</v>
      </c>
      <c r="G126" s="185">
        <f>VLOOKUP(A126,'body '!$A$3:$F$226,4)</f>
        <v>78</v>
      </c>
      <c r="H126" s="185" t="str">
        <f>VLOOKUP(A126,'body '!$A$3:$F$226,5)</f>
        <v>x</v>
      </c>
      <c r="I126" s="185">
        <f>VLOOKUP(A126,'body '!$A$3:$F$226,6)</f>
        <v>85.5</v>
      </c>
    </row>
    <row r="127" spans="1:9" ht="36">
      <c r="A127" s="190">
        <v>128</v>
      </c>
      <c r="B127" s="191" t="s">
        <v>169</v>
      </c>
      <c r="C127" s="192" t="s">
        <v>1596</v>
      </c>
      <c r="D127" s="193" t="s">
        <v>1737</v>
      </c>
      <c r="E127" s="179">
        <f>VLOOKUP(A127,RN!$A$1:$J$248,5)</f>
        <v>9976600</v>
      </c>
      <c r="F127" s="185">
        <f>VLOOKUP(A127,'body '!$A$3:$F$226,3)</f>
        <v>75</v>
      </c>
      <c r="G127" s="185">
        <f>VLOOKUP(A127,'body '!$A$3:$F$226,4)</f>
        <v>93</v>
      </c>
      <c r="H127" s="185" t="str">
        <f>VLOOKUP(A127,'body '!$A$3:$F$226,5)</f>
        <v>x</v>
      </c>
      <c r="I127" s="185">
        <f>VLOOKUP(A127,'body '!$A$3:$F$226,6)</f>
        <v>84</v>
      </c>
    </row>
    <row r="128" spans="1:9" ht="36">
      <c r="A128" s="190">
        <v>132</v>
      </c>
      <c r="B128" s="191" t="s">
        <v>169</v>
      </c>
      <c r="C128" s="192" t="s">
        <v>1606</v>
      </c>
      <c r="D128" s="193" t="s">
        <v>1749</v>
      </c>
      <c r="E128" s="179">
        <f>VLOOKUP(A128,RN!$A$1:$J$248,5)</f>
        <v>7779060</v>
      </c>
      <c r="F128" s="185">
        <f>VLOOKUP(A128,'body '!$A$3:$F$226,3)</f>
        <v>89</v>
      </c>
      <c r="G128" s="185">
        <f>VLOOKUP(A128,'body '!$A$3:$F$226,4)</f>
        <v>78</v>
      </c>
      <c r="H128" s="185" t="str">
        <f>VLOOKUP(A128,'body '!$A$3:$F$226,5)</f>
        <v>x</v>
      </c>
      <c r="I128" s="185">
        <f>VLOOKUP(A128,'body '!$A$3:$F$226,6)</f>
        <v>83.5</v>
      </c>
    </row>
    <row r="129" spans="1:9" ht="36">
      <c r="A129" s="190">
        <v>168</v>
      </c>
      <c r="B129" s="191" t="s">
        <v>169</v>
      </c>
      <c r="C129" s="192" t="s">
        <v>1728</v>
      </c>
      <c r="D129" s="193" t="s">
        <v>2039</v>
      </c>
      <c r="E129" s="179">
        <f>VLOOKUP(A129,RN!$A$1:$J$248,5)</f>
        <v>4979398.9</v>
      </c>
      <c r="F129" s="185">
        <f>VLOOKUP(A129,'body '!$A$3:$F$226,3)</f>
        <v>93</v>
      </c>
      <c r="G129" s="185">
        <f>VLOOKUP(A129,'body '!$A$3:$F$226,4)</f>
        <v>74</v>
      </c>
      <c r="H129" s="185" t="str">
        <f>VLOOKUP(A129,'body '!$A$3:$F$226,5)</f>
        <v>x</v>
      </c>
      <c r="I129" s="185">
        <f>VLOOKUP(A129,'body '!$A$3:$F$226,6)</f>
        <v>83.5</v>
      </c>
    </row>
    <row r="130" spans="1:9" ht="48">
      <c r="A130" s="190">
        <v>156</v>
      </c>
      <c r="B130" s="191" t="s">
        <v>169</v>
      </c>
      <c r="C130" s="192" t="s">
        <v>652</v>
      </c>
      <c r="D130" s="193" t="s">
        <v>1823</v>
      </c>
      <c r="E130" s="179">
        <f>VLOOKUP(A130,RN!$A$1:$J$248,5)</f>
        <v>8819060</v>
      </c>
      <c r="F130" s="185">
        <f>VLOOKUP(A130,'body '!$A$3:$F$226,3)</f>
        <v>74</v>
      </c>
      <c r="G130" s="185">
        <f>VLOOKUP(A130,'body '!$A$3:$F$226,4)</f>
        <v>92</v>
      </c>
      <c r="H130" s="185" t="str">
        <f>VLOOKUP(A130,'body '!$A$3:$F$226,5)</f>
        <v>x</v>
      </c>
      <c r="I130" s="185">
        <f>VLOOKUP(A130,'body '!$A$3:$F$226,6)</f>
        <v>83</v>
      </c>
    </row>
    <row r="131" spans="1:9" ht="24">
      <c r="A131" s="190">
        <v>202</v>
      </c>
      <c r="B131" s="191" t="s">
        <v>169</v>
      </c>
      <c r="C131" s="192" t="s">
        <v>1852</v>
      </c>
      <c r="D131" s="193" t="s">
        <v>794</v>
      </c>
      <c r="E131" s="179">
        <f>VLOOKUP(A131,RN!$A$1:$J$248,5)</f>
        <v>7708260</v>
      </c>
      <c r="F131" s="185">
        <f>VLOOKUP(A131,'body '!$A$3:$F$226,3)</f>
        <v>80</v>
      </c>
      <c r="G131" s="185">
        <f>VLOOKUP(A131,'body '!$A$3:$F$226,4)</f>
        <v>64</v>
      </c>
      <c r="H131" s="185">
        <f>VLOOKUP(A131,'body '!$A$3:$F$226,5)</f>
        <v>86</v>
      </c>
      <c r="I131" s="185">
        <f>VLOOKUP(A131,'body '!$A$3:$F$226,6)</f>
        <v>83</v>
      </c>
    </row>
    <row r="132" spans="1:9" ht="48">
      <c r="A132" s="190">
        <v>5</v>
      </c>
      <c r="B132" s="191" t="s">
        <v>169</v>
      </c>
      <c r="C132" s="192" t="s">
        <v>174</v>
      </c>
      <c r="D132" s="193" t="s">
        <v>1267</v>
      </c>
      <c r="E132" s="179">
        <f>VLOOKUP(A132,RN!$A$1:$J$248,5)</f>
        <v>4602112</v>
      </c>
      <c r="F132" s="185">
        <f>VLOOKUP(A132,'body '!$A$3:$F$226,3)</f>
        <v>49</v>
      </c>
      <c r="G132" s="185">
        <f>VLOOKUP(A132,'body '!$A$3:$F$226,4)</f>
        <v>92</v>
      </c>
      <c r="H132" s="185">
        <f>VLOOKUP(A132,'body '!$A$3:$F$226,5)</f>
        <v>73</v>
      </c>
      <c r="I132" s="185">
        <f>VLOOKUP(A132,'body '!$A$3:$F$226,6)</f>
        <v>82.5</v>
      </c>
    </row>
    <row r="133" spans="1:9" ht="36">
      <c r="A133" s="190">
        <v>96</v>
      </c>
      <c r="B133" s="191" t="s">
        <v>169</v>
      </c>
      <c r="C133" s="204" t="s">
        <v>527</v>
      </c>
      <c r="D133" s="193" t="s">
        <v>413</v>
      </c>
      <c r="E133" s="179">
        <f>VLOOKUP(A133,RN!$A$1:$J$248,5)</f>
        <v>9320000</v>
      </c>
      <c r="F133" s="185">
        <f>VLOOKUP(A133,'body '!$A$3:$F$226,3)</f>
        <v>86</v>
      </c>
      <c r="G133" s="185">
        <f>VLOOKUP(A133,'body '!$A$3:$F$226,4)</f>
        <v>79</v>
      </c>
      <c r="H133" s="185" t="str">
        <f>VLOOKUP(A133,'body '!$A$3:$F$226,5)</f>
        <v>x</v>
      </c>
      <c r="I133" s="185">
        <f>VLOOKUP(A133,'body '!$A$3:$F$226,6)</f>
        <v>82.5</v>
      </c>
    </row>
    <row r="134" spans="1:9" ht="36">
      <c r="A134" s="190">
        <v>98</v>
      </c>
      <c r="B134" s="191" t="s">
        <v>169</v>
      </c>
      <c r="C134" s="192" t="s">
        <v>534</v>
      </c>
      <c r="D134" s="193" t="s">
        <v>419</v>
      </c>
      <c r="E134" s="179">
        <f>VLOOKUP(A134,RN!$A$1:$J$248,5)</f>
        <v>2760490</v>
      </c>
      <c r="F134" s="185">
        <f>VLOOKUP(A134,'body '!$A$3:$F$226,3)</f>
        <v>86</v>
      </c>
      <c r="G134" s="185">
        <f>VLOOKUP(A134,'body '!$A$3:$F$226,4)</f>
        <v>79</v>
      </c>
      <c r="H134" s="185" t="str">
        <f>VLOOKUP(A134,'body '!$A$3:$F$226,5)</f>
        <v>x</v>
      </c>
      <c r="I134" s="185">
        <f>VLOOKUP(A134,'body '!$A$3:$F$226,6)</f>
        <v>82.5</v>
      </c>
    </row>
    <row r="135" spans="1:9" ht="24">
      <c r="A135" s="190">
        <v>123</v>
      </c>
      <c r="B135" s="191" t="s">
        <v>169</v>
      </c>
      <c r="C135" s="192" t="s">
        <v>1576</v>
      </c>
      <c r="D135" s="193" t="s">
        <v>1651</v>
      </c>
      <c r="E135" s="179">
        <f>VLOOKUP(A135,RN!$A$1:$J$248,5)</f>
        <v>1604698</v>
      </c>
      <c r="F135" s="185">
        <f>VLOOKUP(A135,'body '!$A$3:$F$226,3)</f>
        <v>82</v>
      </c>
      <c r="G135" s="185">
        <f>VLOOKUP(A135,'body '!$A$3:$F$226,4)</f>
        <v>83</v>
      </c>
      <c r="H135" s="185" t="str">
        <f>VLOOKUP(A135,'body '!$A$3:$F$226,5)</f>
        <v>x</v>
      </c>
      <c r="I135" s="185">
        <f>VLOOKUP(A135,'body '!$A$3:$F$226,6)</f>
        <v>82.5</v>
      </c>
    </row>
    <row r="136" spans="1:9" ht="36">
      <c r="A136" s="190">
        <v>162</v>
      </c>
      <c r="B136" s="191" t="s">
        <v>169</v>
      </c>
      <c r="C136" s="192" t="s">
        <v>1711</v>
      </c>
      <c r="D136" s="193" t="s">
        <v>583</v>
      </c>
      <c r="E136" s="179">
        <f>VLOOKUP(A136,RN!$A$1:$J$248,5)</f>
        <v>4725560</v>
      </c>
      <c r="F136" s="185">
        <f>VLOOKUP(A136,'body '!$A$3:$F$226,3)</f>
        <v>80</v>
      </c>
      <c r="G136" s="185">
        <f>VLOOKUP(A136,'body '!$A$3:$F$226,4)</f>
        <v>84</v>
      </c>
      <c r="H136" s="185" t="str">
        <f>VLOOKUP(A136,'body '!$A$3:$F$226,5)</f>
        <v>x</v>
      </c>
      <c r="I136" s="185">
        <f>VLOOKUP(A136,'body '!$A$3:$F$226,6)</f>
        <v>82</v>
      </c>
    </row>
    <row r="137" spans="1:9" ht="36">
      <c r="A137" s="190">
        <v>78</v>
      </c>
      <c r="B137" s="191" t="s">
        <v>169</v>
      </c>
      <c r="C137" s="192" t="s">
        <v>467</v>
      </c>
      <c r="D137" s="193" t="s">
        <v>1445</v>
      </c>
      <c r="E137" s="179">
        <f>VLOOKUP(A137,RN!$A$1:$J$248,5)</f>
        <v>8699000</v>
      </c>
      <c r="F137" s="185">
        <f>VLOOKUP(A137,'body '!$A$3:$F$226,3)</f>
        <v>78</v>
      </c>
      <c r="G137" s="185">
        <f>VLOOKUP(A137,'body '!$A$3:$F$226,4)</f>
        <v>85</v>
      </c>
      <c r="H137" s="185" t="str">
        <f>VLOOKUP(A137,'body '!$A$3:$F$226,5)</f>
        <v>x</v>
      </c>
      <c r="I137" s="185">
        <f>VLOOKUP(A137,'body '!$A$3:$F$226,6)</f>
        <v>81.5</v>
      </c>
    </row>
    <row r="138" spans="1:9" ht="84">
      <c r="A138" s="190">
        <v>42</v>
      </c>
      <c r="B138" s="191" t="s">
        <v>169</v>
      </c>
      <c r="C138" s="192" t="s">
        <v>1336</v>
      </c>
      <c r="D138" s="193" t="s">
        <v>73</v>
      </c>
      <c r="E138" s="179">
        <f>VLOOKUP(A138,RN!$A$1:$J$248,5)</f>
        <v>10000000</v>
      </c>
      <c r="F138" s="185">
        <f>VLOOKUP(A138,'body '!$A$3:$F$226,3)</f>
        <v>79</v>
      </c>
      <c r="G138" s="185">
        <f>VLOOKUP(A138,'body '!$A$3:$F$226,4)</f>
        <v>83</v>
      </c>
      <c r="H138" s="185" t="str">
        <f>VLOOKUP(A138,'body '!$A$3:$F$226,5)</f>
        <v>x</v>
      </c>
      <c r="I138" s="185">
        <f>VLOOKUP(A138,'body '!$A$3:$F$226,6)</f>
        <v>81</v>
      </c>
    </row>
    <row r="139" spans="1:9" ht="36">
      <c r="A139" s="190">
        <v>125</v>
      </c>
      <c r="B139" s="191" t="s">
        <v>169</v>
      </c>
      <c r="C139" s="192" t="s">
        <v>1584</v>
      </c>
      <c r="D139" s="193" t="s">
        <v>1657</v>
      </c>
      <c r="E139" s="179">
        <f>VLOOKUP(A139,RN!$A$1:$J$248,5)</f>
        <v>2051200</v>
      </c>
      <c r="F139" s="185">
        <f>VLOOKUP(A139,'body '!$A$3:$F$226,3)</f>
        <v>91</v>
      </c>
      <c r="G139" s="185">
        <f>VLOOKUP(A139,'body '!$A$3:$F$226,4)</f>
        <v>70</v>
      </c>
      <c r="H139" s="185">
        <f>VLOOKUP(A139,'body '!$A$3:$F$226,5)</f>
        <v>53</v>
      </c>
      <c r="I139" s="185">
        <f>VLOOKUP(A139,'body '!$A$3:$F$226,6)</f>
        <v>80.5</v>
      </c>
    </row>
    <row r="140" spans="1:9" ht="36">
      <c r="A140" s="190">
        <v>153</v>
      </c>
      <c r="B140" s="191" t="s">
        <v>169</v>
      </c>
      <c r="C140" s="192" t="s">
        <v>641</v>
      </c>
      <c r="D140" s="193" t="s">
        <v>1814</v>
      </c>
      <c r="E140" s="179">
        <f>VLOOKUP(A140,RN!$A$1:$J$248,5)</f>
        <v>3358728</v>
      </c>
      <c r="F140" s="185">
        <f>VLOOKUP(A140,'body '!$A$3:$F$226,3)</f>
        <v>77</v>
      </c>
      <c r="G140" s="185">
        <f>VLOOKUP(A140,'body '!$A$3:$F$226,4)</f>
        <v>84</v>
      </c>
      <c r="H140" s="185" t="str">
        <f>VLOOKUP(A140,'body '!$A$3:$F$226,5)</f>
        <v>x</v>
      </c>
      <c r="I140" s="185">
        <f>VLOOKUP(A140,'body '!$A$3:$F$226,6)</f>
        <v>80.5</v>
      </c>
    </row>
    <row r="141" spans="1:9" ht="36">
      <c r="A141" s="191">
        <v>189</v>
      </c>
      <c r="B141" s="201" t="s">
        <v>169</v>
      </c>
      <c r="C141" s="204" t="s">
        <v>725</v>
      </c>
      <c r="D141" s="193" t="s">
        <v>757</v>
      </c>
      <c r="E141" s="179">
        <f>VLOOKUP(A141,RN!$A$1:$J$248,5)</f>
        <v>978800</v>
      </c>
      <c r="F141" s="185">
        <f>VLOOKUP(A141,'body '!$A$3:$F$226,3)</f>
        <v>87</v>
      </c>
      <c r="G141" s="185">
        <f>VLOOKUP(A141,'body '!$A$3:$F$226,4)</f>
        <v>30</v>
      </c>
      <c r="H141" s="185">
        <f>VLOOKUP(A141,'body '!$A$3:$F$226,5)</f>
        <v>71</v>
      </c>
      <c r="I141" s="185">
        <f>VLOOKUP(A141,'body '!$A$3:$F$226,6)</f>
        <v>79</v>
      </c>
    </row>
    <row r="142" spans="1:9" ht="36">
      <c r="A142" s="190">
        <v>221</v>
      </c>
      <c r="B142" s="191" t="s">
        <v>169</v>
      </c>
      <c r="C142" s="192" t="s">
        <v>1891</v>
      </c>
      <c r="D142" s="193" t="s">
        <v>842</v>
      </c>
      <c r="E142" s="179">
        <f>VLOOKUP(A142,RN!$A$1:$J$248,5)</f>
        <v>9840705.2</v>
      </c>
      <c r="F142" s="185">
        <f>VLOOKUP(A142,'body '!$A$3:$F$226,3)</f>
        <v>74</v>
      </c>
      <c r="G142" s="185">
        <f>VLOOKUP(A142,'body '!$A$3:$F$226,4)</f>
        <v>84</v>
      </c>
      <c r="H142" s="185" t="str">
        <f>VLOOKUP(A142,'body '!$A$3:$F$226,5)</f>
        <v>x</v>
      </c>
      <c r="I142" s="185">
        <f>VLOOKUP(A142,'body '!$A$3:$F$226,6)</f>
        <v>79</v>
      </c>
    </row>
    <row r="143" spans="1:9" ht="24">
      <c r="A143" s="190">
        <v>232</v>
      </c>
      <c r="B143" s="191" t="s">
        <v>169</v>
      </c>
      <c r="C143" s="192" t="s">
        <v>1915</v>
      </c>
      <c r="D143" s="193" t="s">
        <v>874</v>
      </c>
      <c r="E143" s="179">
        <f>VLOOKUP(A143,RN!$A$1:$J$248,5)</f>
        <v>8442134.4</v>
      </c>
      <c r="F143" s="185">
        <f>VLOOKUP(A143,'body '!$A$3:$F$226,3)</f>
        <v>67</v>
      </c>
      <c r="G143" s="185">
        <f>VLOOKUP(A143,'body '!$A$3:$F$226,4)</f>
        <v>91</v>
      </c>
      <c r="H143" s="185">
        <f>VLOOKUP(A143,'body '!$A$3:$F$226,5)</f>
        <v>57</v>
      </c>
      <c r="I143" s="185">
        <f>VLOOKUP(A143,'body '!$A$3:$F$226,6)</f>
        <v>79</v>
      </c>
    </row>
    <row r="144" spans="1:9" ht="48">
      <c r="A144" s="190">
        <v>113</v>
      </c>
      <c r="B144" s="191" t="s">
        <v>169</v>
      </c>
      <c r="C144" s="192" t="s">
        <v>1550</v>
      </c>
      <c r="D144" s="193" t="s">
        <v>1621</v>
      </c>
      <c r="E144" s="179">
        <f>VLOOKUP(A144,RN!$A$1:$J$248,5)</f>
        <v>1753999</v>
      </c>
      <c r="F144" s="185">
        <f>VLOOKUP(A144,'body '!$A$3:$F$226,3)</f>
        <v>78</v>
      </c>
      <c r="G144" s="185">
        <f>VLOOKUP(A144,'body '!$A$3:$F$226,4)</f>
        <v>78</v>
      </c>
      <c r="H144" s="185" t="str">
        <f>VLOOKUP(A144,'body '!$A$3:$F$226,5)</f>
        <v>x</v>
      </c>
      <c r="I144" s="185">
        <f>VLOOKUP(A144,'body '!$A$3:$F$226,6)</f>
        <v>78</v>
      </c>
    </row>
    <row r="145" spans="1:9" ht="36">
      <c r="A145" s="190">
        <v>145</v>
      </c>
      <c r="B145" s="201" t="s">
        <v>169</v>
      </c>
      <c r="C145" s="204" t="s">
        <v>1511</v>
      </c>
      <c r="D145" s="193" t="s">
        <v>1791</v>
      </c>
      <c r="E145" s="179">
        <f>VLOOKUP(A145,RN!$A$1:$J$248,5)</f>
        <v>1035240</v>
      </c>
      <c r="F145" s="185">
        <f>VLOOKUP(A145,'body '!$A$3:$F$226,3)</f>
        <v>70</v>
      </c>
      <c r="G145" s="185">
        <f>VLOOKUP(A145,'body '!$A$3:$F$226,4)</f>
        <v>86</v>
      </c>
      <c r="H145" s="185" t="str">
        <f>VLOOKUP(A145,'body '!$A$3:$F$226,5)</f>
        <v>x</v>
      </c>
      <c r="I145" s="185">
        <f>VLOOKUP(A145,'body '!$A$3:$F$226,6)</f>
        <v>78</v>
      </c>
    </row>
    <row r="146" spans="1:9" ht="24">
      <c r="A146" s="190">
        <v>136</v>
      </c>
      <c r="B146" s="201" t="s">
        <v>169</v>
      </c>
      <c r="C146" s="192" t="s">
        <v>1487</v>
      </c>
      <c r="D146" s="193" t="s">
        <v>1762</v>
      </c>
      <c r="E146" s="179">
        <f>VLOOKUP(A146,RN!$A$1:$J$248,5)</f>
        <v>1726540</v>
      </c>
      <c r="F146" s="185">
        <f>VLOOKUP(A146,'body '!$A$3:$F$226,3)</f>
        <v>68</v>
      </c>
      <c r="G146" s="185">
        <f>VLOOKUP(A146,'body '!$A$3:$F$226,4)</f>
        <v>86</v>
      </c>
      <c r="H146" s="185" t="str">
        <f>VLOOKUP(A146,'body '!$A$3:$F$226,5)</f>
        <v>x</v>
      </c>
      <c r="I146" s="185">
        <f>VLOOKUP(A146,'body '!$A$3:$F$226,6)</f>
        <v>77</v>
      </c>
    </row>
    <row r="147" spans="1:9" ht="24">
      <c r="A147" s="190">
        <v>8</v>
      </c>
      <c r="B147" s="191" t="s">
        <v>169</v>
      </c>
      <c r="C147" s="192" t="s">
        <v>186</v>
      </c>
      <c r="D147" s="193" t="s">
        <v>1276</v>
      </c>
      <c r="E147" s="179">
        <f>VLOOKUP(A147,RN!$A$1:$J$248,5)</f>
        <v>2887000</v>
      </c>
      <c r="F147" s="185">
        <f>VLOOKUP(A147,'body '!$A$3:$F$226,3)</f>
        <v>86</v>
      </c>
      <c r="G147" s="185">
        <f>VLOOKUP(A147,'body '!$A$3:$F$226,4)</f>
        <v>67</v>
      </c>
      <c r="H147" s="185" t="str">
        <f>VLOOKUP(A147,'body '!$A$3:$F$226,5)</f>
        <v>x</v>
      </c>
      <c r="I147" s="185">
        <f>VLOOKUP(A147,'body '!$A$3:$F$226,6)</f>
        <v>76.5</v>
      </c>
    </row>
    <row r="148" spans="1:9" ht="24">
      <c r="A148" s="190">
        <v>108</v>
      </c>
      <c r="B148" s="191" t="s">
        <v>169</v>
      </c>
      <c r="C148" s="192" t="s">
        <v>563</v>
      </c>
      <c r="D148" s="193" t="s">
        <v>1696</v>
      </c>
      <c r="E148" s="179">
        <f>VLOOKUP(A148,RN!$A$1:$J$248,5)</f>
        <v>9237150</v>
      </c>
      <c r="F148" s="185">
        <f>VLOOKUP(A148,'body '!$A$3:$F$226,3)</f>
        <v>79</v>
      </c>
      <c r="G148" s="185">
        <f>VLOOKUP(A148,'body '!$A$3:$F$226,4)</f>
        <v>74</v>
      </c>
      <c r="H148" s="185" t="str">
        <f>VLOOKUP(A148,'body '!$A$3:$F$226,5)</f>
        <v>x</v>
      </c>
      <c r="I148" s="185">
        <f>VLOOKUP(A148,'body '!$A$3:$F$226,6)</f>
        <v>76.5</v>
      </c>
    </row>
    <row r="149" spans="1:9" ht="60">
      <c r="A149" s="190">
        <v>143</v>
      </c>
      <c r="B149" s="191" t="s">
        <v>169</v>
      </c>
      <c r="C149" s="192" t="s">
        <v>1505</v>
      </c>
      <c r="D149" s="193" t="s">
        <v>1784</v>
      </c>
      <c r="E149" s="179">
        <f>VLOOKUP(A149,RN!$A$1:$J$248,5)</f>
        <v>10562579.6</v>
      </c>
      <c r="F149" s="185">
        <f>VLOOKUP(A149,'body '!$A$3:$F$226,3)</f>
        <v>80</v>
      </c>
      <c r="G149" s="185">
        <f>VLOOKUP(A149,'body '!$A$3:$F$226,4)</f>
        <v>73</v>
      </c>
      <c r="H149" s="185" t="str">
        <f>VLOOKUP(A149,'body '!$A$3:$F$226,5)</f>
        <v>x</v>
      </c>
      <c r="I149" s="185">
        <f>VLOOKUP(A149,'body '!$A$3:$F$226,6)</f>
        <v>76.5</v>
      </c>
    </row>
    <row r="150" spans="1:9" ht="12">
      <c r="A150" s="190">
        <v>193</v>
      </c>
      <c r="B150" s="191" t="s">
        <v>169</v>
      </c>
      <c r="C150" s="192" t="s">
        <v>735</v>
      </c>
      <c r="D150" s="193" t="s">
        <v>768</v>
      </c>
      <c r="E150" s="179">
        <f>VLOOKUP(A150,RN!$A$1:$J$248,5)</f>
        <v>8952000</v>
      </c>
      <c r="F150" s="185">
        <v>83</v>
      </c>
      <c r="G150" s="185">
        <v>64</v>
      </c>
      <c r="H150" s="185">
        <v>51</v>
      </c>
      <c r="I150" s="185">
        <v>57.5</v>
      </c>
    </row>
    <row r="151" spans="1:9" ht="24">
      <c r="A151" s="190">
        <v>238</v>
      </c>
      <c r="B151" s="201" t="s">
        <v>169</v>
      </c>
      <c r="C151" s="204" t="s">
        <v>1930</v>
      </c>
      <c r="D151" s="193" t="s">
        <v>1823</v>
      </c>
      <c r="E151" s="179">
        <f>VLOOKUP(A151,RN!$A$1:$J$248,5)</f>
        <v>4774750</v>
      </c>
      <c r="F151" s="185">
        <f>VLOOKUP(A151,'body '!$A$3:$F$226,3)</f>
        <v>71</v>
      </c>
      <c r="G151" s="185">
        <f>VLOOKUP(A151,'body '!$A$3:$F$226,4)</f>
        <v>82</v>
      </c>
      <c r="H151" s="185" t="str">
        <f>VLOOKUP(A151,'body '!$A$3:$F$226,5)</f>
        <v>x</v>
      </c>
      <c r="I151" s="185">
        <f>VLOOKUP(A151,'body '!$A$3:$F$226,6)</f>
        <v>76.5</v>
      </c>
    </row>
    <row r="152" spans="1:9" ht="24">
      <c r="A152" s="190">
        <v>120</v>
      </c>
      <c r="B152" s="191" t="s">
        <v>169</v>
      </c>
      <c r="C152" s="192" t="s">
        <v>1567</v>
      </c>
      <c r="D152" s="193" t="s">
        <v>1640</v>
      </c>
      <c r="E152" s="179">
        <f>VLOOKUP(A152,RN!$A$1:$J$248,5)</f>
        <v>2160000</v>
      </c>
      <c r="F152" s="185">
        <f>VLOOKUP(A152,'body '!$A$3:$F$226,3)</f>
        <v>74</v>
      </c>
      <c r="G152" s="185">
        <f>VLOOKUP(A152,'body '!$A$3:$F$226,4)</f>
        <v>78</v>
      </c>
      <c r="H152" s="185" t="str">
        <f>VLOOKUP(A152,'body '!$A$3:$F$226,5)</f>
        <v>x</v>
      </c>
      <c r="I152" s="185">
        <f>VLOOKUP(A152,'body '!$A$3:$F$226,6)</f>
        <v>76</v>
      </c>
    </row>
    <row r="153" spans="1:9" ht="36">
      <c r="A153" s="190">
        <v>231</v>
      </c>
      <c r="B153" s="191" t="s">
        <v>169</v>
      </c>
      <c r="C153" s="192" t="s">
        <v>1912</v>
      </c>
      <c r="D153" s="193" t="s">
        <v>871</v>
      </c>
      <c r="E153" s="179">
        <f>VLOOKUP(A153,RN!$A$1:$J$248,5)</f>
        <v>841600</v>
      </c>
      <c r="F153" s="185">
        <f>VLOOKUP(A153,'body '!$A$3:$F$226,3)</f>
        <v>38</v>
      </c>
      <c r="G153" s="185">
        <f>VLOOKUP(A153,'body '!$A$3:$F$226,4)</f>
        <v>78</v>
      </c>
      <c r="H153" s="185">
        <f>VLOOKUP(A153,'body '!$A$3:$F$226,5)</f>
        <v>70</v>
      </c>
      <c r="I153" s="185">
        <f>VLOOKUP(A153,'body '!$A$3:$F$226,6)</f>
        <v>74</v>
      </c>
    </row>
    <row r="154" spans="1:9" ht="48">
      <c r="A154" s="190">
        <v>178</v>
      </c>
      <c r="B154" s="191" t="s">
        <v>169</v>
      </c>
      <c r="C154" s="192" t="s">
        <v>696</v>
      </c>
      <c r="D154" s="193" t="s">
        <v>2068</v>
      </c>
      <c r="E154" s="179">
        <f>VLOOKUP(A154,RN!$A$1:$J$248,5)</f>
        <v>5298200</v>
      </c>
      <c r="F154" s="185">
        <f>VLOOKUP(A154,'body '!$A$3:$F$226,3)</f>
        <v>71</v>
      </c>
      <c r="G154" s="185">
        <f>VLOOKUP(A154,'body '!$A$3:$F$226,4)</f>
        <v>31</v>
      </c>
      <c r="H154" s="185">
        <f>VLOOKUP(A154,'body '!$A$3:$F$226,5)</f>
        <v>76</v>
      </c>
      <c r="I154" s="185">
        <f>VLOOKUP(A154,'body '!$A$3:$F$226,6)</f>
        <v>73.5</v>
      </c>
    </row>
    <row r="155" spans="1:9" ht="24">
      <c r="A155" s="190">
        <v>179</v>
      </c>
      <c r="B155" s="201" t="s">
        <v>169</v>
      </c>
      <c r="C155" s="192" t="s">
        <v>699</v>
      </c>
      <c r="D155" s="193" t="s">
        <v>2071</v>
      </c>
      <c r="E155" s="179">
        <f>VLOOKUP(A155,RN!$A$1:$J$248,5)</f>
        <v>2223000</v>
      </c>
      <c r="F155" s="185">
        <f>VLOOKUP(A155,'body '!$A$3:$F$226,3)</f>
        <v>57</v>
      </c>
      <c r="G155" s="185">
        <f>VLOOKUP(A155,'body '!$A$3:$F$226,4)</f>
        <v>68</v>
      </c>
      <c r="H155" s="185">
        <f>VLOOKUP(A155,'body '!$A$3:$F$226,5)</f>
        <v>78</v>
      </c>
      <c r="I155" s="185">
        <f>VLOOKUP(A155,'body '!$A$3:$F$226,6)</f>
        <v>73</v>
      </c>
    </row>
    <row r="156" spans="1:9" ht="48">
      <c r="A156" s="190">
        <v>101</v>
      </c>
      <c r="B156" s="191" t="s">
        <v>169</v>
      </c>
      <c r="C156" s="192" t="s">
        <v>545</v>
      </c>
      <c r="D156" s="193" t="s">
        <v>1684</v>
      </c>
      <c r="E156" s="179">
        <f>VLOOKUP(A156,RN!$A$1:$J$248,5)</f>
        <v>3589008</v>
      </c>
      <c r="F156" s="185">
        <f>VLOOKUP(A156,'body '!$A$3:$F$226,3)</f>
        <v>71</v>
      </c>
      <c r="G156" s="185">
        <f>VLOOKUP(A156,'body '!$A$3:$F$226,4)</f>
        <v>48</v>
      </c>
      <c r="H156" s="185">
        <f>VLOOKUP(A156,'body '!$A$3:$F$226,5)</f>
        <v>73</v>
      </c>
      <c r="I156" s="185">
        <f>VLOOKUP(A156,'body '!$A$3:$F$226,6)</f>
        <v>72</v>
      </c>
    </row>
    <row r="157" spans="1:9" ht="24">
      <c r="A157" s="190">
        <v>133</v>
      </c>
      <c r="B157" s="191" t="s">
        <v>169</v>
      </c>
      <c r="C157" s="192" t="s">
        <v>1609</v>
      </c>
      <c r="D157" s="193" t="s">
        <v>1752</v>
      </c>
      <c r="E157" s="179">
        <f>VLOOKUP(A157,RN!$A$1:$J$248,5)</f>
        <v>4100620</v>
      </c>
      <c r="F157" s="185">
        <f>VLOOKUP(A157,'body '!$A$3:$F$226,3)</f>
        <v>73</v>
      </c>
      <c r="G157" s="185">
        <f>VLOOKUP(A157,'body '!$A$3:$F$226,4)</f>
        <v>94</v>
      </c>
      <c r="H157" s="185">
        <f>VLOOKUP(A157,'body '!$A$3:$F$226,5)</f>
        <v>71</v>
      </c>
      <c r="I157" s="185">
        <f>VLOOKUP(A157,'body '!$A$3:$F$226,6)</f>
        <v>72</v>
      </c>
    </row>
    <row r="158" spans="1:9" ht="36">
      <c r="A158" s="190">
        <v>20</v>
      </c>
      <c r="B158" s="191" t="s">
        <v>169</v>
      </c>
      <c r="C158" s="192" t="s">
        <v>234</v>
      </c>
      <c r="D158" s="193" t="s">
        <v>4</v>
      </c>
      <c r="E158" s="179">
        <f>VLOOKUP(A158,RN!$A$1:$J$248,5)</f>
        <v>1091500</v>
      </c>
      <c r="F158" s="185">
        <f>VLOOKUP(A158,'body '!$A$3:$F$226,3)</f>
        <v>71</v>
      </c>
      <c r="G158" s="185">
        <f>VLOOKUP(A158,'body '!$A$3:$F$226,4)</f>
        <v>72</v>
      </c>
      <c r="H158" s="185" t="str">
        <f>VLOOKUP(A158,'body '!$A$3:$F$226,5)</f>
        <v>x</v>
      </c>
      <c r="I158" s="185">
        <f>VLOOKUP(A158,'body '!$A$3:$F$226,6)</f>
        <v>71.5</v>
      </c>
    </row>
    <row r="159" spans="1:9" ht="36">
      <c r="A159" s="190">
        <v>27</v>
      </c>
      <c r="B159" s="191" t="s">
        <v>169</v>
      </c>
      <c r="C159" s="192" t="s">
        <v>261</v>
      </c>
      <c r="D159" s="193" t="s">
        <v>27</v>
      </c>
      <c r="E159" s="179">
        <f>VLOOKUP(A159,RN!$A$1:$J$248,5)</f>
        <v>6461694</v>
      </c>
      <c r="F159" s="185">
        <f>VLOOKUP(A159,'body '!$A$3:$F$226,3)</f>
        <v>72</v>
      </c>
      <c r="G159" s="185">
        <f>VLOOKUP(A159,'body '!$A$3:$F$226,4)</f>
        <v>71</v>
      </c>
      <c r="H159" s="185" t="str">
        <f>VLOOKUP(A159,'body '!$A$3:$F$226,5)</f>
        <v>x</v>
      </c>
      <c r="I159" s="185">
        <f>VLOOKUP(A159,'body '!$A$3:$F$226,6)</f>
        <v>71.5</v>
      </c>
    </row>
    <row r="160" spans="1:9" ht="36">
      <c r="A160" s="190">
        <v>112</v>
      </c>
      <c r="B160" s="191" t="s">
        <v>169</v>
      </c>
      <c r="C160" s="192" t="s">
        <v>1548</v>
      </c>
      <c r="D160" s="193" t="s">
        <v>1618</v>
      </c>
      <c r="E160" s="179">
        <f>VLOOKUP(A160,RN!$A$1:$J$248,5)</f>
        <v>5634202</v>
      </c>
      <c r="F160" s="185">
        <f>VLOOKUP(A160,'body '!$A$3:$F$226,3)</f>
        <v>67</v>
      </c>
      <c r="G160" s="185">
        <f>VLOOKUP(A160,'body '!$A$3:$F$226,4)</f>
        <v>93</v>
      </c>
      <c r="H160" s="185">
        <f>VLOOKUP(A160,'body '!$A$3:$F$226,5)</f>
        <v>76</v>
      </c>
      <c r="I160" s="185">
        <f>VLOOKUP(A160,'body '!$A$3:$F$226,6)</f>
        <v>71.5</v>
      </c>
    </row>
    <row r="161" spans="1:9" ht="24">
      <c r="A161" s="202" t="s">
        <v>806</v>
      </c>
      <c r="B161" s="191" t="s">
        <v>169</v>
      </c>
      <c r="C161" s="192" t="s">
        <v>1862</v>
      </c>
      <c r="D161" s="193" t="s">
        <v>809</v>
      </c>
      <c r="E161" s="179">
        <f>VLOOKUP(A161,RN!$A$1:$J$248,5)</f>
        <v>1096918</v>
      </c>
      <c r="F161" s="185">
        <v>66</v>
      </c>
      <c r="G161" s="185">
        <v>50</v>
      </c>
      <c r="H161" s="185">
        <v>43</v>
      </c>
      <c r="I161" s="185">
        <v>46.5</v>
      </c>
    </row>
    <row r="162" spans="1:9" ht="24">
      <c r="A162" s="205">
        <v>223</v>
      </c>
      <c r="B162" s="206" t="s">
        <v>169</v>
      </c>
      <c r="C162" s="207" t="s">
        <v>1897</v>
      </c>
      <c r="D162" s="208" t="s">
        <v>850</v>
      </c>
      <c r="E162" s="179">
        <f>VLOOKUP(A162,RN!$A$1:$J$248,5)</f>
        <v>8486074.65</v>
      </c>
      <c r="F162" s="185">
        <f>VLOOKUP(A162,'body '!$A$3:$F$226,3)</f>
        <v>73</v>
      </c>
      <c r="G162" s="185">
        <f>VLOOKUP(A162,'body '!$A$3:$F$226,4)</f>
        <v>67</v>
      </c>
      <c r="H162" s="185" t="str">
        <f>VLOOKUP(A162,'body '!$A$3:$F$226,5)</f>
        <v>x</v>
      </c>
      <c r="I162" s="185">
        <f>VLOOKUP(A162,'body '!$A$3:$F$226,6)</f>
        <v>70</v>
      </c>
    </row>
    <row r="163" spans="1:9" ht="48">
      <c r="A163" s="190">
        <v>164</v>
      </c>
      <c r="B163" s="191" t="s">
        <v>169</v>
      </c>
      <c r="C163" s="192" t="s">
        <v>1717</v>
      </c>
      <c r="D163" s="193" t="s">
        <v>589</v>
      </c>
      <c r="E163" s="179">
        <f>VLOOKUP(A163,RN!$A$1:$J$248,5)</f>
        <v>1182000</v>
      </c>
      <c r="F163" s="185">
        <f>VLOOKUP(A163,'body '!$A$3:$F$226,3)</f>
        <v>67</v>
      </c>
      <c r="G163" s="185">
        <f>VLOOKUP(A163,'body '!$A$3:$F$226,4)</f>
        <v>52</v>
      </c>
      <c r="H163" s="185">
        <f>VLOOKUP(A163,'body '!$A$3:$F$226,5)</f>
        <v>70</v>
      </c>
      <c r="I163" s="185">
        <f>VLOOKUP(A163,'body '!$A$3:$F$226,6)</f>
        <v>68.5</v>
      </c>
    </row>
    <row r="164" spans="1:9" ht="36">
      <c r="A164" s="190">
        <v>44</v>
      </c>
      <c r="B164" s="191" t="s">
        <v>169</v>
      </c>
      <c r="C164" s="192" t="s">
        <v>1341</v>
      </c>
      <c r="D164" s="193" t="s">
        <v>76</v>
      </c>
      <c r="E164" s="179">
        <f>VLOOKUP(A164,RN!$A$1:$J$248,5)</f>
        <v>1761820</v>
      </c>
      <c r="F164" s="185">
        <f>VLOOKUP(A164,'body '!$A$3:$F$226,3)</f>
        <v>69</v>
      </c>
      <c r="G164" s="185" t="str">
        <f>VLOOKUP(A164,'body '!$A$3:$F$226,4)</f>
        <v>68 N</v>
      </c>
      <c r="H164" s="185">
        <f>VLOOKUP(A164,'body '!$A$3:$F$226,5)</f>
        <v>65</v>
      </c>
      <c r="I164" s="185">
        <f>VLOOKUP(A164,'body '!$A$3:$F$226,6)</f>
        <v>67</v>
      </c>
    </row>
    <row r="165" spans="1:9" ht="24">
      <c r="A165" s="190">
        <v>104</v>
      </c>
      <c r="B165" s="191" t="s">
        <v>169</v>
      </c>
      <c r="C165" s="192" t="s">
        <v>556</v>
      </c>
      <c r="D165" s="193" t="s">
        <v>1693</v>
      </c>
      <c r="E165" s="179">
        <f>VLOOKUP(A165,RN!$A$1:$J$248,5)</f>
        <v>9825500</v>
      </c>
      <c r="F165" s="185">
        <f>VLOOKUP(A165,'body '!$A$3:$F$226,3)</f>
        <v>91</v>
      </c>
      <c r="G165" s="185">
        <f>VLOOKUP(A165,'body '!$A$3:$F$226,4)</f>
        <v>64</v>
      </c>
      <c r="H165" s="185">
        <f>VLOOKUP(A165,'body '!$A$3:$F$226,5)</f>
        <v>63</v>
      </c>
      <c r="I165" s="185">
        <f>VLOOKUP(A165,'body '!$A$3:$F$226,6)</f>
        <v>63.5</v>
      </c>
    </row>
    <row r="166" spans="1:9" ht="36">
      <c r="A166" s="190">
        <v>107</v>
      </c>
      <c r="B166" s="191" t="s">
        <v>169</v>
      </c>
      <c r="C166" s="192" t="s">
        <v>562</v>
      </c>
      <c r="D166" s="193" t="s">
        <v>1696</v>
      </c>
      <c r="E166" s="179">
        <f>VLOOKUP(A166,RN!$A$1:$J$248,5)</f>
        <v>9786800</v>
      </c>
      <c r="F166" s="185">
        <f>VLOOKUP(A166,'body '!$A$3:$F$226,3)</f>
        <v>64</v>
      </c>
      <c r="G166" s="185">
        <f>VLOOKUP(A166,'body '!$A$3:$F$226,4)</f>
        <v>93</v>
      </c>
      <c r="H166" s="185">
        <f>VLOOKUP(A166,'body '!$A$3:$F$226,5)</f>
        <v>63</v>
      </c>
      <c r="I166" s="185">
        <f>VLOOKUP(A166,'body '!$A$3:$F$226,6)</f>
        <v>63.5</v>
      </c>
    </row>
    <row r="167" spans="1:9" ht="48">
      <c r="A167" s="190">
        <v>216</v>
      </c>
      <c r="B167" s="191" t="s">
        <v>169</v>
      </c>
      <c r="C167" s="192" t="s">
        <v>1880</v>
      </c>
      <c r="D167" s="193" t="s">
        <v>831</v>
      </c>
      <c r="E167" s="179">
        <f>VLOOKUP(A167,RN!$A$1:$J$248,5)</f>
        <v>2163300</v>
      </c>
      <c r="F167" s="185">
        <f>VLOOKUP(A167,'body '!$A$3:$F$226,3)</f>
        <v>64</v>
      </c>
      <c r="G167" s="185">
        <f>VLOOKUP(A167,'body '!$A$3:$F$226,4)</f>
        <v>84</v>
      </c>
      <c r="H167" s="185">
        <f>VLOOKUP(A167,'body '!$A$3:$F$226,5)</f>
        <v>63</v>
      </c>
      <c r="I167" s="185">
        <f>VLOOKUP(A167,'body '!$A$3:$F$226,6)</f>
        <v>63.5</v>
      </c>
    </row>
    <row r="168" spans="1:9" ht="72">
      <c r="A168" s="190">
        <v>60</v>
      </c>
      <c r="B168" s="191" t="s">
        <v>169</v>
      </c>
      <c r="C168" s="192" t="s">
        <v>1395</v>
      </c>
      <c r="D168" s="193" t="s">
        <v>127</v>
      </c>
      <c r="E168" s="179">
        <f>VLOOKUP(A168,RN!$A$1:$J$248,5)</f>
        <v>1733686</v>
      </c>
      <c r="F168" s="185">
        <f>VLOOKUP(A168,'body '!$A$3:$F$226,3)</f>
        <v>65</v>
      </c>
      <c r="G168" s="185" t="str">
        <f>VLOOKUP(A168,'body '!$A$3:$F$226,4)</f>
        <v>75  N</v>
      </c>
      <c r="H168" s="185">
        <f>VLOOKUP(A168,'body '!$A$3:$F$226,5)</f>
        <v>50</v>
      </c>
      <c r="I168" s="185">
        <f>VLOOKUP(A168,'body '!$A$3:$F$226,6)</f>
        <v>62.5</v>
      </c>
    </row>
    <row r="169" spans="1:9" ht="36">
      <c r="A169" s="190">
        <v>141</v>
      </c>
      <c r="B169" s="191" t="s">
        <v>169</v>
      </c>
      <c r="C169" s="192" t="s">
        <v>1499</v>
      </c>
      <c r="D169" s="193" t="s">
        <v>1778</v>
      </c>
      <c r="E169" s="179">
        <f>VLOOKUP(A169,RN!$A$1:$J$248,5)</f>
        <v>8384297.8</v>
      </c>
      <c r="F169" s="185">
        <f>VLOOKUP(A169,'body '!$A$3:$F$226,3)</f>
        <v>58</v>
      </c>
      <c r="G169" s="185">
        <f>VLOOKUP(A169,'body '!$A$3:$F$226,4)</f>
        <v>86</v>
      </c>
      <c r="H169" s="185">
        <f>VLOOKUP(A169,'body '!$A$3:$F$226,5)</f>
        <v>64</v>
      </c>
      <c r="I169" s="185">
        <f>VLOOKUP(A169,'body '!$A$3:$F$226,6)</f>
        <v>61</v>
      </c>
    </row>
    <row r="170" spans="1:9" ht="24">
      <c r="A170" s="190">
        <v>29</v>
      </c>
      <c r="B170" s="191" t="s">
        <v>169</v>
      </c>
      <c r="C170" s="192" t="s">
        <v>269</v>
      </c>
      <c r="D170" s="193" t="s">
        <v>33</v>
      </c>
      <c r="E170" s="179">
        <f>VLOOKUP(A170,RN!$A$1:$J$248,5)</f>
        <v>5140166</v>
      </c>
      <c r="F170" s="185">
        <f>VLOOKUP(A170,'body '!$A$3:$F$226,3)</f>
        <v>59</v>
      </c>
      <c r="G170" s="185">
        <f>VLOOKUP(A170,'body '!$A$3:$F$226,4)</f>
        <v>61</v>
      </c>
      <c r="H170" s="185" t="str">
        <f>VLOOKUP(A170,'body '!$A$3:$F$226,5)</f>
        <v>x</v>
      </c>
      <c r="I170" s="185">
        <f>VLOOKUP(A170,'body '!$A$3:$F$226,6)</f>
        <v>60</v>
      </c>
    </row>
    <row r="171" spans="1:9" ht="36">
      <c r="A171" s="190">
        <v>199</v>
      </c>
      <c r="B171" s="191" t="s">
        <v>169</v>
      </c>
      <c r="C171" s="192" t="s">
        <v>1846</v>
      </c>
      <c r="D171" s="193" t="s">
        <v>785</v>
      </c>
      <c r="E171" s="179">
        <f>VLOOKUP(A171,RN!$A$1:$J$248,5)</f>
        <v>3524900</v>
      </c>
      <c r="F171" s="185">
        <f>VLOOKUP(A171,'body '!$A$3:$F$226,3)</f>
        <v>56</v>
      </c>
      <c r="G171" s="185">
        <f>VLOOKUP(A171,'body '!$A$3:$F$226,4)</f>
        <v>85</v>
      </c>
      <c r="H171" s="185">
        <f>VLOOKUP(A171,'body '!$A$3:$F$226,5)</f>
        <v>64</v>
      </c>
      <c r="I171" s="185">
        <f>VLOOKUP(A171,'body '!$A$3:$F$226,6)</f>
        <v>60</v>
      </c>
    </row>
    <row r="172" spans="1:9" ht="36">
      <c r="A172" s="190">
        <v>129</v>
      </c>
      <c r="B172" s="191" t="s">
        <v>169</v>
      </c>
      <c r="C172" s="192" t="s">
        <v>1597</v>
      </c>
      <c r="D172" s="193" t="s">
        <v>1737</v>
      </c>
      <c r="E172" s="179">
        <f>VLOOKUP(A172,RN!$A$1:$J$248,5)</f>
        <v>9067750</v>
      </c>
      <c r="F172" s="185">
        <f>VLOOKUP(A172,'body '!$A$3:$F$226,3)</f>
        <v>79</v>
      </c>
      <c r="G172" s="185">
        <f>VLOOKUP(A172,'body '!$A$3:$F$226,4)</f>
        <v>60</v>
      </c>
      <c r="H172" s="185">
        <f>VLOOKUP(A172,'body '!$A$3:$F$226,5)</f>
        <v>58</v>
      </c>
      <c r="I172" s="185">
        <f>VLOOKUP(A172,'body '!$A$3:$F$226,6)</f>
        <v>59</v>
      </c>
    </row>
    <row r="173" spans="1:9" ht="60">
      <c r="A173" s="190">
        <v>45</v>
      </c>
      <c r="B173" s="191" t="s">
        <v>169</v>
      </c>
      <c r="C173" s="192" t="s">
        <v>1345</v>
      </c>
      <c r="D173" s="193" t="s">
        <v>81</v>
      </c>
      <c r="E173" s="179">
        <f>VLOOKUP(A173,RN!$A$1:$J$248,5)</f>
        <v>1010264.1</v>
      </c>
      <c r="F173" s="185">
        <f>VLOOKUP(A173,'body '!$A$3:$F$226,3)</f>
        <v>61</v>
      </c>
      <c r="G173" s="185">
        <f>VLOOKUP(A173,'body '!$A$3:$F$226,4)</f>
        <v>79</v>
      </c>
      <c r="H173" s="185">
        <f>VLOOKUP(A173,'body '!$A$3:$F$226,5)</f>
        <v>54</v>
      </c>
      <c r="I173" s="185">
        <f>VLOOKUP(A173,'body '!$A$3:$F$226,6)</f>
        <v>57.5</v>
      </c>
    </row>
    <row r="174" spans="1:9" ht="48">
      <c r="A174" s="190">
        <v>19</v>
      </c>
      <c r="B174" s="191" t="s">
        <v>169</v>
      </c>
      <c r="C174" s="192" t="s">
        <v>230</v>
      </c>
      <c r="D174" s="193" t="s">
        <v>1</v>
      </c>
      <c r="E174" s="179">
        <f>VLOOKUP(A174,RN!$A$1:$J$248,5)</f>
        <v>4129350</v>
      </c>
      <c r="F174" s="185">
        <f>VLOOKUP(A174,'body '!$A$3:$F$226,3)</f>
        <v>64</v>
      </c>
      <c r="G174" s="185">
        <f>VLOOKUP(A174,'body '!$A$3:$F$226,4)</f>
        <v>48</v>
      </c>
      <c r="H174" s="185" t="str">
        <f>VLOOKUP(A174,'body '!$A$3:$F$226,5)</f>
        <v>x</v>
      </c>
      <c r="I174" s="185">
        <f>VLOOKUP(A174,'body '!$A$3:$F$226,6)</f>
        <v>56</v>
      </c>
    </row>
    <row r="175" spans="1:9" ht="36">
      <c r="A175" s="190">
        <v>200</v>
      </c>
      <c r="B175" s="191" t="s">
        <v>169</v>
      </c>
      <c r="C175" s="192" t="s">
        <v>1848</v>
      </c>
      <c r="D175" s="193" t="s">
        <v>788</v>
      </c>
      <c r="E175" s="179">
        <f>VLOOKUP(A175,RN!$A$1:$J$248,5)</f>
        <v>4733400</v>
      </c>
      <c r="F175" s="185">
        <f>VLOOKUP(A175,'body '!$A$3:$F$226,3)</f>
        <v>57</v>
      </c>
      <c r="G175" s="185">
        <f>VLOOKUP(A175,'body '!$A$3:$F$226,4)</f>
        <v>78</v>
      </c>
      <c r="H175" s="185">
        <f>VLOOKUP(A175,'body '!$A$3:$F$226,5)</f>
        <v>55</v>
      </c>
      <c r="I175" s="185">
        <f>VLOOKUP(A175,'body '!$A$3:$F$226,6)</f>
        <v>56</v>
      </c>
    </row>
    <row r="176" spans="1:9" ht="36">
      <c r="A176" s="190">
        <v>14</v>
      </c>
      <c r="B176" s="191" t="s">
        <v>169</v>
      </c>
      <c r="C176" s="192" t="s">
        <v>209</v>
      </c>
      <c r="D176" s="193" t="s">
        <v>1294</v>
      </c>
      <c r="E176" s="179">
        <f>VLOOKUP(A176,RN!$A$1:$J$248,5)</f>
        <v>3728280</v>
      </c>
      <c r="F176" s="185">
        <f>VLOOKUP(A176,'body '!$A$3:$F$226,3)</f>
        <v>90</v>
      </c>
      <c r="G176" s="185">
        <f>VLOOKUP(A176,'body '!$A$3:$F$226,4)</f>
        <v>48</v>
      </c>
      <c r="H176" s="185">
        <f>VLOOKUP(A176,'body '!$A$3:$F$226,5)</f>
        <v>63</v>
      </c>
      <c r="I176" s="185">
        <f>VLOOKUP(A176,'body '!$A$3:$F$226,6)</f>
        <v>55.5</v>
      </c>
    </row>
    <row r="177" spans="1:9" ht="24">
      <c r="A177" s="190">
        <v>196</v>
      </c>
      <c r="B177" s="191" t="s">
        <v>169</v>
      </c>
      <c r="C177" s="192" t="s">
        <v>1836</v>
      </c>
      <c r="D177" s="193" t="s">
        <v>2077</v>
      </c>
      <c r="E177" s="179">
        <f>VLOOKUP(A177,RN!$A$1:$J$248,5)</f>
        <v>786000</v>
      </c>
      <c r="F177" s="185">
        <f>VLOOKUP(A177,'body '!$A$3:$F$226,3)</f>
        <v>45</v>
      </c>
      <c r="G177" s="185">
        <f>VLOOKUP(A177,'body '!$A$3:$F$226,4)</f>
        <v>96</v>
      </c>
      <c r="H177" s="185">
        <f>VLOOKUP(A177,'body '!$A$3:$F$226,5)</f>
        <v>63</v>
      </c>
      <c r="I177" s="185">
        <f>VLOOKUP(A177,'body '!$A$3:$F$226,6)</f>
        <v>54</v>
      </c>
    </row>
    <row r="178" spans="1:9" ht="48">
      <c r="A178" s="190">
        <v>56</v>
      </c>
      <c r="B178" s="191" t="s">
        <v>169</v>
      </c>
      <c r="C178" s="192" t="s">
        <v>1382</v>
      </c>
      <c r="D178" s="193" t="s">
        <v>114</v>
      </c>
      <c r="E178" s="179">
        <f>VLOOKUP(A178,RN!$A$1:$J$248,5)</f>
        <v>1346848</v>
      </c>
      <c r="F178" s="185">
        <f>VLOOKUP(A178,'body '!$A$3:$F$226,3)</f>
        <v>73</v>
      </c>
      <c r="G178" s="185">
        <f>VLOOKUP(A178,'body '!$A$3:$F$226,4)</f>
        <v>43</v>
      </c>
      <c r="H178" s="185">
        <f>VLOOKUP(A178,'body '!$A$3:$F$226,5)</f>
        <v>62</v>
      </c>
      <c r="I178" s="185">
        <f>VLOOKUP(A178,'body '!$A$3:$F$226,6)</f>
        <v>52.5</v>
      </c>
    </row>
    <row r="179" spans="1:9" ht="24">
      <c r="A179" s="190">
        <v>197</v>
      </c>
      <c r="B179" s="191" t="s">
        <v>169</v>
      </c>
      <c r="C179" s="192" t="s">
        <v>1838</v>
      </c>
      <c r="D179" s="193" t="s">
        <v>779</v>
      </c>
      <c r="E179" s="179">
        <f>VLOOKUP(A179,RN!$A$1:$J$248,5)</f>
        <v>6061583.2</v>
      </c>
      <c r="F179" s="185">
        <f>VLOOKUP(A179,'body '!$A$3:$F$226,3)</f>
        <v>42</v>
      </c>
      <c r="G179" s="185">
        <f>VLOOKUP(A179,'body '!$A$3:$F$226,4)</f>
        <v>61</v>
      </c>
      <c r="H179" s="185" t="str">
        <f>VLOOKUP(A179,'body '!$A$3:$F$226,5)</f>
        <v>x</v>
      </c>
      <c r="I179" s="185">
        <f>VLOOKUP(A179,'body '!$A$3:$F$226,6)</f>
        <v>51.5</v>
      </c>
    </row>
    <row r="180" spans="1:9" ht="36">
      <c r="A180" s="190">
        <v>35</v>
      </c>
      <c r="B180" s="191" t="s">
        <v>169</v>
      </c>
      <c r="C180" s="192" t="s">
        <v>1308</v>
      </c>
      <c r="D180" s="193" t="s">
        <v>52</v>
      </c>
      <c r="E180" s="179">
        <f>VLOOKUP(A180,RN!$A$1:$J$248,5)</f>
        <v>1796800</v>
      </c>
      <c r="F180" s="185">
        <f>VLOOKUP(A180,'body '!$A$3:$F$226,3)</f>
        <v>76</v>
      </c>
      <c r="G180" s="185">
        <f>VLOOKUP(A180,'body '!$A$3:$F$226,4)</f>
        <v>47</v>
      </c>
      <c r="H180" s="185">
        <f>VLOOKUP(A180,'body '!$A$3:$F$226,5)</f>
        <v>55</v>
      </c>
      <c r="I180" s="185">
        <f>VLOOKUP(A180,'body '!$A$3:$F$226,6)</f>
        <v>51</v>
      </c>
    </row>
    <row r="181" spans="1:9" ht="60">
      <c r="A181" s="190">
        <v>85</v>
      </c>
      <c r="B181" s="191" t="s">
        <v>169</v>
      </c>
      <c r="C181" s="192" t="s">
        <v>487</v>
      </c>
      <c r="D181" s="193" t="s">
        <v>1465</v>
      </c>
      <c r="E181" s="179">
        <f>VLOOKUP(A181,RN!$A$1:$J$248,5)</f>
        <v>3434800</v>
      </c>
      <c r="F181" s="185">
        <f>VLOOKUP(A181,'body '!$A$3:$F$226,3)</f>
        <v>48</v>
      </c>
      <c r="G181" s="185">
        <f>VLOOKUP(A181,'body '!$A$3:$F$226,4)</f>
        <v>77</v>
      </c>
      <c r="H181" s="185">
        <f>VLOOKUP(A181,'body '!$A$3:$F$226,5)</f>
        <v>54</v>
      </c>
      <c r="I181" s="185">
        <f>VLOOKUP(A181,'body '!$A$3:$F$226,6)</f>
        <v>51</v>
      </c>
    </row>
    <row r="182" spans="1:9" ht="24">
      <c r="A182" s="190">
        <v>95</v>
      </c>
      <c r="B182" s="191" t="s">
        <v>169</v>
      </c>
      <c r="C182" s="192" t="s">
        <v>523</v>
      </c>
      <c r="D182" s="193" t="s">
        <v>410</v>
      </c>
      <c r="E182" s="179">
        <f>VLOOKUP(A182,RN!$A$1:$J$248,5)</f>
        <v>582200</v>
      </c>
      <c r="F182" s="185">
        <f>VLOOKUP(A182,'body '!$A$3:$F$226,3)</f>
        <v>51</v>
      </c>
      <c r="G182" s="185">
        <f>VLOOKUP(A182,'body '!$A$3:$F$226,4)</f>
        <v>48</v>
      </c>
      <c r="H182" s="185" t="str">
        <f>VLOOKUP(A182,'body '!$A$3:$F$226,5)</f>
        <v>x</v>
      </c>
      <c r="I182" s="185">
        <f>VLOOKUP(A182,'body '!$A$3:$F$226,6)</f>
        <v>49.5</v>
      </c>
    </row>
    <row r="183" spans="1:9" ht="36">
      <c r="A183" s="190">
        <v>122</v>
      </c>
      <c r="B183" s="191" t="s">
        <v>169</v>
      </c>
      <c r="C183" s="192" t="s">
        <v>1574</v>
      </c>
      <c r="D183" s="193" t="s">
        <v>1648</v>
      </c>
      <c r="E183" s="179">
        <f>VLOOKUP(A183,RN!$A$1:$J$248,5)</f>
        <v>2967020</v>
      </c>
      <c r="F183" s="185">
        <f>VLOOKUP(A183,'body '!$A$3:$F$226,3)</f>
        <v>88</v>
      </c>
      <c r="G183" s="185">
        <f>VLOOKUP(A183,'body '!$A$3:$F$226,4)</f>
        <v>64</v>
      </c>
      <c r="H183" s="185">
        <f>VLOOKUP(A183,'body '!$A$3:$F$226,5)</f>
        <v>35</v>
      </c>
      <c r="I183" s="185">
        <f>VLOOKUP(A183,'body '!$A$3:$F$226,6)</f>
        <v>49.5</v>
      </c>
    </row>
    <row r="184" spans="1:9" ht="24">
      <c r="A184" s="190">
        <v>87</v>
      </c>
      <c r="B184" s="201" t="s">
        <v>169</v>
      </c>
      <c r="C184" s="204" t="s">
        <v>495</v>
      </c>
      <c r="D184" s="193" t="s">
        <v>1471</v>
      </c>
      <c r="E184" s="179">
        <f>VLOOKUP(A184,RN!$A$1:$J$248,5)</f>
        <v>1243564</v>
      </c>
      <c r="F184" s="185">
        <f>VLOOKUP(A184,'body '!$A$3:$F$226,3)</f>
        <v>69</v>
      </c>
      <c r="G184" s="185">
        <f>VLOOKUP(A184,'body '!$A$3:$F$226,4)</f>
        <v>37</v>
      </c>
      <c r="H184" s="185">
        <f>VLOOKUP(A184,'body '!$A$3:$F$226,5)</f>
        <v>61</v>
      </c>
      <c r="I184" s="185">
        <f>VLOOKUP(A184,'body '!$A$3:$F$226,6)</f>
        <v>49</v>
      </c>
    </row>
    <row r="185" spans="1:9" ht="36">
      <c r="A185" s="190">
        <v>21</v>
      </c>
      <c r="B185" s="201" t="s">
        <v>169</v>
      </c>
      <c r="C185" s="204" t="s">
        <v>238</v>
      </c>
      <c r="D185" s="209" t="s">
        <v>7</v>
      </c>
      <c r="E185" s="179">
        <f>VLOOKUP(A185,RN!$A$1:$J$248,5)</f>
        <v>1195123.75</v>
      </c>
      <c r="F185" s="185">
        <f>VLOOKUP(A185,'body '!$A$3:$F$226,3)</f>
        <v>49</v>
      </c>
      <c r="G185" s="185">
        <f>VLOOKUP(A185,'body '!$A$3:$F$226,4)</f>
        <v>43</v>
      </c>
      <c r="H185" s="185" t="str">
        <f>VLOOKUP(A185,'body '!$A$3:$F$226,5)</f>
        <v>x</v>
      </c>
      <c r="I185" s="185">
        <f>VLOOKUP(A185,'body '!$A$3:$F$226,6)</f>
        <v>46</v>
      </c>
    </row>
    <row r="186" spans="1:9" ht="36">
      <c r="A186" s="190">
        <v>182</v>
      </c>
      <c r="B186" s="201" t="s">
        <v>169</v>
      </c>
      <c r="C186" s="192" t="s">
        <v>706</v>
      </c>
      <c r="D186" s="193" t="s">
        <v>2080</v>
      </c>
      <c r="E186" s="179">
        <f>VLOOKUP(A186,RN!$A$1:$J$248,5)</f>
        <v>1982600</v>
      </c>
      <c r="F186" s="185">
        <f>VLOOKUP(A186,'body '!$A$3:$F$226,3)</f>
        <v>70</v>
      </c>
      <c r="G186" s="185">
        <f>VLOOKUP(A186,'body '!$A$3:$F$226,4)</f>
        <v>28</v>
      </c>
      <c r="H186" s="185">
        <f>VLOOKUP(A186,'body '!$A$3:$F$226,5)</f>
        <v>57</v>
      </c>
      <c r="I186" s="185">
        <f>VLOOKUP(A186,'body '!$A$3:$F$226,6)</f>
        <v>42.5</v>
      </c>
    </row>
    <row r="187" spans="1:9" ht="48">
      <c r="A187" s="190">
        <v>239</v>
      </c>
      <c r="B187" s="191" t="s">
        <v>158</v>
      </c>
      <c r="C187" s="192" t="s">
        <v>922</v>
      </c>
      <c r="D187" s="193" t="s">
        <v>893</v>
      </c>
      <c r="E187" s="179">
        <f>VLOOKUP(A187,RN!$A$1:$J$248,5)</f>
        <v>5991000</v>
      </c>
      <c r="F187" s="185">
        <f>VLOOKUP(A187,'body '!$A$3:$F$226,3)</f>
        <v>96</v>
      </c>
      <c r="G187" s="185">
        <f>VLOOKUP(A187,'body '!$A$3:$F$226,4)</f>
        <v>85</v>
      </c>
      <c r="H187" s="185" t="str">
        <f>VLOOKUP(A187,'body '!$A$3:$F$226,5)</f>
        <v>x</v>
      </c>
      <c r="I187" s="185">
        <f>VLOOKUP(A187,'body '!$A$3:$F$226,6)</f>
        <v>90.5</v>
      </c>
    </row>
    <row r="188" spans="1:9" ht="60">
      <c r="A188" s="190">
        <v>64</v>
      </c>
      <c r="B188" s="191" t="s">
        <v>158</v>
      </c>
      <c r="C188" s="192" t="s">
        <v>1408</v>
      </c>
      <c r="D188" s="193" t="s">
        <v>136</v>
      </c>
      <c r="E188" s="179">
        <f>VLOOKUP(A188,RN!$A$1:$J$248,5)</f>
        <v>594240</v>
      </c>
      <c r="F188" s="185">
        <f>VLOOKUP(A188,'body '!$A$3:$F$226,3)</f>
        <v>85</v>
      </c>
      <c r="G188" s="185">
        <f>VLOOKUP(A188,'body '!$A$3:$F$226,4)</f>
        <v>94</v>
      </c>
      <c r="H188" s="185" t="str">
        <f>VLOOKUP(A188,'body '!$A$3:$F$226,5)</f>
        <v>x</v>
      </c>
      <c r="I188" s="185">
        <f>VLOOKUP(A188,'body '!$A$3:$F$226,6)</f>
        <v>89.5</v>
      </c>
    </row>
    <row r="189" spans="1:9" ht="24">
      <c r="A189" s="190">
        <v>12</v>
      </c>
      <c r="B189" s="191" t="s">
        <v>158</v>
      </c>
      <c r="C189" s="192" t="s">
        <v>201</v>
      </c>
      <c r="D189" s="193" t="s">
        <v>1288</v>
      </c>
      <c r="E189" s="179">
        <f>VLOOKUP(A189,RN!$A$1:$J$248,5)</f>
        <v>1736000</v>
      </c>
      <c r="F189" s="185">
        <f>VLOOKUP(A189,'body '!$A$3:$F$226,3)</f>
        <v>92</v>
      </c>
      <c r="G189" s="185">
        <f>VLOOKUP(A189,'body '!$A$3:$F$226,4)</f>
        <v>86</v>
      </c>
      <c r="H189" s="185" t="str">
        <f>VLOOKUP(A189,'body '!$A$3:$F$226,5)</f>
        <v>x</v>
      </c>
      <c r="I189" s="185">
        <f>VLOOKUP(A189,'body '!$A$3:$F$226,6)</f>
        <v>89</v>
      </c>
    </row>
    <row r="190" spans="1:9" ht="36">
      <c r="A190" s="190">
        <v>213</v>
      </c>
      <c r="B190" s="191" t="s">
        <v>158</v>
      </c>
      <c r="C190" s="192" t="s">
        <v>1875</v>
      </c>
      <c r="D190" s="193" t="s">
        <v>818</v>
      </c>
      <c r="E190" s="179">
        <f>VLOOKUP(A190,RN!$A$1:$J$248,5)</f>
        <v>9003855</v>
      </c>
      <c r="F190" s="185">
        <f>VLOOKUP(A190,'body '!$A$3:$F$226,3)</f>
        <v>59</v>
      </c>
      <c r="G190" s="185">
        <f>VLOOKUP(A190,'body '!$A$3:$F$226,4)</f>
        <v>84</v>
      </c>
      <c r="H190" s="185">
        <f>VLOOKUP(A190,'body '!$A$3:$F$226,5)</f>
        <v>94</v>
      </c>
      <c r="I190" s="185">
        <f>VLOOKUP(A190,'body '!$A$3:$F$226,6)</f>
        <v>89</v>
      </c>
    </row>
    <row r="191" spans="1:9" ht="72">
      <c r="A191" s="190">
        <v>109</v>
      </c>
      <c r="B191" s="191" t="s">
        <v>158</v>
      </c>
      <c r="C191" s="192" t="s">
        <v>564</v>
      </c>
      <c r="D191" s="193" t="s">
        <v>1696</v>
      </c>
      <c r="E191" s="179">
        <f>VLOOKUP(A191,RN!$A$1:$J$248,5)</f>
        <v>9724759</v>
      </c>
      <c r="F191" s="185">
        <f>VLOOKUP(A191,'body '!$A$3:$F$226,3)</f>
        <v>79</v>
      </c>
      <c r="G191" s="185">
        <f>VLOOKUP(A191,'body '!$A$3:$F$226,4)</f>
        <v>98</v>
      </c>
      <c r="H191" s="185" t="str">
        <f>VLOOKUP(A191,'body '!$A$3:$F$226,5)</f>
        <v>x</v>
      </c>
      <c r="I191" s="185">
        <f>VLOOKUP(A191,'body '!$A$3:$F$226,6)</f>
        <v>88.5</v>
      </c>
    </row>
    <row r="192" spans="1:9" ht="12">
      <c r="A192" s="190">
        <v>110</v>
      </c>
      <c r="B192" s="191" t="s">
        <v>158</v>
      </c>
      <c r="C192" s="192" t="s">
        <v>565</v>
      </c>
      <c r="D192" s="193" t="s">
        <v>1696</v>
      </c>
      <c r="E192" s="179">
        <f>VLOOKUP(A192,RN!$A$1:$J$248,5)</f>
        <v>2679270</v>
      </c>
      <c r="F192" s="185">
        <f>VLOOKUP(A192,'body '!$A$3:$F$226,3)</f>
        <v>81</v>
      </c>
      <c r="G192" s="185">
        <f>VLOOKUP(A192,'body '!$A$3:$F$226,4)</f>
        <v>95</v>
      </c>
      <c r="H192" s="185" t="str">
        <f>VLOOKUP(A192,'body '!$A$3:$F$226,5)</f>
        <v>x</v>
      </c>
      <c r="I192" s="185">
        <f>VLOOKUP(A192,'body '!$A$3:$F$226,6)</f>
        <v>88</v>
      </c>
    </row>
    <row r="193" spans="1:9" ht="36">
      <c r="A193" s="195">
        <v>150</v>
      </c>
      <c r="B193" s="196" t="s">
        <v>158</v>
      </c>
      <c r="C193" s="197" t="s">
        <v>632</v>
      </c>
      <c r="D193" s="198" t="s">
        <v>1803</v>
      </c>
      <c r="E193" s="179">
        <f>VLOOKUP(A193,RN!$A$1:$J$248,5)</f>
        <v>9363100</v>
      </c>
      <c r="F193" s="185">
        <f>VLOOKUP(A193,'body '!$A$3:$F$226,3)</f>
        <v>92</v>
      </c>
      <c r="G193" s="185">
        <f>VLOOKUP(A193,'body '!$A$3:$F$226,4)</f>
        <v>71</v>
      </c>
      <c r="H193" s="185">
        <f>VLOOKUP(A193,'body '!$A$3:$F$226,5)</f>
        <v>84</v>
      </c>
      <c r="I193" s="185">
        <f>VLOOKUP(A193,'body '!$A$3:$F$226,6)</f>
        <v>88</v>
      </c>
    </row>
    <row r="194" spans="1:9" ht="36">
      <c r="A194" s="190">
        <v>227</v>
      </c>
      <c r="B194" s="196" t="s">
        <v>158</v>
      </c>
      <c r="C194" s="197" t="s">
        <v>1906</v>
      </c>
      <c r="D194" s="193" t="s">
        <v>859</v>
      </c>
      <c r="E194" s="179">
        <f>VLOOKUP(A194,RN!$A$1:$J$248,5)</f>
        <v>9907640</v>
      </c>
      <c r="F194" s="185">
        <f>VLOOKUP(A194,'body '!$A$3:$F$226,3)</f>
        <v>82</v>
      </c>
      <c r="G194" s="185">
        <f>VLOOKUP(A194,'body '!$A$3:$F$226,4)</f>
        <v>93</v>
      </c>
      <c r="H194" s="185" t="str">
        <f>VLOOKUP(A194,'body '!$A$3:$F$226,5)</f>
        <v>x</v>
      </c>
      <c r="I194" s="185">
        <f>VLOOKUP(A194,'body '!$A$3:$F$226,6)</f>
        <v>87.5</v>
      </c>
    </row>
    <row r="195" spans="1:9" ht="72">
      <c r="A195" s="190">
        <v>137</v>
      </c>
      <c r="B195" s="191" t="s">
        <v>158</v>
      </c>
      <c r="C195" s="192" t="s">
        <v>1490</v>
      </c>
      <c r="D195" s="193" t="s">
        <v>1765</v>
      </c>
      <c r="E195" s="179">
        <f>VLOOKUP(A195,RN!$A$1:$J$248,5)</f>
        <v>517027.5</v>
      </c>
      <c r="F195" s="185">
        <f>VLOOKUP(A195,'body '!$A$3:$F$226,3)</f>
        <v>91</v>
      </c>
      <c r="G195" s="185">
        <f>VLOOKUP(A195,'body '!$A$3:$F$226,4)</f>
        <v>80</v>
      </c>
      <c r="H195" s="185" t="str">
        <f>VLOOKUP(A195,'body '!$A$3:$F$226,5)</f>
        <v>x</v>
      </c>
      <c r="I195" s="185">
        <f>VLOOKUP(A195,'body '!$A$3:$F$226,6)</f>
        <v>85.5</v>
      </c>
    </row>
    <row r="196" spans="1:9" ht="48">
      <c r="A196" s="190">
        <v>228</v>
      </c>
      <c r="B196" s="196" t="s">
        <v>158</v>
      </c>
      <c r="C196" s="192" t="s">
        <v>1907</v>
      </c>
      <c r="D196" s="193" t="s">
        <v>859</v>
      </c>
      <c r="E196" s="179">
        <f>VLOOKUP(A196,RN!$A$1:$J$248,5)</f>
        <v>9998560</v>
      </c>
      <c r="F196" s="185">
        <f>VLOOKUP(A196,'body '!$A$3:$F$226,3)</f>
        <v>91</v>
      </c>
      <c r="G196" s="185">
        <f>VLOOKUP(A196,'body '!$A$3:$F$226,4)</f>
        <v>80</v>
      </c>
      <c r="H196" s="185" t="str">
        <f>VLOOKUP(A196,'body '!$A$3:$F$226,5)</f>
        <v>x</v>
      </c>
      <c r="I196" s="185">
        <f>VLOOKUP(A196,'body '!$A$3:$F$226,6)</f>
        <v>85.5</v>
      </c>
    </row>
    <row r="197" spans="1:9" ht="24">
      <c r="A197" s="190">
        <v>245</v>
      </c>
      <c r="B197" s="191" t="s">
        <v>158</v>
      </c>
      <c r="C197" s="192" t="s">
        <v>937</v>
      </c>
      <c r="D197" s="193" t="s">
        <v>910</v>
      </c>
      <c r="E197" s="179">
        <f>VLOOKUP(A197,RN!$A$1:$J$248,5)</f>
        <v>9269025</v>
      </c>
      <c r="F197" s="185">
        <f>VLOOKUP(A197,'body '!$A$3:$F$226,3)</f>
        <v>84</v>
      </c>
      <c r="G197" s="185">
        <f>VLOOKUP(A197,'body '!$A$3:$F$226,4)</f>
        <v>87</v>
      </c>
      <c r="H197" s="185" t="str">
        <f>VLOOKUP(A197,'body '!$A$3:$F$226,5)</f>
        <v>x</v>
      </c>
      <c r="I197" s="185">
        <f>VLOOKUP(A197,'body '!$A$3:$F$226,6)</f>
        <v>85.5</v>
      </c>
    </row>
    <row r="198" spans="1:9" ht="24">
      <c r="A198" s="190">
        <v>16</v>
      </c>
      <c r="B198" s="191" t="s">
        <v>158</v>
      </c>
      <c r="C198" s="192" t="s">
        <v>217</v>
      </c>
      <c r="D198" s="193" t="s">
        <v>1300</v>
      </c>
      <c r="E198" s="179">
        <f>VLOOKUP(A198,RN!$A$1:$J$248,5)</f>
        <v>8903056</v>
      </c>
      <c r="F198" s="185">
        <f>VLOOKUP(A198,'body '!$A$3:$F$226,3)</f>
        <v>81</v>
      </c>
      <c r="G198" s="185">
        <f>VLOOKUP(A198,'body '!$A$3:$F$226,4)</f>
        <v>89</v>
      </c>
      <c r="H198" s="185" t="str">
        <f>VLOOKUP(A198,'body '!$A$3:$F$226,5)</f>
        <v>x</v>
      </c>
      <c r="I198" s="185">
        <f>VLOOKUP(A198,'body '!$A$3:$F$226,6)</f>
        <v>85</v>
      </c>
    </row>
    <row r="199" spans="1:9" ht="24">
      <c r="A199" s="190">
        <v>158</v>
      </c>
      <c r="B199" s="191" t="s">
        <v>158</v>
      </c>
      <c r="C199" s="192" t="s">
        <v>661</v>
      </c>
      <c r="D199" s="193" t="s">
        <v>571</v>
      </c>
      <c r="E199" s="179">
        <f>VLOOKUP(A199,RN!$A$1:$J$248,5)</f>
        <v>1791200</v>
      </c>
      <c r="F199" s="185">
        <f>VLOOKUP(A199,'body '!$A$3:$F$226,3)</f>
        <v>80</v>
      </c>
      <c r="G199" s="185">
        <f>VLOOKUP(A199,'body '!$A$3:$F$226,4)</f>
        <v>90</v>
      </c>
      <c r="H199" s="185" t="str">
        <f>VLOOKUP(A199,'body '!$A$3:$F$226,5)</f>
        <v>x</v>
      </c>
      <c r="I199" s="185">
        <f>VLOOKUP(A199,'body '!$A$3:$F$226,6)</f>
        <v>85</v>
      </c>
    </row>
    <row r="200" spans="1:9" ht="12">
      <c r="A200" s="190">
        <v>215</v>
      </c>
      <c r="B200" s="191" t="s">
        <v>158</v>
      </c>
      <c r="C200" s="192" t="s">
        <v>1877</v>
      </c>
      <c r="D200" s="193" t="s">
        <v>818</v>
      </c>
      <c r="E200" s="179">
        <f>VLOOKUP(A200,RN!$A$1:$J$248,5)</f>
        <v>9891135</v>
      </c>
      <c r="F200" s="185">
        <f>VLOOKUP(A200,'body '!$A$3:$F$226,3)</f>
        <v>81</v>
      </c>
      <c r="G200" s="185">
        <f>VLOOKUP(A200,'body '!$A$3:$F$226,4)</f>
        <v>89</v>
      </c>
      <c r="H200" s="185" t="str">
        <f>VLOOKUP(A200,'body '!$A$3:$F$226,5)</f>
        <v>x</v>
      </c>
      <c r="I200" s="185">
        <f>VLOOKUP(A200,'body '!$A$3:$F$226,6)</f>
        <v>85</v>
      </c>
    </row>
    <row r="201" spans="1:9" ht="24">
      <c r="A201" s="190">
        <v>72</v>
      </c>
      <c r="B201" s="191" t="s">
        <v>158</v>
      </c>
      <c r="C201" s="192" t="s">
        <v>444</v>
      </c>
      <c r="D201" s="193" t="s">
        <v>1427</v>
      </c>
      <c r="E201" s="179">
        <f>VLOOKUP(A201,RN!$A$1:$J$248,5)</f>
        <v>6336125</v>
      </c>
      <c r="F201" s="185">
        <f>VLOOKUP(A201,'body '!$A$3:$F$226,3)</f>
        <v>92</v>
      </c>
      <c r="G201" s="185">
        <f>VLOOKUP(A201,'body '!$A$3:$F$226,4)</f>
        <v>77</v>
      </c>
      <c r="H201" s="185" t="str">
        <f>VLOOKUP(A201,'body '!$A$3:$F$226,5)</f>
        <v>x</v>
      </c>
      <c r="I201" s="185">
        <f>VLOOKUP(A201,'body '!$A$3:$F$226,6)</f>
        <v>84.5</v>
      </c>
    </row>
    <row r="202" spans="1:9" ht="60">
      <c r="A202" s="190">
        <v>201</v>
      </c>
      <c r="B202" s="191" t="s">
        <v>158</v>
      </c>
      <c r="C202" s="192" t="s">
        <v>1850</v>
      </c>
      <c r="D202" s="193" t="s">
        <v>791</v>
      </c>
      <c r="E202" s="179">
        <f>VLOOKUP(A202,RN!$A$1:$J$248,5)</f>
        <v>2270000</v>
      </c>
      <c r="F202" s="185">
        <f>VLOOKUP(A202,'body '!$A$3:$F$226,3)</f>
        <v>65</v>
      </c>
      <c r="G202" s="185">
        <f>VLOOKUP(A202,'body '!$A$3:$F$226,4)</f>
        <v>89</v>
      </c>
      <c r="H202" s="185">
        <f>VLOOKUP(A202,'body '!$A$3:$F$226,5)</f>
        <v>80</v>
      </c>
      <c r="I202" s="185">
        <f>VLOOKUP(A202,'body '!$A$3:$F$226,6)</f>
        <v>84.5</v>
      </c>
    </row>
    <row r="203" spans="1:9" ht="12">
      <c r="A203" s="190">
        <v>206</v>
      </c>
      <c r="B203" s="191" t="s">
        <v>158</v>
      </c>
      <c r="C203" s="192" t="s">
        <v>1859</v>
      </c>
      <c r="D203" s="193" t="s">
        <v>803</v>
      </c>
      <c r="E203" s="179">
        <f>VLOOKUP(A203,RN!$A$1:$J$248,5)</f>
        <v>4932045</v>
      </c>
      <c r="F203" s="185">
        <f>VLOOKUP(A203,'body '!$A$3:$F$226,3)</f>
        <v>75</v>
      </c>
      <c r="G203" s="185">
        <f>VLOOKUP(A203,'body '!$A$3:$F$226,4)</f>
        <v>94</v>
      </c>
      <c r="H203" s="185" t="str">
        <f>VLOOKUP(A203,'body '!$A$3:$F$226,5)</f>
        <v>x</v>
      </c>
      <c r="I203" s="185">
        <f>VLOOKUP(A203,'body '!$A$3:$F$226,6)</f>
        <v>84.5</v>
      </c>
    </row>
    <row r="204" spans="1:9" ht="24">
      <c r="A204" s="190">
        <v>97</v>
      </c>
      <c r="B204" s="191" t="s">
        <v>158</v>
      </c>
      <c r="C204" s="192" t="s">
        <v>531</v>
      </c>
      <c r="D204" s="193" t="s">
        <v>416</v>
      </c>
      <c r="E204" s="179">
        <f>VLOOKUP(A204,RN!$A$1:$J$248,5)</f>
        <v>2900372.5</v>
      </c>
      <c r="F204" s="185">
        <f>VLOOKUP(A204,'body '!$A$3:$F$226,3)</f>
        <v>86</v>
      </c>
      <c r="G204" s="185">
        <f>VLOOKUP(A204,'body '!$A$3:$F$226,4)</f>
        <v>79</v>
      </c>
      <c r="H204" s="185" t="str">
        <f>VLOOKUP(A204,'body '!$A$3:$F$226,5)</f>
        <v>x</v>
      </c>
      <c r="I204" s="185">
        <f>VLOOKUP(A204,'body '!$A$3:$F$226,6)</f>
        <v>82.5</v>
      </c>
    </row>
    <row r="205" spans="1:9" ht="24">
      <c r="A205" s="190">
        <v>100</v>
      </c>
      <c r="B205" s="191" t="s">
        <v>158</v>
      </c>
      <c r="C205" s="192" t="s">
        <v>541</v>
      </c>
      <c r="D205" s="193" t="s">
        <v>425</v>
      </c>
      <c r="E205" s="179">
        <f>VLOOKUP(A205,RN!$A$1:$J$248,5)</f>
        <v>2203120</v>
      </c>
      <c r="F205" s="185">
        <f>VLOOKUP(A205,'body '!$A$3:$F$226,3)</f>
        <v>86</v>
      </c>
      <c r="G205" s="185">
        <f>VLOOKUP(A205,'body '!$A$3:$F$226,4)</f>
        <v>79</v>
      </c>
      <c r="H205" s="185" t="str">
        <f>VLOOKUP(A205,'body '!$A$3:$F$226,5)</f>
        <v>x</v>
      </c>
      <c r="I205" s="185">
        <f>VLOOKUP(A205,'body '!$A$3:$F$226,6)</f>
        <v>82.5</v>
      </c>
    </row>
    <row r="206" spans="1:9" ht="24">
      <c r="A206" s="190">
        <v>236</v>
      </c>
      <c r="B206" s="191" t="s">
        <v>158</v>
      </c>
      <c r="C206" s="192" t="s">
        <v>1924</v>
      </c>
      <c r="D206" s="193" t="s">
        <v>885</v>
      </c>
      <c r="E206" s="179">
        <f>VLOOKUP(A206,RN!$A$1:$J$248,5)</f>
        <v>3524995</v>
      </c>
      <c r="F206" s="185">
        <f>VLOOKUP(A206,'body '!$A$3:$F$226,3)</f>
        <v>87</v>
      </c>
      <c r="G206" s="185">
        <f>VLOOKUP(A206,'body '!$A$3:$F$226,4)</f>
        <v>78</v>
      </c>
      <c r="H206" s="185" t="str">
        <f>VLOOKUP(A206,'body '!$A$3:$F$226,5)</f>
        <v>x</v>
      </c>
      <c r="I206" s="185">
        <f>VLOOKUP(A206,'body '!$A$3:$F$226,6)</f>
        <v>82.5</v>
      </c>
    </row>
    <row r="207" spans="1:9" ht="60">
      <c r="A207" s="190">
        <v>3</v>
      </c>
      <c r="B207" s="191" t="s">
        <v>158</v>
      </c>
      <c r="C207" s="192" t="s">
        <v>165</v>
      </c>
      <c r="D207" s="193" t="s">
        <v>1259</v>
      </c>
      <c r="E207" s="179">
        <f>VLOOKUP(A207,RN!$A$1:$J$248,5)</f>
        <v>1854000</v>
      </c>
      <c r="F207" s="185">
        <f>VLOOKUP(A207,'body '!$A$3:$F$226,3)</f>
        <v>83</v>
      </c>
      <c r="G207" s="185">
        <f>VLOOKUP(A207,'body '!$A$3:$F$226,4)</f>
        <v>80</v>
      </c>
      <c r="H207" s="185" t="str">
        <f>VLOOKUP(A207,'body '!$A$3:$F$226,5)</f>
        <v>x</v>
      </c>
      <c r="I207" s="185">
        <f>VLOOKUP(A207,'body '!$A$3:$F$226,6)</f>
        <v>81.5</v>
      </c>
    </row>
    <row r="208" spans="1:9" ht="60">
      <c r="A208" s="190">
        <v>126</v>
      </c>
      <c r="B208" s="201" t="s">
        <v>158</v>
      </c>
      <c r="C208" s="192" t="s">
        <v>1588</v>
      </c>
      <c r="D208" s="193" t="s">
        <v>1660</v>
      </c>
      <c r="E208" s="179">
        <f>VLOOKUP(A208,RN!$A$1:$J$248,5)</f>
        <v>2943984</v>
      </c>
      <c r="F208" s="185">
        <f>VLOOKUP(A208,'body '!$A$3:$F$226,3)</f>
        <v>91</v>
      </c>
      <c r="G208" s="185">
        <f>VLOOKUP(A208,'body '!$A$3:$F$226,4)</f>
        <v>70</v>
      </c>
      <c r="H208" s="185">
        <f>VLOOKUP(A208,'body '!$A$3:$F$226,5)</f>
        <v>53</v>
      </c>
      <c r="I208" s="185">
        <f>VLOOKUP(A208,'body '!$A$3:$F$226,6)</f>
        <v>80.5</v>
      </c>
    </row>
    <row r="209" spans="1:9" ht="60">
      <c r="A209" s="191">
        <v>176</v>
      </c>
      <c r="B209" s="191" t="s">
        <v>158</v>
      </c>
      <c r="C209" s="192" t="s">
        <v>689</v>
      </c>
      <c r="D209" s="193" t="s">
        <v>2062</v>
      </c>
      <c r="E209" s="179">
        <f>VLOOKUP(A209,RN!$A$1:$J$248,5)</f>
        <v>7760600</v>
      </c>
      <c r="F209" s="185">
        <f>VLOOKUP(A209,'body '!$A$3:$F$226,3)</f>
        <v>46</v>
      </c>
      <c r="G209" s="185">
        <f>VLOOKUP(A209,'body '!$A$3:$F$226,4)</f>
        <v>78</v>
      </c>
      <c r="H209" s="185">
        <f>VLOOKUP(A209,'body '!$A$3:$F$226,5)</f>
        <v>83</v>
      </c>
      <c r="I209" s="185">
        <f>VLOOKUP(A209,'body '!$A$3:$F$226,6)</f>
        <v>80.5</v>
      </c>
    </row>
    <row r="210" spans="1:9" ht="24">
      <c r="A210" s="190">
        <v>43</v>
      </c>
      <c r="B210" s="191" t="s">
        <v>158</v>
      </c>
      <c r="C210" s="192" t="s">
        <v>1340</v>
      </c>
      <c r="D210" s="193" t="s">
        <v>76</v>
      </c>
      <c r="E210" s="179">
        <f>VLOOKUP(A210,RN!$A$1:$J$248,5)</f>
        <v>1027250</v>
      </c>
      <c r="F210" s="185">
        <f>VLOOKUP(A210,'body '!$A$3:$F$226,3)</f>
        <v>77</v>
      </c>
      <c r="G210" s="185">
        <f>VLOOKUP(A210,'body '!$A$3:$F$226,4)</f>
        <v>82</v>
      </c>
      <c r="H210" s="185" t="str">
        <f>VLOOKUP(A210,'body '!$A$3:$F$226,5)</f>
        <v>x</v>
      </c>
      <c r="I210" s="185">
        <f>VLOOKUP(A210,'body '!$A$3:$F$226,6)</f>
        <v>79.5</v>
      </c>
    </row>
    <row r="211" spans="1:9" ht="12">
      <c r="A211" s="190">
        <v>77</v>
      </c>
      <c r="B211" s="191" t="s">
        <v>158</v>
      </c>
      <c r="C211" s="192" t="s">
        <v>464</v>
      </c>
      <c r="D211" s="193" t="s">
        <v>1442</v>
      </c>
      <c r="E211" s="179">
        <f>VLOOKUP(A211,RN!$A$1:$J$248,5)</f>
        <v>9891460</v>
      </c>
      <c r="F211" s="185">
        <f>VLOOKUP(A211,'body '!$A$3:$F$226,3)</f>
        <v>89</v>
      </c>
      <c r="G211" s="185">
        <f>VLOOKUP(A211,'body '!$A$3:$F$226,4)</f>
        <v>70</v>
      </c>
      <c r="H211" s="185" t="str">
        <f>VLOOKUP(A211,'body '!$A$3:$F$226,5)</f>
        <v>x</v>
      </c>
      <c r="I211" s="185">
        <f>VLOOKUP(A211,'body '!$A$3:$F$226,6)</f>
        <v>79.5</v>
      </c>
    </row>
    <row r="212" spans="1:9" ht="72">
      <c r="A212" s="190">
        <v>243</v>
      </c>
      <c r="B212" s="191" t="s">
        <v>158</v>
      </c>
      <c r="C212" s="192" t="s">
        <v>932</v>
      </c>
      <c r="D212" s="193" t="s">
        <v>904</v>
      </c>
      <c r="E212" s="179">
        <f>VLOOKUP(A212,RN!$A$1:$J$248,5)</f>
        <v>9768560</v>
      </c>
      <c r="F212" s="185">
        <f>VLOOKUP(A212,'body '!$A$3:$F$226,3)</f>
        <v>92</v>
      </c>
      <c r="G212" s="185">
        <f>VLOOKUP(A212,'body '!$A$3:$F$226,4)</f>
        <v>67</v>
      </c>
      <c r="H212" s="185">
        <f>VLOOKUP(A212,'body '!$A$3:$F$226,5)</f>
        <v>63</v>
      </c>
      <c r="I212" s="185">
        <f>VLOOKUP(A212,'body '!$A$3:$F$226,6)</f>
        <v>79.5</v>
      </c>
    </row>
    <row r="213" spans="1:9" ht="36">
      <c r="A213" s="190">
        <v>89</v>
      </c>
      <c r="B213" s="191" t="s">
        <v>158</v>
      </c>
      <c r="C213" s="192" t="s">
        <v>503</v>
      </c>
      <c r="D213" s="193" t="s">
        <v>1477</v>
      </c>
      <c r="E213" s="179">
        <f>VLOOKUP(A213,RN!$A$1:$J$248,5)</f>
        <v>2786790</v>
      </c>
      <c r="F213" s="185">
        <f>VLOOKUP(A213,'body '!$A$3:$F$226,3)</f>
        <v>85</v>
      </c>
      <c r="G213" s="185">
        <f>VLOOKUP(A213,'body '!$A$3:$F$226,4)</f>
        <v>71</v>
      </c>
      <c r="H213" s="185" t="str">
        <f>VLOOKUP(A213,'body '!$A$3:$F$226,5)</f>
        <v>x</v>
      </c>
      <c r="I213" s="185">
        <f>VLOOKUP(A213,'body '!$A$3:$F$226,6)</f>
        <v>78</v>
      </c>
    </row>
    <row r="214" spans="1:9" ht="36">
      <c r="A214" s="190">
        <v>24</v>
      </c>
      <c r="B214" s="191" t="s">
        <v>158</v>
      </c>
      <c r="C214" s="192" t="s">
        <v>249</v>
      </c>
      <c r="D214" s="193" t="s">
        <v>16</v>
      </c>
      <c r="E214" s="179">
        <f>VLOOKUP(A214,RN!$A$1:$J$248,5)</f>
        <v>3206174</v>
      </c>
      <c r="F214" s="185">
        <f>VLOOKUP(A214,'body '!$A$3:$F$226,3)</f>
        <v>84</v>
      </c>
      <c r="G214" s="185">
        <f>VLOOKUP(A214,'body '!$A$3:$F$226,4)</f>
        <v>64</v>
      </c>
      <c r="H214" s="185">
        <f>VLOOKUP(A214,'body '!$A$3:$F$226,5)</f>
        <v>71</v>
      </c>
      <c r="I214" s="185">
        <f>VLOOKUP(A214,'body '!$A$3:$F$226,6)</f>
        <v>77.5</v>
      </c>
    </row>
    <row r="215" spans="1:9" ht="36">
      <c r="A215" s="190">
        <v>34</v>
      </c>
      <c r="B215" s="201" t="s">
        <v>158</v>
      </c>
      <c r="C215" s="204" t="s">
        <v>287</v>
      </c>
      <c r="D215" s="193" t="s">
        <v>49</v>
      </c>
      <c r="E215" s="179">
        <f>VLOOKUP(A215,RN!$A$1:$J$248,5)</f>
        <v>8032500</v>
      </c>
      <c r="F215" s="185">
        <f>VLOOKUP(A215,'body '!$A$3:$F$226,3)</f>
        <v>88</v>
      </c>
      <c r="G215" s="185">
        <f>VLOOKUP(A215,'body '!$A$3:$F$226,4)</f>
        <v>66</v>
      </c>
      <c r="H215" s="185">
        <f>VLOOKUP(A215,'body '!$A$3:$F$226,5)</f>
        <v>39</v>
      </c>
      <c r="I215" s="185">
        <f>VLOOKUP(A215,'body '!$A$3:$F$226,6)</f>
        <v>77</v>
      </c>
    </row>
    <row r="216" spans="1:9" ht="36">
      <c r="A216" s="190">
        <v>217</v>
      </c>
      <c r="B216" s="191" t="s">
        <v>158</v>
      </c>
      <c r="C216" s="192" t="s">
        <v>1884</v>
      </c>
      <c r="D216" s="193" t="s">
        <v>834</v>
      </c>
      <c r="E216" s="179">
        <f>VLOOKUP(A216,RN!$A$1:$J$248,5)</f>
        <v>1261100</v>
      </c>
      <c r="F216" s="185">
        <f>VLOOKUP(A216,'body '!$A$3:$F$226,3)</f>
        <v>80</v>
      </c>
      <c r="G216" s="185">
        <f>VLOOKUP(A216,'body '!$A$3:$F$226,4)</f>
        <v>60</v>
      </c>
      <c r="H216" s="185">
        <f>VLOOKUP(A216,'body '!$A$3:$F$226,5)</f>
        <v>74</v>
      </c>
      <c r="I216" s="185">
        <f>VLOOKUP(A216,'body '!$A$3:$F$226,6)</f>
        <v>77</v>
      </c>
    </row>
    <row r="217" spans="1:9" ht="36">
      <c r="A217" s="190">
        <v>71</v>
      </c>
      <c r="B217" s="191" t="s">
        <v>158</v>
      </c>
      <c r="C217" s="192" t="s">
        <v>440</v>
      </c>
      <c r="D217" s="193" t="s">
        <v>1424</v>
      </c>
      <c r="E217" s="179">
        <f>VLOOKUP(A217,RN!$A$1:$J$248,5)</f>
        <v>9998550</v>
      </c>
      <c r="F217" s="185">
        <f>VLOOKUP(A217,'body '!$A$3:$F$226,3)</f>
        <v>87</v>
      </c>
      <c r="G217" s="185">
        <f>VLOOKUP(A217,'body '!$A$3:$F$226,4)</f>
        <v>65</v>
      </c>
      <c r="H217" s="185">
        <f>VLOOKUP(A217,'body '!$A$3:$F$226,5)</f>
        <v>50</v>
      </c>
      <c r="I217" s="185">
        <f>VLOOKUP(A217,'body '!$A$3:$F$226,6)</f>
        <v>76</v>
      </c>
    </row>
    <row r="218" spans="1:9" ht="36">
      <c r="A218" s="190">
        <v>90</v>
      </c>
      <c r="B218" s="191" t="s">
        <v>158</v>
      </c>
      <c r="C218" s="192" t="s">
        <v>506</v>
      </c>
      <c r="D218" s="193" t="s">
        <v>1480</v>
      </c>
      <c r="E218" s="179">
        <f>VLOOKUP(A218,RN!$A$1:$J$248,5)</f>
        <v>1703116</v>
      </c>
      <c r="F218" s="185">
        <f>VLOOKUP(A218,'body '!$A$3:$F$226,3)</f>
        <v>77</v>
      </c>
      <c r="G218" s="185">
        <f>VLOOKUP(A218,'body '!$A$3:$F$226,4)</f>
        <v>75</v>
      </c>
      <c r="H218" s="185" t="str">
        <f>VLOOKUP(A218,'body '!$A$3:$F$226,5)</f>
        <v>x</v>
      </c>
      <c r="I218" s="185">
        <f>VLOOKUP(A218,'body '!$A$3:$F$226,6)</f>
        <v>76</v>
      </c>
    </row>
    <row r="219" spans="1:9" ht="24">
      <c r="A219" s="190">
        <v>131</v>
      </c>
      <c r="B219" s="191" t="s">
        <v>158</v>
      </c>
      <c r="C219" s="192" t="s">
        <v>1602</v>
      </c>
      <c r="D219" s="193" t="s">
        <v>1745</v>
      </c>
      <c r="E219" s="179">
        <f>VLOOKUP(A219,RN!$A$1:$J$248,5)</f>
        <v>1318174.58</v>
      </c>
      <c r="F219" s="185">
        <f>VLOOKUP(A219,'body '!$A$3:$F$226,3)</f>
        <v>76</v>
      </c>
      <c r="G219" s="185">
        <f>VLOOKUP(A219,'body '!$A$3:$F$226,4)</f>
        <v>75</v>
      </c>
      <c r="H219" s="185" t="str">
        <f>VLOOKUP(A219,'body '!$A$3:$F$226,5)</f>
        <v>x</v>
      </c>
      <c r="I219" s="185">
        <f>VLOOKUP(A219,'body '!$A$3:$F$226,6)</f>
        <v>75.5</v>
      </c>
    </row>
    <row r="220" spans="1:9" ht="24">
      <c r="A220" s="190">
        <v>183</v>
      </c>
      <c r="B220" s="191" t="s">
        <v>158</v>
      </c>
      <c r="C220" s="192" t="s">
        <v>710</v>
      </c>
      <c r="D220" s="193" t="s">
        <v>739</v>
      </c>
      <c r="E220" s="179">
        <f>VLOOKUP(A220,RN!$A$1:$J$248,5)</f>
        <v>8204800</v>
      </c>
      <c r="F220" s="185">
        <f>VLOOKUP(A220,'body '!$A$3:$F$226,3)</f>
        <v>68</v>
      </c>
      <c r="G220" s="185">
        <f>VLOOKUP(A220,'body '!$A$3:$F$226,4)</f>
        <v>83</v>
      </c>
      <c r="H220" s="185" t="str">
        <f>VLOOKUP(A220,'body '!$A$3:$F$226,5)</f>
        <v>x</v>
      </c>
      <c r="I220" s="185">
        <f>VLOOKUP(A220,'body '!$A$3:$F$226,6)</f>
        <v>75.5</v>
      </c>
    </row>
    <row r="221" spans="1:9" ht="36">
      <c r="A221" s="190">
        <v>240</v>
      </c>
      <c r="B221" s="191" t="s">
        <v>158</v>
      </c>
      <c r="C221" s="192" t="s">
        <v>924</v>
      </c>
      <c r="D221" s="193" t="s">
        <v>896</v>
      </c>
      <c r="E221" s="179">
        <f>VLOOKUP(A221,RN!$A$1:$J$248,5)</f>
        <v>3860000</v>
      </c>
      <c r="F221" s="185">
        <f>VLOOKUP(A221,'body '!$A$3:$F$226,3)</f>
        <v>74</v>
      </c>
      <c r="G221" s="185">
        <f>VLOOKUP(A221,'body '!$A$3:$F$226,4)</f>
        <v>73</v>
      </c>
      <c r="H221" s="185" t="str">
        <f>VLOOKUP(A221,'body '!$A$3:$F$226,5)</f>
        <v>x</v>
      </c>
      <c r="I221" s="185">
        <f>VLOOKUP(A221,'body '!$A$3:$F$226,6)</f>
        <v>73.5</v>
      </c>
    </row>
    <row r="222" spans="1:9" ht="36">
      <c r="A222" s="190">
        <v>180</v>
      </c>
      <c r="B222" s="201" t="s">
        <v>158</v>
      </c>
      <c r="C222" s="192" t="s">
        <v>701</v>
      </c>
      <c r="D222" s="193" t="s">
        <v>2074</v>
      </c>
      <c r="E222" s="179">
        <f>VLOOKUP(A222,RN!$A$1:$J$248,5)</f>
        <v>1264400</v>
      </c>
      <c r="F222" s="185">
        <f>VLOOKUP(A222,'body '!$A$3:$F$226,3)</f>
        <v>57</v>
      </c>
      <c r="G222" s="185">
        <f>VLOOKUP(A222,'body '!$A$3:$F$226,4)</f>
        <v>68</v>
      </c>
      <c r="H222" s="185">
        <f>VLOOKUP(A222,'body '!$A$3:$F$226,5)</f>
        <v>78</v>
      </c>
      <c r="I222" s="185">
        <f>VLOOKUP(A222,'body '!$A$3:$F$226,6)</f>
        <v>73</v>
      </c>
    </row>
    <row r="223" spans="1:9" ht="24">
      <c r="A223" s="190">
        <v>111</v>
      </c>
      <c r="B223" s="191" t="s">
        <v>158</v>
      </c>
      <c r="C223" s="192" t="s">
        <v>566</v>
      </c>
      <c r="D223" s="193" t="s">
        <v>1696</v>
      </c>
      <c r="E223" s="179">
        <f>VLOOKUP(A223,RN!$A$1:$J$248,5)</f>
        <v>2894310.16</v>
      </c>
      <c r="F223" s="185">
        <f>VLOOKUP(A223,'body '!$A$3:$F$226,3)</f>
        <v>70</v>
      </c>
      <c r="G223" s="185">
        <f>VLOOKUP(A223,'body '!$A$3:$F$226,4)</f>
        <v>75</v>
      </c>
      <c r="H223" s="185" t="str">
        <f>VLOOKUP(A223,'body '!$A$3:$F$226,5)</f>
        <v>x</v>
      </c>
      <c r="I223" s="185">
        <f>VLOOKUP(A223,'body '!$A$3:$F$226,6)</f>
        <v>72.5</v>
      </c>
    </row>
    <row r="224" spans="1:9" ht="24">
      <c r="A224" s="190">
        <v>157</v>
      </c>
      <c r="B224" s="191" t="s">
        <v>158</v>
      </c>
      <c r="C224" s="192" t="s">
        <v>657</v>
      </c>
      <c r="D224" s="193" t="s">
        <v>1827</v>
      </c>
      <c r="E224" s="179">
        <f>VLOOKUP(A224,RN!$A$1:$J$248,5)</f>
        <v>2988720</v>
      </c>
      <c r="F224" s="185">
        <f>VLOOKUP(A224,'body '!$A$3:$F$226,3)</f>
        <v>66</v>
      </c>
      <c r="G224" s="185">
        <f>VLOOKUP(A224,'body '!$A$3:$F$226,4)</f>
        <v>79</v>
      </c>
      <c r="H224" s="185" t="str">
        <f>VLOOKUP(A224,'body '!$A$3:$F$226,5)</f>
        <v>x</v>
      </c>
      <c r="I224" s="185">
        <f>VLOOKUP(A224,'body '!$A$3:$F$226,6)</f>
        <v>72.5</v>
      </c>
    </row>
    <row r="225" spans="1:9" ht="72">
      <c r="A225" s="190">
        <v>67</v>
      </c>
      <c r="B225" s="191" t="s">
        <v>158</v>
      </c>
      <c r="C225" s="192" t="s">
        <v>428</v>
      </c>
      <c r="D225" s="193" t="s">
        <v>147</v>
      </c>
      <c r="E225" s="179">
        <f>VLOOKUP(A225,RN!$A$1:$J$248,5)</f>
        <v>9979741</v>
      </c>
      <c r="F225" s="185">
        <f>VLOOKUP(A225,'body '!$A$3:$F$226,3)</f>
        <v>67</v>
      </c>
      <c r="G225" s="185">
        <f>VLOOKUP(A225,'body '!$A$3:$F$226,4)</f>
        <v>77</v>
      </c>
      <c r="H225" s="185" t="str">
        <f>VLOOKUP(A225,'body '!$A$3:$F$226,5)</f>
        <v>x</v>
      </c>
      <c r="I225" s="185">
        <f>VLOOKUP(A225,'body '!$A$3:$F$226,6)</f>
        <v>72</v>
      </c>
    </row>
    <row r="226" spans="1:9" ht="36">
      <c r="A226" s="190">
        <v>75</v>
      </c>
      <c r="B226" s="191" t="s">
        <v>158</v>
      </c>
      <c r="C226" s="192" t="s">
        <v>456</v>
      </c>
      <c r="D226" s="193" t="s">
        <v>1436</v>
      </c>
      <c r="E226" s="179">
        <f>VLOOKUP(A226,RN!$A$1:$J$248,5)</f>
        <v>555700</v>
      </c>
      <c r="F226" s="185">
        <f>VLOOKUP(A226,'body '!$A$3:$F$226,3)</f>
        <v>17</v>
      </c>
      <c r="G226" s="185">
        <f>VLOOKUP(A226,'body '!$A$3:$F$226,4)</f>
        <v>65</v>
      </c>
      <c r="H226" s="185">
        <f>VLOOKUP(A226,'body '!$A$3:$F$226,5)</f>
        <v>78</v>
      </c>
      <c r="I226" s="185">
        <f>VLOOKUP(A226,'body '!$A$3:$F$226,6)</f>
        <v>71.5</v>
      </c>
    </row>
    <row r="227" spans="1:9" ht="36">
      <c r="A227" s="190">
        <v>103</v>
      </c>
      <c r="B227" s="191" t="s">
        <v>158</v>
      </c>
      <c r="C227" s="192" t="s">
        <v>552</v>
      </c>
      <c r="D227" s="193" t="s">
        <v>1690</v>
      </c>
      <c r="E227" s="179">
        <f>VLOOKUP(A227,RN!$A$1:$J$248,5)</f>
        <v>3048996</v>
      </c>
      <c r="F227" s="185">
        <f>VLOOKUP(A227,'body '!$A$3:$F$226,3)</f>
        <v>76</v>
      </c>
      <c r="G227" s="185">
        <f>VLOOKUP(A227,'body '!$A$3:$F$226,4)</f>
        <v>67</v>
      </c>
      <c r="H227" s="185" t="str">
        <f>VLOOKUP(A227,'body '!$A$3:$F$226,5)</f>
        <v>x</v>
      </c>
      <c r="I227" s="185">
        <f>VLOOKUP(A227,'body '!$A$3:$F$226,6)</f>
        <v>71.5</v>
      </c>
    </row>
    <row r="228" spans="1:9" ht="24">
      <c r="A228" s="190">
        <v>148</v>
      </c>
      <c r="B228" s="191" t="s">
        <v>158</v>
      </c>
      <c r="C228" s="192" t="s">
        <v>628</v>
      </c>
      <c r="D228" s="193" t="s">
        <v>1800</v>
      </c>
      <c r="E228" s="179">
        <f>VLOOKUP(A228,RN!$A$1:$J$248,5)</f>
        <v>645292</v>
      </c>
      <c r="F228" s="185">
        <f>VLOOKUP(A228,'body '!$A$3:$F$226,3)</f>
        <v>65</v>
      </c>
      <c r="G228" s="185">
        <f>VLOOKUP(A228,'body '!$A$3:$F$226,4)</f>
        <v>78</v>
      </c>
      <c r="H228" s="185" t="str">
        <f>VLOOKUP(A228,'body '!$A$3:$F$226,5)</f>
        <v>x</v>
      </c>
      <c r="I228" s="185">
        <f>VLOOKUP(A228,'body '!$A$3:$F$226,6)</f>
        <v>71.5</v>
      </c>
    </row>
    <row r="229" spans="1:9" ht="36">
      <c r="A229" s="190">
        <v>203</v>
      </c>
      <c r="B229" s="191" t="s">
        <v>158</v>
      </c>
      <c r="C229" s="192" t="s">
        <v>1854</v>
      </c>
      <c r="D229" s="193" t="s">
        <v>797</v>
      </c>
      <c r="E229" s="179">
        <f>VLOOKUP(A229,RN!$A$1:$J$248,5)</f>
        <v>512061</v>
      </c>
      <c r="F229" s="185">
        <f>VLOOKUP(A229,'body '!$A$3:$F$226,3)</f>
        <v>75</v>
      </c>
      <c r="G229" s="185">
        <f>VLOOKUP(A229,'body '!$A$3:$F$226,4)</f>
        <v>68</v>
      </c>
      <c r="H229" s="185" t="str">
        <f>VLOOKUP(A229,'body '!$A$3:$F$226,5)</f>
        <v>x</v>
      </c>
      <c r="I229" s="185">
        <f>VLOOKUP(A229,'body '!$A$3:$F$226,6)</f>
        <v>71.5</v>
      </c>
    </row>
    <row r="230" spans="1:9" ht="24">
      <c r="A230" s="190">
        <v>159</v>
      </c>
      <c r="B230" s="191" t="s">
        <v>158</v>
      </c>
      <c r="C230" s="192" t="s">
        <v>665</v>
      </c>
      <c r="D230" s="193" t="s">
        <v>574</v>
      </c>
      <c r="E230" s="179">
        <f>VLOOKUP(A230,RN!$A$1:$J$248,5)</f>
        <v>1539815</v>
      </c>
      <c r="F230" s="185">
        <f>VLOOKUP(A230,'body '!$A$3:$F$226,3)</f>
        <v>68</v>
      </c>
      <c r="G230" s="185">
        <f>VLOOKUP(A230,'body '!$A$3:$F$226,4)</f>
        <v>71</v>
      </c>
      <c r="H230" s="185" t="str">
        <f>VLOOKUP(A230,'body '!$A$3:$F$226,5)</f>
        <v>x</v>
      </c>
      <c r="I230" s="185">
        <f>VLOOKUP(A230,'body '!$A$3:$F$226,6)</f>
        <v>69.5</v>
      </c>
    </row>
    <row r="231" spans="1:9" ht="24">
      <c r="A231" s="190">
        <v>83</v>
      </c>
      <c r="B231" s="191" t="s">
        <v>158</v>
      </c>
      <c r="C231" s="192" t="s">
        <v>484</v>
      </c>
      <c r="D231" s="193" t="s">
        <v>1460</v>
      </c>
      <c r="E231" s="179">
        <f>VLOOKUP(A231,RN!$A$1:$J$248,5)</f>
        <v>6897776</v>
      </c>
      <c r="F231" s="185">
        <f>VLOOKUP(A231,'body '!$A$3:$F$226,3)</f>
        <v>66</v>
      </c>
      <c r="G231" s="185">
        <f>VLOOKUP(A231,'body '!$A$3:$F$226,4)</f>
        <v>71</v>
      </c>
      <c r="H231" s="185" t="str">
        <f>VLOOKUP(A231,'body '!$A$3:$F$226,5)</f>
        <v>x</v>
      </c>
      <c r="I231" s="185">
        <f>VLOOKUP(A231,'body '!$A$3:$F$226,6)</f>
        <v>68.5</v>
      </c>
    </row>
    <row r="232" spans="1:9" ht="24">
      <c r="A232" s="190">
        <v>235</v>
      </c>
      <c r="B232" s="191" t="s">
        <v>158</v>
      </c>
      <c r="C232" s="192" t="s">
        <v>1922</v>
      </c>
      <c r="D232" s="193" t="s">
        <v>880</v>
      </c>
      <c r="E232" s="179">
        <f>VLOOKUP(A232,RN!$A$1:$J$248,5)</f>
        <v>8476800</v>
      </c>
      <c r="F232" s="185">
        <f>VLOOKUP(A232,'body '!$A$3:$F$226,3)</f>
        <v>88</v>
      </c>
      <c r="G232" s="185">
        <f>VLOOKUP(A232,'body '!$A$3:$F$226,4)</f>
        <v>36</v>
      </c>
      <c r="H232" s="185">
        <f>VLOOKUP(A232,'body '!$A$3:$F$226,5)</f>
        <v>95</v>
      </c>
      <c r="I232" s="185">
        <f>VLOOKUP(A232,'body '!$A$3:$F$226,6)</f>
        <v>91.5</v>
      </c>
    </row>
    <row r="233" spans="1:9" ht="12">
      <c r="A233" s="190">
        <v>205</v>
      </c>
      <c r="B233" s="191" t="s">
        <v>158</v>
      </c>
      <c r="C233" s="192" t="s">
        <v>1858</v>
      </c>
      <c r="D233" s="193" t="s">
        <v>803</v>
      </c>
      <c r="E233" s="179">
        <f>VLOOKUP(A233,RN!$A$1:$J$248,5)</f>
        <v>4394420</v>
      </c>
      <c r="F233" s="185">
        <f>VLOOKUP(A233,'body '!$A$3:$F$226,3)</f>
        <v>57</v>
      </c>
      <c r="G233" s="185">
        <f>VLOOKUP(A233,'body '!$A$3:$F$226,4)</f>
        <v>89</v>
      </c>
      <c r="H233" s="185">
        <f>VLOOKUP(A233,'body '!$A$3:$F$226,5)</f>
        <v>63</v>
      </c>
      <c r="I233" s="185">
        <f>VLOOKUP(A233,'body '!$A$3:$F$226,6)</f>
        <v>60</v>
      </c>
    </row>
    <row r="234" spans="1:9" ht="12">
      <c r="A234" s="190">
        <v>69</v>
      </c>
      <c r="B234" s="191" t="s">
        <v>158</v>
      </c>
      <c r="C234" s="192" t="s">
        <v>432</v>
      </c>
      <c r="D234" s="193" t="s">
        <v>150</v>
      </c>
      <c r="E234" s="179">
        <f>VLOOKUP(A234,RN!$A$1:$J$248,5)</f>
        <v>9322780</v>
      </c>
      <c r="F234" s="185">
        <f>VLOOKUP(A234,'body '!$A$3:$F$226,3)</f>
        <v>49</v>
      </c>
      <c r="G234" s="185">
        <f>VLOOKUP(A234,'body '!$A$3:$F$226,4)</f>
        <v>67</v>
      </c>
      <c r="H234" s="185">
        <f>VLOOKUP(A234,'body '!$A$3:$F$226,5)</f>
        <v>58</v>
      </c>
      <c r="I234" s="185">
        <f>VLOOKUP(A234,'body '!$A$3:$F$226,6)</f>
        <v>53.5</v>
      </c>
    </row>
    <row r="235" spans="1:9" ht="36">
      <c r="A235" s="190">
        <v>185</v>
      </c>
      <c r="B235" s="201" t="s">
        <v>158</v>
      </c>
      <c r="C235" s="192" t="s">
        <v>714</v>
      </c>
      <c r="D235" s="193" t="s">
        <v>745</v>
      </c>
      <c r="E235" s="179">
        <f>VLOOKUP(A235,RN!$A$1:$J$248,5)</f>
        <v>8390880</v>
      </c>
      <c r="F235" s="185">
        <f>VLOOKUP(A235,'body '!$A$3:$F$226,3)</f>
        <v>88</v>
      </c>
      <c r="G235" s="185">
        <f>VLOOKUP(A235,'body '!$A$3:$F$226,4)</f>
        <v>47</v>
      </c>
      <c r="H235" s="185">
        <f>VLOOKUP(A235,'body '!$A$3:$F$226,5)</f>
        <v>57</v>
      </c>
      <c r="I235" s="185">
        <f>VLOOKUP(A235,'body '!$A$3:$F$226,6)</f>
        <v>52</v>
      </c>
    </row>
    <row r="236" spans="1:9" ht="24">
      <c r="A236" s="190">
        <v>38</v>
      </c>
      <c r="B236" s="191" t="s">
        <v>158</v>
      </c>
      <c r="C236" s="192" t="s">
        <v>1320</v>
      </c>
      <c r="D236" s="193" t="s">
        <v>61</v>
      </c>
      <c r="E236" s="179">
        <f>VLOOKUP(A236,RN!$A$1:$J$248,5)</f>
        <v>594000</v>
      </c>
      <c r="F236" s="185">
        <f>VLOOKUP(A236,'body '!$A$3:$F$226,3)</f>
        <v>48</v>
      </c>
      <c r="G236" s="185">
        <f>VLOOKUP(A236,'body '!$A$3:$F$226,4)</f>
        <v>91</v>
      </c>
      <c r="H236" s="185">
        <f>VLOOKUP(A236,'body '!$A$3:$F$226,5)</f>
        <v>54</v>
      </c>
      <c r="I236" s="185">
        <f>VLOOKUP(A236,'body '!$A$3:$F$226,6)</f>
        <v>51</v>
      </c>
    </row>
    <row r="237" spans="1:9" ht="24">
      <c r="A237" s="190">
        <v>119</v>
      </c>
      <c r="B237" s="191" t="s">
        <v>158</v>
      </c>
      <c r="C237" s="192" t="s">
        <v>1566</v>
      </c>
      <c r="D237" s="193" t="s">
        <v>1640</v>
      </c>
      <c r="E237" s="179">
        <f>VLOOKUP(A237,RN!$A$1:$J$248,5)</f>
        <v>2679600</v>
      </c>
      <c r="F237" s="185">
        <f>VLOOKUP(A237,'body '!$A$3:$F$226,3)</f>
        <v>60</v>
      </c>
      <c r="G237" s="185">
        <f>VLOOKUP(A237,'body '!$A$3:$F$226,4)</f>
        <v>42</v>
      </c>
      <c r="H237" s="185" t="str">
        <f>VLOOKUP(A237,'body '!$A$3:$F$226,5)</f>
        <v>x</v>
      </c>
      <c r="I237" s="185">
        <f>VLOOKUP(A237,'body '!$A$3:$F$226,6)</f>
        <v>51</v>
      </c>
    </row>
    <row r="238" spans="1:9" ht="24">
      <c r="A238" s="190">
        <v>92</v>
      </c>
      <c r="B238" s="191" t="s">
        <v>158</v>
      </c>
      <c r="C238" s="192" t="s">
        <v>513</v>
      </c>
      <c r="D238" s="193" t="s">
        <v>1486</v>
      </c>
      <c r="E238" s="179">
        <f>VLOOKUP(A238,RN!$A$1:$J$248,5)</f>
        <v>9753200</v>
      </c>
      <c r="F238" s="185">
        <f>VLOOKUP(A238,'body '!$A$3:$F$226,3)</f>
        <v>52</v>
      </c>
      <c r="G238" s="185">
        <f>VLOOKUP(A238,'body '!$A$3:$F$226,4)</f>
        <v>48</v>
      </c>
      <c r="H238" s="185" t="str">
        <f>VLOOKUP(A238,'body '!$A$3:$F$226,5)</f>
        <v>x</v>
      </c>
      <c r="I238" s="185">
        <f>VLOOKUP(A238,'body '!$A$3:$F$226,6)</f>
        <v>50</v>
      </c>
    </row>
    <row r="239" spans="1:9" ht="36">
      <c r="A239" s="190">
        <v>93</v>
      </c>
      <c r="B239" s="191" t="s">
        <v>158</v>
      </c>
      <c r="C239" s="192" t="s">
        <v>515</v>
      </c>
      <c r="D239" s="193" t="s">
        <v>404</v>
      </c>
      <c r="E239" s="179">
        <f>VLOOKUP(A239,RN!$A$1:$J$248,5)</f>
        <v>2337800</v>
      </c>
      <c r="F239" s="185">
        <f>VLOOKUP(A239,'body '!$A$3:$F$226,3)</f>
        <v>52</v>
      </c>
      <c r="G239" s="185">
        <f>VLOOKUP(A239,'body '!$A$3:$F$226,4)</f>
        <v>48</v>
      </c>
      <c r="H239" s="185" t="str">
        <f>VLOOKUP(A239,'body '!$A$3:$F$226,5)</f>
        <v>x</v>
      </c>
      <c r="I239" s="185">
        <f>VLOOKUP(A239,'body '!$A$3:$F$226,6)</f>
        <v>50</v>
      </c>
    </row>
    <row r="240" spans="1:9" ht="24">
      <c r="A240" s="190">
        <v>40</v>
      </c>
      <c r="B240" s="191" t="s">
        <v>158</v>
      </c>
      <c r="C240" s="192" t="s">
        <v>1328</v>
      </c>
      <c r="D240" s="193" t="s">
        <v>67</v>
      </c>
      <c r="E240" s="179">
        <f>VLOOKUP(A240,RN!$A$1:$J$248,5)</f>
        <v>2087600</v>
      </c>
      <c r="F240" s="185">
        <f>VLOOKUP(A240,'body '!$A$3:$F$226,3)</f>
        <v>79</v>
      </c>
      <c r="G240" s="185">
        <f>VLOOKUP(A240,'body '!$A$3:$F$226,4)</f>
        <v>47</v>
      </c>
      <c r="H240" s="185">
        <f>VLOOKUP(A240,'body '!$A$3:$F$226,5)</f>
        <v>51</v>
      </c>
      <c r="I240" s="185">
        <f>VLOOKUP(A240,'body '!$A$3:$F$226,6)</f>
        <v>49</v>
      </c>
    </row>
    <row r="241" spans="1:9" ht="12">
      <c r="A241" s="190">
        <v>11</v>
      </c>
      <c r="B241" s="191" t="s">
        <v>158</v>
      </c>
      <c r="C241" s="192" t="s">
        <v>197</v>
      </c>
      <c r="D241" s="193" t="s">
        <v>1285</v>
      </c>
      <c r="E241" s="179">
        <f>VLOOKUP(A241,RN!$A$1:$J$248,5)</f>
        <v>981000</v>
      </c>
      <c r="F241" s="185">
        <f>VLOOKUP(A241,'body '!$A$3:$F$226,3)</f>
        <v>41</v>
      </c>
      <c r="G241" s="185">
        <f>VLOOKUP(A241,'body '!$A$3:$F$226,4)</f>
        <v>72</v>
      </c>
      <c r="H241" s="185">
        <f>VLOOKUP(A241,'body '!$A$3:$F$226,5)</f>
        <v>56</v>
      </c>
      <c r="I241" s="185">
        <f>VLOOKUP(A241,'body '!$A$3:$F$226,6)</f>
        <v>48.5</v>
      </c>
    </row>
    <row r="242" spans="1:9" ht="12">
      <c r="A242" s="190">
        <v>173</v>
      </c>
      <c r="B242" s="191" t="s">
        <v>158</v>
      </c>
      <c r="C242" s="192" t="s">
        <v>678</v>
      </c>
      <c r="D242" s="193" t="s">
        <v>2053</v>
      </c>
      <c r="E242" s="179">
        <f>VLOOKUP(A242,RN!$A$1:$J$248,5)</f>
        <v>6975514.8</v>
      </c>
      <c r="F242" s="185">
        <f>VLOOKUP(A242,'body '!$A$3:$F$226,3)</f>
        <v>82</v>
      </c>
      <c r="G242" s="185">
        <f>VLOOKUP(A242,'body '!$A$3:$F$226,4)</f>
        <v>60</v>
      </c>
      <c r="H242" s="185">
        <f>VLOOKUP(A242,'body '!$A$3:$F$226,5)</f>
        <v>34</v>
      </c>
      <c r="I242" s="185">
        <f>VLOOKUP(A242,'body '!$A$3:$F$226,6)</f>
        <v>47</v>
      </c>
    </row>
    <row r="243" spans="1:9" ht="48">
      <c r="A243" s="190">
        <v>170</v>
      </c>
      <c r="B243" s="191" t="s">
        <v>225</v>
      </c>
      <c r="C243" s="192" t="s">
        <v>1736</v>
      </c>
      <c r="D243" s="193" t="s">
        <v>2045</v>
      </c>
      <c r="E243" s="179">
        <f>VLOOKUP(A243,RN!$A$1:$J$248,5)</f>
        <v>2497362</v>
      </c>
      <c r="F243" s="185">
        <f>VLOOKUP(A243,'body '!$A$3:$F$226,3)</f>
        <v>96</v>
      </c>
      <c r="G243" s="185">
        <f>VLOOKUP(A243,'body '!$A$3:$F$226,4)</f>
        <v>94</v>
      </c>
      <c r="H243" s="185" t="str">
        <f>VLOOKUP(A243,'body '!$A$3:$F$226,5)</f>
        <v>x</v>
      </c>
      <c r="I243" s="185">
        <f>VLOOKUP(A243,'body '!$A$3:$F$226,6)</f>
        <v>95</v>
      </c>
    </row>
    <row r="244" spans="1:9" ht="24">
      <c r="A244" s="190">
        <v>18</v>
      </c>
      <c r="B244" s="191" t="s">
        <v>225</v>
      </c>
      <c r="C244" s="192" t="s">
        <v>226</v>
      </c>
      <c r="D244" s="193" t="s">
        <v>1306</v>
      </c>
      <c r="E244" s="179">
        <f>VLOOKUP(A244,RN!$A$1:$J$248,5)</f>
        <v>1063550</v>
      </c>
      <c r="F244" s="185">
        <f>VLOOKUP(A244,'body '!$A$3:$F$226,3)</f>
        <v>45</v>
      </c>
      <c r="G244" s="185">
        <f>VLOOKUP(A244,'body '!$A$3:$F$226,4)</f>
        <v>75</v>
      </c>
      <c r="H244" s="185">
        <f>VLOOKUP(A244,'body '!$A$3:$F$226,5)</f>
        <v>79</v>
      </c>
      <c r="I244" s="185">
        <f>VLOOKUP(A244,'body '!$A$3:$F$226,6)</f>
        <v>77</v>
      </c>
    </row>
    <row r="245" spans="1:9" ht="24">
      <c r="A245" s="205">
        <v>171</v>
      </c>
      <c r="B245" s="206"/>
      <c r="C245" s="207" t="s">
        <v>672</v>
      </c>
      <c r="D245" s="208" t="s">
        <v>90</v>
      </c>
      <c r="E245" s="179">
        <f>VLOOKUP(A245,RN!$A$1:$J$248,5)</f>
        <v>0</v>
      </c>
      <c r="F245" s="185">
        <f>VLOOKUP(A245,'body '!$A$3:$F$226,3)</f>
        <v>96</v>
      </c>
      <c r="G245" s="185">
        <f>VLOOKUP(A245,'body '!$A$3:$F$226,4)</f>
        <v>94</v>
      </c>
      <c r="H245" s="185" t="str">
        <f>VLOOKUP(A245,'body '!$A$3:$F$226,5)</f>
        <v>x</v>
      </c>
      <c r="I245" s="185">
        <f>VLOOKUP(A245,'body '!$A$3:$F$226,6)</f>
        <v>95</v>
      </c>
    </row>
    <row r="246" spans="1:9" ht="36">
      <c r="A246" s="190" t="s">
        <v>1766</v>
      </c>
      <c r="B246" s="191"/>
      <c r="C246" s="192" t="s">
        <v>1493</v>
      </c>
      <c r="D246" s="193" t="s">
        <v>1769</v>
      </c>
      <c r="E246" s="179">
        <v>4888544</v>
      </c>
      <c r="F246" s="185">
        <v>67</v>
      </c>
      <c r="G246" s="185">
        <v>83</v>
      </c>
      <c r="H246" s="185">
        <f>VLOOKUP(A246,'body '!$A$3:$F$226,5)</f>
        <v>43</v>
      </c>
      <c r="I246" s="185">
        <v>75</v>
      </c>
    </row>
    <row r="247" spans="1:9" ht="24">
      <c r="A247" s="190" t="s">
        <v>953</v>
      </c>
      <c r="B247" s="201"/>
      <c r="C247" s="192" t="s">
        <v>634</v>
      </c>
      <c r="D247" s="193" t="s">
        <v>1808</v>
      </c>
      <c r="E247" s="179">
        <f>VLOOKUP(A247,RN!$A$1:$J$248,5)</f>
        <v>2899000</v>
      </c>
      <c r="F247" s="185">
        <v>75</v>
      </c>
      <c r="G247" s="185" t="s">
        <v>965</v>
      </c>
      <c r="H247" s="185">
        <v>41</v>
      </c>
      <c r="I247" s="185">
        <v>53.5</v>
      </c>
    </row>
    <row r="248" spans="1:9" ht="22.5" hidden="1">
      <c r="A248" s="190">
        <v>247</v>
      </c>
      <c r="B248" s="201" t="s">
        <v>169</v>
      </c>
      <c r="C248" s="192" t="s">
        <v>634</v>
      </c>
      <c r="D248" s="193" t="s">
        <v>1808</v>
      </c>
      <c r="F248" s="185">
        <f>VLOOKUP(A248,'body '!$A$3:$F$226,3)</f>
        <v>68</v>
      </c>
      <c r="G248" s="185">
        <f>VLOOKUP(A248,'body '!$A$3:$F$226,4)</f>
        <v>63</v>
      </c>
      <c r="I248" s="185">
        <f>VLOOKUP(A248,'body '!$A$3:$F$226,6)</f>
        <v>69</v>
      </c>
    </row>
    <row r="249" spans="1:9" ht="22.5" hidden="1">
      <c r="A249" s="190">
        <v>248</v>
      </c>
      <c r="B249" s="191" t="s">
        <v>169</v>
      </c>
      <c r="C249" s="192" t="s">
        <v>1862</v>
      </c>
      <c r="D249" s="193" t="s">
        <v>809</v>
      </c>
      <c r="F249" s="185">
        <f>VLOOKUP(A249,'body '!$A$3:$F$226,3)</f>
        <v>68</v>
      </c>
      <c r="G249" s="185">
        <f>VLOOKUP(A249,'body '!$A$3:$F$226,4)</f>
        <v>63</v>
      </c>
      <c r="I249" s="185">
        <f>VLOOKUP(A249,'body '!$A$3:$F$226,6)</f>
        <v>69</v>
      </c>
    </row>
    <row r="250" spans="1:9" ht="22.5" hidden="1">
      <c r="A250" s="190">
        <v>249</v>
      </c>
      <c r="B250" s="191" t="s">
        <v>192</v>
      </c>
      <c r="C250" s="192" t="s">
        <v>944</v>
      </c>
      <c r="D250" s="193" t="s">
        <v>1769</v>
      </c>
      <c r="F250" s="185">
        <f>VLOOKUP(A250,'body '!$A$3:$F$226,3)</f>
        <v>68</v>
      </c>
      <c r="G250" s="185">
        <f>VLOOKUP(A250,'body '!$A$3:$F$226,4)</f>
        <v>63</v>
      </c>
      <c r="I250" s="185">
        <f>VLOOKUP(A250,'body '!$A$3:$F$226,6)</f>
        <v>69</v>
      </c>
    </row>
    <row r="251" spans="1:9" ht="22.5" hidden="1">
      <c r="A251" s="210">
        <v>250</v>
      </c>
      <c r="B251" s="211" t="s">
        <v>192</v>
      </c>
      <c r="C251" s="212" t="s">
        <v>478</v>
      </c>
      <c r="D251" s="213" t="s">
        <v>1455</v>
      </c>
      <c r="F251" s="185">
        <f>VLOOKUP(A251,'body '!$A$3:$F$226,3)</f>
        <v>68</v>
      </c>
      <c r="G251" s="185">
        <f>VLOOKUP(A251,'body '!$A$3:$F$226,4)</f>
        <v>63</v>
      </c>
      <c r="I251" s="185">
        <f>VLOOKUP(A251,'body '!$A$3:$F$226,6)</f>
        <v>69</v>
      </c>
    </row>
    <row r="252" spans="1:9" ht="33.75" hidden="1">
      <c r="A252" s="191">
        <v>251</v>
      </c>
      <c r="B252" s="191" t="s">
        <v>169</v>
      </c>
      <c r="C252" s="192" t="s">
        <v>1349</v>
      </c>
      <c r="D252" s="192" t="s">
        <v>84</v>
      </c>
      <c r="F252" s="185">
        <f>VLOOKUP(A252,'body '!$A$3:$F$226,3)</f>
        <v>68</v>
      </c>
      <c r="G252" s="185">
        <f>VLOOKUP(A252,'body '!$A$3:$F$226,4)</f>
        <v>63</v>
      </c>
      <c r="I252" s="185">
        <f>VLOOKUP(A252,'body '!$A$3:$F$226,6)</f>
        <v>69</v>
      </c>
    </row>
    <row r="253" spans="1:9" ht="33.75" hidden="1">
      <c r="A253" s="191">
        <v>252</v>
      </c>
      <c r="B253" s="191" t="s">
        <v>169</v>
      </c>
      <c r="C253" s="192" t="s">
        <v>948</v>
      </c>
      <c r="D253" s="192" t="s">
        <v>949</v>
      </c>
      <c r="F253" s="185">
        <f>VLOOKUP(A253,'body '!$A$3:$F$226,3)</f>
        <v>68</v>
      </c>
      <c r="G253" s="185">
        <f>VLOOKUP(A253,'body '!$A$3:$F$226,4)</f>
        <v>63</v>
      </c>
      <c r="I253" s="185">
        <f>VLOOKUP(A253,'body '!$A$3:$F$226,6)</f>
        <v>69</v>
      </c>
    </row>
    <row r="254" spans="1:9" ht="11.25" hidden="1">
      <c r="A254" s="191">
        <v>999</v>
      </c>
      <c r="B254" s="191"/>
      <c r="C254" s="192" t="s">
        <v>950</v>
      </c>
      <c r="D254" s="192" t="s">
        <v>951</v>
      </c>
      <c r="F254" s="185">
        <f>VLOOKUP(A254,'body '!$A$3:$F$226,3)</f>
        <v>68</v>
      </c>
      <c r="G254" s="185">
        <f>VLOOKUP(A254,'body '!$A$3:$F$226,4)</f>
        <v>63</v>
      </c>
      <c r="I254" s="185">
        <f>VLOOKUP(A254,'body '!$A$3:$F$226,6)</f>
        <v>69</v>
      </c>
    </row>
    <row r="255" spans="1:9" ht="11.25" hidden="1">
      <c r="A255" s="214"/>
      <c r="B255" s="215"/>
      <c r="C255" s="216">
        <v>201207411.79</v>
      </c>
      <c r="D255" s="217"/>
      <c r="F255" s="185" t="e">
        <f>VLOOKUP(A255,'body '!$A$3:$F$226,3)</f>
        <v>#N/A</v>
      </c>
      <c r="G255" s="185" t="e">
        <f>VLOOKUP(A255,'body '!$A$3:$F$226,4)</f>
        <v>#N/A</v>
      </c>
      <c r="I255" s="185" t="e">
        <f>VLOOKUP(A255,'body '!$A$3:$F$226,6)</f>
        <v>#N/A</v>
      </c>
    </row>
    <row r="256" spans="1:9" ht="11.25" hidden="1">
      <c r="A256" s="214"/>
      <c r="B256" s="215"/>
      <c r="C256" s="218">
        <v>322227064.97</v>
      </c>
      <c r="D256" s="217"/>
      <c r="F256" s="185" t="e">
        <f>VLOOKUP(A256,'body '!$A$3:$F$226,3)</f>
        <v>#N/A</v>
      </c>
      <c r="G256" s="185" t="e">
        <f>VLOOKUP(A256,'body '!$A$3:$F$226,4)</f>
        <v>#N/A</v>
      </c>
      <c r="I256" s="185" t="e">
        <f>VLOOKUP(A256,'body '!$A$3:$F$226,6)</f>
        <v>#N/A</v>
      </c>
    </row>
    <row r="257" spans="1:9" ht="11.25" hidden="1">
      <c r="A257" s="214"/>
      <c r="B257" s="215"/>
      <c r="C257" s="218">
        <v>333577428.6</v>
      </c>
      <c r="D257" s="217"/>
      <c r="F257" s="185" t="e">
        <f>VLOOKUP(A257,'body '!$A$3:$F$226,3)</f>
        <v>#N/A</v>
      </c>
      <c r="G257" s="185" t="e">
        <f>VLOOKUP(A257,'body '!$A$3:$F$226,4)</f>
        <v>#N/A</v>
      </c>
      <c r="I257" s="185" t="e">
        <f>VLOOKUP(A257,'body '!$A$3:$F$226,6)</f>
        <v>#N/A</v>
      </c>
    </row>
    <row r="258" spans="1:9" ht="11.25" hidden="1">
      <c r="A258" s="214"/>
      <c r="B258" s="215"/>
      <c r="C258" s="218">
        <v>274698588.6</v>
      </c>
      <c r="D258" s="217"/>
      <c r="F258" s="185" t="e">
        <f>VLOOKUP(A258,'body '!$A$3:$F$226,3)</f>
        <v>#N/A</v>
      </c>
      <c r="G258" s="185" t="e">
        <f>VLOOKUP(A258,'body '!$A$3:$F$226,4)</f>
        <v>#N/A</v>
      </c>
      <c r="I258" s="185" t="e">
        <f>VLOOKUP(A258,'body '!$A$3:$F$226,6)</f>
        <v>#N/A</v>
      </c>
    </row>
    <row r="259" spans="1:9" ht="11.25" hidden="1">
      <c r="A259" s="214"/>
      <c r="B259" s="215"/>
      <c r="C259" s="218">
        <f>SUM(C255:C258)</f>
        <v>1131710493.96</v>
      </c>
      <c r="D259" s="217"/>
      <c r="F259" s="185" t="e">
        <f>VLOOKUP(A259,'body '!$A$3:$F$226,3)</f>
        <v>#N/A</v>
      </c>
      <c r="G259" s="185" t="e">
        <f>VLOOKUP(A259,'body '!$A$3:$F$226,4)</f>
        <v>#N/A</v>
      </c>
      <c r="I259" s="185" t="e">
        <f>VLOOKUP(A259,'body '!$A$3:$F$226,6)</f>
        <v>#N/A</v>
      </c>
    </row>
    <row r="260" spans="1:4" ht="12">
      <c r="A260" s="214"/>
      <c r="B260" s="215"/>
      <c r="C260" s="217"/>
      <c r="D260" s="217"/>
    </row>
    <row r="261" ht="12"/>
    <row r="262" ht="12"/>
    <row r="263" spans="1:4" ht="12">
      <c r="A263" s="214"/>
      <c r="B263" s="215"/>
      <c r="C263" s="217"/>
      <c r="D263" s="217"/>
    </row>
    <row r="264" spans="1:4" ht="12">
      <c r="A264" s="214"/>
      <c r="B264" s="215"/>
      <c r="C264" s="217"/>
      <c r="D264" s="217"/>
    </row>
    <row r="265" spans="1:4" ht="12">
      <c r="A265" s="214"/>
      <c r="B265" s="215"/>
      <c r="C265" s="217"/>
      <c r="D265" s="217"/>
    </row>
    <row r="266" spans="1:4" ht="12">
      <c r="A266" s="214"/>
      <c r="B266" s="215"/>
      <c r="C266" s="217"/>
      <c r="D266" s="217"/>
    </row>
    <row r="267" spans="1:4" ht="12">
      <c r="A267" s="214"/>
      <c r="B267" s="215"/>
      <c r="C267" s="217"/>
      <c r="D267" s="217"/>
    </row>
    <row r="268" spans="1:4" ht="12">
      <c r="A268" s="214"/>
      <c r="B268" s="215"/>
      <c r="C268" s="217"/>
      <c r="D268" s="217"/>
    </row>
    <row r="269" spans="1:4" ht="12">
      <c r="A269" s="214"/>
      <c r="B269" s="215"/>
      <c r="C269" s="217"/>
      <c r="D269" s="217"/>
    </row>
    <row r="270" spans="1:4" ht="12">
      <c r="A270" s="214"/>
      <c r="B270" s="215"/>
      <c r="C270" s="217"/>
      <c r="D270" s="217"/>
    </row>
    <row r="271" spans="1:4" ht="12">
      <c r="A271" s="214"/>
      <c r="B271" s="215"/>
      <c r="C271" s="217"/>
      <c r="D271" s="217"/>
    </row>
    <row r="272" spans="1:4" ht="12">
      <c r="A272" s="214"/>
      <c r="B272" s="215"/>
      <c r="C272" s="217"/>
      <c r="D272" s="217"/>
    </row>
    <row r="273" spans="1:4" ht="12">
      <c r="A273" s="214"/>
      <c r="B273" s="215"/>
      <c r="C273" s="217"/>
      <c r="D273" s="217"/>
    </row>
    <row r="274" spans="1:4" ht="12">
      <c r="A274" s="214"/>
      <c r="B274" s="215"/>
      <c r="C274" s="217"/>
      <c r="D274" s="217"/>
    </row>
    <row r="275" spans="1:4" ht="12">
      <c r="A275" s="214"/>
      <c r="B275" s="215"/>
      <c r="C275" s="217"/>
      <c r="D275" s="217"/>
    </row>
    <row r="276" spans="1:4" ht="12">
      <c r="A276" s="214"/>
      <c r="B276" s="215"/>
      <c r="C276" s="217"/>
      <c r="D276" s="217"/>
    </row>
    <row r="277" spans="1:4" ht="12">
      <c r="A277" s="214"/>
      <c r="B277" s="215"/>
      <c r="C277" s="217"/>
      <c r="D277" s="217"/>
    </row>
    <row r="278" spans="1:4" ht="12">
      <c r="A278" s="214"/>
      <c r="B278" s="215"/>
      <c r="C278" s="217"/>
      <c r="D278" s="217"/>
    </row>
    <row r="279" spans="1:4" ht="12">
      <c r="A279" s="214"/>
      <c r="B279" s="215"/>
      <c r="C279" s="217"/>
      <c r="D279" s="217"/>
    </row>
    <row r="280" spans="1:4" ht="12">
      <c r="A280" s="214"/>
      <c r="B280" s="215"/>
      <c r="C280" s="217"/>
      <c r="D280" s="217"/>
    </row>
    <row r="281" spans="1:4" ht="12">
      <c r="A281" s="214"/>
      <c r="B281" s="215"/>
      <c r="C281" s="217"/>
      <c r="D281" s="217"/>
    </row>
    <row r="282" spans="1:4" ht="12">
      <c r="A282" s="214"/>
      <c r="B282" s="215"/>
      <c r="C282" s="217"/>
      <c r="D282" s="217"/>
    </row>
    <row r="283" spans="1:4" ht="12">
      <c r="A283" s="214"/>
      <c r="B283" s="215"/>
      <c r="C283" s="217"/>
      <c r="D283" s="217"/>
    </row>
    <row r="284" spans="1:4" ht="12">
      <c r="A284" s="214"/>
      <c r="B284" s="215"/>
      <c r="C284" s="217"/>
      <c r="D284" s="217"/>
    </row>
    <row r="285" spans="1:4" ht="12">
      <c r="A285" s="214"/>
      <c r="B285" s="215"/>
      <c r="C285" s="217"/>
      <c r="D285" s="217"/>
    </row>
    <row r="286" spans="1:4" ht="12">
      <c r="A286" s="214"/>
      <c r="B286" s="215"/>
      <c r="C286" s="217"/>
      <c r="D286" s="217"/>
    </row>
    <row r="287" spans="1:4" ht="12">
      <c r="A287" s="214"/>
      <c r="B287" s="215"/>
      <c r="C287" s="217"/>
      <c r="D287" s="217"/>
    </row>
    <row r="288" spans="1:4" ht="12">
      <c r="A288" s="214"/>
      <c r="B288" s="215"/>
      <c r="C288" s="217"/>
      <c r="D288" s="217"/>
    </row>
    <row r="289" spans="1:4" ht="12">
      <c r="A289" s="214"/>
      <c r="B289" s="215"/>
      <c r="C289" s="217"/>
      <c r="D289" s="217"/>
    </row>
    <row r="290" spans="1:4" ht="12">
      <c r="A290" s="214"/>
      <c r="B290" s="215"/>
      <c r="C290" s="217"/>
      <c r="D290" s="217"/>
    </row>
    <row r="291" spans="1:4" ht="12">
      <c r="A291" s="214"/>
      <c r="B291" s="215"/>
      <c r="C291" s="217"/>
      <c r="D291" s="217"/>
    </row>
    <row r="292" spans="1:4" ht="12">
      <c r="A292" s="214"/>
      <c r="B292" s="215"/>
      <c r="C292" s="217"/>
      <c r="D292" s="217"/>
    </row>
    <row r="293" spans="1:4" ht="12">
      <c r="A293" s="214"/>
      <c r="B293" s="215"/>
      <c r="C293" s="217"/>
      <c r="D293" s="217"/>
    </row>
    <row r="294" spans="1:4" ht="12">
      <c r="A294" s="214"/>
      <c r="B294" s="215"/>
      <c r="C294" s="217"/>
      <c r="D294" s="217"/>
    </row>
    <row r="295" spans="1:4" ht="12">
      <c r="A295" s="214"/>
      <c r="B295" s="215"/>
      <c r="C295" s="217"/>
      <c r="D295" s="217"/>
    </row>
    <row r="296" spans="1:4" ht="12">
      <c r="A296" s="214"/>
      <c r="B296" s="215"/>
      <c r="C296" s="217"/>
      <c r="D296" s="217"/>
    </row>
    <row r="297" spans="1:4" ht="12">
      <c r="A297" s="214"/>
      <c r="B297" s="215"/>
      <c r="C297" s="217"/>
      <c r="D297" s="217"/>
    </row>
    <row r="298" spans="1:4" ht="12">
      <c r="A298" s="214"/>
      <c r="B298" s="215"/>
      <c r="C298" s="217"/>
      <c r="D298" s="217"/>
    </row>
    <row r="299" spans="1:4" ht="12">
      <c r="A299" s="214"/>
      <c r="B299" s="215"/>
      <c r="C299" s="217"/>
      <c r="D299" s="217"/>
    </row>
    <row r="300" spans="1:4" ht="12">
      <c r="A300" s="214"/>
      <c r="B300" s="215"/>
      <c r="C300" s="217"/>
      <c r="D300" s="217"/>
    </row>
    <row r="301" spans="1:4" ht="12">
      <c r="A301" s="214"/>
      <c r="B301" s="215"/>
      <c r="C301" s="217"/>
      <c r="D301" s="217"/>
    </row>
    <row r="302" spans="1:4" ht="12">
      <c r="A302" s="214"/>
      <c r="B302" s="215"/>
      <c r="C302" s="217"/>
      <c r="D302" s="217"/>
    </row>
    <row r="303" spans="1:4" ht="12">
      <c r="A303" s="214"/>
      <c r="B303" s="215"/>
      <c r="C303" s="217"/>
      <c r="D303" s="217"/>
    </row>
    <row r="304" spans="1:4" ht="12">
      <c r="A304" s="214"/>
      <c r="B304" s="215"/>
      <c r="C304" s="217"/>
      <c r="D304" s="217"/>
    </row>
    <row r="305" spans="1:4" ht="12">
      <c r="A305" s="214"/>
      <c r="B305" s="215"/>
      <c r="C305" s="217"/>
      <c r="D305" s="217"/>
    </row>
    <row r="306" spans="1:4" ht="12">
      <c r="A306" s="214"/>
      <c r="B306" s="215"/>
      <c r="C306" s="217"/>
      <c r="D306" s="217"/>
    </row>
    <row r="307" spans="1:4" ht="12">
      <c r="A307" s="214"/>
      <c r="B307" s="215"/>
      <c r="C307" s="217"/>
      <c r="D307" s="217"/>
    </row>
    <row r="308" spans="1:4" ht="12">
      <c r="A308" s="214"/>
      <c r="B308" s="215"/>
      <c r="C308" s="217"/>
      <c r="D308" s="217"/>
    </row>
    <row r="309" spans="1:4" ht="12">
      <c r="A309" s="214"/>
      <c r="B309" s="215"/>
      <c r="C309" s="217"/>
      <c r="D309" s="217"/>
    </row>
    <row r="310" spans="1:4" ht="12">
      <c r="A310" s="214"/>
      <c r="B310" s="215"/>
      <c r="C310" s="217"/>
      <c r="D310" s="217"/>
    </row>
    <row r="311" spans="1:4" ht="12">
      <c r="A311" s="214"/>
      <c r="B311" s="215"/>
      <c r="C311" s="217"/>
      <c r="D311" s="217"/>
    </row>
    <row r="312" spans="1:4" ht="12">
      <c r="A312" s="214"/>
      <c r="B312" s="215"/>
      <c r="C312" s="217"/>
      <c r="D312" s="217"/>
    </row>
    <row r="313" spans="1:4" ht="12">
      <c r="A313" s="214"/>
      <c r="B313" s="215"/>
      <c r="C313" s="217"/>
      <c r="D313" s="217"/>
    </row>
    <row r="314" spans="1:4" ht="12">
      <c r="A314" s="214"/>
      <c r="B314" s="215"/>
      <c r="C314" s="217"/>
      <c r="D314" s="217"/>
    </row>
    <row r="315" spans="1:4" ht="12">
      <c r="A315" s="214"/>
      <c r="B315" s="215"/>
      <c r="C315" s="217"/>
      <c r="D315" s="217"/>
    </row>
    <row r="316" spans="1:4" ht="12">
      <c r="A316" s="214"/>
      <c r="B316" s="215"/>
      <c r="C316" s="217"/>
      <c r="D316" s="217"/>
    </row>
    <row r="317" spans="1:4" ht="12">
      <c r="A317" s="214"/>
      <c r="B317" s="215"/>
      <c r="C317" s="217"/>
      <c r="D317" s="217"/>
    </row>
    <row r="318" spans="1:4" ht="12">
      <c r="A318" s="214"/>
      <c r="B318" s="215"/>
      <c r="C318" s="217"/>
      <c r="D318" s="217"/>
    </row>
    <row r="319" spans="1:4" ht="12">
      <c r="A319" s="214"/>
      <c r="B319" s="215"/>
      <c r="C319" s="217"/>
      <c r="D319" s="217"/>
    </row>
    <row r="320" spans="1:4" ht="12">
      <c r="A320" s="214"/>
      <c r="B320" s="215"/>
      <c r="C320" s="217"/>
      <c r="D320" s="217"/>
    </row>
    <row r="321" spans="1:4" ht="12">
      <c r="A321" s="214"/>
      <c r="B321" s="215"/>
      <c r="C321" s="217"/>
      <c r="D321" s="217"/>
    </row>
    <row r="322" spans="1:4" ht="12">
      <c r="A322" s="214"/>
      <c r="B322" s="215"/>
      <c r="C322" s="217"/>
      <c r="D322" s="217"/>
    </row>
    <row r="323" spans="1:4" ht="12">
      <c r="A323" s="214"/>
      <c r="B323" s="215"/>
      <c r="C323" s="217"/>
      <c r="D323" s="217"/>
    </row>
    <row r="324" spans="1:4" ht="12">
      <c r="A324" s="214"/>
      <c r="B324" s="215"/>
      <c r="C324" s="217"/>
      <c r="D324" s="217"/>
    </row>
    <row r="325" spans="1:4" ht="12">
      <c r="A325" s="214"/>
      <c r="B325" s="215"/>
      <c r="C325" s="217"/>
      <c r="D325" s="217"/>
    </row>
    <row r="326" spans="1:4" ht="12">
      <c r="A326" s="214"/>
      <c r="B326" s="215"/>
      <c r="C326" s="217"/>
      <c r="D326" s="217"/>
    </row>
    <row r="327" spans="1:4" ht="12">
      <c r="A327" s="214"/>
      <c r="B327" s="215"/>
      <c r="C327" s="217"/>
      <c r="D327" s="217"/>
    </row>
    <row r="328" spans="1:4" ht="12">
      <c r="A328" s="214"/>
      <c r="B328" s="215"/>
      <c r="C328" s="217"/>
      <c r="D328" s="217"/>
    </row>
    <row r="329" spans="1:4" ht="12">
      <c r="A329" s="214"/>
      <c r="B329" s="215"/>
      <c r="C329" s="217"/>
      <c r="D329" s="217"/>
    </row>
    <row r="330" spans="1:4" ht="12">
      <c r="A330" s="214"/>
      <c r="B330" s="215"/>
      <c r="C330" s="217"/>
      <c r="D330" s="217"/>
    </row>
    <row r="331" spans="1:4" ht="12">
      <c r="A331" s="214"/>
      <c r="B331" s="215"/>
      <c r="C331" s="217"/>
      <c r="D331" s="217"/>
    </row>
    <row r="332" spans="1:4" ht="11.25">
      <c r="A332" s="214"/>
      <c r="B332" s="215"/>
      <c r="C332" s="217"/>
      <c r="D332" s="217"/>
    </row>
    <row r="333" spans="1:4" ht="11.25">
      <c r="A333" s="214"/>
      <c r="B333" s="215"/>
      <c r="C333" s="217"/>
      <c r="D333" s="217"/>
    </row>
    <row r="334" spans="1:4" ht="11.25">
      <c r="A334" s="214"/>
      <c r="B334" s="215"/>
      <c r="C334" s="217"/>
      <c r="D334" s="217"/>
    </row>
    <row r="335" spans="1:4" ht="11.25">
      <c r="A335" s="214"/>
      <c r="B335" s="215"/>
      <c r="C335" s="217"/>
      <c r="D335" s="217"/>
    </row>
    <row r="336" spans="1:4" ht="11.25">
      <c r="A336" s="214"/>
      <c r="B336" s="215"/>
      <c r="C336" s="217"/>
      <c r="D336" s="217"/>
    </row>
    <row r="337" spans="1:4" ht="11.25">
      <c r="A337" s="214"/>
      <c r="B337" s="215"/>
      <c r="C337" s="217"/>
      <c r="D337" s="217"/>
    </row>
    <row r="338" spans="1:4" ht="11.25">
      <c r="A338" s="214"/>
      <c r="B338" s="215"/>
      <c r="C338" s="217"/>
      <c r="D338" s="217"/>
    </row>
    <row r="339" spans="1:4" ht="11.25">
      <c r="A339" s="214"/>
      <c r="B339" s="215"/>
      <c r="C339" s="217"/>
      <c r="D339" s="217"/>
    </row>
    <row r="340" spans="1:4" ht="11.25">
      <c r="A340" s="214"/>
      <c r="B340" s="215"/>
      <c r="C340" s="217"/>
      <c r="D340" s="217"/>
    </row>
    <row r="341" spans="1:4" ht="11.25">
      <c r="A341" s="214"/>
      <c r="B341" s="215"/>
      <c r="C341" s="217"/>
      <c r="D341" s="217"/>
    </row>
    <row r="342" spans="1:4" ht="11.25">
      <c r="A342" s="214"/>
      <c r="B342" s="215"/>
      <c r="C342" s="217"/>
      <c r="D342" s="217"/>
    </row>
    <row r="343" spans="1:4" ht="11.25">
      <c r="A343" s="214"/>
      <c r="B343" s="215"/>
      <c r="C343" s="217"/>
      <c r="D343" s="217"/>
    </row>
    <row r="344" spans="1:4" ht="11.25">
      <c r="A344" s="214"/>
      <c r="B344" s="215"/>
      <c r="C344" s="217"/>
      <c r="D344" s="217"/>
    </row>
    <row r="345" spans="1:4" ht="11.25">
      <c r="A345" s="214"/>
      <c r="B345" s="215"/>
      <c r="C345" s="217"/>
      <c r="D345" s="217"/>
    </row>
    <row r="346" spans="1:4" ht="11.25">
      <c r="A346" s="214"/>
      <c r="B346" s="215"/>
      <c r="C346" s="217"/>
      <c r="D346" s="217"/>
    </row>
    <row r="347" spans="1:4" ht="11.25">
      <c r="A347" s="214"/>
      <c r="B347" s="215"/>
      <c r="C347" s="217"/>
      <c r="D347" s="217"/>
    </row>
    <row r="348" spans="1:4" ht="11.25">
      <c r="A348" s="214"/>
      <c r="B348" s="215"/>
      <c r="C348" s="217"/>
      <c r="D348" s="217"/>
    </row>
    <row r="349" spans="1:4" ht="11.25">
      <c r="A349" s="214"/>
      <c r="B349" s="215"/>
      <c r="C349" s="217"/>
      <c r="D349" s="217"/>
    </row>
    <row r="350" spans="1:4" ht="11.25">
      <c r="A350" s="214"/>
      <c r="B350" s="215"/>
      <c r="C350" s="217"/>
      <c r="D350" s="217"/>
    </row>
    <row r="351" spans="1:4" ht="11.25">
      <c r="A351" s="214"/>
      <c r="B351" s="215"/>
      <c r="C351" s="217"/>
      <c r="D351" s="217"/>
    </row>
    <row r="352" spans="1:4" ht="11.25">
      <c r="A352" s="214"/>
      <c r="B352" s="215"/>
      <c r="C352" s="217"/>
      <c r="D352" s="217"/>
    </row>
    <row r="353" spans="1:4" ht="11.25">
      <c r="A353" s="214"/>
      <c r="B353" s="215"/>
      <c r="C353" s="217"/>
      <c r="D353" s="217"/>
    </row>
    <row r="354" spans="1:4" ht="11.25">
      <c r="A354" s="214"/>
      <c r="B354" s="215"/>
      <c r="C354" s="217"/>
      <c r="D354" s="217"/>
    </row>
    <row r="355" spans="1:4" ht="11.25">
      <c r="A355" s="214"/>
      <c r="B355" s="215"/>
      <c r="C355" s="217"/>
      <c r="D355" s="217"/>
    </row>
    <row r="356" spans="1:4" ht="11.25">
      <c r="A356" s="214"/>
      <c r="B356" s="215"/>
      <c r="C356" s="217"/>
      <c r="D356" s="217"/>
    </row>
    <row r="357" spans="1:4" ht="11.25">
      <c r="A357" s="214"/>
      <c r="B357" s="215"/>
      <c r="C357" s="217"/>
      <c r="D357" s="217"/>
    </row>
    <row r="358" spans="1:4" ht="11.25">
      <c r="A358" s="214"/>
      <c r="B358" s="215"/>
      <c r="C358" s="217"/>
      <c r="D358" s="217"/>
    </row>
    <row r="359" spans="1:4" ht="11.25">
      <c r="A359" s="214"/>
      <c r="B359" s="215"/>
      <c r="C359" s="217"/>
      <c r="D359" s="217"/>
    </row>
    <row r="360" spans="1:4" ht="11.25">
      <c r="A360" s="214"/>
      <c r="B360" s="215"/>
      <c r="C360" s="217"/>
      <c r="D360" s="217"/>
    </row>
    <row r="361" spans="1:4" ht="11.25">
      <c r="A361" s="214"/>
      <c r="B361" s="215"/>
      <c r="C361" s="217"/>
      <c r="D361" s="217"/>
    </row>
    <row r="362" spans="1:4" ht="11.25">
      <c r="A362" s="214"/>
      <c r="B362" s="215"/>
      <c r="C362" s="217"/>
      <c r="D362" s="217"/>
    </row>
    <row r="363" spans="1:4" ht="11.25">
      <c r="A363" s="214"/>
      <c r="B363" s="215"/>
      <c r="C363" s="217"/>
      <c r="D363" s="217"/>
    </row>
    <row r="364" spans="1:4" ht="11.25">
      <c r="A364" s="214"/>
      <c r="B364" s="215"/>
      <c r="C364" s="217"/>
      <c r="D364" s="217"/>
    </row>
    <row r="365" spans="1:4" ht="11.25">
      <c r="A365" s="214"/>
      <c r="B365" s="215"/>
      <c r="C365" s="217"/>
      <c r="D365" s="217"/>
    </row>
    <row r="366" spans="1:4" ht="11.25">
      <c r="A366" s="214"/>
      <c r="B366" s="215"/>
      <c r="C366" s="217"/>
      <c r="D366" s="217"/>
    </row>
    <row r="367" spans="1:4" ht="11.25">
      <c r="A367" s="214"/>
      <c r="B367" s="215"/>
      <c r="C367" s="217"/>
      <c r="D367" s="217"/>
    </row>
    <row r="368" spans="1:4" ht="11.25">
      <c r="A368" s="214"/>
      <c r="B368" s="215"/>
      <c r="C368" s="217"/>
      <c r="D368" s="217"/>
    </row>
    <row r="369" spans="1:4" ht="11.25">
      <c r="A369" s="214"/>
      <c r="B369" s="215"/>
      <c r="C369" s="217"/>
      <c r="D369" s="217"/>
    </row>
    <row r="370" spans="1:4" ht="11.25">
      <c r="A370" s="214"/>
      <c r="B370" s="215"/>
      <c r="C370" s="217"/>
      <c r="D370" s="217"/>
    </row>
    <row r="371" spans="1:4" ht="11.25">
      <c r="A371" s="214"/>
      <c r="B371" s="215"/>
      <c r="C371" s="217"/>
      <c r="D371" s="217"/>
    </row>
    <row r="372" spans="1:4" ht="11.25">
      <c r="A372" s="214"/>
      <c r="B372" s="215"/>
      <c r="C372" s="217"/>
      <c r="D372" s="217"/>
    </row>
    <row r="373" spans="1:4" ht="11.25">
      <c r="A373" s="214"/>
      <c r="B373" s="215"/>
      <c r="C373" s="217"/>
      <c r="D373" s="217"/>
    </row>
    <row r="374" spans="1:4" ht="11.25">
      <c r="A374" s="214"/>
      <c r="B374" s="215"/>
      <c r="C374" s="217"/>
      <c r="D374" s="217"/>
    </row>
    <row r="375" spans="1:4" ht="11.25">
      <c r="A375" s="214"/>
      <c r="B375" s="215"/>
      <c r="C375" s="217"/>
      <c r="D375" s="217"/>
    </row>
    <row r="376" spans="1:4" ht="11.25">
      <c r="A376" s="214"/>
      <c r="B376" s="215"/>
      <c r="C376" s="217"/>
      <c r="D376" s="217"/>
    </row>
    <row r="377" spans="1:4" ht="11.25">
      <c r="A377" s="214"/>
      <c r="B377" s="215"/>
      <c r="C377" s="217"/>
      <c r="D377" s="217"/>
    </row>
    <row r="378" spans="1:4" ht="11.25">
      <c r="A378" s="214"/>
      <c r="B378" s="215"/>
      <c r="C378" s="217"/>
      <c r="D378" s="217"/>
    </row>
    <row r="379" spans="1:4" ht="11.25">
      <c r="A379" s="214"/>
      <c r="B379" s="215"/>
      <c r="C379" s="217"/>
      <c r="D379" s="217"/>
    </row>
    <row r="380" spans="1:4" ht="11.25">
      <c r="A380" s="214"/>
      <c r="B380" s="215"/>
      <c r="C380" s="217"/>
      <c r="D380" s="217"/>
    </row>
    <row r="381" spans="1:4" ht="11.25">
      <c r="A381" s="214"/>
      <c r="B381" s="215"/>
      <c r="C381" s="217"/>
      <c r="D381" s="217"/>
    </row>
    <row r="382" spans="1:4" ht="11.25">
      <c r="A382" s="214"/>
      <c r="B382" s="215"/>
      <c r="C382" s="217"/>
      <c r="D382" s="217"/>
    </row>
    <row r="383" spans="1:4" ht="11.25">
      <c r="A383" s="214"/>
      <c r="B383" s="215"/>
      <c r="C383" s="217"/>
      <c r="D383" s="217"/>
    </row>
    <row r="384" spans="1:4" ht="11.25">
      <c r="A384" s="214"/>
      <c r="B384" s="215"/>
      <c r="C384" s="217"/>
      <c r="D384" s="217"/>
    </row>
    <row r="385" spans="1:4" ht="11.25">
      <c r="A385" s="214"/>
      <c r="B385" s="215"/>
      <c r="C385" s="217"/>
      <c r="D385" s="217"/>
    </row>
    <row r="386" spans="1:4" ht="11.25">
      <c r="A386" s="214"/>
      <c r="B386" s="215"/>
      <c r="C386" s="217"/>
      <c r="D386" s="217"/>
    </row>
    <row r="387" spans="1:4" ht="11.25">
      <c r="A387" s="214"/>
      <c r="B387" s="214"/>
      <c r="C387" s="217"/>
      <c r="D387" s="217"/>
    </row>
    <row r="388" spans="1:4" ht="11.25">
      <c r="A388" s="214"/>
      <c r="B388" s="214"/>
      <c r="C388" s="217"/>
      <c r="D388" s="217"/>
    </row>
    <row r="389" spans="1:4" ht="11.25">
      <c r="A389" s="214"/>
      <c r="B389" s="214"/>
      <c r="C389" s="217"/>
      <c r="D389" s="217"/>
    </row>
    <row r="390" spans="1:4" ht="11.25">
      <c r="A390" s="214"/>
      <c r="B390" s="214"/>
      <c r="C390" s="217"/>
      <c r="D390" s="217"/>
    </row>
    <row r="391" spans="1:4" ht="11.25">
      <c r="A391" s="214"/>
      <c r="B391" s="214"/>
      <c r="C391" s="217"/>
      <c r="D391" s="217"/>
    </row>
    <row r="392" spans="1:4" ht="11.25">
      <c r="A392" s="214"/>
      <c r="B392" s="214"/>
      <c r="C392" s="217"/>
      <c r="D392" s="217"/>
    </row>
    <row r="393" spans="1:4" ht="11.25">
      <c r="A393" s="214"/>
      <c r="B393" s="214"/>
      <c r="C393" s="217"/>
      <c r="D393" s="217"/>
    </row>
    <row r="394" spans="1:4" ht="11.25">
      <c r="A394" s="214"/>
      <c r="B394" s="214"/>
      <c r="C394" s="217"/>
      <c r="D394" s="217"/>
    </row>
    <row r="395" spans="1:4" ht="11.25">
      <c r="A395" s="214"/>
      <c r="B395" s="214"/>
      <c r="C395" s="217"/>
      <c r="D395" s="217"/>
    </row>
    <row r="396" spans="1:4" ht="11.25">
      <c r="A396" s="214"/>
      <c r="B396" s="214"/>
      <c r="C396" s="217"/>
      <c r="D396" s="217"/>
    </row>
    <row r="397" spans="1:4" ht="11.25">
      <c r="A397" s="214"/>
      <c r="B397" s="214"/>
      <c r="C397" s="217"/>
      <c r="D397" s="217"/>
    </row>
    <row r="398" spans="1:4" ht="11.25">
      <c r="A398" s="214"/>
      <c r="B398" s="214"/>
      <c r="C398" s="217"/>
      <c r="D398" s="217"/>
    </row>
    <row r="399" spans="1:4" ht="11.25">
      <c r="A399" s="214"/>
      <c r="B399" s="214"/>
      <c r="C399" s="217"/>
      <c r="D399" s="217"/>
    </row>
    <row r="400" spans="1:4" ht="11.25">
      <c r="A400" s="214"/>
      <c r="B400" s="214"/>
      <c r="C400" s="217"/>
      <c r="D400" s="217"/>
    </row>
    <row r="401" spans="1:4" ht="11.25">
      <c r="A401" s="214"/>
      <c r="B401" s="214"/>
      <c r="C401" s="217"/>
      <c r="D401" s="217"/>
    </row>
    <row r="402" spans="1:4" ht="11.25">
      <c r="A402" s="214"/>
      <c r="B402" s="214"/>
      <c r="C402" s="217"/>
      <c r="D402" s="217"/>
    </row>
    <row r="403" spans="1:4" ht="11.25">
      <c r="A403" s="214"/>
      <c r="B403" s="214"/>
      <c r="C403" s="217"/>
      <c r="D403" s="217"/>
    </row>
    <row r="404" spans="1:4" ht="11.25">
      <c r="A404" s="214"/>
      <c r="B404" s="214"/>
      <c r="C404" s="217"/>
      <c r="D404" s="217"/>
    </row>
    <row r="405" spans="1:4" ht="11.25">
      <c r="A405" s="214"/>
      <c r="B405" s="214"/>
      <c r="C405" s="217"/>
      <c r="D405" s="217"/>
    </row>
    <row r="406" spans="1:4" ht="11.25">
      <c r="A406" s="214"/>
      <c r="B406" s="214"/>
      <c r="C406" s="217"/>
      <c r="D406" s="217"/>
    </row>
    <row r="407" spans="1:4" ht="11.25">
      <c r="A407" s="214"/>
      <c r="B407" s="214"/>
      <c r="C407" s="217"/>
      <c r="D407" s="217"/>
    </row>
    <row r="408" spans="1:4" ht="11.25">
      <c r="A408" s="214"/>
      <c r="B408" s="214"/>
      <c r="C408" s="217"/>
      <c r="D408" s="217"/>
    </row>
    <row r="409" spans="1:4" ht="11.25">
      <c r="A409" s="214"/>
      <c r="B409" s="214"/>
      <c r="C409" s="217"/>
      <c r="D409" s="217"/>
    </row>
    <row r="410" spans="1:4" ht="11.25">
      <c r="A410" s="214"/>
      <c r="B410" s="214"/>
      <c r="C410" s="217"/>
      <c r="D410" s="217"/>
    </row>
    <row r="411" spans="1:4" ht="11.25">
      <c r="A411" s="214"/>
      <c r="B411" s="214"/>
      <c r="C411" s="217"/>
      <c r="D411" s="217"/>
    </row>
    <row r="412" spans="1:4" ht="11.25">
      <c r="A412" s="214"/>
      <c r="B412" s="214"/>
      <c r="C412" s="217"/>
      <c r="D412" s="217"/>
    </row>
    <row r="413" spans="1:4" ht="11.25">
      <c r="A413" s="214"/>
      <c r="B413" s="214"/>
      <c r="C413" s="217"/>
      <c r="D413" s="217"/>
    </row>
    <row r="414" spans="1:4" ht="11.25">
      <c r="A414" s="214"/>
      <c r="B414" s="214"/>
      <c r="C414" s="217"/>
      <c r="D414" s="217"/>
    </row>
    <row r="415" spans="1:4" ht="11.25">
      <c r="A415" s="214"/>
      <c r="B415" s="214"/>
      <c r="C415" s="217"/>
      <c r="D415" s="217"/>
    </row>
    <row r="416" spans="1:4" ht="11.25">
      <c r="A416" s="214"/>
      <c r="B416" s="214"/>
      <c r="C416" s="217"/>
      <c r="D416" s="217"/>
    </row>
    <row r="417" spans="1:4" ht="11.25">
      <c r="A417" s="214"/>
      <c r="B417" s="214"/>
      <c r="C417" s="217"/>
      <c r="D417" s="217"/>
    </row>
    <row r="418" spans="1:4" ht="11.25">
      <c r="A418" s="214"/>
      <c r="B418" s="214"/>
      <c r="C418" s="217"/>
      <c r="D418" s="217"/>
    </row>
    <row r="419" spans="1:4" ht="11.25">
      <c r="A419" s="214"/>
      <c r="B419" s="214"/>
      <c r="C419" s="217"/>
      <c r="D419" s="217"/>
    </row>
    <row r="420" spans="1:4" ht="11.25">
      <c r="A420" s="214"/>
      <c r="B420" s="214"/>
      <c r="C420" s="217"/>
      <c r="D420" s="217"/>
    </row>
    <row r="421" spans="1:4" ht="11.25">
      <c r="A421" s="214"/>
      <c r="B421" s="214"/>
      <c r="C421" s="217"/>
      <c r="D421" s="217"/>
    </row>
    <row r="422" spans="1:4" ht="11.25">
      <c r="A422" s="214"/>
      <c r="B422" s="214"/>
      <c r="C422" s="217"/>
      <c r="D422" s="217"/>
    </row>
    <row r="423" spans="1:4" ht="11.25">
      <c r="A423" s="214"/>
      <c r="B423" s="214"/>
      <c r="C423" s="217"/>
      <c r="D423" s="217"/>
    </row>
    <row r="424" spans="1:4" ht="11.25">
      <c r="A424" s="214"/>
      <c r="B424" s="214"/>
      <c r="C424" s="217"/>
      <c r="D424" s="217"/>
    </row>
    <row r="425" spans="1:4" ht="11.25">
      <c r="A425" s="214"/>
      <c r="B425" s="214"/>
      <c r="C425" s="217"/>
      <c r="D425" s="217"/>
    </row>
    <row r="426" spans="1:4" ht="11.25">
      <c r="A426" s="214"/>
      <c r="B426" s="214"/>
      <c r="C426" s="217"/>
      <c r="D426" s="217"/>
    </row>
    <row r="427" spans="1:4" ht="11.25">
      <c r="A427" s="214"/>
      <c r="B427" s="214"/>
      <c r="C427" s="217"/>
      <c r="D427" s="217"/>
    </row>
    <row r="428" spans="1:4" ht="11.25">
      <c r="A428" s="214"/>
      <c r="B428" s="214"/>
      <c r="C428" s="217"/>
      <c r="D428" s="217"/>
    </row>
    <row r="429" spans="1:4" ht="11.25">
      <c r="A429" s="214"/>
      <c r="B429" s="214"/>
      <c r="C429" s="217"/>
      <c r="D429" s="217"/>
    </row>
    <row r="430" spans="1:4" ht="11.25">
      <c r="A430" s="214"/>
      <c r="B430" s="214"/>
      <c r="C430" s="217"/>
      <c r="D430" s="217"/>
    </row>
    <row r="431" spans="1:4" ht="11.25">
      <c r="A431" s="214"/>
      <c r="B431" s="214"/>
      <c r="C431" s="217"/>
      <c r="D431" s="217"/>
    </row>
    <row r="432" spans="1:4" ht="11.25">
      <c r="A432" s="214"/>
      <c r="B432" s="214"/>
      <c r="C432" s="217"/>
      <c r="D432" s="217"/>
    </row>
    <row r="433" spans="1:4" ht="11.25">
      <c r="A433" s="214"/>
      <c r="B433" s="214"/>
      <c r="C433" s="217"/>
      <c r="D433" s="217"/>
    </row>
    <row r="434" spans="1:4" ht="11.25">
      <c r="A434" s="214"/>
      <c r="B434" s="214"/>
      <c r="C434" s="217"/>
      <c r="D434" s="217"/>
    </row>
    <row r="435" spans="1:4" ht="11.25">
      <c r="A435" s="214"/>
      <c r="B435" s="214"/>
      <c r="C435" s="217"/>
      <c r="D435" s="217"/>
    </row>
    <row r="436" spans="1:4" ht="11.25">
      <c r="A436" s="214"/>
      <c r="B436" s="214"/>
      <c r="C436" s="217"/>
      <c r="D436" s="217"/>
    </row>
    <row r="437" spans="1:4" ht="11.25">
      <c r="A437" s="214"/>
      <c r="B437" s="214"/>
      <c r="C437" s="217"/>
      <c r="D437" s="217"/>
    </row>
    <row r="438" spans="1:4" ht="11.25">
      <c r="A438" s="214"/>
      <c r="B438" s="214"/>
      <c r="C438" s="217"/>
      <c r="D438" s="217"/>
    </row>
    <row r="439" spans="1:4" ht="11.25">
      <c r="A439" s="214"/>
      <c r="B439" s="214"/>
      <c r="C439" s="217"/>
      <c r="D439" s="217"/>
    </row>
    <row r="440" spans="1:4" ht="11.25">
      <c r="A440" s="214"/>
      <c r="B440" s="214"/>
      <c r="C440" s="217"/>
      <c r="D440" s="217"/>
    </row>
    <row r="441" spans="1:4" ht="11.25">
      <c r="A441" s="214"/>
      <c r="B441" s="214"/>
      <c r="C441" s="217"/>
      <c r="D441" s="217"/>
    </row>
    <row r="442" spans="1:4" ht="11.25">
      <c r="A442" s="214"/>
      <c r="B442" s="214"/>
      <c r="C442" s="217"/>
      <c r="D442" s="217"/>
    </row>
    <row r="443" spans="1:4" ht="11.25">
      <c r="A443" s="214"/>
      <c r="B443" s="214"/>
      <c r="C443" s="217"/>
      <c r="D443" s="217"/>
    </row>
    <row r="444" spans="1:4" ht="11.25">
      <c r="A444" s="214"/>
      <c r="B444" s="214"/>
      <c r="C444" s="217"/>
      <c r="D444" s="217"/>
    </row>
    <row r="445" spans="1:4" ht="11.25">
      <c r="A445" s="214"/>
      <c r="B445" s="214"/>
      <c r="C445" s="217"/>
      <c r="D445" s="217"/>
    </row>
    <row r="446" spans="1:4" ht="11.25">
      <c r="A446" s="214"/>
      <c r="B446" s="214"/>
      <c r="C446" s="217"/>
      <c r="D446" s="217"/>
    </row>
    <row r="447" spans="1:4" ht="11.25">
      <c r="A447" s="214"/>
      <c r="B447" s="214"/>
      <c r="C447" s="217"/>
      <c r="D447" s="217"/>
    </row>
    <row r="448" spans="1:4" ht="11.25">
      <c r="A448" s="214"/>
      <c r="B448" s="214"/>
      <c r="C448" s="217"/>
      <c r="D448" s="217"/>
    </row>
    <row r="449" spans="1:4" ht="11.25">
      <c r="A449" s="214"/>
      <c r="B449" s="214"/>
      <c r="C449" s="217"/>
      <c r="D449" s="217"/>
    </row>
    <row r="450" spans="1:4" ht="11.25">
      <c r="A450" s="214"/>
      <c r="B450" s="214"/>
      <c r="C450" s="217"/>
      <c r="D450" s="217"/>
    </row>
    <row r="451" spans="1:4" ht="11.25">
      <c r="A451" s="214"/>
      <c r="B451" s="214"/>
      <c r="C451" s="217"/>
      <c r="D451" s="217"/>
    </row>
    <row r="452" spans="1:4" ht="11.25">
      <c r="A452" s="214"/>
      <c r="B452" s="214"/>
      <c r="C452" s="217"/>
      <c r="D452" s="217"/>
    </row>
    <row r="453" spans="1:4" ht="11.25">
      <c r="A453" s="214"/>
      <c r="B453" s="214"/>
      <c r="C453" s="217"/>
      <c r="D453" s="217"/>
    </row>
    <row r="454" spans="1:4" ht="11.25">
      <c r="A454" s="214"/>
      <c r="B454" s="214"/>
      <c r="C454" s="217"/>
      <c r="D454" s="217"/>
    </row>
    <row r="455" spans="1:4" ht="11.25">
      <c r="A455" s="214"/>
      <c r="B455" s="214"/>
      <c r="C455" s="217"/>
      <c r="D455" s="217"/>
    </row>
    <row r="456" spans="1:4" ht="11.25">
      <c r="A456" s="214"/>
      <c r="B456" s="214"/>
      <c r="C456" s="217"/>
      <c r="D456" s="217"/>
    </row>
    <row r="457" spans="1:4" ht="11.25">
      <c r="A457" s="214"/>
      <c r="B457" s="214"/>
      <c r="C457" s="217"/>
      <c r="D457" s="217"/>
    </row>
    <row r="458" spans="1:4" ht="11.25">
      <c r="A458" s="214"/>
      <c r="B458" s="214"/>
      <c r="C458" s="217"/>
      <c r="D458" s="217"/>
    </row>
    <row r="459" spans="1:4" ht="11.25">
      <c r="A459" s="214"/>
      <c r="B459" s="214"/>
      <c r="C459" s="217"/>
      <c r="D459" s="217"/>
    </row>
    <row r="460" spans="1:4" ht="11.25">
      <c r="A460" s="214"/>
      <c r="B460" s="214"/>
      <c r="C460" s="217"/>
      <c r="D460" s="217"/>
    </row>
    <row r="461" spans="1:4" ht="11.25">
      <c r="A461" s="214"/>
      <c r="B461" s="214"/>
      <c r="C461" s="217"/>
      <c r="D461" s="217"/>
    </row>
    <row r="462" spans="1:4" ht="11.25">
      <c r="A462" s="214"/>
      <c r="B462" s="214"/>
      <c r="C462" s="217"/>
      <c r="D462" s="217"/>
    </row>
    <row r="463" spans="1:4" ht="11.25">
      <c r="A463" s="214"/>
      <c r="B463" s="214"/>
      <c r="C463" s="217"/>
      <c r="D463" s="217"/>
    </row>
    <row r="464" spans="1:4" ht="11.25">
      <c r="A464" s="214"/>
      <c r="B464" s="214"/>
      <c r="C464" s="217"/>
      <c r="D464" s="217"/>
    </row>
    <row r="465" spans="1:4" ht="11.25">
      <c r="A465" s="214"/>
      <c r="B465" s="214"/>
      <c r="C465" s="217"/>
      <c r="D465" s="217"/>
    </row>
    <row r="466" spans="1:4" ht="11.25">
      <c r="A466" s="214"/>
      <c r="B466" s="214"/>
      <c r="C466" s="217"/>
      <c r="D466" s="217"/>
    </row>
    <row r="467" spans="1:4" ht="11.25">
      <c r="A467" s="214"/>
      <c r="B467" s="214"/>
      <c r="C467" s="217"/>
      <c r="D467" s="217"/>
    </row>
    <row r="468" spans="1:4" ht="11.25">
      <c r="A468" s="214"/>
      <c r="B468" s="214"/>
      <c r="C468" s="217"/>
      <c r="D468" s="217"/>
    </row>
    <row r="469" spans="1:4" ht="11.25">
      <c r="A469" s="214"/>
      <c r="B469" s="214"/>
      <c r="C469" s="217"/>
      <c r="D469" s="217"/>
    </row>
    <row r="470" spans="1:4" ht="11.25">
      <c r="A470" s="214"/>
      <c r="B470" s="214"/>
      <c r="C470" s="217"/>
      <c r="D470" s="217"/>
    </row>
    <row r="471" spans="1:4" ht="11.25">
      <c r="A471" s="214"/>
      <c r="B471" s="214"/>
      <c r="C471" s="217"/>
      <c r="D471" s="217"/>
    </row>
    <row r="472" spans="1:4" ht="11.25">
      <c r="A472" s="214"/>
      <c r="B472" s="214"/>
      <c r="C472" s="217"/>
      <c r="D472" s="217"/>
    </row>
    <row r="473" spans="1:4" ht="11.25">
      <c r="A473" s="214"/>
      <c r="B473" s="214"/>
      <c r="C473" s="217"/>
      <c r="D473" s="217"/>
    </row>
    <row r="474" spans="1:4" ht="11.25">
      <c r="A474" s="214"/>
      <c r="B474" s="214"/>
      <c r="C474" s="217"/>
      <c r="D474" s="217"/>
    </row>
    <row r="475" spans="1:4" ht="11.25">
      <c r="A475" s="214"/>
      <c r="B475" s="214"/>
      <c r="C475" s="217"/>
      <c r="D475" s="217"/>
    </row>
    <row r="476" spans="1:4" ht="11.25">
      <c r="A476" s="214"/>
      <c r="B476" s="214"/>
      <c r="C476" s="217"/>
      <c r="D476" s="217"/>
    </row>
    <row r="477" spans="1:4" ht="11.25">
      <c r="A477" s="214"/>
      <c r="B477" s="214"/>
      <c r="C477" s="217"/>
      <c r="D477" s="217"/>
    </row>
    <row r="478" spans="1:4" ht="11.25">
      <c r="A478" s="214"/>
      <c r="B478" s="214"/>
      <c r="C478" s="217"/>
      <c r="D478" s="217"/>
    </row>
    <row r="479" spans="1:4" ht="11.25">
      <c r="A479" s="214"/>
      <c r="B479" s="214"/>
      <c r="C479" s="217"/>
      <c r="D479" s="217"/>
    </row>
    <row r="480" spans="1:4" ht="11.25">
      <c r="A480" s="214"/>
      <c r="B480" s="214"/>
      <c r="C480" s="217"/>
      <c r="D480" s="217"/>
    </row>
    <row r="481" spans="1:4" ht="11.25">
      <c r="A481" s="214"/>
      <c r="B481" s="214"/>
      <c r="C481" s="217"/>
      <c r="D481" s="217"/>
    </row>
    <row r="482" spans="1:4" ht="11.25">
      <c r="A482" s="214"/>
      <c r="B482" s="214"/>
      <c r="C482" s="217"/>
      <c r="D482" s="217"/>
    </row>
    <row r="483" spans="1:4" ht="11.25">
      <c r="A483" s="214"/>
      <c r="B483" s="214"/>
      <c r="C483" s="217"/>
      <c r="D483" s="217"/>
    </row>
    <row r="484" spans="1:4" ht="11.25">
      <c r="A484" s="214"/>
      <c r="B484" s="214"/>
      <c r="C484" s="217"/>
      <c r="D484" s="217"/>
    </row>
    <row r="485" spans="1:4" ht="11.25">
      <c r="A485" s="214"/>
      <c r="B485" s="214"/>
      <c r="C485" s="217"/>
      <c r="D485" s="217"/>
    </row>
    <row r="486" spans="1:4" ht="11.25">
      <c r="A486" s="214"/>
      <c r="B486" s="214"/>
      <c r="C486" s="217"/>
      <c r="D486" s="217"/>
    </row>
    <row r="487" spans="1:4" ht="11.25">
      <c r="A487" s="214"/>
      <c r="B487" s="214"/>
      <c r="C487" s="217"/>
      <c r="D487" s="217"/>
    </row>
    <row r="488" spans="1:4" ht="11.25">
      <c r="A488" s="214"/>
      <c r="B488" s="214"/>
      <c r="C488" s="217"/>
      <c r="D488" s="217"/>
    </row>
    <row r="489" spans="1:4" ht="11.25">
      <c r="A489" s="214"/>
      <c r="B489" s="214"/>
      <c r="C489" s="217"/>
      <c r="D489" s="217"/>
    </row>
    <row r="490" spans="1:4" ht="11.25">
      <c r="A490" s="214"/>
      <c r="B490" s="214"/>
      <c r="C490" s="217"/>
      <c r="D490" s="217"/>
    </row>
    <row r="491" spans="1:4" ht="11.25">
      <c r="A491" s="214"/>
      <c r="B491" s="214"/>
      <c r="C491" s="217"/>
      <c r="D491" s="217"/>
    </row>
    <row r="492" spans="1:4" ht="11.25">
      <c r="A492" s="214"/>
      <c r="B492" s="214"/>
      <c r="C492" s="217"/>
      <c r="D492" s="217"/>
    </row>
    <row r="493" spans="1:4" ht="11.25">
      <c r="A493" s="214"/>
      <c r="B493" s="214"/>
      <c r="C493" s="217"/>
      <c r="D493" s="217"/>
    </row>
    <row r="494" spans="1:4" ht="11.25">
      <c r="A494" s="214"/>
      <c r="B494" s="214"/>
      <c r="C494" s="217"/>
      <c r="D494" s="217"/>
    </row>
    <row r="495" spans="1:4" ht="11.25">
      <c r="A495" s="214"/>
      <c r="B495" s="214"/>
      <c r="C495" s="217"/>
      <c r="D495" s="217"/>
    </row>
    <row r="496" spans="1:4" ht="11.25">
      <c r="A496" s="214"/>
      <c r="B496" s="214"/>
      <c r="C496" s="217"/>
      <c r="D496" s="217"/>
    </row>
    <row r="497" spans="1:4" ht="11.25">
      <c r="A497" s="214"/>
      <c r="B497" s="214"/>
      <c r="C497" s="217"/>
      <c r="D497" s="217"/>
    </row>
    <row r="498" spans="1:4" ht="11.25">
      <c r="A498" s="214"/>
      <c r="B498" s="214"/>
      <c r="C498" s="217"/>
      <c r="D498" s="217"/>
    </row>
    <row r="499" spans="1:4" ht="11.25">
      <c r="A499" s="214"/>
      <c r="B499" s="214"/>
      <c r="C499" s="217"/>
      <c r="D499" s="217"/>
    </row>
    <row r="500" spans="1:4" ht="11.25">
      <c r="A500" s="214"/>
      <c r="B500" s="214"/>
      <c r="C500" s="217"/>
      <c r="D500" s="217"/>
    </row>
    <row r="501" spans="1:4" ht="11.25">
      <c r="A501" s="214"/>
      <c r="B501" s="214"/>
      <c r="C501" s="217"/>
      <c r="D501" s="217"/>
    </row>
    <row r="502" spans="1:4" ht="11.25">
      <c r="A502" s="214"/>
      <c r="B502" s="214"/>
      <c r="C502" s="217"/>
      <c r="D502" s="217"/>
    </row>
    <row r="503" spans="1:4" ht="11.25">
      <c r="A503" s="214"/>
      <c r="B503" s="214"/>
      <c r="C503" s="217"/>
      <c r="D503" s="217"/>
    </row>
    <row r="504" spans="1:4" ht="11.25">
      <c r="A504" s="214"/>
      <c r="B504" s="214"/>
      <c r="C504" s="217"/>
      <c r="D504" s="217"/>
    </row>
    <row r="505" spans="1:4" ht="11.25">
      <c r="A505" s="214"/>
      <c r="B505" s="214"/>
      <c r="C505" s="217"/>
      <c r="D505" s="217"/>
    </row>
    <row r="506" spans="1:4" ht="11.25">
      <c r="A506" s="214"/>
      <c r="B506" s="214"/>
      <c r="C506" s="217"/>
      <c r="D506" s="217"/>
    </row>
    <row r="507" spans="1:4" ht="11.25">
      <c r="A507" s="214"/>
      <c r="B507" s="214"/>
      <c r="C507" s="217"/>
      <c r="D507" s="217"/>
    </row>
    <row r="508" spans="1:4" ht="11.25">
      <c r="A508" s="214"/>
      <c r="B508" s="214"/>
      <c r="C508" s="217"/>
      <c r="D508" s="217"/>
    </row>
    <row r="509" spans="1:4" ht="11.25">
      <c r="A509" s="214"/>
      <c r="B509" s="214"/>
      <c r="C509" s="217"/>
      <c r="D509" s="217"/>
    </row>
    <row r="510" spans="1:4" ht="11.25">
      <c r="A510" s="214"/>
      <c r="B510" s="214"/>
      <c r="C510" s="217"/>
      <c r="D510" s="217"/>
    </row>
    <row r="511" spans="1:4" ht="11.25">
      <c r="A511" s="214"/>
      <c r="B511" s="214"/>
      <c r="C511" s="217"/>
      <c r="D511" s="217"/>
    </row>
    <row r="512" spans="1:4" ht="11.25">
      <c r="A512" s="214"/>
      <c r="B512" s="214"/>
      <c r="C512" s="217"/>
      <c r="D512" s="217"/>
    </row>
    <row r="513" spans="1:4" ht="11.25">
      <c r="A513" s="214"/>
      <c r="B513" s="214"/>
      <c r="C513" s="217"/>
      <c r="D513" s="217"/>
    </row>
    <row r="514" spans="1:4" ht="11.25">
      <c r="A514" s="214"/>
      <c r="B514" s="214"/>
      <c r="C514" s="217"/>
      <c r="D514" s="217"/>
    </row>
    <row r="515" spans="1:4" ht="11.25">
      <c r="A515" s="214"/>
      <c r="B515" s="214"/>
      <c r="C515" s="217"/>
      <c r="D515" s="217"/>
    </row>
    <row r="516" spans="1:4" ht="11.25">
      <c r="A516" s="214"/>
      <c r="B516" s="214"/>
      <c r="C516" s="217"/>
      <c r="D516" s="217"/>
    </row>
    <row r="517" spans="1:4" ht="11.25">
      <c r="A517" s="214"/>
      <c r="B517" s="214"/>
      <c r="C517" s="217"/>
      <c r="D517" s="217"/>
    </row>
    <row r="518" spans="1:4" ht="11.25">
      <c r="A518" s="214"/>
      <c r="B518" s="214"/>
      <c r="C518" s="217"/>
      <c r="D518" s="217"/>
    </row>
    <row r="519" spans="1:4" ht="11.25">
      <c r="A519" s="214"/>
      <c r="B519" s="214"/>
      <c r="C519" s="217"/>
      <c r="D519" s="217"/>
    </row>
    <row r="520" spans="1:4" ht="11.25">
      <c r="A520" s="214"/>
      <c r="B520" s="214"/>
      <c r="C520" s="217"/>
      <c r="D520" s="217"/>
    </row>
    <row r="521" spans="1:4" ht="11.25">
      <c r="A521" s="214"/>
      <c r="B521" s="214"/>
      <c r="C521" s="217"/>
      <c r="D521" s="217"/>
    </row>
    <row r="522" spans="1:4" ht="11.25">
      <c r="A522" s="214"/>
      <c r="B522" s="214"/>
      <c r="C522" s="217"/>
      <c r="D522" s="217"/>
    </row>
    <row r="523" spans="1:4" ht="11.25">
      <c r="A523" s="214"/>
      <c r="B523" s="214"/>
      <c r="C523" s="217"/>
      <c r="D523" s="217"/>
    </row>
    <row r="524" spans="1:4" ht="11.25">
      <c r="A524" s="214"/>
      <c r="B524" s="214"/>
      <c r="C524" s="217"/>
      <c r="D524" s="217"/>
    </row>
    <row r="525" spans="1:4" ht="11.25">
      <c r="A525" s="214"/>
      <c r="B525" s="214"/>
      <c r="C525" s="217"/>
      <c r="D525" s="217"/>
    </row>
    <row r="526" spans="1:4" ht="11.25">
      <c r="A526" s="214"/>
      <c r="B526" s="214"/>
      <c r="C526" s="217"/>
      <c r="D526" s="217"/>
    </row>
    <row r="527" spans="1:4" ht="11.25">
      <c r="A527" s="214"/>
      <c r="B527" s="214"/>
      <c r="C527" s="217"/>
      <c r="D527" s="217"/>
    </row>
    <row r="528" spans="1:4" ht="11.25">
      <c r="A528" s="214"/>
      <c r="B528" s="214"/>
      <c r="C528" s="217"/>
      <c r="D528" s="217"/>
    </row>
    <row r="529" spans="1:4" ht="11.25">
      <c r="A529" s="214"/>
      <c r="B529" s="214"/>
      <c r="C529" s="217"/>
      <c r="D529" s="217"/>
    </row>
    <row r="530" spans="1:4" ht="11.25">
      <c r="A530" s="214"/>
      <c r="B530" s="214"/>
      <c r="C530" s="217"/>
      <c r="D530" s="217"/>
    </row>
    <row r="531" spans="1:4" ht="11.25">
      <c r="A531" s="214"/>
      <c r="B531" s="214"/>
      <c r="C531" s="217"/>
      <c r="D531" s="217"/>
    </row>
    <row r="532" spans="1:4" ht="11.25">
      <c r="A532" s="214"/>
      <c r="B532" s="214"/>
      <c r="C532" s="217"/>
      <c r="D532" s="217"/>
    </row>
    <row r="533" spans="1:4" ht="11.25">
      <c r="A533" s="214"/>
      <c r="B533" s="214"/>
      <c r="C533" s="217"/>
      <c r="D533" s="217"/>
    </row>
    <row r="534" spans="1:4" ht="11.25">
      <c r="A534" s="214"/>
      <c r="B534" s="214"/>
      <c r="C534" s="217"/>
      <c r="D534" s="217"/>
    </row>
    <row r="535" spans="1:4" ht="11.25">
      <c r="A535" s="214"/>
      <c r="B535" s="214"/>
      <c r="C535" s="217"/>
      <c r="D535" s="217"/>
    </row>
    <row r="536" spans="1:4" ht="11.25">
      <c r="A536" s="214"/>
      <c r="B536" s="214"/>
      <c r="C536" s="217"/>
      <c r="D536" s="217"/>
    </row>
    <row r="537" spans="1:4" ht="11.25">
      <c r="A537" s="214"/>
      <c r="B537" s="214"/>
      <c r="C537" s="217"/>
      <c r="D537" s="217"/>
    </row>
    <row r="538" spans="1:4" ht="11.25">
      <c r="A538" s="214"/>
      <c r="B538" s="214"/>
      <c r="C538" s="217"/>
      <c r="D538" s="217"/>
    </row>
    <row r="539" spans="1:4" ht="11.25">
      <c r="A539" s="214"/>
      <c r="B539" s="214"/>
      <c r="C539" s="217"/>
      <c r="D539" s="217"/>
    </row>
    <row r="540" spans="1:4" ht="11.25">
      <c r="A540" s="214"/>
      <c r="B540" s="214"/>
      <c r="C540" s="217"/>
      <c r="D540" s="217"/>
    </row>
    <row r="541" spans="1:4" ht="11.25">
      <c r="A541" s="214"/>
      <c r="B541" s="214"/>
      <c r="C541" s="217"/>
      <c r="D541" s="217"/>
    </row>
    <row r="542" spans="1:4" ht="11.25">
      <c r="A542" s="214"/>
      <c r="B542" s="214"/>
      <c r="C542" s="217"/>
      <c r="D542" s="217"/>
    </row>
    <row r="543" spans="1:4" ht="11.25">
      <c r="A543" s="214"/>
      <c r="B543" s="214"/>
      <c r="C543" s="217"/>
      <c r="D543" s="217"/>
    </row>
    <row r="544" spans="1:4" ht="11.25">
      <c r="A544" s="214"/>
      <c r="B544" s="214"/>
      <c r="C544" s="217"/>
      <c r="D544" s="217"/>
    </row>
    <row r="545" spans="1:4" ht="11.25">
      <c r="A545" s="214"/>
      <c r="B545" s="214"/>
      <c r="C545" s="217"/>
      <c r="D545" s="217"/>
    </row>
    <row r="546" spans="1:4" ht="11.25">
      <c r="A546" s="214"/>
      <c r="B546" s="214"/>
      <c r="C546" s="217"/>
      <c r="D546" s="217"/>
    </row>
    <row r="547" spans="1:4" ht="11.25">
      <c r="A547" s="214"/>
      <c r="B547" s="214"/>
      <c r="C547" s="217"/>
      <c r="D547" s="217"/>
    </row>
    <row r="548" spans="1:4" ht="11.25">
      <c r="A548" s="214"/>
      <c r="B548" s="214"/>
      <c r="C548" s="217"/>
      <c r="D548" s="217"/>
    </row>
    <row r="549" spans="1:4" ht="11.25">
      <c r="A549" s="214"/>
      <c r="B549" s="214"/>
      <c r="C549" s="217"/>
      <c r="D549" s="217"/>
    </row>
    <row r="550" spans="1:4" ht="11.25">
      <c r="A550" s="214"/>
      <c r="B550" s="214"/>
      <c r="C550" s="217"/>
      <c r="D550" s="217"/>
    </row>
    <row r="551" spans="1:4" ht="11.25">
      <c r="A551" s="214"/>
      <c r="B551" s="214"/>
      <c r="C551" s="217"/>
      <c r="D551" s="217"/>
    </row>
    <row r="552" spans="1:4" ht="11.25">
      <c r="A552" s="214"/>
      <c r="B552" s="214"/>
      <c r="C552" s="217"/>
      <c r="D552" s="217"/>
    </row>
    <row r="553" spans="1:4" ht="11.25">
      <c r="A553" s="214"/>
      <c r="B553" s="214"/>
      <c r="C553" s="217"/>
      <c r="D553" s="217"/>
    </row>
    <row r="554" spans="1:4" ht="11.25">
      <c r="A554" s="214"/>
      <c r="B554" s="214"/>
      <c r="C554" s="217"/>
      <c r="D554" s="217"/>
    </row>
    <row r="555" spans="1:4" ht="11.25">
      <c r="A555" s="214"/>
      <c r="B555" s="214"/>
      <c r="C555" s="217"/>
      <c r="D555" s="217"/>
    </row>
    <row r="556" spans="1:4" ht="11.25">
      <c r="A556" s="214"/>
      <c r="B556" s="214"/>
      <c r="C556" s="217"/>
      <c r="D556" s="217"/>
    </row>
    <row r="557" spans="1:4" ht="11.25">
      <c r="A557" s="214"/>
      <c r="B557" s="214"/>
      <c r="C557" s="217"/>
      <c r="D557" s="217"/>
    </row>
    <row r="558" spans="1:4" ht="11.25">
      <c r="A558" s="214"/>
      <c r="B558" s="214"/>
      <c r="C558" s="217"/>
      <c r="D558" s="217"/>
    </row>
    <row r="559" spans="1:4" ht="11.25">
      <c r="A559" s="214"/>
      <c r="B559" s="214"/>
      <c r="C559" s="217"/>
      <c r="D559" s="217"/>
    </row>
    <row r="560" spans="1:4" ht="11.25">
      <c r="A560" s="214"/>
      <c r="B560" s="214"/>
      <c r="C560" s="217"/>
      <c r="D560" s="217"/>
    </row>
    <row r="561" spans="1:4" ht="11.25">
      <c r="A561" s="214"/>
      <c r="B561" s="214"/>
      <c r="C561" s="217"/>
      <c r="D561" s="217"/>
    </row>
    <row r="562" spans="1:4" ht="11.25">
      <c r="A562" s="214"/>
      <c r="B562" s="214"/>
      <c r="C562" s="217"/>
      <c r="D562" s="217"/>
    </row>
    <row r="563" spans="1:4" ht="11.25">
      <c r="A563" s="214"/>
      <c r="B563" s="214"/>
      <c r="C563" s="217"/>
      <c r="D563" s="217"/>
    </row>
    <row r="564" spans="1:4" ht="11.25">
      <c r="A564" s="214"/>
      <c r="B564" s="214"/>
      <c r="C564" s="217"/>
      <c r="D564" s="217"/>
    </row>
    <row r="565" spans="1:4" ht="11.25">
      <c r="A565" s="214"/>
      <c r="B565" s="214"/>
      <c r="C565" s="217"/>
      <c r="D565" s="217"/>
    </row>
    <row r="566" spans="1:4" ht="11.25">
      <c r="A566" s="214"/>
      <c r="B566" s="214"/>
      <c r="C566" s="217"/>
      <c r="D566" s="217"/>
    </row>
    <row r="567" spans="1:4" ht="11.25">
      <c r="A567" s="214"/>
      <c r="B567" s="214"/>
      <c r="C567" s="217"/>
      <c r="D567" s="217"/>
    </row>
    <row r="568" spans="1:4" ht="11.25">
      <c r="A568" s="214"/>
      <c r="B568" s="214"/>
      <c r="C568" s="217"/>
      <c r="D568" s="217"/>
    </row>
    <row r="569" spans="1:4" ht="11.25">
      <c r="A569" s="214"/>
      <c r="B569" s="214"/>
      <c r="C569" s="217"/>
      <c r="D569" s="217"/>
    </row>
    <row r="570" spans="1:4" ht="11.25">
      <c r="A570" s="214"/>
      <c r="B570" s="214"/>
      <c r="C570" s="217"/>
      <c r="D570" s="217"/>
    </row>
    <row r="571" spans="1:4" ht="11.25">
      <c r="A571" s="214"/>
      <c r="B571" s="214"/>
      <c r="C571" s="217"/>
      <c r="D571" s="217"/>
    </row>
    <row r="572" spans="1:4" ht="11.25">
      <c r="A572" s="214"/>
      <c r="B572" s="214"/>
      <c r="C572" s="217"/>
      <c r="D572" s="217"/>
    </row>
    <row r="573" spans="1:4" ht="11.25">
      <c r="A573" s="214"/>
      <c r="B573" s="214"/>
      <c r="C573" s="217"/>
      <c r="D573" s="217"/>
    </row>
    <row r="574" spans="1:4" ht="11.25">
      <c r="A574" s="214"/>
      <c r="B574" s="214"/>
      <c r="C574" s="217"/>
      <c r="D574" s="217"/>
    </row>
    <row r="575" spans="1:4" ht="11.25">
      <c r="A575" s="214"/>
      <c r="B575" s="214"/>
      <c r="C575" s="217"/>
      <c r="D575" s="217"/>
    </row>
    <row r="576" spans="1:4" ht="11.25">
      <c r="A576" s="214"/>
      <c r="B576" s="214"/>
      <c r="C576" s="217"/>
      <c r="D576" s="217"/>
    </row>
    <row r="577" spans="1:4" ht="11.25">
      <c r="A577" s="214"/>
      <c r="B577" s="214"/>
      <c r="C577" s="217"/>
      <c r="D577" s="217"/>
    </row>
    <row r="578" spans="1:4" ht="11.25">
      <c r="A578" s="214"/>
      <c r="B578" s="214"/>
      <c r="C578" s="217"/>
      <c r="D578" s="217"/>
    </row>
    <row r="579" spans="1:4" ht="11.25">
      <c r="A579" s="214"/>
      <c r="B579" s="214"/>
      <c r="C579" s="217"/>
      <c r="D579" s="217"/>
    </row>
    <row r="580" spans="1:4" ht="11.25">
      <c r="A580" s="214"/>
      <c r="B580" s="214"/>
      <c r="C580" s="217"/>
      <c r="D580" s="217"/>
    </row>
    <row r="581" spans="1:4" ht="11.25">
      <c r="A581" s="214"/>
      <c r="B581" s="214"/>
      <c r="C581" s="217"/>
      <c r="D581" s="217"/>
    </row>
    <row r="582" spans="1:4" ht="11.25">
      <c r="A582" s="214"/>
      <c r="B582" s="214"/>
      <c r="C582" s="217"/>
      <c r="D582" s="217"/>
    </row>
    <row r="583" spans="1:4" ht="11.25">
      <c r="A583" s="214"/>
      <c r="B583" s="214"/>
      <c r="C583" s="217"/>
      <c r="D583" s="217"/>
    </row>
    <row r="584" spans="1:4" ht="11.25">
      <c r="A584" s="214"/>
      <c r="B584" s="214"/>
      <c r="C584" s="217"/>
      <c r="D584" s="217"/>
    </row>
    <row r="585" spans="1:4" ht="11.25">
      <c r="A585" s="214"/>
      <c r="B585" s="214"/>
      <c r="C585" s="217"/>
      <c r="D585" s="217"/>
    </row>
    <row r="586" spans="1:4" ht="11.25">
      <c r="A586" s="214"/>
      <c r="B586" s="214"/>
      <c r="C586" s="217"/>
      <c r="D586" s="217"/>
    </row>
    <row r="587" spans="1:4" ht="11.25">
      <c r="A587" s="214"/>
      <c r="B587" s="214"/>
      <c r="C587" s="217"/>
      <c r="D587" s="217"/>
    </row>
    <row r="588" spans="1:4" ht="11.25">
      <c r="A588" s="214"/>
      <c r="B588" s="214"/>
      <c r="C588" s="217"/>
      <c r="D588" s="217"/>
    </row>
    <row r="589" spans="1:4" ht="11.25">
      <c r="A589" s="214"/>
      <c r="B589" s="214"/>
      <c r="C589" s="217"/>
      <c r="D589" s="217"/>
    </row>
    <row r="590" spans="1:4" ht="11.25">
      <c r="A590" s="214"/>
      <c r="B590" s="214"/>
      <c r="C590" s="217"/>
      <c r="D590" s="217"/>
    </row>
    <row r="591" spans="1:4" ht="11.25">
      <c r="A591" s="214"/>
      <c r="B591" s="214"/>
      <c r="C591" s="217"/>
      <c r="D591" s="217"/>
    </row>
    <row r="592" spans="1:4" ht="11.25">
      <c r="A592" s="214"/>
      <c r="B592" s="214"/>
      <c r="C592" s="217"/>
      <c r="D592" s="217"/>
    </row>
    <row r="593" spans="1:4" ht="11.25">
      <c r="A593" s="214"/>
      <c r="B593" s="214"/>
      <c r="C593" s="217"/>
      <c r="D593" s="217"/>
    </row>
    <row r="594" spans="1:4" ht="11.25">
      <c r="A594" s="214"/>
      <c r="B594" s="214"/>
      <c r="C594" s="217"/>
      <c r="D594" s="217"/>
    </row>
    <row r="595" spans="1:4" ht="11.25">
      <c r="A595" s="214"/>
      <c r="B595" s="214"/>
      <c r="C595" s="217"/>
      <c r="D595" s="217"/>
    </row>
    <row r="596" spans="1:4" ht="11.25">
      <c r="A596" s="214"/>
      <c r="B596" s="214"/>
      <c r="C596" s="217"/>
      <c r="D596" s="217"/>
    </row>
    <row r="597" spans="1:4" ht="11.25">
      <c r="A597" s="214"/>
      <c r="B597" s="214"/>
      <c r="C597" s="217"/>
      <c r="D597" s="217"/>
    </row>
    <row r="598" spans="1:4" ht="11.25">
      <c r="A598" s="214"/>
      <c r="B598" s="214"/>
      <c r="C598" s="217"/>
      <c r="D598" s="217"/>
    </row>
    <row r="599" spans="1:4" ht="11.25">
      <c r="A599" s="214"/>
      <c r="B599" s="214"/>
      <c r="C599" s="217"/>
      <c r="D599" s="217"/>
    </row>
    <row r="600" spans="1:4" ht="11.25">
      <c r="A600" s="214"/>
      <c r="B600" s="214"/>
      <c r="C600" s="217"/>
      <c r="D600" s="217"/>
    </row>
    <row r="601" spans="1:4" ht="11.25">
      <c r="A601" s="214"/>
      <c r="B601" s="214"/>
      <c r="C601" s="217"/>
      <c r="D601" s="217"/>
    </row>
    <row r="602" spans="1:4" ht="11.25">
      <c r="A602" s="214"/>
      <c r="B602" s="214"/>
      <c r="C602" s="217"/>
      <c r="D602" s="217"/>
    </row>
    <row r="603" spans="1:4" ht="11.25">
      <c r="A603" s="214"/>
      <c r="B603" s="214"/>
      <c r="C603" s="217"/>
      <c r="D603" s="217"/>
    </row>
    <row r="604" spans="1:4" ht="11.25">
      <c r="A604" s="214"/>
      <c r="B604" s="214"/>
      <c r="C604" s="217"/>
      <c r="D604" s="217"/>
    </row>
    <row r="605" spans="1:4" ht="11.25">
      <c r="A605" s="214"/>
      <c r="B605" s="214"/>
      <c r="C605" s="217"/>
      <c r="D605" s="217"/>
    </row>
    <row r="606" spans="1:4" ht="11.25">
      <c r="A606" s="214"/>
      <c r="B606" s="214"/>
      <c r="C606" s="217"/>
      <c r="D606" s="217"/>
    </row>
    <row r="607" spans="1:4" ht="11.25">
      <c r="A607" s="214"/>
      <c r="B607" s="214"/>
      <c r="C607" s="217"/>
      <c r="D607" s="217"/>
    </row>
    <row r="608" spans="1:4" ht="11.25">
      <c r="A608" s="214"/>
      <c r="B608" s="214"/>
      <c r="C608" s="217"/>
      <c r="D608" s="217"/>
    </row>
    <row r="609" spans="1:4" ht="11.25">
      <c r="A609" s="214"/>
      <c r="B609" s="214"/>
      <c r="C609" s="217"/>
      <c r="D609" s="217"/>
    </row>
    <row r="610" spans="1:4" ht="11.25">
      <c r="A610" s="214"/>
      <c r="B610" s="214"/>
      <c r="C610" s="217"/>
      <c r="D610" s="217"/>
    </row>
    <row r="611" spans="1:4" ht="11.25">
      <c r="A611" s="214"/>
      <c r="B611" s="214"/>
      <c r="C611" s="217"/>
      <c r="D611" s="217"/>
    </row>
    <row r="612" spans="1:4" ht="11.25">
      <c r="A612" s="214"/>
      <c r="B612" s="214"/>
      <c r="C612" s="217"/>
      <c r="D612" s="217"/>
    </row>
    <row r="613" spans="1:4" ht="11.25">
      <c r="A613" s="214"/>
      <c r="B613" s="214"/>
      <c r="C613" s="217"/>
      <c r="D613" s="217"/>
    </row>
    <row r="614" spans="1:4" ht="11.25">
      <c r="A614" s="214"/>
      <c r="B614" s="214"/>
      <c r="C614" s="217"/>
      <c r="D614" s="217"/>
    </row>
    <row r="615" spans="1:4" ht="11.25">
      <c r="A615" s="214"/>
      <c r="B615" s="214"/>
      <c r="C615" s="217"/>
      <c r="D615" s="217"/>
    </row>
    <row r="616" spans="1:4" ht="11.25">
      <c r="A616" s="214"/>
      <c r="B616" s="214"/>
      <c r="C616" s="217"/>
      <c r="D616" s="217"/>
    </row>
    <row r="617" spans="1:4" ht="11.25">
      <c r="A617" s="214"/>
      <c r="B617" s="214"/>
      <c r="C617" s="217"/>
      <c r="D617" s="217"/>
    </row>
    <row r="618" spans="1:4" ht="11.25">
      <c r="A618" s="214"/>
      <c r="B618" s="214"/>
      <c r="C618" s="217"/>
      <c r="D618" s="217"/>
    </row>
    <row r="619" spans="1:4" ht="11.25">
      <c r="A619" s="214"/>
      <c r="B619" s="214"/>
      <c r="C619" s="217"/>
      <c r="D619" s="217"/>
    </row>
    <row r="620" spans="1:4" ht="11.25">
      <c r="A620" s="214"/>
      <c r="B620" s="214"/>
      <c r="C620" s="217"/>
      <c r="D620" s="217"/>
    </row>
    <row r="621" spans="1:4" ht="11.25">
      <c r="A621" s="214"/>
      <c r="B621" s="214"/>
      <c r="C621" s="217"/>
      <c r="D621" s="217"/>
    </row>
    <row r="622" spans="1:4" ht="11.25">
      <c r="A622" s="214"/>
      <c r="B622" s="214"/>
      <c r="C622" s="217"/>
      <c r="D622" s="217"/>
    </row>
    <row r="623" spans="1:4" ht="11.25">
      <c r="A623" s="214"/>
      <c r="B623" s="214"/>
      <c r="C623" s="217"/>
      <c r="D623" s="217"/>
    </row>
    <row r="624" spans="1:4" ht="11.25">
      <c r="A624" s="214"/>
      <c r="B624" s="214"/>
      <c r="C624" s="217"/>
      <c r="D624" s="217"/>
    </row>
    <row r="625" spans="1:4" ht="11.25">
      <c r="A625" s="214"/>
      <c r="B625" s="214"/>
      <c r="C625" s="217"/>
      <c r="D625" s="217"/>
    </row>
    <row r="626" spans="1:4" ht="11.25">
      <c r="A626" s="214"/>
      <c r="B626" s="214"/>
      <c r="C626" s="217"/>
      <c r="D626" s="217"/>
    </row>
    <row r="627" spans="1:4" ht="11.25">
      <c r="A627" s="214"/>
      <c r="B627" s="214"/>
      <c r="C627" s="217"/>
      <c r="D627" s="217"/>
    </row>
    <row r="628" spans="1:4" ht="11.25">
      <c r="A628" s="214"/>
      <c r="B628" s="214"/>
      <c r="C628" s="217"/>
      <c r="D628" s="217"/>
    </row>
    <row r="629" spans="1:4" ht="11.25">
      <c r="A629" s="214"/>
      <c r="B629" s="214"/>
      <c r="C629" s="217"/>
      <c r="D629" s="217"/>
    </row>
    <row r="630" spans="1:4" ht="11.25">
      <c r="A630" s="214"/>
      <c r="B630" s="214"/>
      <c r="C630" s="217"/>
      <c r="D630" s="217"/>
    </row>
    <row r="631" spans="1:4" ht="11.25">
      <c r="A631" s="214"/>
      <c r="B631" s="214"/>
      <c r="C631" s="217"/>
      <c r="D631" s="217"/>
    </row>
    <row r="632" spans="1:4" ht="11.25">
      <c r="A632" s="214"/>
      <c r="B632" s="214"/>
      <c r="C632" s="217"/>
      <c r="D632" s="217"/>
    </row>
    <row r="633" spans="1:4" ht="11.25">
      <c r="A633" s="214"/>
      <c r="B633" s="214"/>
      <c r="C633" s="217"/>
      <c r="D633" s="217"/>
    </row>
    <row r="634" spans="1:4" ht="11.25">
      <c r="A634" s="214"/>
      <c r="B634" s="214"/>
      <c r="C634" s="217"/>
      <c r="D634" s="217"/>
    </row>
    <row r="635" spans="1:4" ht="11.25">
      <c r="A635" s="214"/>
      <c r="B635" s="214"/>
      <c r="C635" s="217"/>
      <c r="D635" s="217"/>
    </row>
    <row r="636" spans="1:4" ht="11.25">
      <c r="A636" s="214"/>
      <c r="B636" s="214"/>
      <c r="C636" s="217"/>
      <c r="D636" s="217"/>
    </row>
    <row r="637" spans="1:4" ht="11.25">
      <c r="A637" s="214"/>
      <c r="B637" s="214"/>
      <c r="C637" s="217"/>
      <c r="D637" s="217"/>
    </row>
    <row r="638" spans="1:4" ht="11.25">
      <c r="A638" s="214"/>
      <c r="B638" s="214"/>
      <c r="C638" s="217"/>
      <c r="D638" s="217"/>
    </row>
    <row r="639" spans="1:4" ht="11.25">
      <c r="A639" s="214"/>
      <c r="B639" s="214"/>
      <c r="C639" s="217"/>
      <c r="D639" s="217"/>
    </row>
    <row r="640" spans="1:4" ht="11.25">
      <c r="A640" s="214"/>
      <c r="B640" s="214"/>
      <c r="C640" s="217"/>
      <c r="D640" s="217"/>
    </row>
    <row r="641" spans="1:4" ht="11.25">
      <c r="A641" s="214"/>
      <c r="B641" s="214"/>
      <c r="C641" s="217"/>
      <c r="D641" s="217"/>
    </row>
    <row r="642" spans="1:4" ht="11.25">
      <c r="A642" s="214"/>
      <c r="B642" s="214"/>
      <c r="C642" s="217"/>
      <c r="D642" s="217"/>
    </row>
    <row r="643" spans="1:4" ht="11.25">
      <c r="A643" s="214"/>
      <c r="B643" s="214"/>
      <c r="C643" s="217"/>
      <c r="D643" s="217"/>
    </row>
    <row r="644" spans="1:4" ht="11.25">
      <c r="A644" s="214"/>
      <c r="B644" s="214"/>
      <c r="C644" s="217"/>
      <c r="D644" s="217"/>
    </row>
    <row r="645" spans="1:4" ht="11.25">
      <c r="A645" s="214"/>
      <c r="B645" s="214"/>
      <c r="C645" s="217"/>
      <c r="D645" s="217"/>
    </row>
    <row r="646" spans="1:4" ht="11.25">
      <c r="A646" s="214"/>
      <c r="B646" s="214"/>
      <c r="C646" s="217"/>
      <c r="D646" s="217"/>
    </row>
    <row r="647" spans="1:4" ht="11.25">
      <c r="A647" s="214"/>
      <c r="B647" s="214"/>
      <c r="C647" s="217"/>
      <c r="D647" s="217"/>
    </row>
    <row r="648" spans="1:4" ht="11.25">
      <c r="A648" s="214"/>
      <c r="B648" s="214"/>
      <c r="C648" s="217"/>
      <c r="D648" s="217"/>
    </row>
    <row r="649" spans="1:4" ht="11.25">
      <c r="A649" s="214"/>
      <c r="B649" s="214"/>
      <c r="C649" s="217"/>
      <c r="D649" s="217"/>
    </row>
    <row r="650" spans="1:4" ht="11.25">
      <c r="A650" s="214"/>
      <c r="B650" s="214"/>
      <c r="C650" s="217"/>
      <c r="D650" s="217"/>
    </row>
    <row r="651" spans="1:4" ht="11.25">
      <c r="A651" s="214"/>
      <c r="B651" s="214"/>
      <c r="C651" s="217"/>
      <c r="D651" s="217"/>
    </row>
    <row r="652" spans="1:4" ht="11.25">
      <c r="A652" s="214"/>
      <c r="B652" s="214"/>
      <c r="C652" s="217"/>
      <c r="D652" s="217"/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19"/>
  <sheetViews>
    <sheetView workbookViewId="0" topLeftCell="A78">
      <selection activeCell="L85" sqref="L85"/>
    </sheetView>
  </sheetViews>
  <sheetFormatPr defaultColWidth="9.140625" defaultRowHeight="12.75"/>
  <cols>
    <col min="1" max="1" width="5.57421875" style="219" customWidth="1"/>
    <col min="2" max="2" width="3.57421875" style="220" customWidth="1"/>
    <col min="3" max="3" width="29.421875" style="221" customWidth="1"/>
    <col min="4" max="4" width="22.7109375" style="221" customWidth="1"/>
    <col min="5" max="5" width="9.140625" style="179" customWidth="1"/>
    <col min="6" max="6" width="4.7109375" style="185" customWidth="1"/>
    <col min="7" max="8" width="3.421875" style="185" customWidth="1"/>
    <col min="9" max="9" width="4.8515625" style="185" customWidth="1"/>
    <col min="10" max="16384" width="16.8515625" style="185" customWidth="1"/>
  </cols>
  <sheetData>
    <row r="1" spans="1:10" ht="72">
      <c r="A1" s="236" t="s">
        <v>1248</v>
      </c>
      <c r="B1" s="237" t="s">
        <v>919</v>
      </c>
      <c r="C1" s="238" t="s">
        <v>920</v>
      </c>
      <c r="D1" s="238" t="s">
        <v>1251</v>
      </c>
      <c r="E1" s="228" t="s">
        <v>954</v>
      </c>
      <c r="F1" s="229" t="s">
        <v>955</v>
      </c>
      <c r="G1" s="229" t="s">
        <v>956</v>
      </c>
      <c r="H1" s="229" t="s">
        <v>957</v>
      </c>
      <c r="I1" s="230" t="s">
        <v>958</v>
      </c>
      <c r="J1" s="185" t="s">
        <v>968</v>
      </c>
    </row>
    <row r="2" spans="1:10" ht="48">
      <c r="A2" s="190">
        <v>144</v>
      </c>
      <c r="B2" s="191" t="s">
        <v>163</v>
      </c>
      <c r="C2" s="192" t="s">
        <v>1507</v>
      </c>
      <c r="D2" s="223" t="s">
        <v>1787</v>
      </c>
      <c r="E2" s="231">
        <f>VLOOKUP(A2,RN!$A$1:$J$248,5)</f>
        <v>2427160</v>
      </c>
      <c r="F2" s="227">
        <f>VLOOKUP(A2,'body '!$A$3:$F$226,3)</f>
        <v>100</v>
      </c>
      <c r="G2" s="227">
        <f>VLOOKUP(A2,'body '!$A$3:$F$226,4)</f>
        <v>91</v>
      </c>
      <c r="H2" s="227" t="str">
        <f>VLOOKUP(A2,'body '!$A$3:$F$226,5)</f>
        <v>x</v>
      </c>
      <c r="I2" s="232">
        <f>VLOOKUP(A2,'body '!$A$3:$F$226,6)</f>
        <v>95.5</v>
      </c>
      <c r="J2" s="239">
        <f>E2</f>
        <v>2427160</v>
      </c>
    </row>
    <row r="3" spans="1:10" ht="36">
      <c r="A3" s="190">
        <v>55</v>
      </c>
      <c r="B3" s="191" t="s">
        <v>163</v>
      </c>
      <c r="C3" s="192" t="s">
        <v>1379</v>
      </c>
      <c r="D3" s="223" t="s">
        <v>109</v>
      </c>
      <c r="E3" s="231">
        <f>VLOOKUP(A3,RN!$A$1:$J$248,5)</f>
        <v>8988850</v>
      </c>
      <c r="F3" s="227">
        <f>VLOOKUP(A3,'body '!$A$3:$F$226,3)</f>
        <v>59</v>
      </c>
      <c r="G3" s="227">
        <f>VLOOKUP(A3,'body '!$A$3:$F$226,4)</f>
        <v>94</v>
      </c>
      <c r="H3" s="227">
        <f>VLOOKUP(A3,'body '!$A$3:$F$226,5)</f>
        <v>92</v>
      </c>
      <c r="I3" s="232">
        <f>VLOOKUP(A3,'body '!$A$3:$F$226,6)</f>
        <v>93</v>
      </c>
      <c r="J3" s="239">
        <f aca="true" t="shared" si="0" ref="J3:J37">J2+E3</f>
        <v>11416010</v>
      </c>
    </row>
    <row r="4" spans="1:10" ht="24">
      <c r="A4" s="190">
        <v>218</v>
      </c>
      <c r="B4" s="191" t="s">
        <v>163</v>
      </c>
      <c r="C4" s="192" t="s">
        <v>1885</v>
      </c>
      <c r="D4" s="223" t="s">
        <v>150</v>
      </c>
      <c r="E4" s="231">
        <f>VLOOKUP(A4,RN!$A$1:$J$248,5)</f>
        <v>9624380</v>
      </c>
      <c r="F4" s="227">
        <f>VLOOKUP(A4,'body '!$A$3:$F$226,3)</f>
        <v>92</v>
      </c>
      <c r="G4" s="227">
        <f>VLOOKUP(A4,'body '!$A$3:$F$226,4)</f>
        <v>93</v>
      </c>
      <c r="H4" s="227" t="str">
        <f>VLOOKUP(A4,'body '!$A$3:$F$226,5)</f>
        <v>x</v>
      </c>
      <c r="I4" s="232">
        <f>VLOOKUP(A4,'body '!$A$3:$F$226,6)</f>
        <v>92.5</v>
      </c>
      <c r="J4" s="239">
        <f t="shared" si="0"/>
        <v>21040390</v>
      </c>
    </row>
    <row r="5" spans="1:10" ht="24">
      <c r="A5" s="190">
        <v>195</v>
      </c>
      <c r="B5" s="191" t="s">
        <v>163</v>
      </c>
      <c r="C5" s="192" t="s">
        <v>1833</v>
      </c>
      <c r="D5" s="223" t="s">
        <v>774</v>
      </c>
      <c r="E5" s="231">
        <f>VLOOKUP(A5,RN!$A$1:$J$248,5)</f>
        <v>5197200</v>
      </c>
      <c r="F5" s="227">
        <f>VLOOKUP(A5,'body '!$A$3:$F$226,3)</f>
        <v>86</v>
      </c>
      <c r="G5" s="227">
        <f>VLOOKUP(A5,'body '!$A$3:$F$226,4)</f>
        <v>98</v>
      </c>
      <c r="H5" s="227" t="str">
        <f>VLOOKUP(A5,'body '!$A$3:$F$226,5)</f>
        <v>x</v>
      </c>
      <c r="I5" s="232">
        <f>VLOOKUP(A5,'body '!$A$3:$F$226,6)</f>
        <v>92</v>
      </c>
      <c r="J5" s="239">
        <f t="shared" si="0"/>
        <v>26237590</v>
      </c>
    </row>
    <row r="6" spans="1:10" ht="24">
      <c r="A6" s="190">
        <v>191</v>
      </c>
      <c r="B6" s="191" t="s">
        <v>163</v>
      </c>
      <c r="C6" s="192" t="s">
        <v>729</v>
      </c>
      <c r="D6" s="223" t="s">
        <v>760</v>
      </c>
      <c r="E6" s="231">
        <f>VLOOKUP(A6,RN!$A$1:$J$248,5)</f>
        <v>9738000</v>
      </c>
      <c r="F6" s="227">
        <f>VLOOKUP(A6,'body '!$A$3:$F$226,3)</f>
        <v>98</v>
      </c>
      <c r="G6" s="227">
        <f>VLOOKUP(A6,'body '!$A$3:$F$226,4)</f>
        <v>82</v>
      </c>
      <c r="H6" s="227" t="str">
        <f>VLOOKUP(A6,'body '!$A$3:$F$226,5)</f>
        <v>x</v>
      </c>
      <c r="I6" s="232">
        <f>VLOOKUP(A6,'body '!$A$3:$F$226,6)</f>
        <v>90</v>
      </c>
      <c r="J6" s="239">
        <f t="shared" si="0"/>
        <v>35975590</v>
      </c>
    </row>
    <row r="7" spans="1:10" ht="36">
      <c r="A7" s="190">
        <v>41</v>
      </c>
      <c r="B7" s="191" t="s">
        <v>163</v>
      </c>
      <c r="C7" s="192" t="s">
        <v>1332</v>
      </c>
      <c r="D7" s="223" t="s">
        <v>70</v>
      </c>
      <c r="E7" s="231">
        <f>VLOOKUP(A7,RN!$A$1:$J$248,5)</f>
        <v>667990</v>
      </c>
      <c r="F7" s="227">
        <f>VLOOKUP(A7,'body '!$A$3:$F$226,3)</f>
        <v>86</v>
      </c>
      <c r="G7" s="227">
        <f>VLOOKUP(A7,'body '!$A$3:$F$226,4)</f>
        <v>89</v>
      </c>
      <c r="H7" s="227" t="str">
        <f>VLOOKUP(A7,'body '!$A$3:$F$226,5)</f>
        <v>x</v>
      </c>
      <c r="I7" s="232">
        <f>VLOOKUP(A7,'body '!$A$3:$F$226,6)</f>
        <v>87.5</v>
      </c>
      <c r="J7" s="239">
        <f t="shared" si="0"/>
        <v>36643580</v>
      </c>
    </row>
    <row r="8" spans="1:10" ht="60">
      <c r="A8" s="190">
        <v>80</v>
      </c>
      <c r="B8" s="191" t="s">
        <v>163</v>
      </c>
      <c r="C8" s="192" t="s">
        <v>475</v>
      </c>
      <c r="D8" s="223" t="s">
        <v>1451</v>
      </c>
      <c r="E8" s="231">
        <f>VLOOKUP(A8,RN!$A$1:$J$248,5)</f>
        <v>8314718</v>
      </c>
      <c r="F8" s="227">
        <f>VLOOKUP(A8,'body '!$A$3:$F$226,3)</f>
        <v>96</v>
      </c>
      <c r="G8" s="227">
        <f>VLOOKUP(A8,'body '!$A$3:$F$226,4)</f>
        <v>79</v>
      </c>
      <c r="H8" s="227" t="str">
        <f>VLOOKUP(A8,'body '!$A$3:$F$226,5)</f>
        <v>x</v>
      </c>
      <c r="I8" s="232">
        <f>VLOOKUP(A8,'body '!$A$3:$F$226,6)</f>
        <v>87.5</v>
      </c>
      <c r="J8" s="239">
        <f t="shared" si="0"/>
        <v>44958298</v>
      </c>
    </row>
    <row r="9" spans="1:10" ht="36">
      <c r="A9" s="190">
        <v>187</v>
      </c>
      <c r="B9" s="191" t="s">
        <v>163</v>
      </c>
      <c r="C9" s="192" t="s">
        <v>720</v>
      </c>
      <c r="D9" s="223" t="s">
        <v>751</v>
      </c>
      <c r="E9" s="231">
        <f>VLOOKUP(A9,RN!$A$1:$J$248,5)</f>
        <v>9358769.58</v>
      </c>
      <c r="F9" s="227">
        <f>VLOOKUP(A9,'body '!$A$3:$F$226,3)</f>
        <v>88</v>
      </c>
      <c r="G9" s="227">
        <f>VLOOKUP(A9,'body '!$A$3:$F$226,4)</f>
        <v>85</v>
      </c>
      <c r="H9" s="227" t="str">
        <f>VLOOKUP(A9,'body '!$A$3:$F$226,5)</f>
        <v>x</v>
      </c>
      <c r="I9" s="232">
        <f>VLOOKUP(A9,'body '!$A$3:$F$226,6)</f>
        <v>86.5</v>
      </c>
      <c r="J9" s="239">
        <f t="shared" si="0"/>
        <v>54317067.58</v>
      </c>
    </row>
    <row r="10" spans="1:10" ht="12">
      <c r="A10" s="190">
        <v>15</v>
      </c>
      <c r="B10" s="191" t="s">
        <v>163</v>
      </c>
      <c r="C10" s="192" t="s">
        <v>213</v>
      </c>
      <c r="D10" s="223" t="s">
        <v>1297</v>
      </c>
      <c r="E10" s="231">
        <f>VLOOKUP(A10,RN!$A$1:$J$248,5)</f>
        <v>2261455</v>
      </c>
      <c r="F10" s="227">
        <f>VLOOKUP(A10,'body '!$A$3:$F$226,3)</f>
        <v>81</v>
      </c>
      <c r="G10" s="227">
        <f>VLOOKUP(A10,'body '!$A$3:$F$226,4)</f>
        <v>89</v>
      </c>
      <c r="H10" s="227" t="str">
        <f>VLOOKUP(A10,'body '!$A$3:$F$226,5)</f>
        <v>x</v>
      </c>
      <c r="I10" s="232">
        <f>VLOOKUP(A10,'body '!$A$3:$F$226,6)</f>
        <v>85</v>
      </c>
      <c r="J10" s="239">
        <f t="shared" si="0"/>
        <v>56578522.58</v>
      </c>
    </row>
    <row r="11" spans="1:10" ht="36">
      <c r="A11" s="190">
        <v>25</v>
      </c>
      <c r="B11" s="191" t="s">
        <v>163</v>
      </c>
      <c r="C11" s="192" t="s">
        <v>253</v>
      </c>
      <c r="D11" s="223" t="s">
        <v>19</v>
      </c>
      <c r="E11" s="231">
        <f>VLOOKUP(A11,RN!$A$1:$J$248,5)</f>
        <v>1586013.6</v>
      </c>
      <c r="F11" s="227">
        <f>VLOOKUP(A11,'body '!$A$3:$F$226,3)</f>
        <v>84</v>
      </c>
      <c r="G11" s="227">
        <f>VLOOKUP(A11,'body '!$A$3:$F$226,4)</f>
        <v>79</v>
      </c>
      <c r="H11" s="227" t="str">
        <f>VLOOKUP(A11,'body '!$A$3:$F$226,5)</f>
        <v>x</v>
      </c>
      <c r="I11" s="232">
        <f>VLOOKUP(A11,'body '!$A$3:$F$226,6)</f>
        <v>81.5</v>
      </c>
      <c r="J11" s="239">
        <f t="shared" si="0"/>
        <v>58164536.18</v>
      </c>
    </row>
    <row r="12" spans="1:10" ht="24">
      <c r="A12" s="190">
        <v>31</v>
      </c>
      <c r="B12" s="191" t="s">
        <v>163</v>
      </c>
      <c r="C12" s="192" t="s">
        <v>275</v>
      </c>
      <c r="D12" s="224" t="s">
        <v>39</v>
      </c>
      <c r="E12" s="231">
        <f>VLOOKUP(A12,RN!$A$1:$J$248,5)</f>
        <v>4781600</v>
      </c>
      <c r="F12" s="227">
        <f>VLOOKUP(A12,'body '!$A$3:$F$226,3)</f>
        <v>78</v>
      </c>
      <c r="G12" s="227">
        <f>VLOOKUP(A12,'body '!$A$3:$F$226,4)</f>
        <v>85</v>
      </c>
      <c r="H12" s="227" t="str">
        <f>VLOOKUP(A12,'body '!$A$3:$F$226,5)</f>
        <v>x</v>
      </c>
      <c r="I12" s="232">
        <f>VLOOKUP(A12,'body '!$A$3:$F$226,6)</f>
        <v>81.5</v>
      </c>
      <c r="J12" s="239">
        <f t="shared" si="0"/>
        <v>62946136.18</v>
      </c>
    </row>
    <row r="13" spans="1:10" ht="48">
      <c r="A13" s="190">
        <v>6</v>
      </c>
      <c r="B13" s="191" t="s">
        <v>163</v>
      </c>
      <c r="C13" s="192" t="s">
        <v>178</v>
      </c>
      <c r="D13" s="223" t="s">
        <v>1270</v>
      </c>
      <c r="E13" s="231">
        <f>VLOOKUP(A13,RN!$A$1:$J$248,5)</f>
        <v>516000</v>
      </c>
      <c r="F13" s="227">
        <f>VLOOKUP(A13,'body '!$A$3:$F$226,3)</f>
        <v>89</v>
      </c>
      <c r="G13" s="227">
        <f>VLOOKUP(A13,'body '!$A$3:$F$226,4)</f>
        <v>72</v>
      </c>
      <c r="H13" s="227" t="str">
        <f>VLOOKUP(A13,'body '!$A$3:$F$226,5)</f>
        <v>x</v>
      </c>
      <c r="I13" s="232">
        <f>VLOOKUP(A13,'body '!$A$3:$F$226,6)</f>
        <v>80.5</v>
      </c>
      <c r="J13" s="239">
        <f t="shared" si="0"/>
        <v>63462136.18</v>
      </c>
    </row>
    <row r="14" spans="1:10" ht="48">
      <c r="A14" s="190">
        <v>184</v>
      </c>
      <c r="B14" s="201" t="s">
        <v>163</v>
      </c>
      <c r="C14" s="192" t="s">
        <v>712</v>
      </c>
      <c r="D14" s="223" t="s">
        <v>742</v>
      </c>
      <c r="E14" s="231">
        <f>VLOOKUP(A14,RN!$A$1:$J$248,5)</f>
        <v>9760300</v>
      </c>
      <c r="F14" s="227">
        <f>VLOOKUP(A14,'body '!$A$3:$F$226,3)</f>
        <v>79</v>
      </c>
      <c r="G14" s="227">
        <f>VLOOKUP(A14,'body '!$A$3:$F$226,4)</f>
        <v>80</v>
      </c>
      <c r="H14" s="227" t="str">
        <f>VLOOKUP(A14,'body '!$A$3:$F$226,5)</f>
        <v>x</v>
      </c>
      <c r="I14" s="232">
        <f>VLOOKUP(A14,'body '!$A$3:$F$226,6)</f>
        <v>79.5</v>
      </c>
      <c r="J14" s="239">
        <f t="shared" si="0"/>
        <v>73222436.18</v>
      </c>
    </row>
    <row r="15" spans="1:10" ht="48">
      <c r="A15" s="190">
        <v>242</v>
      </c>
      <c r="B15" s="191" t="s">
        <v>163</v>
      </c>
      <c r="C15" s="192" t="s">
        <v>930</v>
      </c>
      <c r="D15" s="224" t="s">
        <v>901</v>
      </c>
      <c r="E15" s="231">
        <f>VLOOKUP(A15,RN!$A$1:$J$248,5)</f>
        <v>1400536</v>
      </c>
      <c r="F15" s="227">
        <f>VLOOKUP(A15,'body '!$A$3:$F$226,3)</f>
        <v>84</v>
      </c>
      <c r="G15" s="227">
        <f>VLOOKUP(A15,'body '!$A$3:$F$226,4)</f>
        <v>75</v>
      </c>
      <c r="H15" s="227" t="str">
        <f>VLOOKUP(A15,'body '!$A$3:$F$226,5)</f>
        <v>x</v>
      </c>
      <c r="I15" s="232">
        <f>VLOOKUP(A15,'body '!$A$3:$F$226,6)</f>
        <v>79.5</v>
      </c>
      <c r="J15" s="239">
        <f t="shared" si="0"/>
        <v>74622972.18</v>
      </c>
    </row>
    <row r="16" spans="1:10" ht="36">
      <c r="A16" s="190">
        <v>233</v>
      </c>
      <c r="B16" s="191" t="s">
        <v>163</v>
      </c>
      <c r="C16" s="192" t="s">
        <v>1919</v>
      </c>
      <c r="D16" s="223" t="s">
        <v>877</v>
      </c>
      <c r="E16" s="231">
        <f>VLOOKUP(A16,RN!$A$1:$J$248,5)</f>
        <v>1602600</v>
      </c>
      <c r="F16" s="227">
        <f>VLOOKUP(A16,'body '!$A$3:$F$226,3)</f>
        <v>67</v>
      </c>
      <c r="G16" s="227">
        <f>VLOOKUP(A16,'body '!$A$3:$F$226,4)</f>
        <v>91</v>
      </c>
      <c r="H16" s="227">
        <f>VLOOKUP(A16,'body '!$A$3:$F$226,5)</f>
        <v>57</v>
      </c>
      <c r="I16" s="232">
        <f>VLOOKUP(A16,'body '!$A$3:$F$226,6)</f>
        <v>79</v>
      </c>
      <c r="J16" s="239">
        <f t="shared" si="0"/>
        <v>76225572.18</v>
      </c>
    </row>
    <row r="17" spans="1:10" ht="24">
      <c r="A17" s="190">
        <v>190</v>
      </c>
      <c r="B17" s="191" t="s">
        <v>163</v>
      </c>
      <c r="C17" s="192" t="s">
        <v>728</v>
      </c>
      <c r="D17" s="223" t="s">
        <v>760</v>
      </c>
      <c r="E17" s="231">
        <f>VLOOKUP(A17,RN!$A$1:$J$248,5)</f>
        <v>6035500</v>
      </c>
      <c r="F17" s="227">
        <f>VLOOKUP(A17,'body '!$A$3:$F$226,3)</f>
        <v>83</v>
      </c>
      <c r="G17" s="227">
        <f>VLOOKUP(A17,'body '!$A$3:$F$226,4)</f>
        <v>74</v>
      </c>
      <c r="H17" s="227" t="str">
        <f>VLOOKUP(A17,'body '!$A$3:$F$226,5)</f>
        <v>x</v>
      </c>
      <c r="I17" s="232">
        <f>VLOOKUP(A17,'body '!$A$3:$F$226,6)</f>
        <v>78.5</v>
      </c>
      <c r="J17" s="239">
        <f t="shared" si="0"/>
        <v>82261072.18</v>
      </c>
    </row>
    <row r="18" spans="1:10" ht="24">
      <c r="A18" s="190">
        <v>51</v>
      </c>
      <c r="B18" s="191" t="s">
        <v>163</v>
      </c>
      <c r="C18" s="192" t="s">
        <v>1367</v>
      </c>
      <c r="D18" s="223" t="s">
        <v>100</v>
      </c>
      <c r="E18" s="231">
        <f>VLOOKUP(A18,RN!$A$1:$J$248,5)</f>
        <v>4908374</v>
      </c>
      <c r="F18" s="227">
        <f>VLOOKUP(A18,'body '!$A$3:$F$226,3)</f>
        <v>68</v>
      </c>
      <c r="G18" s="227">
        <f>VLOOKUP(A18,'body '!$A$3:$F$226,4)</f>
        <v>85</v>
      </c>
      <c r="H18" s="227" t="str">
        <f>VLOOKUP(A18,'body '!$A$3:$F$226,5)</f>
        <v>x</v>
      </c>
      <c r="I18" s="232">
        <f>VLOOKUP(A18,'body '!$A$3:$F$226,6)</f>
        <v>76.5</v>
      </c>
      <c r="J18" s="239">
        <f t="shared" si="0"/>
        <v>87169446.18</v>
      </c>
    </row>
    <row r="19" spans="1:10" ht="24">
      <c r="A19" s="190">
        <v>192</v>
      </c>
      <c r="B19" s="191" t="s">
        <v>163</v>
      </c>
      <c r="C19" s="192" t="s">
        <v>732</v>
      </c>
      <c r="D19" s="223" t="s">
        <v>766</v>
      </c>
      <c r="E19" s="231">
        <f>VLOOKUP(A19,RN!$A$1:$J$248,5)</f>
        <v>4096080</v>
      </c>
      <c r="F19" s="227">
        <f>VLOOKUP(A19,'body '!$A$3:$F$226,3)</f>
        <v>82</v>
      </c>
      <c r="G19" s="227">
        <f>VLOOKUP(A19,'body '!$A$3:$F$226,4)</f>
        <v>46</v>
      </c>
      <c r="H19" s="227">
        <f>VLOOKUP(A19,'body '!$A$3:$F$226,5)</f>
        <v>71</v>
      </c>
      <c r="I19" s="232">
        <f>VLOOKUP(A19,'body '!$A$3:$F$226,6)</f>
        <v>76.5</v>
      </c>
      <c r="J19" s="239">
        <f t="shared" si="0"/>
        <v>91265526.18</v>
      </c>
    </row>
    <row r="20" spans="1:10" ht="36">
      <c r="A20" s="190">
        <v>117</v>
      </c>
      <c r="B20" s="191" t="s">
        <v>163</v>
      </c>
      <c r="C20" s="192" t="s">
        <v>1561</v>
      </c>
      <c r="D20" s="223" t="s">
        <v>1634</v>
      </c>
      <c r="E20" s="231">
        <f>VLOOKUP(A20,RN!$A$1:$J$248,5)</f>
        <v>1220400</v>
      </c>
      <c r="F20" s="227">
        <f>VLOOKUP(A20,'body '!$A$3:$F$226,3)</f>
        <v>82</v>
      </c>
      <c r="G20" s="227">
        <f>VLOOKUP(A20,'body '!$A$3:$F$226,4)</f>
        <v>69</v>
      </c>
      <c r="H20" s="227" t="str">
        <f>VLOOKUP(A20,'body '!$A$3:$F$226,5)</f>
        <v>x</v>
      </c>
      <c r="I20" s="232">
        <f>VLOOKUP(A20,'body '!$A$3:$F$226,6)</f>
        <v>75.5</v>
      </c>
      <c r="J20" s="239">
        <f t="shared" si="0"/>
        <v>92485926.18</v>
      </c>
    </row>
    <row r="21" spans="1:10" ht="24">
      <c r="A21" s="190">
        <v>147</v>
      </c>
      <c r="B21" s="191" t="s">
        <v>163</v>
      </c>
      <c r="C21" s="192" t="s">
        <v>624</v>
      </c>
      <c r="D21" s="223" t="s">
        <v>1797</v>
      </c>
      <c r="E21" s="231">
        <f>VLOOKUP(A21,RN!$A$1:$J$248,5)</f>
        <v>7752600</v>
      </c>
      <c r="F21" s="227">
        <f>VLOOKUP(A21,'body '!$A$3:$F$226,3)</f>
        <v>79</v>
      </c>
      <c r="G21" s="227">
        <f>VLOOKUP(A21,'body '!$A$3:$F$226,4)</f>
        <v>71</v>
      </c>
      <c r="H21" s="227" t="str">
        <f>VLOOKUP(A21,'body '!$A$3:$F$226,5)</f>
        <v>x</v>
      </c>
      <c r="I21" s="232">
        <f>VLOOKUP(A21,'body '!$A$3:$F$226,6)</f>
        <v>75</v>
      </c>
      <c r="J21" s="239">
        <f t="shared" si="0"/>
        <v>100238526.18</v>
      </c>
    </row>
    <row r="22" spans="1:10" ht="60">
      <c r="A22" s="190">
        <v>172</v>
      </c>
      <c r="B22" s="191" t="s">
        <v>163</v>
      </c>
      <c r="C22" s="192" t="s">
        <v>674</v>
      </c>
      <c r="D22" s="223" t="s">
        <v>90</v>
      </c>
      <c r="E22" s="231">
        <f>VLOOKUP(A22,RN!$A$1:$J$248,5)</f>
        <v>2631000</v>
      </c>
      <c r="F22" s="227">
        <f>VLOOKUP(A22,'body '!$A$3:$F$226,3)</f>
        <v>85</v>
      </c>
      <c r="G22" s="227">
        <f>VLOOKUP(A22,'body '!$A$3:$F$226,4)</f>
        <v>65</v>
      </c>
      <c r="H22" s="227" t="str">
        <f>VLOOKUP(A22,'body '!$A$3:$F$226,5)</f>
        <v>x</v>
      </c>
      <c r="I22" s="232">
        <f>VLOOKUP(A22,'body '!$A$3:$F$226,6)</f>
        <v>75</v>
      </c>
      <c r="J22" s="239">
        <f t="shared" si="0"/>
        <v>102869526.18</v>
      </c>
    </row>
    <row r="23" spans="1:10" ht="60">
      <c r="A23" s="190">
        <v>33</v>
      </c>
      <c r="B23" s="191" t="s">
        <v>163</v>
      </c>
      <c r="C23" s="192" t="s">
        <v>283</v>
      </c>
      <c r="D23" s="223" t="s">
        <v>46</v>
      </c>
      <c r="E23" s="231">
        <f>VLOOKUP(A23,RN!$A$1:$J$248,5)</f>
        <v>6155634</v>
      </c>
      <c r="F23" s="227">
        <f>VLOOKUP(A23,'body '!$A$3:$F$226,3)</f>
        <v>78</v>
      </c>
      <c r="G23" s="227">
        <f>VLOOKUP(A23,'body '!$A$3:$F$226,4)</f>
        <v>71</v>
      </c>
      <c r="H23" s="227" t="str">
        <f>VLOOKUP(A23,'body '!$A$3:$F$226,5)</f>
        <v>x</v>
      </c>
      <c r="I23" s="232">
        <f>VLOOKUP(A23,'body '!$A$3:$F$226,6)</f>
        <v>74.5</v>
      </c>
      <c r="J23" s="239">
        <f t="shared" si="0"/>
        <v>109025160.18</v>
      </c>
    </row>
    <row r="24" spans="1:10" ht="60">
      <c r="A24" s="190">
        <v>48</v>
      </c>
      <c r="B24" s="191" t="s">
        <v>163</v>
      </c>
      <c r="C24" s="192" t="s">
        <v>1355</v>
      </c>
      <c r="D24" s="223" t="s">
        <v>90</v>
      </c>
      <c r="E24" s="231">
        <f>VLOOKUP(A24,RN!$A$1:$J$248,5)</f>
        <v>3750000</v>
      </c>
      <c r="F24" s="227">
        <f>VLOOKUP(A24,'body '!$A$3:$F$226,3)</f>
        <v>76</v>
      </c>
      <c r="G24" s="227">
        <f>VLOOKUP(A24,'body '!$A$3:$F$226,4)</f>
        <v>73</v>
      </c>
      <c r="H24" s="227" t="str">
        <f>VLOOKUP(A24,'body '!$A$3:$F$226,5)</f>
        <v>x</v>
      </c>
      <c r="I24" s="232">
        <f>VLOOKUP(A24,'body '!$A$3:$F$226,6)</f>
        <v>74.5</v>
      </c>
      <c r="J24" s="239">
        <f t="shared" si="0"/>
        <v>112775160.18</v>
      </c>
    </row>
    <row r="25" spans="1:10" ht="12">
      <c r="A25" s="190">
        <v>54</v>
      </c>
      <c r="B25" s="191" t="s">
        <v>163</v>
      </c>
      <c r="C25" s="192" t="s">
        <v>1378</v>
      </c>
      <c r="D25" s="223" t="s">
        <v>109</v>
      </c>
      <c r="E25" s="231">
        <f>VLOOKUP(A25,RN!$A$1:$J$248,5)</f>
        <v>9717800</v>
      </c>
      <c r="F25" s="227">
        <f>VLOOKUP(A25,'body '!$A$3:$F$226,3)</f>
        <v>98</v>
      </c>
      <c r="G25" s="227">
        <f>VLOOKUP(A25,'body '!$A$3:$F$226,4)</f>
        <v>75</v>
      </c>
      <c r="H25" s="227">
        <f>VLOOKUP(A25,'body '!$A$3:$F$226,5)</f>
        <v>73</v>
      </c>
      <c r="I25" s="232">
        <f>VLOOKUP(A25,'body '!$A$3:$F$226,6)</f>
        <v>74</v>
      </c>
      <c r="J25" s="239">
        <f t="shared" si="0"/>
        <v>122492960.18</v>
      </c>
    </row>
    <row r="26" spans="1:10" ht="48">
      <c r="A26" s="190">
        <v>140</v>
      </c>
      <c r="B26" s="191" t="s">
        <v>163</v>
      </c>
      <c r="C26" s="192" t="s">
        <v>1498</v>
      </c>
      <c r="D26" s="223" t="s">
        <v>1775</v>
      </c>
      <c r="E26" s="231">
        <f>VLOOKUP(A26,RN!$A$1:$J$248,5)</f>
        <v>5945635</v>
      </c>
      <c r="F26" s="227">
        <f>VLOOKUP(A26,'body '!$A$3:$F$226,3)</f>
        <v>75</v>
      </c>
      <c r="G26" s="227">
        <f>VLOOKUP(A26,'body '!$A$3:$F$226,4)</f>
        <v>73</v>
      </c>
      <c r="H26" s="227" t="str">
        <f>VLOOKUP(A26,'body '!$A$3:$F$226,5)</f>
        <v>x</v>
      </c>
      <c r="I26" s="232">
        <f>VLOOKUP(A26,'body '!$A$3:$F$226,6)</f>
        <v>74</v>
      </c>
      <c r="J26" s="239">
        <f t="shared" si="0"/>
        <v>128438595.18</v>
      </c>
    </row>
    <row r="27" spans="1:10" ht="24">
      <c r="A27" s="190">
        <v>244</v>
      </c>
      <c r="B27" s="191" t="s">
        <v>163</v>
      </c>
      <c r="C27" s="192" t="s">
        <v>934</v>
      </c>
      <c r="D27" s="223" t="s">
        <v>907</v>
      </c>
      <c r="E27" s="231">
        <f>VLOOKUP(A27,RN!$A$1:$J$248,5)</f>
        <v>6217300</v>
      </c>
      <c r="F27" s="227">
        <f>VLOOKUP(A27,'body '!$A$3:$F$226,3)</f>
        <v>98</v>
      </c>
      <c r="G27" s="227">
        <f>VLOOKUP(A27,'body '!$A$3:$F$226,4)</f>
        <v>73</v>
      </c>
      <c r="H27" s="227">
        <f>VLOOKUP(A27,'body '!$A$3:$F$226,5)</f>
        <v>74</v>
      </c>
      <c r="I27" s="232">
        <f>VLOOKUP(A27,'body '!$A$3:$F$226,6)</f>
        <v>73.5</v>
      </c>
      <c r="J27" s="239">
        <f t="shared" si="0"/>
        <v>134655895.18</v>
      </c>
    </row>
    <row r="28" spans="1:10" ht="60">
      <c r="A28" s="190">
        <v>208</v>
      </c>
      <c r="B28" s="191" t="s">
        <v>163</v>
      </c>
      <c r="C28" s="192" t="s">
        <v>1867</v>
      </c>
      <c r="D28" s="223" t="s">
        <v>812</v>
      </c>
      <c r="E28" s="231">
        <f>VLOOKUP(A28,RN!$A$1:$J$248,5)</f>
        <v>9984700</v>
      </c>
      <c r="F28" s="227">
        <v>77</v>
      </c>
      <c r="G28" s="227">
        <v>66</v>
      </c>
      <c r="H28" s="227" t="str">
        <f>VLOOKUP(A28,'body '!$A$3:$F$226,5)</f>
        <v>x</v>
      </c>
      <c r="I28" s="232">
        <v>71.5</v>
      </c>
      <c r="J28" s="239">
        <f t="shared" si="0"/>
        <v>144640595.18</v>
      </c>
    </row>
    <row r="29" spans="1:10" ht="24">
      <c r="A29" s="190">
        <v>198</v>
      </c>
      <c r="B29" s="191" t="s">
        <v>163</v>
      </c>
      <c r="C29" s="192" t="s">
        <v>1841</v>
      </c>
      <c r="D29" s="223" t="s">
        <v>1842</v>
      </c>
      <c r="E29" s="231">
        <f>VLOOKUP(A29,RN!$A$1:$J$248,5)</f>
        <v>1004120</v>
      </c>
      <c r="F29" s="227">
        <f>VLOOKUP(A29,'body '!$A$3:$F$226,3)</f>
        <v>70</v>
      </c>
      <c r="G29" s="227">
        <f>VLOOKUP(A29,'body '!$A$3:$F$226,4)</f>
        <v>73</v>
      </c>
      <c r="H29" s="227" t="str">
        <f>VLOOKUP(A29,'body '!$A$3:$F$226,5)</f>
        <v>x</v>
      </c>
      <c r="I29" s="232">
        <f>VLOOKUP(A29,'body '!$A$3:$F$226,6)</f>
        <v>71.5</v>
      </c>
      <c r="J29" s="239">
        <f t="shared" si="0"/>
        <v>145644715.18</v>
      </c>
    </row>
    <row r="30" spans="1:10" ht="36">
      <c r="A30" s="190">
        <v>17</v>
      </c>
      <c r="B30" s="191" t="s">
        <v>163</v>
      </c>
      <c r="C30" s="192" t="s">
        <v>221</v>
      </c>
      <c r="D30" s="223" t="s">
        <v>1303</v>
      </c>
      <c r="E30" s="231">
        <f>VLOOKUP(A30,RN!$A$1:$J$248,5)</f>
        <v>3646600</v>
      </c>
      <c r="F30" s="227">
        <f>VLOOKUP(A30,'body '!$A$3:$F$226,3)</f>
        <v>71</v>
      </c>
      <c r="G30" s="227">
        <f>VLOOKUP(A30,'body '!$A$3:$F$226,4)</f>
        <v>69</v>
      </c>
      <c r="H30" s="227" t="str">
        <f>VLOOKUP(A30,'body '!$A$3:$F$226,5)</f>
        <v>x</v>
      </c>
      <c r="I30" s="232">
        <f>VLOOKUP(A30,'body '!$A$3:$F$226,6)</f>
        <v>70</v>
      </c>
      <c r="J30" s="239">
        <f t="shared" si="0"/>
        <v>149291315.18</v>
      </c>
    </row>
    <row r="31" spans="1:10" ht="24">
      <c r="A31" s="190">
        <v>52</v>
      </c>
      <c r="B31" s="191" t="s">
        <v>163</v>
      </c>
      <c r="C31" s="192" t="s">
        <v>1370</v>
      </c>
      <c r="D31" s="223" t="s">
        <v>103</v>
      </c>
      <c r="E31" s="231">
        <f>VLOOKUP(A31,RN!$A$1:$J$248,5)</f>
        <v>7880543</v>
      </c>
      <c r="F31" s="227">
        <f>VLOOKUP(A31,'body '!$A$3:$F$226,3)</f>
        <v>60</v>
      </c>
      <c r="G31" s="227">
        <f>VLOOKUP(A31,'body '!$A$3:$F$226,4)</f>
        <v>64</v>
      </c>
      <c r="H31" s="227" t="str">
        <f>VLOOKUP(A31,'body '!$A$3:$F$226,5)</f>
        <v>x</v>
      </c>
      <c r="I31" s="232">
        <f>VLOOKUP(A31,'body '!$A$3:$F$226,6)</f>
        <v>62</v>
      </c>
      <c r="J31" s="239">
        <f t="shared" si="0"/>
        <v>157171858.18</v>
      </c>
    </row>
    <row r="32" spans="1:10" ht="24">
      <c r="A32" s="190">
        <v>234</v>
      </c>
      <c r="B32" s="191" t="s">
        <v>163</v>
      </c>
      <c r="C32" s="192" t="s">
        <v>1921</v>
      </c>
      <c r="D32" s="223" t="s">
        <v>880</v>
      </c>
      <c r="E32" s="231">
        <f>VLOOKUP(A32,RN!$A$1:$J$248,5)</f>
        <v>8361000</v>
      </c>
      <c r="F32" s="227">
        <f>VLOOKUP(A32,'body '!$A$3:$F$226,3)</f>
        <v>62</v>
      </c>
      <c r="G32" s="227">
        <f>VLOOKUP(A32,'body '!$A$3:$F$226,4)</f>
        <v>66</v>
      </c>
      <c r="H32" s="227">
        <f>VLOOKUP(A32,'body '!$A$3:$F$226,5)</f>
        <v>60</v>
      </c>
      <c r="I32" s="232">
        <f>VLOOKUP(A32,'body '!$A$3:$F$226,6)</f>
        <v>61</v>
      </c>
      <c r="J32" s="239">
        <f t="shared" si="0"/>
        <v>165532858.18</v>
      </c>
    </row>
    <row r="33" spans="1:10" ht="36">
      <c r="A33" s="190">
        <v>2</v>
      </c>
      <c r="B33" s="191" t="s">
        <v>163</v>
      </c>
      <c r="C33" s="192" t="s">
        <v>164</v>
      </c>
      <c r="D33" s="223" t="s">
        <v>1259</v>
      </c>
      <c r="E33" s="231">
        <f>VLOOKUP(A33,RN!$A$1:$J$248,5)</f>
        <v>2886340</v>
      </c>
      <c r="F33" s="227">
        <f>VLOOKUP(A33,'body '!$A$3:$F$226,3)</f>
        <v>57</v>
      </c>
      <c r="G33" s="227">
        <f>VLOOKUP(A33,'body '!$A$3:$F$226,4)</f>
        <v>85</v>
      </c>
      <c r="H33" s="227">
        <f>VLOOKUP(A33,'body '!$A$3:$F$226,5)</f>
        <v>64</v>
      </c>
      <c r="I33" s="232">
        <f>VLOOKUP(A33,'body '!$A$3:$F$226,6)</f>
        <v>60.5</v>
      </c>
      <c r="J33" s="239">
        <f t="shared" si="0"/>
        <v>168419198.18</v>
      </c>
    </row>
    <row r="34" spans="1:10" ht="24">
      <c r="A34" s="190">
        <v>61</v>
      </c>
      <c r="B34" s="191" t="s">
        <v>163</v>
      </c>
      <c r="C34" s="192" t="s">
        <v>1399</v>
      </c>
      <c r="D34" s="223" t="s">
        <v>130</v>
      </c>
      <c r="E34" s="231">
        <f>VLOOKUP(A34,RN!$A$1:$J$248,5)</f>
        <v>3540000</v>
      </c>
      <c r="F34" s="227">
        <f>VLOOKUP(A34,'body '!$A$3:$F$226,3)</f>
        <v>66</v>
      </c>
      <c r="G34" s="227">
        <f>VLOOKUP(A34,'body '!$A$3:$F$226,4)</f>
        <v>53</v>
      </c>
      <c r="H34" s="227">
        <f>VLOOKUP(A34,'body '!$A$3:$F$226,5)</f>
        <v>64</v>
      </c>
      <c r="I34" s="232">
        <f>VLOOKUP(A34,'body '!$A$3:$F$226,6)</f>
        <v>58.5</v>
      </c>
      <c r="J34" s="239">
        <f t="shared" si="0"/>
        <v>171959198.18</v>
      </c>
    </row>
    <row r="35" spans="1:10" ht="24">
      <c r="A35" s="190">
        <v>146</v>
      </c>
      <c r="B35" s="191" t="s">
        <v>163</v>
      </c>
      <c r="C35" s="192" t="s">
        <v>1515</v>
      </c>
      <c r="D35" s="223" t="s">
        <v>1794</v>
      </c>
      <c r="E35" s="231">
        <f>VLOOKUP(A35,RN!$A$1:$J$248,5)</f>
        <v>1911036</v>
      </c>
      <c r="F35" s="227">
        <f>VLOOKUP(A35,'body '!$A$3:$F$226,3)</f>
        <v>49</v>
      </c>
      <c r="G35" s="227">
        <f>VLOOKUP(A35,'body '!$A$3:$F$226,4)</f>
        <v>75</v>
      </c>
      <c r="H35" s="227">
        <f>VLOOKUP(A35,'body '!$A$3:$F$226,5)</f>
        <v>61</v>
      </c>
      <c r="I35" s="232">
        <f>VLOOKUP(A35,'body '!$A$3:$F$226,6)</f>
        <v>55</v>
      </c>
      <c r="J35" s="239">
        <f t="shared" si="0"/>
        <v>173870234.18</v>
      </c>
    </row>
    <row r="36" spans="1:10" ht="24">
      <c r="A36" s="190">
        <v>124</v>
      </c>
      <c r="B36" s="191" t="s">
        <v>163</v>
      </c>
      <c r="C36" s="192" t="s">
        <v>1580</v>
      </c>
      <c r="D36" s="223" t="s">
        <v>1654</v>
      </c>
      <c r="E36" s="231">
        <f>VLOOKUP(A36,RN!$A$1:$J$248,5)</f>
        <v>1549000</v>
      </c>
      <c r="F36" s="227">
        <f>VLOOKUP(A36,'body '!$A$3:$F$226,3)</f>
        <v>55</v>
      </c>
      <c r="G36" s="227">
        <f>VLOOKUP(A36,'body '!$A$3:$F$226,4)</f>
        <v>72</v>
      </c>
      <c r="H36" s="227">
        <f>VLOOKUP(A36,'body '!$A$3:$F$226,5)</f>
        <v>53</v>
      </c>
      <c r="I36" s="232">
        <f>VLOOKUP(A36,'body '!$A$3:$F$226,6)</f>
        <v>54</v>
      </c>
      <c r="J36" s="239">
        <f t="shared" si="0"/>
        <v>175419234.18</v>
      </c>
    </row>
    <row r="37" spans="1:10" ht="12">
      <c r="A37" s="190">
        <v>7</v>
      </c>
      <c r="B37" s="191" t="s">
        <v>163</v>
      </c>
      <c r="C37" s="192" t="s">
        <v>182</v>
      </c>
      <c r="D37" s="223" t="s">
        <v>1273</v>
      </c>
      <c r="E37" s="231">
        <f>VLOOKUP(A37,RN!$A$1:$J$248,5)</f>
        <v>1332700</v>
      </c>
      <c r="F37" s="227">
        <f>VLOOKUP(A37,'body '!$A$3:$F$226,3)</f>
        <v>38</v>
      </c>
      <c r="G37" s="227">
        <f>VLOOKUP(A37,'body '!$A$3:$F$226,4)</f>
        <v>52</v>
      </c>
      <c r="H37" s="227" t="str">
        <f>VLOOKUP(A37,'body '!$A$3:$F$226,5)</f>
        <v>x</v>
      </c>
      <c r="I37" s="232">
        <f>VLOOKUP(A37,'body '!$A$3:$F$226,6)</f>
        <v>45</v>
      </c>
      <c r="J37" s="241">
        <f t="shared" si="0"/>
        <v>176751934.18</v>
      </c>
    </row>
    <row r="38" spans="1:10" ht="24">
      <c r="A38" s="190">
        <v>186</v>
      </c>
      <c r="B38" s="191" t="s">
        <v>192</v>
      </c>
      <c r="C38" s="192" t="s">
        <v>716</v>
      </c>
      <c r="D38" s="223" t="s">
        <v>748</v>
      </c>
      <c r="E38" s="231">
        <f>VLOOKUP(A38,RN!$A$1:$J$248,5)</f>
        <v>9088096.99</v>
      </c>
      <c r="F38" s="227">
        <f>VLOOKUP(A38,'body '!$A$3:$F$226,3)</f>
        <v>100</v>
      </c>
      <c r="G38" s="227">
        <f>VLOOKUP(A38,'body '!$A$3:$F$226,4)</f>
        <v>60</v>
      </c>
      <c r="H38" s="227">
        <f>VLOOKUP(A38,'body '!$A$3:$F$226,5)</f>
        <v>97</v>
      </c>
      <c r="I38" s="232">
        <f>VLOOKUP(A38,'body '!$A$3:$F$226,6)</f>
        <v>98.5</v>
      </c>
      <c r="J38" s="239">
        <f>E38</f>
        <v>9088096.99</v>
      </c>
    </row>
    <row r="39" spans="1:10" ht="36">
      <c r="A39" s="190">
        <v>30</v>
      </c>
      <c r="B39" s="191" t="s">
        <v>192</v>
      </c>
      <c r="C39" s="192" t="s">
        <v>272</v>
      </c>
      <c r="D39" s="224" t="s">
        <v>36</v>
      </c>
      <c r="E39" s="231">
        <f>VLOOKUP(A39,RN!$A$1:$J$248,5)</f>
        <v>8897806</v>
      </c>
      <c r="F39" s="227">
        <f>VLOOKUP(A39,'body '!$A$3:$F$226,3)</f>
        <v>92</v>
      </c>
      <c r="G39" s="227">
        <f>VLOOKUP(A39,'body '!$A$3:$F$226,4)</f>
        <v>96</v>
      </c>
      <c r="H39" s="227" t="str">
        <f>VLOOKUP(A39,'body '!$A$3:$F$226,5)</f>
        <v>x</v>
      </c>
      <c r="I39" s="232">
        <f>VLOOKUP(A39,'body '!$A$3:$F$226,6)</f>
        <v>94</v>
      </c>
      <c r="J39" s="239">
        <f aca="true" t="shared" si="1" ref="J39:J70">J38+E39</f>
        <v>17985902.990000002</v>
      </c>
    </row>
    <row r="40" spans="1:10" ht="24">
      <c r="A40" s="190">
        <v>53</v>
      </c>
      <c r="B40" s="191" t="s">
        <v>192</v>
      </c>
      <c r="C40" s="192" t="s">
        <v>1374</v>
      </c>
      <c r="D40" s="223" t="s">
        <v>106</v>
      </c>
      <c r="E40" s="231">
        <f>VLOOKUP(A40,RN!$A$1:$J$248,5)</f>
        <v>4298990</v>
      </c>
      <c r="F40" s="227">
        <f>VLOOKUP(A40,'body '!$A$3:$F$226,3)</f>
        <v>93</v>
      </c>
      <c r="G40" s="227">
        <f>VLOOKUP(A40,'body '!$A$3:$F$226,4)</f>
        <v>90</v>
      </c>
      <c r="H40" s="227" t="str">
        <f>VLOOKUP(A40,'body '!$A$3:$F$226,5)</f>
        <v>x</v>
      </c>
      <c r="I40" s="232">
        <f>VLOOKUP(A40,'body '!$A$3:$F$226,6)</f>
        <v>91.5</v>
      </c>
      <c r="J40" s="239">
        <f t="shared" si="1"/>
        <v>22284892.990000002</v>
      </c>
    </row>
    <row r="41" spans="1:10" ht="36">
      <c r="A41" s="190">
        <v>149</v>
      </c>
      <c r="B41" s="191" t="s">
        <v>192</v>
      </c>
      <c r="C41" s="192" t="s">
        <v>630</v>
      </c>
      <c r="D41" s="223" t="s">
        <v>1803</v>
      </c>
      <c r="E41" s="231">
        <f>VLOOKUP(A41,RN!$A$1:$J$248,5)</f>
        <v>8946200</v>
      </c>
      <c r="F41" s="227">
        <f>VLOOKUP(A41,'body '!$A$3:$F$226,3)</f>
        <v>94</v>
      </c>
      <c r="G41" s="227">
        <f>VLOOKUP(A41,'body '!$A$3:$F$226,4)</f>
        <v>89</v>
      </c>
      <c r="H41" s="227" t="str">
        <f>VLOOKUP(A41,'body '!$A$3:$F$226,5)</f>
        <v>x</v>
      </c>
      <c r="I41" s="232">
        <f>VLOOKUP(A41,'body '!$A$3:$F$226,6)</f>
        <v>91.5</v>
      </c>
      <c r="J41" s="239">
        <f t="shared" si="1"/>
        <v>31231092.990000002</v>
      </c>
    </row>
    <row r="42" spans="1:10" ht="48">
      <c r="A42" s="190">
        <v>105</v>
      </c>
      <c r="B42" s="191" t="s">
        <v>192</v>
      </c>
      <c r="C42" s="192" t="s">
        <v>560</v>
      </c>
      <c r="D42" s="223" t="s">
        <v>1696</v>
      </c>
      <c r="E42" s="231">
        <f>VLOOKUP(A42,RN!$A$1:$J$248,5)</f>
        <v>8887413</v>
      </c>
      <c r="F42" s="227">
        <f>VLOOKUP(A42,'body '!$A$3:$F$226,3)</f>
        <v>86</v>
      </c>
      <c r="G42" s="227">
        <f>VLOOKUP(A42,'body '!$A$3:$F$226,4)</f>
        <v>95</v>
      </c>
      <c r="H42" s="227" t="str">
        <f>VLOOKUP(A42,'body '!$A$3:$F$226,5)</f>
        <v>x</v>
      </c>
      <c r="I42" s="232">
        <f>VLOOKUP(A42,'body '!$A$3:$F$226,6)</f>
        <v>90.5</v>
      </c>
      <c r="J42" s="239">
        <f t="shared" si="1"/>
        <v>40118505.99</v>
      </c>
    </row>
    <row r="43" spans="1:10" ht="36">
      <c r="A43" s="190">
        <v>57</v>
      </c>
      <c r="B43" s="191" t="s">
        <v>192</v>
      </c>
      <c r="C43" s="192" t="s">
        <v>1386</v>
      </c>
      <c r="D43" s="223" t="s">
        <v>117</v>
      </c>
      <c r="E43" s="231">
        <f>VLOOKUP(A43,RN!$A$1:$J$248,5)</f>
        <v>2744360</v>
      </c>
      <c r="F43" s="227">
        <f>VLOOKUP(A43,'body '!$A$3:$F$226,3)</f>
        <v>92</v>
      </c>
      <c r="G43" s="227">
        <f>VLOOKUP(A43,'body '!$A$3:$F$226,4)</f>
        <v>88</v>
      </c>
      <c r="H43" s="227" t="str">
        <f>VLOOKUP(A43,'body '!$A$3:$F$226,5)</f>
        <v>x</v>
      </c>
      <c r="I43" s="232">
        <f>VLOOKUP(A43,'body '!$A$3:$F$226,6)</f>
        <v>90</v>
      </c>
      <c r="J43" s="239">
        <f t="shared" si="1"/>
        <v>42862865.99</v>
      </c>
    </row>
    <row r="44" spans="1:10" ht="24">
      <c r="A44" s="190">
        <v>121</v>
      </c>
      <c r="B44" s="191" t="s">
        <v>192</v>
      </c>
      <c r="C44" s="192" t="s">
        <v>1571</v>
      </c>
      <c r="D44" s="223" t="s">
        <v>1645</v>
      </c>
      <c r="E44" s="231">
        <f>VLOOKUP(A44,RN!$A$1:$J$248,5)</f>
        <v>1123900</v>
      </c>
      <c r="F44" s="227">
        <f>VLOOKUP(A44,'body '!$A$3:$F$226,3)</f>
        <v>88</v>
      </c>
      <c r="G44" s="227">
        <f>VLOOKUP(A44,'body '!$A$3:$F$226,4)</f>
        <v>88</v>
      </c>
      <c r="H44" s="227" t="str">
        <f>VLOOKUP(A44,'body '!$A$3:$F$226,5)</f>
        <v>x</v>
      </c>
      <c r="I44" s="232">
        <f>VLOOKUP(A44,'body '!$A$3:$F$226,6)</f>
        <v>88</v>
      </c>
      <c r="J44" s="239">
        <f t="shared" si="1"/>
        <v>43986765.99</v>
      </c>
    </row>
    <row r="45" spans="1:10" ht="48">
      <c r="A45" s="190">
        <v>114</v>
      </c>
      <c r="B45" s="191" t="s">
        <v>192</v>
      </c>
      <c r="C45" s="192" t="s">
        <v>1552</v>
      </c>
      <c r="D45" s="223" t="s">
        <v>1624</v>
      </c>
      <c r="E45" s="231">
        <f>VLOOKUP(A45,RN!$A$1:$J$248,5)</f>
        <v>1331029.01</v>
      </c>
      <c r="F45" s="227">
        <f>VLOOKUP(A45,'body '!$A$3:$F$226,3)</f>
        <v>90</v>
      </c>
      <c r="G45" s="227">
        <f>VLOOKUP(A45,'body '!$A$3:$F$226,4)</f>
        <v>85</v>
      </c>
      <c r="H45" s="227" t="str">
        <f>VLOOKUP(A45,'body '!$A$3:$F$226,5)</f>
        <v>x</v>
      </c>
      <c r="I45" s="232">
        <f>VLOOKUP(A45,'body '!$A$3:$F$226,6)</f>
        <v>87.5</v>
      </c>
      <c r="J45" s="239">
        <f t="shared" si="1"/>
        <v>45317795</v>
      </c>
    </row>
    <row r="46" spans="1:10" ht="12">
      <c r="A46" s="190">
        <v>142</v>
      </c>
      <c r="B46" s="191" t="s">
        <v>192</v>
      </c>
      <c r="C46" s="192" t="s">
        <v>1503</v>
      </c>
      <c r="D46" s="223" t="s">
        <v>1781</v>
      </c>
      <c r="E46" s="231">
        <f>VLOOKUP(A46,RN!$A$1:$J$248,5)</f>
        <v>9834410</v>
      </c>
      <c r="F46" s="227">
        <f>VLOOKUP(A46,'body '!$A$3:$F$226,3)</f>
        <v>64</v>
      </c>
      <c r="G46" s="227">
        <f>VLOOKUP(A46,'body '!$A$3:$F$226,4)</f>
        <v>91</v>
      </c>
      <c r="H46" s="227">
        <f>VLOOKUP(A46,'body '!$A$3:$F$226,5)</f>
        <v>84</v>
      </c>
      <c r="I46" s="232">
        <f>VLOOKUP(A46,'body '!$A$3:$F$226,6)</f>
        <v>87.5</v>
      </c>
      <c r="J46" s="239">
        <f t="shared" si="1"/>
        <v>55152205</v>
      </c>
    </row>
    <row r="47" spans="1:10" ht="24">
      <c r="A47" s="190">
        <v>222</v>
      </c>
      <c r="B47" s="191" t="s">
        <v>192</v>
      </c>
      <c r="C47" s="192" t="s">
        <v>1893</v>
      </c>
      <c r="D47" s="224" t="s">
        <v>847</v>
      </c>
      <c r="E47" s="231">
        <f>VLOOKUP(A47,RN!$A$1:$J$248,5)</f>
        <v>9765000</v>
      </c>
      <c r="F47" s="227">
        <f>VLOOKUP(A47,'body '!$A$3:$F$226,3)</f>
        <v>91</v>
      </c>
      <c r="G47" s="227">
        <f>VLOOKUP(A47,'body '!$A$3:$F$226,4)</f>
        <v>64</v>
      </c>
      <c r="H47" s="227">
        <f>VLOOKUP(A47,'body '!$A$3:$F$226,5)</f>
        <v>82</v>
      </c>
      <c r="I47" s="232">
        <f>VLOOKUP(A47,'body '!$A$3:$F$226,6)</f>
        <v>86.5</v>
      </c>
      <c r="J47" s="239">
        <f t="shared" si="1"/>
        <v>64917205</v>
      </c>
    </row>
    <row r="48" spans="1:10" ht="24">
      <c r="A48" s="190">
        <v>84</v>
      </c>
      <c r="B48" s="191" t="s">
        <v>192</v>
      </c>
      <c r="C48" s="192" t="s">
        <v>485</v>
      </c>
      <c r="D48" s="223" t="s">
        <v>1460</v>
      </c>
      <c r="E48" s="231">
        <f>VLOOKUP(A48,RN!$A$1:$J$248,5)</f>
        <v>2478104</v>
      </c>
      <c r="F48" s="227">
        <f>VLOOKUP(A48,'body '!$A$3:$F$226,3)</f>
        <v>94</v>
      </c>
      <c r="G48" s="227">
        <f>VLOOKUP(A48,'body '!$A$3:$F$226,4)</f>
        <v>78</v>
      </c>
      <c r="H48" s="227" t="str">
        <f>VLOOKUP(A48,'body '!$A$3:$F$226,5)</f>
        <v>x</v>
      </c>
      <c r="I48" s="232">
        <f>VLOOKUP(A48,'body '!$A$3:$F$226,6)</f>
        <v>86</v>
      </c>
      <c r="J48" s="239">
        <f t="shared" si="1"/>
        <v>67395309</v>
      </c>
    </row>
    <row r="49" spans="1:10" ht="24">
      <c r="A49" s="190">
        <v>229</v>
      </c>
      <c r="B49" s="196" t="s">
        <v>192</v>
      </c>
      <c r="C49" s="192" t="s">
        <v>1908</v>
      </c>
      <c r="D49" s="223" t="s">
        <v>859</v>
      </c>
      <c r="E49" s="231">
        <f>VLOOKUP(A49,RN!$A$1:$J$248,5)</f>
        <v>2397000</v>
      </c>
      <c r="F49" s="227">
        <f>VLOOKUP(A49,'body '!$A$3:$F$226,3)</f>
        <v>92</v>
      </c>
      <c r="G49" s="227">
        <f>VLOOKUP(A49,'body '!$A$3:$F$226,4)</f>
        <v>80</v>
      </c>
      <c r="H49" s="227" t="str">
        <f>VLOOKUP(A49,'body '!$A$3:$F$226,5)</f>
        <v>x</v>
      </c>
      <c r="I49" s="232">
        <f>VLOOKUP(A49,'body '!$A$3:$F$226,6)</f>
        <v>86</v>
      </c>
      <c r="J49" s="239">
        <f t="shared" si="1"/>
        <v>69792309</v>
      </c>
    </row>
    <row r="50" spans="1:10" ht="12">
      <c r="A50" s="190">
        <v>214</v>
      </c>
      <c r="B50" s="191" t="s">
        <v>192</v>
      </c>
      <c r="C50" s="192" t="s">
        <v>1876</v>
      </c>
      <c r="D50" s="223" t="s">
        <v>818</v>
      </c>
      <c r="E50" s="231">
        <f>VLOOKUP(A50,RN!$A$1:$J$248,5)</f>
        <v>9998798</v>
      </c>
      <c r="F50" s="227">
        <f>VLOOKUP(A50,'body '!$A$3:$F$226,3)</f>
        <v>86</v>
      </c>
      <c r="G50" s="227">
        <f>VLOOKUP(A50,'body '!$A$3:$F$226,4)</f>
        <v>83</v>
      </c>
      <c r="H50" s="227" t="str">
        <f>VLOOKUP(A50,'body '!$A$3:$F$226,5)</f>
        <v>x</v>
      </c>
      <c r="I50" s="232">
        <f>VLOOKUP(A50,'body '!$A$3:$F$226,6)</f>
        <v>84.5</v>
      </c>
      <c r="J50" s="239">
        <f t="shared" si="1"/>
        <v>79791107</v>
      </c>
    </row>
    <row r="51" spans="1:10" ht="24">
      <c r="A51" s="190">
        <v>66</v>
      </c>
      <c r="B51" s="191" t="s">
        <v>192</v>
      </c>
      <c r="C51" s="192" t="s">
        <v>1416</v>
      </c>
      <c r="D51" s="223" t="s">
        <v>144</v>
      </c>
      <c r="E51" s="231">
        <f>VLOOKUP(A51,RN!$A$1:$J$248,5)</f>
        <v>1578551</v>
      </c>
      <c r="F51" s="227">
        <f>VLOOKUP(A51,'body '!$A$3:$F$226,3)</f>
        <v>80</v>
      </c>
      <c r="G51" s="227">
        <f>VLOOKUP(A51,'body '!$A$3:$F$226,4)</f>
        <v>88</v>
      </c>
      <c r="H51" s="227" t="str">
        <f>VLOOKUP(A51,'body '!$A$3:$F$226,5)</f>
        <v>x</v>
      </c>
      <c r="I51" s="232">
        <f>VLOOKUP(A51,'body '!$A$3:$F$226,6)</f>
        <v>84</v>
      </c>
      <c r="J51" s="239">
        <f t="shared" si="1"/>
        <v>81369658</v>
      </c>
    </row>
    <row r="52" spans="1:10" ht="24">
      <c r="A52" s="190">
        <v>163</v>
      </c>
      <c r="B52" s="191" t="s">
        <v>192</v>
      </c>
      <c r="C52" s="192" t="s">
        <v>1713</v>
      </c>
      <c r="D52" s="223" t="s">
        <v>586</v>
      </c>
      <c r="E52" s="231">
        <f>VLOOKUP(A52,RN!$A$1:$J$248,5)</f>
        <v>1537704.88</v>
      </c>
      <c r="F52" s="227">
        <f>VLOOKUP(A52,'body '!$A$3:$F$226,3)</f>
        <v>93</v>
      </c>
      <c r="G52" s="227">
        <f>VLOOKUP(A52,'body '!$A$3:$F$226,4)</f>
        <v>75</v>
      </c>
      <c r="H52" s="227" t="str">
        <f>VLOOKUP(A52,'body '!$A$3:$F$226,5)</f>
        <v>x</v>
      </c>
      <c r="I52" s="232">
        <f>VLOOKUP(A52,'body '!$A$3:$F$226,6)</f>
        <v>84</v>
      </c>
      <c r="J52" s="239">
        <f t="shared" si="1"/>
        <v>82907362.88</v>
      </c>
    </row>
    <row r="53" spans="1:10" ht="24">
      <c r="A53" s="190">
        <v>22</v>
      </c>
      <c r="B53" s="191" t="s">
        <v>192</v>
      </c>
      <c r="C53" s="192" t="s">
        <v>242</v>
      </c>
      <c r="D53" s="223" t="s">
        <v>10</v>
      </c>
      <c r="E53" s="231">
        <f>VLOOKUP(A53,RN!$A$1:$J$248,5)</f>
        <v>657600</v>
      </c>
      <c r="F53" s="227">
        <f>VLOOKUP(A53,'body '!$A$3:$F$226,3)</f>
        <v>83</v>
      </c>
      <c r="G53" s="227">
        <f>VLOOKUP(A53,'body '!$A$3:$F$226,4)</f>
        <v>84</v>
      </c>
      <c r="H53" s="227" t="str">
        <f>VLOOKUP(A53,'body '!$A$3:$F$226,5)</f>
        <v>x</v>
      </c>
      <c r="I53" s="232">
        <f>VLOOKUP(A53,'body '!$A$3:$F$226,6)</f>
        <v>83.5</v>
      </c>
      <c r="J53" s="239">
        <f t="shared" si="1"/>
        <v>83564962.88</v>
      </c>
    </row>
    <row r="54" spans="1:10" ht="48">
      <c r="A54" s="190">
        <v>23</v>
      </c>
      <c r="B54" s="191" t="s">
        <v>192</v>
      </c>
      <c r="C54" s="192" t="s">
        <v>246</v>
      </c>
      <c r="D54" s="223" t="s">
        <v>13</v>
      </c>
      <c r="E54" s="231">
        <f>VLOOKUP(A54,RN!$A$1:$J$248,5)</f>
        <v>1005628</v>
      </c>
      <c r="F54" s="227">
        <f>VLOOKUP(A54,'body '!$A$3:$F$226,3)</f>
        <v>83</v>
      </c>
      <c r="G54" s="227">
        <f>VLOOKUP(A54,'body '!$A$3:$F$226,4)</f>
        <v>84</v>
      </c>
      <c r="H54" s="227" t="str">
        <f>VLOOKUP(A54,'body '!$A$3:$F$226,5)</f>
        <v>x</v>
      </c>
      <c r="I54" s="232">
        <f>VLOOKUP(A54,'body '!$A$3:$F$226,6)</f>
        <v>83.5</v>
      </c>
      <c r="J54" s="239">
        <f t="shared" si="1"/>
        <v>84570590.88</v>
      </c>
    </row>
    <row r="55" spans="1:10" ht="24">
      <c r="A55" s="190">
        <v>210</v>
      </c>
      <c r="B55" s="191" t="s">
        <v>192</v>
      </c>
      <c r="C55" s="192" t="s">
        <v>1871</v>
      </c>
      <c r="D55" s="223" t="s">
        <v>818</v>
      </c>
      <c r="E55" s="231">
        <f>VLOOKUP(A55,RN!$A$1:$J$248,5)</f>
        <v>9988520</v>
      </c>
      <c r="F55" s="227">
        <f>VLOOKUP(A55,'body '!$A$3:$F$226,3)</f>
        <v>88</v>
      </c>
      <c r="G55" s="227">
        <f>VLOOKUP(A55,'body '!$A$3:$F$226,4)</f>
        <v>78</v>
      </c>
      <c r="H55" s="227" t="str">
        <f>VLOOKUP(A55,'body '!$A$3:$F$226,5)</f>
        <v>x</v>
      </c>
      <c r="I55" s="232">
        <f>VLOOKUP(A55,'body '!$A$3:$F$226,6)</f>
        <v>83</v>
      </c>
      <c r="J55" s="239">
        <f t="shared" si="1"/>
        <v>94559110.88</v>
      </c>
    </row>
    <row r="56" spans="1:10" ht="36">
      <c r="A56" s="190">
        <v>230</v>
      </c>
      <c r="B56" s="196" t="s">
        <v>192</v>
      </c>
      <c r="C56" s="192" t="s">
        <v>1910</v>
      </c>
      <c r="D56" s="223" t="s">
        <v>868</v>
      </c>
      <c r="E56" s="231">
        <f>VLOOKUP(A56,RN!$A$1:$J$248,5)</f>
        <v>8252740</v>
      </c>
      <c r="F56" s="227">
        <f>VLOOKUP(A56,'body '!$A$3:$F$226,3)</f>
        <v>78</v>
      </c>
      <c r="G56" s="227">
        <f>VLOOKUP(A56,'body '!$A$3:$F$226,4)</f>
        <v>88</v>
      </c>
      <c r="H56" s="227" t="str">
        <f>VLOOKUP(A56,'body '!$A$3:$F$226,5)</f>
        <v>x</v>
      </c>
      <c r="I56" s="232">
        <f>VLOOKUP(A56,'body '!$A$3:$F$226,6)</f>
        <v>83</v>
      </c>
      <c r="J56" s="239">
        <f t="shared" si="1"/>
        <v>102811850.88</v>
      </c>
    </row>
    <row r="57" spans="1:10" ht="24">
      <c r="A57" s="190">
        <v>86</v>
      </c>
      <c r="B57" s="191" t="s">
        <v>192</v>
      </c>
      <c r="C57" s="192" t="s">
        <v>491</v>
      </c>
      <c r="D57" s="223" t="s">
        <v>1468</v>
      </c>
      <c r="E57" s="231">
        <f>VLOOKUP(A57,RN!$A$1:$J$248,5)</f>
        <v>831900</v>
      </c>
      <c r="F57" s="227">
        <f>VLOOKUP(A57,'body '!$A$3:$F$226,3)</f>
        <v>77</v>
      </c>
      <c r="G57" s="227">
        <f>VLOOKUP(A57,'body '!$A$3:$F$226,4)</f>
        <v>88</v>
      </c>
      <c r="H57" s="227" t="str">
        <f>VLOOKUP(A57,'body '!$A$3:$F$226,5)</f>
        <v>x</v>
      </c>
      <c r="I57" s="232">
        <f>VLOOKUP(A57,'body '!$A$3:$F$226,6)</f>
        <v>82.5</v>
      </c>
      <c r="J57" s="239">
        <f t="shared" si="1"/>
        <v>103643750.88</v>
      </c>
    </row>
    <row r="58" spans="1:10" ht="36">
      <c r="A58" s="190">
        <v>118</v>
      </c>
      <c r="B58" s="191" t="s">
        <v>192</v>
      </c>
      <c r="C58" s="192" t="s">
        <v>1564</v>
      </c>
      <c r="D58" s="223" t="s">
        <v>1637</v>
      </c>
      <c r="E58" s="231">
        <f>VLOOKUP(A58,RN!$A$1:$J$248,5)</f>
        <v>8437003</v>
      </c>
      <c r="F58" s="227">
        <f>VLOOKUP(A58,'body '!$A$3:$F$226,3)</f>
        <v>71</v>
      </c>
      <c r="G58" s="227">
        <f>VLOOKUP(A58,'body '!$A$3:$F$226,4)</f>
        <v>94</v>
      </c>
      <c r="H58" s="227">
        <f>VLOOKUP(A58,'body '!$A$3:$F$226,5)</f>
        <v>63</v>
      </c>
      <c r="I58" s="232">
        <f>VLOOKUP(A58,'body '!$A$3:$F$226,6)</f>
        <v>82.5</v>
      </c>
      <c r="J58" s="239">
        <f t="shared" si="1"/>
        <v>112080753.88</v>
      </c>
    </row>
    <row r="59" spans="1:10" ht="12">
      <c r="A59" s="190">
        <v>155</v>
      </c>
      <c r="B59" s="191" t="s">
        <v>192</v>
      </c>
      <c r="C59" s="192" t="s">
        <v>648</v>
      </c>
      <c r="D59" s="223" t="s">
        <v>1820</v>
      </c>
      <c r="E59" s="231">
        <f>VLOOKUP(A59,RN!$A$1:$J$248,5)</f>
        <v>3957680</v>
      </c>
      <c r="F59" s="227">
        <f>VLOOKUP(A59,'body '!$A$3:$F$226,3)</f>
        <v>80</v>
      </c>
      <c r="G59" s="227">
        <f>VLOOKUP(A59,'body '!$A$3:$F$226,4)</f>
        <v>85</v>
      </c>
      <c r="H59" s="227" t="str">
        <f>VLOOKUP(A59,'body '!$A$3:$F$226,5)</f>
        <v>x</v>
      </c>
      <c r="I59" s="232">
        <f>VLOOKUP(A59,'body '!$A$3:$F$226,6)</f>
        <v>82.5</v>
      </c>
      <c r="J59" s="239">
        <f t="shared" si="1"/>
        <v>116038433.88</v>
      </c>
    </row>
    <row r="60" spans="1:10" ht="48">
      <c r="A60" s="190">
        <v>194</v>
      </c>
      <c r="B60" s="191" t="s">
        <v>192</v>
      </c>
      <c r="C60" s="192" t="s">
        <v>1829</v>
      </c>
      <c r="D60" s="223" t="s">
        <v>771</v>
      </c>
      <c r="E60" s="231">
        <f>VLOOKUP(A60,RN!$A$1:$J$248,5)</f>
        <v>7890000</v>
      </c>
      <c r="F60" s="227">
        <f>VLOOKUP(A60,'body '!$A$3:$F$226,3)</f>
        <v>76</v>
      </c>
      <c r="G60" s="227">
        <f>VLOOKUP(A60,'body '!$A$3:$F$226,4)</f>
        <v>88</v>
      </c>
      <c r="H60" s="227" t="str">
        <f>VLOOKUP(A60,'body '!$A$3:$F$226,5)</f>
        <v>x</v>
      </c>
      <c r="I60" s="232">
        <f>VLOOKUP(A60,'body '!$A$3:$F$226,6)</f>
        <v>82</v>
      </c>
      <c r="J60" s="239">
        <f t="shared" si="1"/>
        <v>123928433.88</v>
      </c>
    </row>
    <row r="61" spans="1:10" ht="24">
      <c r="A61" s="190">
        <v>224</v>
      </c>
      <c r="B61" s="191" t="s">
        <v>192</v>
      </c>
      <c r="C61" s="192" t="s">
        <v>1901</v>
      </c>
      <c r="D61" s="223" t="s">
        <v>853</v>
      </c>
      <c r="E61" s="231">
        <f>VLOOKUP(A61,RN!$A$1:$J$248,5)</f>
        <v>3735934</v>
      </c>
      <c r="F61" s="227">
        <f>VLOOKUP(A61,'body '!$A$3:$F$226,3)</f>
        <v>84</v>
      </c>
      <c r="G61" s="227">
        <f>VLOOKUP(A61,'body '!$A$3:$F$226,4)</f>
        <v>80</v>
      </c>
      <c r="H61" s="227" t="str">
        <f>VLOOKUP(A61,'body '!$A$3:$F$226,5)</f>
        <v>x</v>
      </c>
      <c r="I61" s="232">
        <f>VLOOKUP(A61,'body '!$A$3:$F$226,6)</f>
        <v>82</v>
      </c>
      <c r="J61" s="239">
        <f t="shared" si="1"/>
        <v>127664367.88</v>
      </c>
    </row>
    <row r="62" spans="1:10" ht="84">
      <c r="A62" s="190">
        <v>47</v>
      </c>
      <c r="B62" s="191" t="s">
        <v>192</v>
      </c>
      <c r="C62" s="192" t="s">
        <v>1351</v>
      </c>
      <c r="D62" s="223" t="s">
        <v>87</v>
      </c>
      <c r="E62" s="231">
        <f>VLOOKUP(A62,RN!$A$1:$J$248,5)</f>
        <v>1017437.5</v>
      </c>
      <c r="F62" s="227">
        <f>VLOOKUP(A62,'body '!$A$3:$F$226,3)</f>
        <v>89</v>
      </c>
      <c r="G62" s="227">
        <f>VLOOKUP(A62,'body '!$A$3:$F$226,4)</f>
        <v>74</v>
      </c>
      <c r="H62" s="227" t="str">
        <f>VLOOKUP(A62,'body '!$A$3:$F$226,5)</f>
        <v>x</v>
      </c>
      <c r="I62" s="232">
        <f>VLOOKUP(A62,'body '!$A$3:$F$226,6)</f>
        <v>81.5</v>
      </c>
      <c r="J62" s="239">
        <f t="shared" si="1"/>
        <v>128681805.38</v>
      </c>
    </row>
    <row r="63" spans="1:10" ht="12">
      <c r="A63" s="190">
        <v>50</v>
      </c>
      <c r="B63" s="191" t="s">
        <v>192</v>
      </c>
      <c r="C63" s="192" t="s">
        <v>1363</v>
      </c>
      <c r="D63" s="223" t="s">
        <v>97</v>
      </c>
      <c r="E63" s="231">
        <f>VLOOKUP(A63,RN!$A$1:$J$248,5)</f>
        <v>511060</v>
      </c>
      <c r="F63" s="227">
        <f>VLOOKUP(A63,'body '!$A$3:$F$226,3)</f>
        <v>83</v>
      </c>
      <c r="G63" s="227">
        <f>VLOOKUP(A63,'body '!$A$3:$F$226,4)</f>
        <v>79</v>
      </c>
      <c r="H63" s="227" t="str">
        <f>VLOOKUP(A63,'body '!$A$3:$F$226,5)</f>
        <v>x</v>
      </c>
      <c r="I63" s="232">
        <f>VLOOKUP(A63,'body '!$A$3:$F$226,6)</f>
        <v>81</v>
      </c>
      <c r="J63" s="239">
        <f t="shared" si="1"/>
        <v>129192865.38</v>
      </c>
    </row>
    <row r="64" spans="1:10" ht="60">
      <c r="A64" s="190">
        <v>134</v>
      </c>
      <c r="B64" s="191" t="s">
        <v>192</v>
      </c>
      <c r="C64" s="192" t="s">
        <v>1612</v>
      </c>
      <c r="D64" s="223" t="s">
        <v>1756</v>
      </c>
      <c r="E64" s="231">
        <f>VLOOKUP(A64,RN!$A$1:$J$248,5)</f>
        <v>1212900</v>
      </c>
      <c r="F64" s="227">
        <f>VLOOKUP(A64,'body '!$A$3:$F$226,3)</f>
        <v>45</v>
      </c>
      <c r="G64" s="227">
        <f>VLOOKUP(A64,'body '!$A$3:$F$226,4)</f>
        <v>90</v>
      </c>
      <c r="H64" s="227">
        <f>VLOOKUP(A64,'body '!$A$3:$F$226,5)</f>
        <v>71</v>
      </c>
      <c r="I64" s="232">
        <f>VLOOKUP(A64,'body '!$A$3:$F$226,6)</f>
        <v>80.5</v>
      </c>
      <c r="J64" s="239">
        <f t="shared" si="1"/>
        <v>130405765.38</v>
      </c>
    </row>
    <row r="65" spans="1:10" ht="24">
      <c r="A65" s="190">
        <v>175</v>
      </c>
      <c r="B65" s="191" t="s">
        <v>192</v>
      </c>
      <c r="C65" s="192" t="s">
        <v>685</v>
      </c>
      <c r="D65" s="223" t="s">
        <v>2059</v>
      </c>
      <c r="E65" s="231">
        <f>VLOOKUP(A65,RN!$A$1:$J$248,5)</f>
        <v>7028680</v>
      </c>
      <c r="F65" s="227">
        <f>VLOOKUP(A65,'body '!$A$3:$F$226,3)</f>
        <v>80</v>
      </c>
      <c r="G65" s="227">
        <f>VLOOKUP(A65,'body '!$A$3:$F$226,4)</f>
        <v>81</v>
      </c>
      <c r="H65" s="227" t="str">
        <f>VLOOKUP(A65,'body '!$A$3:$F$226,5)</f>
        <v>x</v>
      </c>
      <c r="I65" s="232">
        <f>VLOOKUP(A65,'body '!$A$3:$F$226,6)</f>
        <v>80.5</v>
      </c>
      <c r="J65" s="239">
        <f t="shared" si="1"/>
        <v>137434445.38</v>
      </c>
    </row>
    <row r="66" spans="1:10" ht="24">
      <c r="A66" s="190">
        <v>219</v>
      </c>
      <c r="B66" s="191" t="s">
        <v>192</v>
      </c>
      <c r="C66" s="192" t="s">
        <v>1887</v>
      </c>
      <c r="D66" s="223" t="s">
        <v>839</v>
      </c>
      <c r="E66" s="231">
        <f>VLOOKUP(A66,RN!$A$1:$J$248,5)</f>
        <v>6900500</v>
      </c>
      <c r="F66" s="227">
        <f>VLOOKUP(A66,'body '!$A$3:$F$226,3)</f>
        <v>80</v>
      </c>
      <c r="G66" s="227">
        <f>VLOOKUP(A66,'body '!$A$3:$F$226,4)</f>
        <v>81</v>
      </c>
      <c r="H66" s="227" t="str">
        <f>VLOOKUP(A66,'body '!$A$3:$F$226,5)</f>
        <v>x</v>
      </c>
      <c r="I66" s="232">
        <f>VLOOKUP(A66,'body '!$A$3:$F$226,6)</f>
        <v>80.5</v>
      </c>
      <c r="J66" s="239">
        <f t="shared" si="1"/>
        <v>144334945.38</v>
      </c>
    </row>
    <row r="67" spans="1:10" ht="36">
      <c r="A67" s="190">
        <v>74</v>
      </c>
      <c r="B67" s="191" t="s">
        <v>192</v>
      </c>
      <c r="C67" s="192" t="s">
        <v>452</v>
      </c>
      <c r="D67" s="223" t="s">
        <v>1433</v>
      </c>
      <c r="E67" s="231">
        <f>VLOOKUP(A67,RN!$A$1:$J$248,5)</f>
        <v>643200</v>
      </c>
      <c r="F67" s="227">
        <f>VLOOKUP(A67,'body '!$A$3:$F$226,3)</f>
        <v>82</v>
      </c>
      <c r="G67" s="227">
        <f>VLOOKUP(A67,'body '!$A$3:$F$226,4)</f>
        <v>78</v>
      </c>
      <c r="H67" s="227" t="str">
        <f>VLOOKUP(A67,'body '!$A$3:$F$226,5)</f>
        <v>x</v>
      </c>
      <c r="I67" s="232">
        <f>VLOOKUP(A67,'body '!$A$3:$F$226,6)</f>
        <v>80</v>
      </c>
      <c r="J67" s="239">
        <f t="shared" si="1"/>
        <v>144978145.38</v>
      </c>
    </row>
    <row r="68" spans="1:10" ht="24">
      <c r="A68" s="190">
        <v>177</v>
      </c>
      <c r="B68" s="191" t="s">
        <v>192</v>
      </c>
      <c r="C68" s="192" t="s">
        <v>692</v>
      </c>
      <c r="D68" s="223" t="s">
        <v>2065</v>
      </c>
      <c r="E68" s="231">
        <f>VLOOKUP(A68,RN!$A$1:$J$248,5)</f>
        <v>2726650</v>
      </c>
      <c r="F68" s="227">
        <f>VLOOKUP(A68,'body '!$A$3:$F$226,3)</f>
        <v>76</v>
      </c>
      <c r="G68" s="227">
        <f>VLOOKUP(A68,'body '!$A$3:$F$226,4)</f>
        <v>84</v>
      </c>
      <c r="H68" s="227" t="str">
        <f>VLOOKUP(A68,'body '!$A$3:$F$226,5)</f>
        <v>x</v>
      </c>
      <c r="I68" s="232">
        <f>VLOOKUP(A68,'body '!$A$3:$F$226,6)</f>
        <v>80</v>
      </c>
      <c r="J68" s="239">
        <f t="shared" si="1"/>
        <v>147704795.38</v>
      </c>
    </row>
    <row r="69" spans="1:10" ht="36">
      <c r="A69" s="202" t="s">
        <v>1452</v>
      </c>
      <c r="B69" s="191" t="s">
        <v>192</v>
      </c>
      <c r="C69" s="192" t="s">
        <v>478</v>
      </c>
      <c r="D69" s="223" t="s">
        <v>1455</v>
      </c>
      <c r="E69" s="231">
        <v>4225900</v>
      </c>
      <c r="F69" s="227">
        <v>83</v>
      </c>
      <c r="G69" s="227">
        <v>75</v>
      </c>
      <c r="H69" s="227" t="s">
        <v>1017</v>
      </c>
      <c r="I69" s="232">
        <v>79</v>
      </c>
      <c r="J69" s="239">
        <f t="shared" si="1"/>
        <v>151930695.38</v>
      </c>
    </row>
    <row r="70" spans="1:10" ht="24">
      <c r="A70" s="190">
        <v>188</v>
      </c>
      <c r="B70" s="191" t="s">
        <v>192</v>
      </c>
      <c r="C70" s="192" t="s">
        <v>722</v>
      </c>
      <c r="D70" s="223" t="s">
        <v>754</v>
      </c>
      <c r="E70" s="231">
        <f>VLOOKUP(A70,RN!$A$1:$J$248,5)</f>
        <v>4639070</v>
      </c>
      <c r="F70" s="227">
        <f>VLOOKUP(A70,'body '!$A$3:$F$226,3)</f>
        <v>87</v>
      </c>
      <c r="G70" s="227">
        <f>VLOOKUP(A70,'body '!$A$3:$F$226,4)</f>
        <v>30</v>
      </c>
      <c r="H70" s="227">
        <f>VLOOKUP(A70,'body '!$A$3:$F$226,5)</f>
        <v>71</v>
      </c>
      <c r="I70" s="232">
        <f>VLOOKUP(A70,'body '!$A$3:$F$226,6)</f>
        <v>79</v>
      </c>
      <c r="J70" s="239">
        <f t="shared" si="1"/>
        <v>156569765.38</v>
      </c>
    </row>
    <row r="71" spans="1:10" ht="24">
      <c r="A71" s="190">
        <v>127</v>
      </c>
      <c r="B71" s="191" t="s">
        <v>192</v>
      </c>
      <c r="C71" s="192" t="s">
        <v>1592</v>
      </c>
      <c r="D71" s="223" t="s">
        <v>1663</v>
      </c>
      <c r="E71" s="231">
        <f>VLOOKUP(A71,RN!$A$1:$J$248,5)</f>
        <v>9980100</v>
      </c>
      <c r="F71" s="227">
        <f>VLOOKUP(A71,'body '!$A$3:$F$226,3)</f>
        <v>76</v>
      </c>
      <c r="G71" s="227">
        <f>VLOOKUP(A71,'body '!$A$3:$F$226,4)</f>
        <v>81</v>
      </c>
      <c r="H71" s="227" t="str">
        <f>VLOOKUP(A71,'body '!$A$3:$F$226,5)</f>
        <v>x</v>
      </c>
      <c r="I71" s="232">
        <f>VLOOKUP(A71,'body '!$A$3:$F$226,6)</f>
        <v>78.5</v>
      </c>
      <c r="J71" s="239">
        <f aca="true" t="shared" si="2" ref="J71:J106">J70+E71</f>
        <v>166549865.38</v>
      </c>
    </row>
    <row r="72" spans="1:10" ht="24">
      <c r="A72" s="190">
        <v>36</v>
      </c>
      <c r="B72" s="191" t="s">
        <v>192</v>
      </c>
      <c r="C72" s="192" t="s">
        <v>1312</v>
      </c>
      <c r="D72" s="223" t="s">
        <v>55</v>
      </c>
      <c r="E72" s="231">
        <f>VLOOKUP(A72,RN!$A$1:$J$248,5)</f>
        <v>1740480</v>
      </c>
      <c r="F72" s="227">
        <f>VLOOKUP(A72,'body '!$A$3:$F$226,3)</f>
        <v>86</v>
      </c>
      <c r="G72" s="227">
        <f>VLOOKUP(A72,'body '!$A$3:$F$226,4)</f>
        <v>70</v>
      </c>
      <c r="H72" s="227" t="str">
        <f>VLOOKUP(A72,'body '!$A$3:$F$226,5)</f>
        <v>x</v>
      </c>
      <c r="I72" s="232">
        <f>VLOOKUP(A72,'body '!$A$3:$F$226,6)</f>
        <v>78</v>
      </c>
      <c r="J72" s="239">
        <f t="shared" si="2"/>
        <v>168290345.38</v>
      </c>
    </row>
    <row r="73" spans="1:10" ht="48">
      <c r="A73" s="190">
        <v>65</v>
      </c>
      <c r="B73" s="191" t="s">
        <v>192</v>
      </c>
      <c r="C73" s="192" t="s">
        <v>1412</v>
      </c>
      <c r="D73" s="223" t="s">
        <v>141</v>
      </c>
      <c r="E73" s="231">
        <f>VLOOKUP(A73,RN!$A$1:$J$248,5)</f>
        <v>9985710</v>
      </c>
      <c r="F73" s="227">
        <f>VLOOKUP(A73,'body '!$A$3:$F$226,3)</f>
        <v>83</v>
      </c>
      <c r="G73" s="227">
        <f>VLOOKUP(A73,'body '!$A$3:$F$226,4)</f>
        <v>72</v>
      </c>
      <c r="H73" s="227" t="str">
        <f>VLOOKUP(A73,'body '!$A$3:$F$226,5)</f>
        <v>x</v>
      </c>
      <c r="I73" s="232">
        <f>VLOOKUP(A73,'body '!$A$3:$F$226,6)</f>
        <v>77.5</v>
      </c>
      <c r="J73" s="239">
        <f t="shared" si="2"/>
        <v>178276055.38</v>
      </c>
    </row>
    <row r="74" spans="1:10" ht="24">
      <c r="A74" s="203">
        <v>154</v>
      </c>
      <c r="B74" s="191" t="s">
        <v>192</v>
      </c>
      <c r="C74" s="192" t="s">
        <v>644</v>
      </c>
      <c r="D74" s="223" t="s">
        <v>1817</v>
      </c>
      <c r="E74" s="231">
        <f>VLOOKUP(A74,RN!$A$1:$J$248,5)</f>
        <v>9483000</v>
      </c>
      <c r="F74" s="227">
        <f>VLOOKUP(A74,'body '!$A$3:$F$226,3)</f>
        <v>78</v>
      </c>
      <c r="G74" s="227">
        <f>VLOOKUP(A74,'body '!$A$3:$F$226,4)</f>
        <v>62</v>
      </c>
      <c r="H74" s="227">
        <f>VLOOKUP(A74,'body '!$A$3:$F$226,5)</f>
        <v>77</v>
      </c>
      <c r="I74" s="232">
        <f>VLOOKUP(A74,'body '!$A$3:$F$226,6)</f>
        <v>77.5</v>
      </c>
      <c r="J74" s="239">
        <f t="shared" si="2"/>
        <v>187759055.38</v>
      </c>
    </row>
    <row r="75" spans="1:10" ht="36">
      <c r="A75" s="190">
        <v>70</v>
      </c>
      <c r="B75" s="191" t="s">
        <v>192</v>
      </c>
      <c r="C75" s="192" t="s">
        <v>436</v>
      </c>
      <c r="D75" s="223" t="s">
        <v>1420</v>
      </c>
      <c r="E75" s="231">
        <f>VLOOKUP(A75,RN!$A$1:$J$248,5)</f>
        <v>1960025</v>
      </c>
      <c r="F75" s="227">
        <f>VLOOKUP(A75,'body '!$A$3:$F$226,3)</f>
        <v>66</v>
      </c>
      <c r="G75" s="227">
        <f>VLOOKUP(A75,'body '!$A$3:$F$226,4)</f>
        <v>88</v>
      </c>
      <c r="H75" s="227">
        <f>VLOOKUP(A75,'body '!$A$3:$F$226,5)</f>
        <v>58</v>
      </c>
      <c r="I75" s="232">
        <f>VLOOKUP(A75,'body '!$A$3:$F$226,6)</f>
        <v>77</v>
      </c>
      <c r="J75" s="239">
        <f t="shared" si="2"/>
        <v>189719080.38</v>
      </c>
    </row>
    <row r="76" spans="1:10" ht="36">
      <c r="A76" s="190">
        <v>237</v>
      </c>
      <c r="B76" s="191" t="s">
        <v>192</v>
      </c>
      <c r="C76" s="204" t="s">
        <v>1926</v>
      </c>
      <c r="D76" s="223" t="s">
        <v>888</v>
      </c>
      <c r="E76" s="231">
        <f>VLOOKUP(A76,RN!$A$1:$J$248,5)</f>
        <v>9917308</v>
      </c>
      <c r="F76" s="227">
        <f>VLOOKUP(A76,'body '!$A$3:$F$226,3)</f>
        <v>71</v>
      </c>
      <c r="G76" s="227">
        <f>VLOOKUP(A76,'body '!$A$3:$F$226,4)</f>
        <v>82</v>
      </c>
      <c r="H76" s="227" t="str">
        <f>VLOOKUP(A76,'body '!$A$3:$F$226,5)</f>
        <v>x</v>
      </c>
      <c r="I76" s="232">
        <f>VLOOKUP(A76,'body '!$A$3:$F$226,6)</f>
        <v>76.5</v>
      </c>
      <c r="J76" s="239">
        <f t="shared" si="2"/>
        <v>199636388.38</v>
      </c>
    </row>
    <row r="77" spans="1:10" ht="60">
      <c r="A77" s="190">
        <v>116</v>
      </c>
      <c r="B77" s="191" t="s">
        <v>192</v>
      </c>
      <c r="C77" s="192" t="s">
        <v>1559</v>
      </c>
      <c r="D77" s="223" t="s">
        <v>1630</v>
      </c>
      <c r="E77" s="231">
        <f>VLOOKUP(A77,RN!$A$1:$J$248,5)</f>
        <v>1453800</v>
      </c>
      <c r="F77" s="227">
        <f>VLOOKUP(A77,'body '!$A$3:$F$226,3)</f>
        <v>76</v>
      </c>
      <c r="G77" s="227">
        <f>VLOOKUP(A77,'body '!$A$3:$F$226,4)</f>
        <v>76</v>
      </c>
      <c r="H77" s="227" t="str">
        <f>VLOOKUP(A77,'body '!$A$3:$F$226,5)</f>
        <v>x</v>
      </c>
      <c r="I77" s="232">
        <f>VLOOKUP(A77,'body '!$A$3:$F$226,6)</f>
        <v>76</v>
      </c>
      <c r="J77" s="239">
        <f t="shared" si="2"/>
        <v>201090188.38</v>
      </c>
    </row>
    <row r="78" spans="1:10" ht="12">
      <c r="A78" s="190">
        <v>211</v>
      </c>
      <c r="B78" s="191" t="s">
        <v>192</v>
      </c>
      <c r="C78" s="192" t="s">
        <v>1873</v>
      </c>
      <c r="D78" s="223" t="s">
        <v>818</v>
      </c>
      <c r="E78" s="231">
        <f>VLOOKUP(A78,RN!$A$1:$J$248,5)</f>
        <v>9723106</v>
      </c>
      <c r="F78" s="227">
        <f>VLOOKUP(A78,'body '!$A$3:$F$226,3)</f>
        <v>78</v>
      </c>
      <c r="G78" s="227">
        <f>VLOOKUP(A78,'body '!$A$3:$F$226,4)</f>
        <v>74</v>
      </c>
      <c r="H78" s="227" t="str">
        <f>VLOOKUP(A78,'body '!$A$3:$F$226,5)</f>
        <v>x</v>
      </c>
      <c r="I78" s="232">
        <f>VLOOKUP(A78,'body '!$A$3:$F$226,6)</f>
        <v>76</v>
      </c>
      <c r="J78" s="239">
        <f t="shared" si="2"/>
        <v>210813294.38</v>
      </c>
    </row>
    <row r="79" spans="1:10" ht="36">
      <c r="A79" s="190">
        <v>160</v>
      </c>
      <c r="B79" s="191" t="s">
        <v>192</v>
      </c>
      <c r="C79" s="192" t="s">
        <v>667</v>
      </c>
      <c r="D79" s="223" t="s">
        <v>577</v>
      </c>
      <c r="E79" s="231">
        <f>VLOOKUP(A79,RN!$A$1:$J$248,5)</f>
        <v>7514550</v>
      </c>
      <c r="F79" s="227">
        <f>VLOOKUP(A79,'body '!$A$3:$F$226,3)</f>
        <v>83</v>
      </c>
      <c r="G79" s="227">
        <f>VLOOKUP(A79,'body '!$A$3:$F$226,4)</f>
        <v>68</v>
      </c>
      <c r="H79" s="227" t="str">
        <f>VLOOKUP(A79,'body '!$A$3:$F$226,5)</f>
        <v>x</v>
      </c>
      <c r="I79" s="232">
        <f>VLOOKUP(A79,'body '!$A$3:$F$226,6)</f>
        <v>75.5</v>
      </c>
      <c r="J79" s="239">
        <f t="shared" si="2"/>
        <v>218327844.38</v>
      </c>
    </row>
    <row r="80" spans="1:10" ht="48">
      <c r="A80" s="190">
        <v>39</v>
      </c>
      <c r="B80" s="191" t="s">
        <v>192</v>
      </c>
      <c r="C80" s="192" t="s">
        <v>1324</v>
      </c>
      <c r="D80" s="223" t="s">
        <v>64</v>
      </c>
      <c r="E80" s="231">
        <f>VLOOKUP(A80,RN!$A$1:$J$248,5)</f>
        <v>4540536</v>
      </c>
      <c r="F80" s="227">
        <f>VLOOKUP(A80,'body '!$A$3:$F$226,3)</f>
        <v>85</v>
      </c>
      <c r="G80" s="227">
        <f>VLOOKUP(A80,'body '!$A$3:$F$226,4)</f>
        <v>65</v>
      </c>
      <c r="H80" s="227" t="str">
        <f>VLOOKUP(A80,'body '!$A$3:$F$226,5)</f>
        <v>x</v>
      </c>
      <c r="I80" s="232">
        <f>VLOOKUP(A80,'body '!$A$3:$F$226,6)</f>
        <v>75</v>
      </c>
      <c r="J80" s="239">
        <f t="shared" si="2"/>
        <v>222868380.38</v>
      </c>
    </row>
    <row r="81" spans="1:10" ht="36">
      <c r="A81" s="202" t="s">
        <v>1766</v>
      </c>
      <c r="B81" s="191" t="s">
        <v>192</v>
      </c>
      <c r="C81" s="112" t="s">
        <v>1493</v>
      </c>
      <c r="D81" s="115" t="s">
        <v>1769</v>
      </c>
      <c r="E81" s="231">
        <f>VLOOKUP(A81,RN!$A$1:$J$248,5)</f>
        <v>4888544</v>
      </c>
      <c r="F81" s="227">
        <v>67</v>
      </c>
      <c r="G81" s="227">
        <v>83</v>
      </c>
      <c r="H81" s="227">
        <f>VLOOKUP(A81,'body '!$A$3:$F$226,5)</f>
        <v>43</v>
      </c>
      <c r="I81" s="232">
        <v>75</v>
      </c>
      <c r="J81" s="239">
        <f t="shared" si="2"/>
        <v>227756924.38</v>
      </c>
    </row>
    <row r="82" spans="1:10" ht="48">
      <c r="A82" s="190">
        <v>139</v>
      </c>
      <c r="B82" s="191" t="s">
        <v>192</v>
      </c>
      <c r="C82" s="112" t="s">
        <v>1496</v>
      </c>
      <c r="D82" s="115" t="s">
        <v>1772</v>
      </c>
      <c r="E82" s="231">
        <v>2296250</v>
      </c>
      <c r="F82" s="227">
        <v>56</v>
      </c>
      <c r="G82" s="227">
        <v>69</v>
      </c>
      <c r="H82" s="227">
        <v>34</v>
      </c>
      <c r="I82" s="232">
        <v>45</v>
      </c>
      <c r="J82" s="239">
        <f t="shared" si="2"/>
        <v>230053174.38</v>
      </c>
    </row>
    <row r="83" spans="1:10" ht="36">
      <c r="A83" s="190">
        <v>115</v>
      </c>
      <c r="B83" s="191" t="s">
        <v>192</v>
      </c>
      <c r="C83" s="192" t="s">
        <v>1556</v>
      </c>
      <c r="D83" s="223" t="s">
        <v>1627</v>
      </c>
      <c r="E83" s="231">
        <f>VLOOKUP(A83,RN!$A$1:$J$248,5)</f>
        <v>4463200</v>
      </c>
      <c r="F83" s="227">
        <f>VLOOKUP(A83,'body '!$A$3:$F$226,3)</f>
        <v>73</v>
      </c>
      <c r="G83" s="227">
        <f>VLOOKUP(A83,'body '!$A$3:$F$226,4)</f>
        <v>74</v>
      </c>
      <c r="H83" s="227" t="str">
        <f>VLOOKUP(A83,'body '!$A$3:$F$226,5)</f>
        <v>x</v>
      </c>
      <c r="I83" s="232">
        <f>VLOOKUP(A83,'body '!$A$3:$F$226,6)</f>
        <v>73.5</v>
      </c>
      <c r="J83" s="239">
        <f t="shared" si="2"/>
        <v>234516374.38</v>
      </c>
    </row>
    <row r="84" spans="1:10" ht="12">
      <c r="A84" s="190">
        <v>212</v>
      </c>
      <c r="B84" s="191" t="s">
        <v>192</v>
      </c>
      <c r="C84" s="192" t="s">
        <v>1874</v>
      </c>
      <c r="D84" s="223" t="s">
        <v>818</v>
      </c>
      <c r="E84" s="231">
        <f>VLOOKUP(A84,RN!$A$1:$J$248,5)</f>
        <v>3734710</v>
      </c>
      <c r="F84" s="227">
        <f>VLOOKUP(A84,'body '!$A$3:$F$226,3)</f>
        <v>81</v>
      </c>
      <c r="G84" s="227">
        <f>VLOOKUP(A84,'body '!$A$3:$F$226,4)</f>
        <v>66</v>
      </c>
      <c r="H84" s="227" t="str">
        <f>VLOOKUP(A84,'body '!$A$3:$F$226,5)</f>
        <v>x</v>
      </c>
      <c r="I84" s="232">
        <f>VLOOKUP(A84,'body '!$A$3:$F$226,6)</f>
        <v>73.5</v>
      </c>
      <c r="J84" s="239">
        <f t="shared" si="2"/>
        <v>238251084.38</v>
      </c>
    </row>
    <row r="85" spans="1:10" ht="36">
      <c r="A85" s="190">
        <v>91</v>
      </c>
      <c r="B85" s="191" t="s">
        <v>192</v>
      </c>
      <c r="C85" s="192" t="s">
        <v>509</v>
      </c>
      <c r="D85" s="223" t="s">
        <v>1483</v>
      </c>
      <c r="E85" s="231">
        <f>VLOOKUP(A85,RN!$A$1:$J$248,5)</f>
        <v>1167800</v>
      </c>
      <c r="F85" s="227">
        <f>VLOOKUP(A85,'body '!$A$3:$F$226,3)</f>
        <v>81</v>
      </c>
      <c r="G85" s="227">
        <f>VLOOKUP(A85,'body '!$A$3:$F$226,4)</f>
        <v>65</v>
      </c>
      <c r="H85" s="227" t="str">
        <f>VLOOKUP(A85,'body '!$A$3:$F$226,5)</f>
        <v>x</v>
      </c>
      <c r="I85" s="232">
        <f>VLOOKUP(A85,'body '!$A$3:$F$226,6)</f>
        <v>73</v>
      </c>
      <c r="J85" s="239">
        <f t="shared" si="2"/>
        <v>239418884.38</v>
      </c>
    </row>
    <row r="86" spans="1:10" ht="36">
      <c r="A86" s="190">
        <v>73</v>
      </c>
      <c r="B86" s="191" t="s">
        <v>192</v>
      </c>
      <c r="C86" s="192" t="s">
        <v>448</v>
      </c>
      <c r="D86" s="223" t="s">
        <v>1430</v>
      </c>
      <c r="E86" s="231">
        <f>VLOOKUP(A86,RN!$A$1:$J$248,5)</f>
        <v>9979228</v>
      </c>
      <c r="F86" s="227">
        <f>VLOOKUP(A86,'body '!$A$3:$F$226,3)</f>
        <v>44</v>
      </c>
      <c r="G86" s="227">
        <f>VLOOKUP(A86,'body '!$A$3:$F$226,4)</f>
        <v>70</v>
      </c>
      <c r="H86" s="227">
        <f>VLOOKUP(A86,'body '!$A$3:$F$226,5)</f>
        <v>75</v>
      </c>
      <c r="I86" s="232">
        <f>VLOOKUP(A86,'body '!$A$3:$F$226,6)</f>
        <v>72.5</v>
      </c>
      <c r="J86" s="239">
        <f t="shared" si="2"/>
        <v>249398112.38</v>
      </c>
    </row>
    <row r="87" spans="1:10" ht="24">
      <c r="A87" s="190">
        <v>181</v>
      </c>
      <c r="B87" s="201" t="s">
        <v>192</v>
      </c>
      <c r="C87" s="192" t="s">
        <v>703</v>
      </c>
      <c r="D87" s="223" t="s">
        <v>2077</v>
      </c>
      <c r="E87" s="231">
        <f>VLOOKUP(A87,RN!$A$1:$J$248,5)</f>
        <v>1971900</v>
      </c>
      <c r="F87" s="227">
        <f>VLOOKUP(A87,'body '!$A$3:$F$226,3)</f>
        <v>64</v>
      </c>
      <c r="G87" s="227">
        <f>VLOOKUP(A87,'body '!$A$3:$F$226,4)</f>
        <v>71</v>
      </c>
      <c r="H87" s="227">
        <f>VLOOKUP(A87,'body '!$A$3:$F$226,5)</f>
        <v>74</v>
      </c>
      <c r="I87" s="232">
        <f>VLOOKUP(A87,'body '!$A$3:$F$226,6)</f>
        <v>72.5</v>
      </c>
      <c r="J87" s="239">
        <f t="shared" si="2"/>
        <v>251370012.38</v>
      </c>
    </row>
    <row r="88" spans="1:10" ht="24">
      <c r="A88" s="190">
        <v>102</v>
      </c>
      <c r="B88" s="191" t="s">
        <v>192</v>
      </c>
      <c r="C88" s="192" t="s">
        <v>549</v>
      </c>
      <c r="D88" s="223" t="s">
        <v>1687</v>
      </c>
      <c r="E88" s="231">
        <f>VLOOKUP(A88,RN!$A$1:$J$248,5)</f>
        <v>3565000</v>
      </c>
      <c r="F88" s="227">
        <f>VLOOKUP(A88,'body '!$A$3:$F$226,3)</f>
        <v>76</v>
      </c>
      <c r="G88" s="227">
        <f>VLOOKUP(A88,'body '!$A$3:$F$226,4)</f>
        <v>67</v>
      </c>
      <c r="H88" s="227" t="str">
        <f>VLOOKUP(A88,'body '!$A$3:$F$226,5)</f>
        <v>x</v>
      </c>
      <c r="I88" s="232">
        <f>VLOOKUP(A88,'body '!$A$3:$F$226,6)</f>
        <v>71.5</v>
      </c>
      <c r="J88" s="239">
        <f t="shared" si="2"/>
        <v>254935012.38</v>
      </c>
    </row>
    <row r="89" spans="1:10" ht="36">
      <c r="A89" s="190">
        <v>204</v>
      </c>
      <c r="B89" s="191" t="s">
        <v>192</v>
      </c>
      <c r="C89" s="192" t="s">
        <v>1856</v>
      </c>
      <c r="D89" s="223" t="s">
        <v>800</v>
      </c>
      <c r="E89" s="231">
        <f>VLOOKUP(A89,RN!$A$1:$J$248,5)</f>
        <v>3198200</v>
      </c>
      <c r="F89" s="227">
        <f>VLOOKUP(A89,'body '!$A$3:$F$226,3)</f>
        <v>67</v>
      </c>
      <c r="G89" s="227">
        <f>VLOOKUP(A89,'body '!$A$3:$F$226,4)</f>
        <v>76</v>
      </c>
      <c r="H89" s="227" t="str">
        <f>VLOOKUP(A89,'body '!$A$3:$F$226,5)</f>
        <v>x</v>
      </c>
      <c r="I89" s="232">
        <f>VLOOKUP(A89,'body '!$A$3:$F$226,6)</f>
        <v>71.5</v>
      </c>
      <c r="J89" s="239">
        <f t="shared" si="2"/>
        <v>258133212.38</v>
      </c>
    </row>
    <row r="90" spans="1:10" ht="24">
      <c r="A90" s="190">
        <v>106</v>
      </c>
      <c r="B90" s="191" t="s">
        <v>192</v>
      </c>
      <c r="C90" s="192" t="s">
        <v>561</v>
      </c>
      <c r="D90" s="223" t="s">
        <v>1696</v>
      </c>
      <c r="E90" s="231">
        <f>VLOOKUP(A90,RN!$A$1:$J$248,5)</f>
        <v>2331286</v>
      </c>
      <c r="F90" s="227">
        <f>VLOOKUP(A90,'body '!$A$3:$F$226,3)</f>
        <v>67</v>
      </c>
      <c r="G90" s="227">
        <f>VLOOKUP(A90,'body '!$A$3:$F$226,4)</f>
        <v>75</v>
      </c>
      <c r="H90" s="227" t="str">
        <f>VLOOKUP(A90,'body '!$A$3:$F$226,5)</f>
        <v>x</v>
      </c>
      <c r="I90" s="232">
        <f>VLOOKUP(A90,'body '!$A$3:$F$226,6)</f>
        <v>71</v>
      </c>
      <c r="J90" s="239">
        <f t="shared" si="2"/>
        <v>260464498.38</v>
      </c>
    </row>
    <row r="91" spans="1:10" ht="12">
      <c r="A91" s="190">
        <v>225</v>
      </c>
      <c r="B91" s="191" t="s">
        <v>192</v>
      </c>
      <c r="C91" s="192" t="s">
        <v>1903</v>
      </c>
      <c r="D91" s="223" t="s">
        <v>856</v>
      </c>
      <c r="E91" s="231">
        <f>VLOOKUP(A91,RN!$A$1:$J$248,5)</f>
        <v>558878</v>
      </c>
      <c r="F91" s="227">
        <f>VLOOKUP(A91,'body '!$A$3:$F$226,3)</f>
        <v>76</v>
      </c>
      <c r="G91" s="227">
        <f>VLOOKUP(A91,'body '!$A$3:$F$226,4)</f>
        <v>66</v>
      </c>
      <c r="H91" s="227" t="str">
        <f>VLOOKUP(A91,'body '!$A$3:$F$226,5)</f>
        <v>x</v>
      </c>
      <c r="I91" s="232">
        <f>VLOOKUP(A91,'body '!$A$3:$F$226,6)</f>
        <v>71</v>
      </c>
      <c r="J91" s="239">
        <f t="shared" si="2"/>
        <v>261023376.38</v>
      </c>
    </row>
    <row r="92" spans="1:10" ht="36">
      <c r="A92" s="190">
        <v>88</v>
      </c>
      <c r="B92" s="201" t="s">
        <v>192</v>
      </c>
      <c r="C92" s="192" t="s">
        <v>499</v>
      </c>
      <c r="D92" s="223" t="s">
        <v>1474</v>
      </c>
      <c r="E92" s="231">
        <f>VLOOKUP(A92,RN!$A$1:$J$248,5)</f>
        <v>2637250</v>
      </c>
      <c r="F92" s="227">
        <f>VLOOKUP(A92,'body '!$A$3:$F$226,3)</f>
        <v>69</v>
      </c>
      <c r="G92" s="227">
        <f>VLOOKUP(A92,'body '!$A$3:$F$226,4)</f>
        <v>71</v>
      </c>
      <c r="H92" s="227" t="str">
        <f>VLOOKUP(A92,'body '!$A$3:$F$226,5)</f>
        <v>x</v>
      </c>
      <c r="I92" s="232">
        <f>VLOOKUP(A92,'body '!$A$3:$F$226,6)</f>
        <v>70</v>
      </c>
      <c r="J92" s="239">
        <f t="shared" si="2"/>
        <v>263660626.38</v>
      </c>
    </row>
    <row r="93" spans="1:10" ht="24">
      <c r="A93" s="190">
        <v>58</v>
      </c>
      <c r="B93" s="191" t="s">
        <v>192</v>
      </c>
      <c r="C93" s="192" t="s">
        <v>1388</v>
      </c>
      <c r="D93" s="223" t="s">
        <v>121</v>
      </c>
      <c r="E93" s="231">
        <f>VLOOKUP(A93,RN!$A$1:$J$248,5)</f>
        <v>9603500</v>
      </c>
      <c r="F93" s="227">
        <f>VLOOKUP(A93,'body '!$A$3:$F$226,3)</f>
        <v>66</v>
      </c>
      <c r="G93" s="227">
        <f>VLOOKUP(A93,'body '!$A$3:$F$226,4)</f>
        <v>37</v>
      </c>
      <c r="H93" s="227">
        <f>VLOOKUP(A93,'body '!$A$3:$F$226,5)</f>
        <v>73</v>
      </c>
      <c r="I93" s="232">
        <f>VLOOKUP(A93,'body '!$A$3:$F$226,6)</f>
        <v>69.5</v>
      </c>
      <c r="J93" s="239">
        <f t="shared" si="2"/>
        <v>273264126.38</v>
      </c>
    </row>
    <row r="94" spans="1:10" ht="12">
      <c r="A94" s="190">
        <v>68</v>
      </c>
      <c r="B94" s="191" t="s">
        <v>192</v>
      </c>
      <c r="C94" s="192" t="s">
        <v>431</v>
      </c>
      <c r="D94" s="223" t="s">
        <v>150</v>
      </c>
      <c r="E94" s="231">
        <f>VLOOKUP(A94,RN!$A$1:$J$248,5)</f>
        <v>9266800</v>
      </c>
      <c r="F94" s="227">
        <f>VLOOKUP(A94,'body '!$A$3:$F$226,3)</f>
        <v>68</v>
      </c>
      <c r="G94" s="227">
        <f>VLOOKUP(A94,'body '!$A$3:$F$226,4)</f>
        <v>71</v>
      </c>
      <c r="H94" s="227" t="str">
        <f>VLOOKUP(A94,'body '!$A$3:$F$226,5)</f>
        <v>x</v>
      </c>
      <c r="I94" s="232">
        <f>VLOOKUP(A94,'body '!$A$3:$F$226,6)</f>
        <v>69.5</v>
      </c>
      <c r="J94" s="239">
        <f t="shared" si="2"/>
        <v>282530926.38</v>
      </c>
    </row>
    <row r="95" spans="1:10" ht="24">
      <c r="A95" s="190">
        <v>246</v>
      </c>
      <c r="B95" s="191" t="s">
        <v>192</v>
      </c>
      <c r="C95" s="192" t="s">
        <v>938</v>
      </c>
      <c r="D95" s="223" t="s">
        <v>913</v>
      </c>
      <c r="E95" s="231">
        <f>VLOOKUP(A95,RN!$A$1:$J$248,5)</f>
        <v>6068000</v>
      </c>
      <c r="F95" s="227">
        <f>VLOOKUP(A95,'body '!$A$3:$F$226,3)</f>
        <v>68</v>
      </c>
      <c r="G95" s="227">
        <f>VLOOKUP(A95,'body '!$A$3:$F$226,4)</f>
        <v>63</v>
      </c>
      <c r="H95" s="227">
        <f>VLOOKUP(A95,'body '!$A$3:$F$226,5)</f>
        <v>70</v>
      </c>
      <c r="I95" s="232">
        <f>VLOOKUP(A95,'body '!$A$3:$F$226,6)</f>
        <v>69</v>
      </c>
      <c r="J95" s="239">
        <f t="shared" si="2"/>
        <v>288598926.38</v>
      </c>
    </row>
    <row r="96" spans="1:10" ht="24">
      <c r="A96" s="190">
        <v>79</v>
      </c>
      <c r="B96" s="191" t="s">
        <v>192</v>
      </c>
      <c r="C96" s="192" t="s">
        <v>471</v>
      </c>
      <c r="D96" s="223" t="s">
        <v>1448</v>
      </c>
      <c r="E96" s="231">
        <f>VLOOKUP(A96,RN!$A$1:$J$248,5)</f>
        <v>2051388</v>
      </c>
      <c r="F96" s="227">
        <f>VLOOKUP(A96,'body '!$A$3:$F$226,3)</f>
        <v>60</v>
      </c>
      <c r="G96" s="227">
        <f>VLOOKUP(A96,'body '!$A$3:$F$226,4)</f>
        <v>65</v>
      </c>
      <c r="H96" s="227">
        <f>VLOOKUP(A96,'body '!$A$3:$F$226,5)</f>
        <v>71</v>
      </c>
      <c r="I96" s="232">
        <f>VLOOKUP(A96,'body '!$A$3:$F$226,6)</f>
        <v>68</v>
      </c>
      <c r="J96" s="239">
        <f t="shared" si="2"/>
        <v>290650314.38</v>
      </c>
    </row>
    <row r="97" spans="1:10" ht="24">
      <c r="A97" s="190">
        <v>174</v>
      </c>
      <c r="B97" s="191" t="s">
        <v>192</v>
      </c>
      <c r="C97" s="192" t="s">
        <v>681</v>
      </c>
      <c r="D97" s="223" t="s">
        <v>2056</v>
      </c>
      <c r="E97" s="231">
        <f>VLOOKUP(A97,RN!$A$1:$J$248,5)</f>
        <v>1903000</v>
      </c>
      <c r="F97" s="227">
        <f>VLOOKUP(A97,'body '!$A$3:$F$226,3)</f>
        <v>68</v>
      </c>
      <c r="G97" s="227">
        <f>VLOOKUP(A97,'body '!$A$3:$F$226,4)</f>
        <v>56</v>
      </c>
      <c r="H97" s="227" t="str">
        <f>VLOOKUP(A97,'body '!$A$3:$F$226,5)</f>
        <v>66 N</v>
      </c>
      <c r="I97" s="232">
        <f>VLOOKUP(A97,'body '!$A$3:$F$226,6)</f>
        <v>61</v>
      </c>
      <c r="J97" s="239">
        <f t="shared" si="2"/>
        <v>292553314.38</v>
      </c>
    </row>
    <row r="98" spans="1:10" ht="60">
      <c r="A98" s="190">
        <v>82</v>
      </c>
      <c r="B98" s="191" t="s">
        <v>192</v>
      </c>
      <c r="C98" s="192" t="s">
        <v>480</v>
      </c>
      <c r="D98" s="223" t="s">
        <v>1</v>
      </c>
      <c r="E98" s="231">
        <f>VLOOKUP(A98,RN!$A$1:$J$248,5)</f>
        <v>5040500</v>
      </c>
      <c r="F98" s="227">
        <f>VLOOKUP(A98,'body '!$A$3:$F$226,3)</f>
        <v>45</v>
      </c>
      <c r="G98" s="227" t="str">
        <f>VLOOKUP(A98,'body '!$A$3:$F$226,4)</f>
        <v>74 N</v>
      </c>
      <c r="H98" s="227" t="str">
        <f>VLOOKUP(A98,'body '!$A$3:$F$226,5)</f>
        <v>x</v>
      </c>
      <c r="I98" s="232">
        <f>VLOOKUP(A98,'body '!$A$3:$F$226,6)</f>
        <v>59.5</v>
      </c>
      <c r="J98" s="239">
        <f t="shared" si="2"/>
        <v>297593814.38</v>
      </c>
    </row>
    <row r="99" spans="1:10" ht="24">
      <c r="A99" s="190">
        <v>209</v>
      </c>
      <c r="B99" s="191" t="s">
        <v>192</v>
      </c>
      <c r="C99" s="192" t="s">
        <v>1869</v>
      </c>
      <c r="D99" s="223" t="s">
        <v>815</v>
      </c>
      <c r="E99" s="231">
        <f>VLOOKUP(A99,RN!$A$1:$J$248,5)</f>
        <v>3538000</v>
      </c>
      <c r="F99" s="227">
        <f>VLOOKUP(A99,'body '!$A$3:$F$226,3)</f>
        <v>77</v>
      </c>
      <c r="G99" s="227">
        <f>VLOOKUP(A99,'body '!$A$3:$F$226,4)</f>
        <v>51</v>
      </c>
      <c r="H99" s="227">
        <f>VLOOKUP(A99,'body '!$A$3:$F$226,5)</f>
        <v>62</v>
      </c>
      <c r="I99" s="232">
        <f>VLOOKUP(A99,'body '!$A$3:$F$226,6)</f>
        <v>56.5</v>
      </c>
      <c r="J99" s="239">
        <f t="shared" si="2"/>
        <v>301131814.38</v>
      </c>
    </row>
    <row r="100" spans="1:10" ht="24">
      <c r="A100" s="190">
        <v>10</v>
      </c>
      <c r="B100" s="191" t="s">
        <v>192</v>
      </c>
      <c r="C100" s="192" t="s">
        <v>193</v>
      </c>
      <c r="D100" s="223" t="s">
        <v>1282</v>
      </c>
      <c r="E100" s="231">
        <f>VLOOKUP(A100,RN!$A$1:$J$248,5)</f>
        <v>1841932</v>
      </c>
      <c r="F100" s="227">
        <f>VLOOKUP(A100,'body '!$A$3:$F$226,3)</f>
        <v>44</v>
      </c>
      <c r="G100" s="227">
        <f>VLOOKUP(A100,'body '!$A$3:$F$226,4)</f>
        <v>62</v>
      </c>
      <c r="H100" s="227" t="str">
        <f>VLOOKUP(A100,'body '!$A$3:$F$226,5)</f>
        <v>x</v>
      </c>
      <c r="I100" s="232">
        <f>VLOOKUP(A100,'body '!$A$3:$F$226,6)</f>
        <v>53</v>
      </c>
      <c r="J100" s="239">
        <f t="shared" si="2"/>
        <v>302973746.38</v>
      </c>
    </row>
    <row r="101" spans="1:10" ht="24">
      <c r="A101" s="190">
        <v>161</v>
      </c>
      <c r="B101" s="191" t="s">
        <v>192</v>
      </c>
      <c r="C101" s="192" t="s">
        <v>669</v>
      </c>
      <c r="D101" s="223" t="s">
        <v>580</v>
      </c>
      <c r="E101" s="231">
        <f>VLOOKUP(A101,RN!$A$1:$J$248,5)</f>
        <v>7834625</v>
      </c>
      <c r="F101" s="227">
        <f>VLOOKUP(A101,'body '!$A$3:$F$226,3)</f>
        <v>50</v>
      </c>
      <c r="G101" s="227">
        <f>VLOOKUP(A101,'body '!$A$3:$F$226,4)</f>
        <v>56</v>
      </c>
      <c r="H101" s="227" t="str">
        <f>VLOOKUP(A101,'body '!$A$3:$F$226,5)</f>
        <v>x</v>
      </c>
      <c r="I101" s="232">
        <f>VLOOKUP(A101,'body '!$A$3:$F$226,6)</f>
        <v>53</v>
      </c>
      <c r="J101" s="239">
        <f t="shared" si="2"/>
        <v>310808371.38</v>
      </c>
    </row>
    <row r="102" spans="1:10" ht="36">
      <c r="A102" s="190">
        <v>152</v>
      </c>
      <c r="B102" s="191" t="s">
        <v>192</v>
      </c>
      <c r="C102" s="192" t="s">
        <v>638</v>
      </c>
      <c r="D102" s="223" t="s">
        <v>1811</v>
      </c>
      <c r="E102" s="231">
        <f>VLOOKUP(A102,RN!$A$1:$J$248,5)</f>
        <v>2677750</v>
      </c>
      <c r="F102" s="227">
        <f>VLOOKUP(A102,'body '!$A$3:$F$226,3)</f>
        <v>64</v>
      </c>
      <c r="G102" s="227">
        <f>VLOOKUP(A102,'body '!$A$3:$F$226,4)</f>
        <v>41</v>
      </c>
      <c r="H102" s="227" t="str">
        <f>VLOOKUP(A102,'body '!$A$3:$F$226,5)</f>
        <v>x</v>
      </c>
      <c r="I102" s="232">
        <f>VLOOKUP(A102,'body '!$A$3:$F$226,6)</f>
        <v>52.5</v>
      </c>
      <c r="J102" s="239">
        <f t="shared" si="2"/>
        <v>313486121.38</v>
      </c>
    </row>
    <row r="103" spans="1:10" ht="48">
      <c r="A103" s="190">
        <v>26</v>
      </c>
      <c r="B103" s="191" t="s">
        <v>192</v>
      </c>
      <c r="C103" s="192" t="s">
        <v>257</v>
      </c>
      <c r="D103" s="223" t="s">
        <v>22</v>
      </c>
      <c r="E103" s="231">
        <f>VLOOKUP(A103,RN!$A$1:$J$248,5)</f>
        <v>2677750</v>
      </c>
      <c r="F103" s="227">
        <f>VLOOKUP(A103,'body '!$A$3:$F$226,3)</f>
        <v>70</v>
      </c>
      <c r="G103" s="227">
        <f>VLOOKUP(A103,'body '!$A$3:$F$226,4)</f>
        <v>47</v>
      </c>
      <c r="H103" s="227">
        <f>VLOOKUP(A103,'body '!$A$3:$F$226,5)</f>
        <v>57</v>
      </c>
      <c r="I103" s="232">
        <f>VLOOKUP(A103,'body '!$A$3:$F$226,6)</f>
        <v>52</v>
      </c>
      <c r="J103" s="239">
        <f t="shared" si="2"/>
        <v>316163871.38</v>
      </c>
    </row>
    <row r="104" spans="1:10" ht="48">
      <c r="A104" s="190">
        <v>167</v>
      </c>
      <c r="B104" s="191" t="s">
        <v>192</v>
      </c>
      <c r="C104" s="192" t="s">
        <v>1724</v>
      </c>
      <c r="D104" s="223" t="s">
        <v>90</v>
      </c>
      <c r="E104" s="231">
        <f>VLOOKUP(A104,RN!$A$1:$J$248,5)</f>
        <v>2900000</v>
      </c>
      <c r="F104" s="227">
        <f>VLOOKUP(A104,'body '!$A$3:$F$226,3)</f>
        <v>40</v>
      </c>
      <c r="G104" s="227">
        <f>VLOOKUP(A104,'body '!$A$3:$F$226,4)</f>
        <v>78</v>
      </c>
      <c r="H104" s="227">
        <f>VLOOKUP(A104,'body '!$A$3:$F$226,5)</f>
        <v>62</v>
      </c>
      <c r="I104" s="232">
        <f>VLOOKUP(A104,'body '!$A$3:$F$226,6)</f>
        <v>51</v>
      </c>
      <c r="J104" s="239">
        <f t="shared" si="2"/>
        <v>319063871.38</v>
      </c>
    </row>
    <row r="105" spans="1:10" ht="60">
      <c r="A105" s="190">
        <v>94</v>
      </c>
      <c r="B105" s="191" t="s">
        <v>192</v>
      </c>
      <c r="C105" s="192" t="s">
        <v>519</v>
      </c>
      <c r="D105" s="223" t="s">
        <v>407</v>
      </c>
      <c r="E105" s="231">
        <f>VLOOKUP(A105,RN!$A$1:$J$248,5)</f>
        <v>1068300</v>
      </c>
      <c r="F105" s="227">
        <f>VLOOKUP(A105,'body '!$A$3:$F$226,3)</f>
        <v>45</v>
      </c>
      <c r="G105" s="227">
        <f>VLOOKUP(A105,'body '!$A$3:$F$226,4)</f>
        <v>81</v>
      </c>
      <c r="H105" s="227">
        <f>VLOOKUP(A105,'body '!$A$3:$F$226,5)</f>
        <v>55</v>
      </c>
      <c r="I105" s="232">
        <f>VLOOKUP(A105,'body '!$A$3:$F$226,6)</f>
        <v>50</v>
      </c>
      <c r="J105" s="239">
        <f t="shared" si="2"/>
        <v>320132171.38</v>
      </c>
    </row>
    <row r="106" spans="1:10" ht="36">
      <c r="A106" s="190">
        <v>135</v>
      </c>
      <c r="B106" s="191" t="s">
        <v>192</v>
      </c>
      <c r="C106" s="192" t="s">
        <v>1616</v>
      </c>
      <c r="D106" s="223" t="s">
        <v>1759</v>
      </c>
      <c r="E106" s="231">
        <f>VLOOKUP(A106,RN!$A$1:$J$248,5)</f>
        <v>2712250</v>
      </c>
      <c r="F106" s="227">
        <f>VLOOKUP(A106,'body '!$A$3:$F$226,3)</f>
        <v>47</v>
      </c>
      <c r="G106" s="227">
        <f>VLOOKUP(A106,'body '!$A$3:$F$226,4)</f>
        <v>75</v>
      </c>
      <c r="H106" s="227">
        <f>VLOOKUP(A106,'body '!$A$3:$F$226,5)</f>
        <v>16</v>
      </c>
      <c r="I106" s="232">
        <f>VLOOKUP(A106,'body '!$A$3:$F$226,6)</f>
        <v>31.5</v>
      </c>
      <c r="J106" s="241">
        <f t="shared" si="2"/>
        <v>322844421.38</v>
      </c>
    </row>
    <row r="107" spans="1:10" ht="36">
      <c r="A107" s="190">
        <v>220</v>
      </c>
      <c r="B107" s="191" t="s">
        <v>169</v>
      </c>
      <c r="C107" s="192" t="s">
        <v>1890</v>
      </c>
      <c r="D107" s="223" t="s">
        <v>842</v>
      </c>
      <c r="E107" s="231">
        <f>VLOOKUP(A107,RN!$A$1:$J$248,5)</f>
        <v>9547806</v>
      </c>
      <c r="F107" s="227">
        <f>VLOOKUP(A107,'body '!$A$3:$F$226,3)</f>
        <v>91</v>
      </c>
      <c r="G107" s="227">
        <f>VLOOKUP(A107,'body '!$A$3:$F$226,4)</f>
        <v>94</v>
      </c>
      <c r="H107" s="227" t="str">
        <f>VLOOKUP(A107,'body '!$A$3:$F$226,5)</f>
        <v>x</v>
      </c>
      <c r="I107" s="232">
        <f>VLOOKUP(A107,'body '!$A$3:$F$226,6)</f>
        <v>92.5</v>
      </c>
      <c r="J107" s="239">
        <f>E107</f>
        <v>9547806</v>
      </c>
    </row>
    <row r="108" spans="1:10" ht="36">
      <c r="A108" s="190">
        <v>13</v>
      </c>
      <c r="B108" s="191" t="s">
        <v>169</v>
      </c>
      <c r="C108" s="192" t="s">
        <v>205</v>
      </c>
      <c r="D108" s="223" t="s">
        <v>1291</v>
      </c>
      <c r="E108" s="231">
        <f>VLOOKUP(A108,RN!$A$1:$J$248,5)</f>
        <v>4445000</v>
      </c>
      <c r="F108" s="227">
        <f>VLOOKUP(A108,'body '!$A$3:$F$226,3)</f>
        <v>94</v>
      </c>
      <c r="G108" s="227">
        <f>VLOOKUP(A108,'body '!$A$3:$F$226,4)</f>
        <v>88</v>
      </c>
      <c r="H108" s="227" t="str">
        <f>VLOOKUP(A108,'body '!$A$3:$F$226,5)</f>
        <v>x</v>
      </c>
      <c r="I108" s="232">
        <f>VLOOKUP(A108,'body '!$A$3:$F$226,6)</f>
        <v>91</v>
      </c>
      <c r="J108" s="239">
        <f aca="true" t="shared" si="3" ref="J108:J139">J107+E108</f>
        <v>13992806</v>
      </c>
    </row>
    <row r="109" spans="1:10" ht="36">
      <c r="A109" s="190">
        <v>4</v>
      </c>
      <c r="B109" s="191" t="s">
        <v>169</v>
      </c>
      <c r="C109" s="192" t="s">
        <v>170</v>
      </c>
      <c r="D109" s="223" t="s">
        <v>1264</v>
      </c>
      <c r="E109" s="231">
        <f>VLOOKUP(A109,RN!$A$1:$J$248,5)</f>
        <v>2327260</v>
      </c>
      <c r="F109" s="227">
        <f>VLOOKUP(A109,'body '!$A$3:$F$226,3)</f>
        <v>92</v>
      </c>
      <c r="G109" s="227">
        <f>VLOOKUP(A109,'body '!$A$3:$F$226,4)</f>
        <v>87</v>
      </c>
      <c r="H109" s="227" t="str">
        <f>VLOOKUP(A109,'body '!$A$3:$F$226,5)</f>
        <v>x</v>
      </c>
      <c r="I109" s="232">
        <f>VLOOKUP(A109,'body '!$A$3:$F$226,6)</f>
        <v>89.5</v>
      </c>
      <c r="J109" s="239">
        <f t="shared" si="3"/>
        <v>16320066</v>
      </c>
    </row>
    <row r="110" spans="1:10" ht="48">
      <c r="A110" s="190">
        <v>63</v>
      </c>
      <c r="B110" s="191" t="s">
        <v>169</v>
      </c>
      <c r="C110" s="192" t="s">
        <v>1407</v>
      </c>
      <c r="D110" s="223" t="s">
        <v>136</v>
      </c>
      <c r="E110" s="231">
        <f>VLOOKUP(A110,RN!$A$1:$J$248,5)</f>
        <v>838722</v>
      </c>
      <c r="F110" s="227">
        <f>VLOOKUP(A110,'body '!$A$3:$F$226,3)</f>
        <v>85</v>
      </c>
      <c r="G110" s="227">
        <f>VLOOKUP(A110,'body '!$A$3:$F$226,4)</f>
        <v>94</v>
      </c>
      <c r="H110" s="227" t="str">
        <f>VLOOKUP(A110,'body '!$A$3:$F$226,5)</f>
        <v>x</v>
      </c>
      <c r="I110" s="232">
        <f>VLOOKUP(A110,'body '!$A$3:$F$226,6)</f>
        <v>89.5</v>
      </c>
      <c r="J110" s="239">
        <f t="shared" si="3"/>
        <v>17158788</v>
      </c>
    </row>
    <row r="111" spans="1:10" ht="36">
      <c r="A111" s="190">
        <v>166</v>
      </c>
      <c r="B111" s="191" t="s">
        <v>169</v>
      </c>
      <c r="C111" s="192" t="s">
        <v>1723</v>
      </c>
      <c r="D111" s="223" t="s">
        <v>2034</v>
      </c>
      <c r="E111" s="231">
        <f>VLOOKUP(A111,RN!$A$1:$J$248,5)</f>
        <v>1451000</v>
      </c>
      <c r="F111" s="227">
        <f>VLOOKUP(A111,'body '!$A$3:$F$226,3)</f>
        <v>96</v>
      </c>
      <c r="G111" s="227">
        <f>VLOOKUP(A111,'body '!$A$3:$F$226,4)</f>
        <v>81</v>
      </c>
      <c r="H111" s="227" t="str">
        <f>VLOOKUP(A111,'body '!$A$3:$F$226,5)</f>
        <v>x</v>
      </c>
      <c r="I111" s="232">
        <f>VLOOKUP(A111,'body '!$A$3:$F$226,6)</f>
        <v>88.5</v>
      </c>
      <c r="J111" s="239">
        <f t="shared" si="3"/>
        <v>18609788</v>
      </c>
    </row>
    <row r="112" spans="1:10" ht="36">
      <c r="A112" s="190">
        <v>130</v>
      </c>
      <c r="B112" s="191" t="s">
        <v>169</v>
      </c>
      <c r="C112" s="192" t="s">
        <v>1598</v>
      </c>
      <c r="D112" s="223" t="s">
        <v>1742</v>
      </c>
      <c r="E112" s="231">
        <f>VLOOKUP(A112,RN!$A$1:$J$248,5)</f>
        <v>6849900</v>
      </c>
      <c r="F112" s="227">
        <f>VLOOKUP(A112,'body '!$A$3:$F$226,3)</f>
        <v>85</v>
      </c>
      <c r="G112" s="227">
        <f>VLOOKUP(A112,'body '!$A$3:$F$226,4)</f>
        <v>90</v>
      </c>
      <c r="H112" s="227" t="str">
        <f>VLOOKUP(A112,'body '!$A$3:$F$226,5)</f>
        <v>x</v>
      </c>
      <c r="I112" s="232">
        <f>VLOOKUP(A112,'body '!$A$3:$F$226,6)</f>
        <v>87.5</v>
      </c>
      <c r="J112" s="239">
        <f t="shared" si="3"/>
        <v>25459688</v>
      </c>
    </row>
    <row r="113" spans="1:10" ht="24">
      <c r="A113" s="190">
        <v>28</v>
      </c>
      <c r="B113" s="191" t="s">
        <v>169</v>
      </c>
      <c r="C113" s="192" t="s">
        <v>265</v>
      </c>
      <c r="D113" s="223" t="s">
        <v>30</v>
      </c>
      <c r="E113" s="231">
        <f>VLOOKUP(A113,RN!$A$1:$J$248,5)</f>
        <v>5972520</v>
      </c>
      <c r="F113" s="227">
        <f>VLOOKUP(A113,'body '!$A$3:$F$226,3)</f>
        <v>90</v>
      </c>
      <c r="G113" s="227">
        <f>VLOOKUP(A113,'body '!$A$3:$F$226,4)</f>
        <v>83</v>
      </c>
      <c r="H113" s="227" t="str">
        <f>VLOOKUP(A113,'body '!$A$3:$F$226,5)</f>
        <v>x</v>
      </c>
      <c r="I113" s="232">
        <f>VLOOKUP(A113,'body '!$A$3:$F$226,6)</f>
        <v>86.5</v>
      </c>
      <c r="J113" s="239">
        <f t="shared" si="3"/>
        <v>31432208</v>
      </c>
    </row>
    <row r="114" spans="1:10" ht="36">
      <c r="A114" s="190">
        <v>62</v>
      </c>
      <c r="B114" s="191" t="s">
        <v>169</v>
      </c>
      <c r="C114" s="192" t="s">
        <v>1403</v>
      </c>
      <c r="D114" s="223" t="s">
        <v>133</v>
      </c>
      <c r="E114" s="231">
        <f>VLOOKUP(A114,RN!$A$1:$J$248,5)</f>
        <v>6386750</v>
      </c>
      <c r="F114" s="227">
        <f>VLOOKUP(A114,'body '!$A$3:$F$226,3)</f>
        <v>76</v>
      </c>
      <c r="G114" s="227">
        <f>VLOOKUP(A114,'body '!$A$3:$F$226,4)</f>
        <v>97</v>
      </c>
      <c r="H114" s="227">
        <f>VLOOKUP(A114,'body '!$A$3:$F$226,5)</f>
        <v>57</v>
      </c>
      <c r="I114" s="232">
        <f>VLOOKUP(A114,'body '!$A$3:$F$226,6)</f>
        <v>86.5</v>
      </c>
      <c r="J114" s="239">
        <f t="shared" si="3"/>
        <v>37818958</v>
      </c>
    </row>
    <row r="115" spans="1:10" ht="36">
      <c r="A115" s="190">
        <v>169</v>
      </c>
      <c r="B115" s="191" t="s">
        <v>169</v>
      </c>
      <c r="C115" s="192" t="s">
        <v>1732</v>
      </c>
      <c r="D115" s="223" t="s">
        <v>2042</v>
      </c>
      <c r="E115" s="231">
        <f>VLOOKUP(A115,RN!$A$1:$J$248,5)</f>
        <v>1523100</v>
      </c>
      <c r="F115" s="227">
        <f>VLOOKUP(A115,'body '!$A$3:$F$226,3)</f>
        <v>93</v>
      </c>
      <c r="G115" s="227">
        <f>VLOOKUP(A115,'body '!$A$3:$F$226,4)</f>
        <v>80</v>
      </c>
      <c r="H115" s="227" t="str">
        <f>VLOOKUP(A115,'body '!$A$3:$F$226,5)</f>
        <v>x</v>
      </c>
      <c r="I115" s="232">
        <f>VLOOKUP(A115,'body '!$A$3:$F$226,6)</f>
        <v>86.5</v>
      </c>
      <c r="J115" s="239">
        <f t="shared" si="3"/>
        <v>39342058</v>
      </c>
    </row>
    <row r="116" spans="1:10" ht="48">
      <c r="A116" s="190">
        <v>165</v>
      </c>
      <c r="B116" s="191" t="s">
        <v>169</v>
      </c>
      <c r="C116" s="192" t="s">
        <v>1719</v>
      </c>
      <c r="D116" s="223" t="s">
        <v>2031</v>
      </c>
      <c r="E116" s="231">
        <f>VLOOKUP(A116,RN!$A$1:$J$248,5)</f>
        <v>5100000</v>
      </c>
      <c r="F116" s="227">
        <f>VLOOKUP(A116,'body '!$A$3:$F$226,3)</f>
        <v>93</v>
      </c>
      <c r="G116" s="227">
        <f>VLOOKUP(A116,'body '!$A$3:$F$226,4)</f>
        <v>78</v>
      </c>
      <c r="H116" s="227" t="str">
        <f>VLOOKUP(A116,'body '!$A$3:$F$226,5)</f>
        <v>x</v>
      </c>
      <c r="I116" s="232">
        <f>VLOOKUP(A116,'body '!$A$3:$F$226,6)</f>
        <v>85.5</v>
      </c>
      <c r="J116" s="239">
        <f t="shared" si="3"/>
        <v>44442058</v>
      </c>
    </row>
    <row r="117" spans="1:10" ht="36">
      <c r="A117" s="190">
        <v>128</v>
      </c>
      <c r="B117" s="191" t="s">
        <v>169</v>
      </c>
      <c r="C117" s="192" t="s">
        <v>1596</v>
      </c>
      <c r="D117" s="223" t="s">
        <v>1737</v>
      </c>
      <c r="E117" s="231">
        <f>VLOOKUP(A117,RN!$A$1:$J$248,5)</f>
        <v>9976600</v>
      </c>
      <c r="F117" s="227">
        <f>VLOOKUP(A117,'body '!$A$3:$F$226,3)</f>
        <v>75</v>
      </c>
      <c r="G117" s="227">
        <f>VLOOKUP(A117,'body '!$A$3:$F$226,4)</f>
        <v>93</v>
      </c>
      <c r="H117" s="227" t="str">
        <f>VLOOKUP(A117,'body '!$A$3:$F$226,5)</f>
        <v>x</v>
      </c>
      <c r="I117" s="232">
        <f>VLOOKUP(A117,'body '!$A$3:$F$226,6)</f>
        <v>84</v>
      </c>
      <c r="J117" s="239">
        <f t="shared" si="3"/>
        <v>54418658</v>
      </c>
    </row>
    <row r="118" spans="1:10" ht="36">
      <c r="A118" s="190">
        <v>132</v>
      </c>
      <c r="B118" s="191" t="s">
        <v>169</v>
      </c>
      <c r="C118" s="192" t="s">
        <v>1606</v>
      </c>
      <c r="D118" s="223" t="s">
        <v>1749</v>
      </c>
      <c r="E118" s="231">
        <f>VLOOKUP(A118,RN!$A$1:$J$248,5)</f>
        <v>7779060</v>
      </c>
      <c r="F118" s="227">
        <f>VLOOKUP(A118,'body '!$A$3:$F$226,3)</f>
        <v>89</v>
      </c>
      <c r="G118" s="227">
        <f>VLOOKUP(A118,'body '!$A$3:$F$226,4)</f>
        <v>78</v>
      </c>
      <c r="H118" s="227" t="str">
        <f>VLOOKUP(A118,'body '!$A$3:$F$226,5)</f>
        <v>x</v>
      </c>
      <c r="I118" s="232">
        <f>VLOOKUP(A118,'body '!$A$3:$F$226,6)</f>
        <v>83.5</v>
      </c>
      <c r="J118" s="239">
        <f t="shared" si="3"/>
        <v>62197718</v>
      </c>
    </row>
    <row r="119" spans="1:10" ht="36">
      <c r="A119" s="190">
        <v>168</v>
      </c>
      <c r="B119" s="191" t="s">
        <v>169</v>
      </c>
      <c r="C119" s="192" t="s">
        <v>1728</v>
      </c>
      <c r="D119" s="223" t="s">
        <v>2039</v>
      </c>
      <c r="E119" s="231">
        <f>VLOOKUP(A119,RN!$A$1:$J$248,5)</f>
        <v>4979398.9</v>
      </c>
      <c r="F119" s="227">
        <f>VLOOKUP(A119,'body '!$A$3:$F$226,3)</f>
        <v>93</v>
      </c>
      <c r="G119" s="227">
        <f>VLOOKUP(A119,'body '!$A$3:$F$226,4)</f>
        <v>74</v>
      </c>
      <c r="H119" s="227" t="str">
        <f>VLOOKUP(A119,'body '!$A$3:$F$226,5)</f>
        <v>x</v>
      </c>
      <c r="I119" s="232">
        <f>VLOOKUP(A119,'body '!$A$3:$F$226,6)</f>
        <v>83.5</v>
      </c>
      <c r="J119" s="239">
        <f t="shared" si="3"/>
        <v>67177116.9</v>
      </c>
    </row>
    <row r="120" spans="1:10" ht="60">
      <c r="A120" s="190">
        <v>156</v>
      </c>
      <c r="B120" s="191" t="s">
        <v>169</v>
      </c>
      <c r="C120" s="192" t="s">
        <v>652</v>
      </c>
      <c r="D120" s="223" t="s">
        <v>1823</v>
      </c>
      <c r="E120" s="231">
        <f>VLOOKUP(A120,RN!$A$1:$J$248,5)</f>
        <v>8819060</v>
      </c>
      <c r="F120" s="227">
        <f>VLOOKUP(A120,'body '!$A$3:$F$226,3)</f>
        <v>74</v>
      </c>
      <c r="G120" s="227">
        <f>VLOOKUP(A120,'body '!$A$3:$F$226,4)</f>
        <v>92</v>
      </c>
      <c r="H120" s="227" t="str">
        <f>VLOOKUP(A120,'body '!$A$3:$F$226,5)</f>
        <v>x</v>
      </c>
      <c r="I120" s="232">
        <f>VLOOKUP(A120,'body '!$A$3:$F$226,6)</f>
        <v>83</v>
      </c>
      <c r="J120" s="239">
        <f t="shared" si="3"/>
        <v>75996176.9</v>
      </c>
    </row>
    <row r="121" spans="1:10" ht="24">
      <c r="A121" s="190">
        <v>202</v>
      </c>
      <c r="B121" s="191" t="s">
        <v>169</v>
      </c>
      <c r="C121" s="192" t="s">
        <v>1852</v>
      </c>
      <c r="D121" s="223" t="s">
        <v>794</v>
      </c>
      <c r="E121" s="231">
        <f>VLOOKUP(A121,RN!$A$1:$J$248,5)</f>
        <v>7708260</v>
      </c>
      <c r="F121" s="227">
        <f>VLOOKUP(A121,'body '!$A$3:$F$226,3)</f>
        <v>80</v>
      </c>
      <c r="G121" s="227">
        <f>VLOOKUP(A121,'body '!$A$3:$F$226,4)</f>
        <v>64</v>
      </c>
      <c r="H121" s="227">
        <f>VLOOKUP(A121,'body '!$A$3:$F$226,5)</f>
        <v>86</v>
      </c>
      <c r="I121" s="232">
        <f>VLOOKUP(A121,'body '!$A$3:$F$226,6)</f>
        <v>83</v>
      </c>
      <c r="J121" s="239">
        <f t="shared" si="3"/>
        <v>83704436.9</v>
      </c>
    </row>
    <row r="122" spans="1:10" ht="48">
      <c r="A122" s="190">
        <v>5</v>
      </c>
      <c r="B122" s="191" t="s">
        <v>169</v>
      </c>
      <c r="C122" s="192" t="s">
        <v>174</v>
      </c>
      <c r="D122" s="223" t="s">
        <v>1267</v>
      </c>
      <c r="E122" s="231">
        <f>VLOOKUP(A122,RN!$A$1:$J$248,5)</f>
        <v>4602112</v>
      </c>
      <c r="F122" s="227">
        <f>VLOOKUP(A122,'body '!$A$3:$F$226,3)</f>
        <v>49</v>
      </c>
      <c r="G122" s="227">
        <f>VLOOKUP(A122,'body '!$A$3:$F$226,4)</f>
        <v>92</v>
      </c>
      <c r="H122" s="227">
        <f>VLOOKUP(A122,'body '!$A$3:$F$226,5)</f>
        <v>73</v>
      </c>
      <c r="I122" s="232">
        <f>VLOOKUP(A122,'body '!$A$3:$F$226,6)</f>
        <v>82.5</v>
      </c>
      <c r="J122" s="239">
        <f t="shared" si="3"/>
        <v>88306548.9</v>
      </c>
    </row>
    <row r="123" spans="1:10" ht="36">
      <c r="A123" s="190">
        <v>96</v>
      </c>
      <c r="B123" s="191" t="s">
        <v>169</v>
      </c>
      <c r="C123" s="204" t="s">
        <v>527</v>
      </c>
      <c r="D123" s="223" t="s">
        <v>413</v>
      </c>
      <c r="E123" s="231">
        <f>VLOOKUP(A123,RN!$A$1:$J$248,5)</f>
        <v>9320000</v>
      </c>
      <c r="F123" s="227">
        <f>VLOOKUP(A123,'body '!$A$3:$F$226,3)</f>
        <v>86</v>
      </c>
      <c r="G123" s="227">
        <f>VLOOKUP(A123,'body '!$A$3:$F$226,4)</f>
        <v>79</v>
      </c>
      <c r="H123" s="227" t="str">
        <f>VLOOKUP(A123,'body '!$A$3:$F$226,5)</f>
        <v>x</v>
      </c>
      <c r="I123" s="232">
        <f>VLOOKUP(A123,'body '!$A$3:$F$226,6)</f>
        <v>82.5</v>
      </c>
      <c r="J123" s="239">
        <f t="shared" si="3"/>
        <v>97626548.9</v>
      </c>
    </row>
    <row r="124" spans="1:10" ht="24">
      <c r="A124" s="190">
        <v>123</v>
      </c>
      <c r="B124" s="191" t="s">
        <v>169</v>
      </c>
      <c r="C124" s="192" t="s">
        <v>1576</v>
      </c>
      <c r="D124" s="223" t="s">
        <v>1651</v>
      </c>
      <c r="E124" s="231">
        <f>VLOOKUP(A124,RN!$A$1:$J$248,5)</f>
        <v>1604698</v>
      </c>
      <c r="F124" s="227">
        <f>VLOOKUP(A124,'body '!$A$3:$F$226,3)</f>
        <v>82</v>
      </c>
      <c r="G124" s="227">
        <f>VLOOKUP(A124,'body '!$A$3:$F$226,4)</f>
        <v>83</v>
      </c>
      <c r="H124" s="227" t="str">
        <f>VLOOKUP(A124,'body '!$A$3:$F$226,5)</f>
        <v>x</v>
      </c>
      <c r="I124" s="232">
        <f>VLOOKUP(A124,'body '!$A$3:$F$226,6)</f>
        <v>82.5</v>
      </c>
      <c r="J124" s="239">
        <f t="shared" si="3"/>
        <v>99231246.9</v>
      </c>
    </row>
    <row r="125" spans="1:10" ht="36">
      <c r="A125" s="190">
        <v>162</v>
      </c>
      <c r="B125" s="191" t="s">
        <v>169</v>
      </c>
      <c r="C125" s="192" t="s">
        <v>1711</v>
      </c>
      <c r="D125" s="223" t="s">
        <v>583</v>
      </c>
      <c r="E125" s="231">
        <f>VLOOKUP(A125,RN!$A$1:$J$248,5)</f>
        <v>4725560</v>
      </c>
      <c r="F125" s="227">
        <f>VLOOKUP(A125,'body '!$A$3:$F$226,3)</f>
        <v>80</v>
      </c>
      <c r="G125" s="227">
        <f>VLOOKUP(A125,'body '!$A$3:$F$226,4)</f>
        <v>84</v>
      </c>
      <c r="H125" s="227" t="str">
        <f>VLOOKUP(A125,'body '!$A$3:$F$226,5)</f>
        <v>x</v>
      </c>
      <c r="I125" s="232">
        <f>VLOOKUP(A125,'body '!$A$3:$F$226,6)</f>
        <v>82</v>
      </c>
      <c r="J125" s="239">
        <f t="shared" si="3"/>
        <v>103956806.9</v>
      </c>
    </row>
    <row r="126" spans="1:10" ht="36">
      <c r="A126" s="190">
        <v>78</v>
      </c>
      <c r="B126" s="191" t="s">
        <v>169</v>
      </c>
      <c r="C126" s="192" t="s">
        <v>467</v>
      </c>
      <c r="D126" s="223" t="s">
        <v>1445</v>
      </c>
      <c r="E126" s="231">
        <f>VLOOKUP(A126,RN!$A$1:$J$248,5)</f>
        <v>8699000</v>
      </c>
      <c r="F126" s="227">
        <f>VLOOKUP(A126,'body '!$A$3:$F$226,3)</f>
        <v>78</v>
      </c>
      <c r="G126" s="227">
        <f>VLOOKUP(A126,'body '!$A$3:$F$226,4)</f>
        <v>85</v>
      </c>
      <c r="H126" s="227" t="str">
        <f>VLOOKUP(A126,'body '!$A$3:$F$226,5)</f>
        <v>x</v>
      </c>
      <c r="I126" s="232">
        <f>VLOOKUP(A126,'body '!$A$3:$F$226,6)</f>
        <v>81.5</v>
      </c>
      <c r="J126" s="239">
        <f t="shared" si="3"/>
        <v>112655806.9</v>
      </c>
    </row>
    <row r="127" spans="1:10" ht="36">
      <c r="A127" s="190" t="s">
        <v>952</v>
      </c>
      <c r="B127" s="201" t="s">
        <v>169</v>
      </c>
      <c r="C127" s="204" t="s">
        <v>1349</v>
      </c>
      <c r="D127" s="223" t="s">
        <v>84</v>
      </c>
      <c r="E127" s="231">
        <v>8354800</v>
      </c>
      <c r="F127" s="227">
        <v>73</v>
      </c>
      <c r="G127" s="227">
        <v>89</v>
      </c>
      <c r="H127" s="227" t="s">
        <v>1017</v>
      </c>
      <c r="I127" s="232">
        <v>81</v>
      </c>
      <c r="J127" s="239">
        <f t="shared" si="3"/>
        <v>121010606.9</v>
      </c>
    </row>
    <row r="128" spans="1:10" ht="96">
      <c r="A128" s="190">
        <v>42</v>
      </c>
      <c r="B128" s="191" t="s">
        <v>169</v>
      </c>
      <c r="C128" s="192" t="s">
        <v>1336</v>
      </c>
      <c r="D128" s="223" t="s">
        <v>73</v>
      </c>
      <c r="E128" s="231">
        <f>VLOOKUP(A128,RN!$A$1:$J$248,5)</f>
        <v>10000000</v>
      </c>
      <c r="F128" s="227">
        <f>VLOOKUP(A128,'body '!$A$3:$F$226,3)</f>
        <v>79</v>
      </c>
      <c r="G128" s="227">
        <f>VLOOKUP(A128,'body '!$A$3:$F$226,4)</f>
        <v>83</v>
      </c>
      <c r="H128" s="227" t="str">
        <f>VLOOKUP(A128,'body '!$A$3:$F$226,5)</f>
        <v>x</v>
      </c>
      <c r="I128" s="232">
        <f>VLOOKUP(A128,'body '!$A$3:$F$226,6)</f>
        <v>81</v>
      </c>
      <c r="J128" s="239">
        <f t="shared" si="3"/>
        <v>131010606.9</v>
      </c>
    </row>
    <row r="129" spans="1:10" ht="36">
      <c r="A129" s="190">
        <v>125</v>
      </c>
      <c r="B129" s="191" t="s">
        <v>169</v>
      </c>
      <c r="C129" s="192" t="s">
        <v>1584</v>
      </c>
      <c r="D129" s="223" t="s">
        <v>1657</v>
      </c>
      <c r="E129" s="231">
        <f>VLOOKUP(A129,RN!$A$1:$J$248,5)</f>
        <v>2051200</v>
      </c>
      <c r="F129" s="227">
        <f>VLOOKUP(A129,'body '!$A$3:$F$226,3)</f>
        <v>91</v>
      </c>
      <c r="G129" s="227">
        <f>VLOOKUP(A129,'body '!$A$3:$F$226,4)</f>
        <v>70</v>
      </c>
      <c r="H129" s="227">
        <f>VLOOKUP(A129,'body '!$A$3:$F$226,5)</f>
        <v>53</v>
      </c>
      <c r="I129" s="232">
        <f>VLOOKUP(A129,'body '!$A$3:$F$226,6)</f>
        <v>80.5</v>
      </c>
      <c r="J129" s="239">
        <f t="shared" si="3"/>
        <v>133061806.9</v>
      </c>
    </row>
    <row r="130" spans="1:10" ht="36">
      <c r="A130" s="190">
        <v>153</v>
      </c>
      <c r="B130" s="191" t="s">
        <v>169</v>
      </c>
      <c r="C130" s="192" t="s">
        <v>641</v>
      </c>
      <c r="D130" s="223" t="s">
        <v>1814</v>
      </c>
      <c r="E130" s="231">
        <f>VLOOKUP(A130,RN!$A$1:$J$248,5)</f>
        <v>3358728</v>
      </c>
      <c r="F130" s="227">
        <f>VLOOKUP(A130,'body '!$A$3:$F$226,3)</f>
        <v>77</v>
      </c>
      <c r="G130" s="227">
        <f>VLOOKUP(A130,'body '!$A$3:$F$226,4)</f>
        <v>84</v>
      </c>
      <c r="H130" s="227" t="str">
        <f>VLOOKUP(A130,'body '!$A$3:$F$226,5)</f>
        <v>x</v>
      </c>
      <c r="I130" s="232">
        <f>VLOOKUP(A130,'body '!$A$3:$F$226,6)</f>
        <v>80.5</v>
      </c>
      <c r="J130" s="239">
        <f t="shared" si="3"/>
        <v>136420534.9</v>
      </c>
    </row>
    <row r="131" spans="1:10" ht="36">
      <c r="A131" s="190">
        <v>221</v>
      </c>
      <c r="B131" s="191" t="s">
        <v>169</v>
      </c>
      <c r="C131" s="192" t="s">
        <v>1891</v>
      </c>
      <c r="D131" s="223" t="s">
        <v>842</v>
      </c>
      <c r="E131" s="231">
        <f>VLOOKUP(A131,RN!$A$1:$J$248,5)</f>
        <v>9840705.2</v>
      </c>
      <c r="F131" s="227">
        <f>VLOOKUP(A131,'body '!$A$3:$F$226,3)</f>
        <v>74</v>
      </c>
      <c r="G131" s="227">
        <f>VLOOKUP(A131,'body '!$A$3:$F$226,4)</f>
        <v>84</v>
      </c>
      <c r="H131" s="227" t="str">
        <f>VLOOKUP(A131,'body '!$A$3:$F$226,5)</f>
        <v>x</v>
      </c>
      <c r="I131" s="232">
        <f>VLOOKUP(A131,'body '!$A$3:$F$226,6)</f>
        <v>79</v>
      </c>
      <c r="J131" s="239">
        <f t="shared" si="3"/>
        <v>146261240.1</v>
      </c>
    </row>
    <row r="132" spans="1:10" ht="36">
      <c r="A132" s="190">
        <v>232</v>
      </c>
      <c r="B132" s="191" t="s">
        <v>169</v>
      </c>
      <c r="C132" s="192" t="s">
        <v>1915</v>
      </c>
      <c r="D132" s="223" t="s">
        <v>874</v>
      </c>
      <c r="E132" s="231">
        <f>VLOOKUP(A132,RN!$A$1:$J$248,5)</f>
        <v>8442134.4</v>
      </c>
      <c r="F132" s="227">
        <f>VLOOKUP(A132,'body '!$A$3:$F$226,3)</f>
        <v>67</v>
      </c>
      <c r="G132" s="227">
        <f>VLOOKUP(A132,'body '!$A$3:$F$226,4)</f>
        <v>91</v>
      </c>
      <c r="H132" s="227">
        <f>VLOOKUP(A132,'body '!$A$3:$F$226,5)</f>
        <v>57</v>
      </c>
      <c r="I132" s="232">
        <f>VLOOKUP(A132,'body '!$A$3:$F$226,6)</f>
        <v>79</v>
      </c>
      <c r="J132" s="239">
        <f t="shared" si="3"/>
        <v>154703374.5</v>
      </c>
    </row>
    <row r="133" spans="1:10" ht="48">
      <c r="A133" s="190">
        <v>113</v>
      </c>
      <c r="B133" s="191" t="s">
        <v>169</v>
      </c>
      <c r="C133" s="192" t="s">
        <v>1550</v>
      </c>
      <c r="D133" s="223" t="s">
        <v>1621</v>
      </c>
      <c r="E133" s="231">
        <f>VLOOKUP(A133,RN!$A$1:$J$248,5)</f>
        <v>1753999</v>
      </c>
      <c r="F133" s="227">
        <f>VLOOKUP(A133,'body '!$A$3:$F$226,3)</f>
        <v>78</v>
      </c>
      <c r="G133" s="227">
        <f>VLOOKUP(A133,'body '!$A$3:$F$226,4)</f>
        <v>78</v>
      </c>
      <c r="H133" s="227" t="str">
        <f>VLOOKUP(A133,'body '!$A$3:$F$226,5)</f>
        <v>x</v>
      </c>
      <c r="I133" s="232">
        <f>VLOOKUP(A133,'body '!$A$3:$F$226,6)</f>
        <v>78</v>
      </c>
      <c r="J133" s="239">
        <f t="shared" si="3"/>
        <v>156457373.5</v>
      </c>
    </row>
    <row r="134" spans="1:10" ht="36">
      <c r="A134" s="190">
        <v>145</v>
      </c>
      <c r="B134" s="201" t="s">
        <v>169</v>
      </c>
      <c r="C134" s="204" t="s">
        <v>1511</v>
      </c>
      <c r="D134" s="223" t="s">
        <v>1791</v>
      </c>
      <c r="E134" s="231">
        <f>VLOOKUP(A134,RN!$A$1:$J$248,5)</f>
        <v>1035240</v>
      </c>
      <c r="F134" s="227">
        <f>VLOOKUP(A134,'body '!$A$3:$F$226,3)</f>
        <v>70</v>
      </c>
      <c r="G134" s="227">
        <f>VLOOKUP(A134,'body '!$A$3:$F$226,4)</f>
        <v>86</v>
      </c>
      <c r="H134" s="227" t="str">
        <f>VLOOKUP(A134,'body '!$A$3:$F$226,5)</f>
        <v>x</v>
      </c>
      <c r="I134" s="232">
        <f>VLOOKUP(A134,'body '!$A$3:$F$226,6)</f>
        <v>78</v>
      </c>
      <c r="J134" s="239">
        <f t="shared" si="3"/>
        <v>157492613.5</v>
      </c>
    </row>
    <row r="135" spans="1:10" ht="24">
      <c r="A135" s="190">
        <v>136</v>
      </c>
      <c r="B135" s="201" t="s">
        <v>169</v>
      </c>
      <c r="C135" s="192" t="s">
        <v>1487</v>
      </c>
      <c r="D135" s="223" t="s">
        <v>1762</v>
      </c>
      <c r="E135" s="231">
        <f>VLOOKUP(A135,RN!$A$1:$J$248,5)</f>
        <v>1726540</v>
      </c>
      <c r="F135" s="227">
        <f>VLOOKUP(A135,'body '!$A$3:$F$226,3)</f>
        <v>68</v>
      </c>
      <c r="G135" s="227">
        <f>VLOOKUP(A135,'body '!$A$3:$F$226,4)</f>
        <v>86</v>
      </c>
      <c r="H135" s="227" t="str">
        <f>VLOOKUP(A135,'body '!$A$3:$F$226,5)</f>
        <v>x</v>
      </c>
      <c r="I135" s="232">
        <f>VLOOKUP(A135,'body '!$A$3:$F$226,6)</f>
        <v>77</v>
      </c>
      <c r="J135" s="239">
        <f t="shared" si="3"/>
        <v>159219153.5</v>
      </c>
    </row>
    <row r="136" spans="1:10" ht="24">
      <c r="A136" s="190">
        <v>8</v>
      </c>
      <c r="B136" s="191" t="s">
        <v>169</v>
      </c>
      <c r="C136" s="192" t="s">
        <v>186</v>
      </c>
      <c r="D136" s="223" t="s">
        <v>1276</v>
      </c>
      <c r="E136" s="231">
        <f>VLOOKUP(A136,RN!$A$1:$J$248,5)</f>
        <v>2887000</v>
      </c>
      <c r="F136" s="227">
        <f>VLOOKUP(A136,'body '!$A$3:$F$226,3)</f>
        <v>86</v>
      </c>
      <c r="G136" s="227">
        <f>VLOOKUP(A136,'body '!$A$3:$F$226,4)</f>
        <v>67</v>
      </c>
      <c r="H136" s="227" t="str">
        <f>VLOOKUP(A136,'body '!$A$3:$F$226,5)</f>
        <v>x</v>
      </c>
      <c r="I136" s="232">
        <f>VLOOKUP(A136,'body '!$A$3:$F$226,6)</f>
        <v>76.5</v>
      </c>
      <c r="J136" s="239">
        <f t="shared" si="3"/>
        <v>162106153.5</v>
      </c>
    </row>
    <row r="137" spans="1:10" ht="36">
      <c r="A137" s="190">
        <v>108</v>
      </c>
      <c r="B137" s="191" t="s">
        <v>169</v>
      </c>
      <c r="C137" s="192" t="s">
        <v>563</v>
      </c>
      <c r="D137" s="223" t="s">
        <v>1696</v>
      </c>
      <c r="E137" s="231">
        <f>VLOOKUP(A137,RN!$A$1:$J$248,5)</f>
        <v>9237150</v>
      </c>
      <c r="F137" s="227">
        <f>VLOOKUP(A137,'body '!$A$3:$F$226,3)</f>
        <v>79</v>
      </c>
      <c r="G137" s="227">
        <f>VLOOKUP(A137,'body '!$A$3:$F$226,4)</f>
        <v>74</v>
      </c>
      <c r="H137" s="227" t="str">
        <f>VLOOKUP(A137,'body '!$A$3:$F$226,5)</f>
        <v>x</v>
      </c>
      <c r="I137" s="232">
        <f>VLOOKUP(A137,'body '!$A$3:$F$226,6)</f>
        <v>76.5</v>
      </c>
      <c r="J137" s="239">
        <f t="shared" si="3"/>
        <v>171343303.5</v>
      </c>
    </row>
    <row r="138" spans="1:10" ht="60">
      <c r="A138" s="190">
        <v>143</v>
      </c>
      <c r="B138" s="191" t="s">
        <v>169</v>
      </c>
      <c r="C138" s="192" t="s">
        <v>1505</v>
      </c>
      <c r="D138" s="223" t="s">
        <v>1784</v>
      </c>
      <c r="E138" s="231">
        <f>VLOOKUP(A138,RN!$A$1:$J$248,5)</f>
        <v>10562579.6</v>
      </c>
      <c r="F138" s="227">
        <f>VLOOKUP(A138,'body '!$A$3:$F$226,3)</f>
        <v>80</v>
      </c>
      <c r="G138" s="227">
        <f>VLOOKUP(A138,'body '!$A$3:$F$226,4)</f>
        <v>73</v>
      </c>
      <c r="H138" s="227" t="str">
        <f>VLOOKUP(A138,'body '!$A$3:$F$226,5)</f>
        <v>x</v>
      </c>
      <c r="I138" s="232">
        <f>VLOOKUP(A138,'body '!$A$3:$F$226,6)</f>
        <v>76.5</v>
      </c>
      <c r="J138" s="239">
        <f t="shared" si="3"/>
        <v>181905883.1</v>
      </c>
    </row>
    <row r="139" spans="1:10" ht="24">
      <c r="A139" s="190">
        <v>120</v>
      </c>
      <c r="B139" s="191" t="s">
        <v>169</v>
      </c>
      <c r="C139" s="192" t="s">
        <v>1567</v>
      </c>
      <c r="D139" s="223" t="s">
        <v>1640</v>
      </c>
      <c r="E139" s="231">
        <f>VLOOKUP(A139,RN!$A$1:$J$248,5)</f>
        <v>2160000</v>
      </c>
      <c r="F139" s="227">
        <f>VLOOKUP(A139,'body '!$A$3:$F$226,3)</f>
        <v>74</v>
      </c>
      <c r="G139" s="227">
        <f>VLOOKUP(A139,'body '!$A$3:$F$226,4)</f>
        <v>78</v>
      </c>
      <c r="H139" s="227" t="str">
        <f>VLOOKUP(A139,'body '!$A$3:$F$226,5)</f>
        <v>x</v>
      </c>
      <c r="I139" s="232">
        <f>VLOOKUP(A139,'body '!$A$3:$F$226,6)</f>
        <v>76</v>
      </c>
      <c r="J139" s="239">
        <f t="shared" si="3"/>
        <v>184065883.1</v>
      </c>
    </row>
    <row r="140" spans="1:10" ht="36">
      <c r="A140" s="190">
        <v>231</v>
      </c>
      <c r="B140" s="191" t="s">
        <v>169</v>
      </c>
      <c r="C140" s="192" t="s">
        <v>1912</v>
      </c>
      <c r="D140" s="223" t="s">
        <v>871</v>
      </c>
      <c r="E140" s="231">
        <f>VLOOKUP(A140,RN!$A$1:$J$248,5)</f>
        <v>841600</v>
      </c>
      <c r="F140" s="227">
        <f>VLOOKUP(A140,'body '!$A$3:$F$226,3)</f>
        <v>38</v>
      </c>
      <c r="G140" s="227">
        <f>VLOOKUP(A140,'body '!$A$3:$F$226,4)</f>
        <v>78</v>
      </c>
      <c r="H140" s="227">
        <f>VLOOKUP(A140,'body '!$A$3:$F$226,5)</f>
        <v>70</v>
      </c>
      <c r="I140" s="232">
        <f>VLOOKUP(A140,'body '!$A$3:$F$226,6)</f>
        <v>74</v>
      </c>
      <c r="J140" s="239">
        <f aca="true" t="shared" si="4" ref="J140:J165">J139+E140</f>
        <v>184907483.1</v>
      </c>
    </row>
    <row r="141" spans="1:10" ht="48">
      <c r="A141" s="190">
        <v>178</v>
      </c>
      <c r="B141" s="191" t="s">
        <v>169</v>
      </c>
      <c r="C141" s="192" t="s">
        <v>696</v>
      </c>
      <c r="D141" s="223" t="s">
        <v>2068</v>
      </c>
      <c r="E141" s="231">
        <f>VLOOKUP(A141,RN!$A$1:$J$248,5)</f>
        <v>5298200</v>
      </c>
      <c r="F141" s="227">
        <f>VLOOKUP(A141,'body '!$A$3:$F$226,3)</f>
        <v>71</v>
      </c>
      <c r="G141" s="227">
        <f>VLOOKUP(A141,'body '!$A$3:$F$226,4)</f>
        <v>31</v>
      </c>
      <c r="H141" s="227">
        <f>VLOOKUP(A141,'body '!$A$3:$F$226,5)</f>
        <v>76</v>
      </c>
      <c r="I141" s="232">
        <f>VLOOKUP(A141,'body '!$A$3:$F$226,6)</f>
        <v>73.5</v>
      </c>
      <c r="J141" s="239">
        <f t="shared" si="4"/>
        <v>190205683.1</v>
      </c>
    </row>
    <row r="142" spans="1:10" ht="24">
      <c r="A142" s="190">
        <v>179</v>
      </c>
      <c r="B142" s="201" t="s">
        <v>169</v>
      </c>
      <c r="C142" s="192" t="s">
        <v>699</v>
      </c>
      <c r="D142" s="223" t="s">
        <v>2071</v>
      </c>
      <c r="E142" s="231">
        <f>VLOOKUP(A142,RN!$A$1:$J$248,5)</f>
        <v>2223000</v>
      </c>
      <c r="F142" s="227">
        <f>VLOOKUP(A142,'body '!$A$3:$F$226,3)</f>
        <v>57</v>
      </c>
      <c r="G142" s="227">
        <f>VLOOKUP(A142,'body '!$A$3:$F$226,4)</f>
        <v>68</v>
      </c>
      <c r="H142" s="227">
        <f>VLOOKUP(A142,'body '!$A$3:$F$226,5)</f>
        <v>78</v>
      </c>
      <c r="I142" s="232">
        <f>VLOOKUP(A142,'body '!$A$3:$F$226,6)</f>
        <v>73</v>
      </c>
      <c r="J142" s="239">
        <f t="shared" si="4"/>
        <v>192428683.1</v>
      </c>
    </row>
    <row r="143" spans="1:10" ht="48">
      <c r="A143" s="190">
        <v>101</v>
      </c>
      <c r="B143" s="191" t="s">
        <v>169</v>
      </c>
      <c r="C143" s="192" t="s">
        <v>545</v>
      </c>
      <c r="D143" s="223" t="s">
        <v>1684</v>
      </c>
      <c r="E143" s="231">
        <f>VLOOKUP(A143,RN!$A$1:$J$248,5)</f>
        <v>3589008</v>
      </c>
      <c r="F143" s="227">
        <f>VLOOKUP(A143,'body '!$A$3:$F$226,3)</f>
        <v>71</v>
      </c>
      <c r="G143" s="227">
        <f>VLOOKUP(A143,'body '!$A$3:$F$226,4)</f>
        <v>48</v>
      </c>
      <c r="H143" s="227">
        <f>VLOOKUP(A143,'body '!$A$3:$F$226,5)</f>
        <v>73</v>
      </c>
      <c r="I143" s="232">
        <f>VLOOKUP(A143,'body '!$A$3:$F$226,6)</f>
        <v>72</v>
      </c>
      <c r="J143" s="239">
        <f t="shared" si="4"/>
        <v>196017691.1</v>
      </c>
    </row>
    <row r="144" spans="1:10" ht="24">
      <c r="A144" s="190">
        <v>133</v>
      </c>
      <c r="B144" s="191" t="s">
        <v>169</v>
      </c>
      <c r="C144" s="192" t="s">
        <v>1609</v>
      </c>
      <c r="D144" s="223" t="s">
        <v>1752</v>
      </c>
      <c r="E144" s="231">
        <f>VLOOKUP(A144,RN!$A$1:$J$248,5)</f>
        <v>4100620</v>
      </c>
      <c r="F144" s="227">
        <f>VLOOKUP(A144,'body '!$A$3:$F$226,3)</f>
        <v>73</v>
      </c>
      <c r="G144" s="227">
        <f>VLOOKUP(A144,'body '!$A$3:$F$226,4)</f>
        <v>94</v>
      </c>
      <c r="H144" s="227">
        <f>VLOOKUP(A144,'body '!$A$3:$F$226,5)</f>
        <v>71</v>
      </c>
      <c r="I144" s="232">
        <f>VLOOKUP(A144,'body '!$A$3:$F$226,6)</f>
        <v>72</v>
      </c>
      <c r="J144" s="239">
        <f t="shared" si="4"/>
        <v>200118311.1</v>
      </c>
    </row>
    <row r="145" spans="1:10" ht="36">
      <c r="A145" s="190">
        <v>20</v>
      </c>
      <c r="B145" s="191" t="s">
        <v>169</v>
      </c>
      <c r="C145" s="192" t="s">
        <v>234</v>
      </c>
      <c r="D145" s="223" t="s">
        <v>4</v>
      </c>
      <c r="E145" s="231">
        <f>VLOOKUP(A145,RN!$A$1:$J$248,5)</f>
        <v>1091500</v>
      </c>
      <c r="F145" s="227">
        <f>VLOOKUP(A145,'body '!$A$3:$F$226,3)</f>
        <v>71</v>
      </c>
      <c r="G145" s="227">
        <f>VLOOKUP(A145,'body '!$A$3:$F$226,4)</f>
        <v>72</v>
      </c>
      <c r="H145" s="227" t="str">
        <f>VLOOKUP(A145,'body '!$A$3:$F$226,5)</f>
        <v>x</v>
      </c>
      <c r="I145" s="232">
        <f>VLOOKUP(A145,'body '!$A$3:$F$226,6)</f>
        <v>71.5</v>
      </c>
      <c r="J145" s="239">
        <f t="shared" si="4"/>
        <v>201209811.1</v>
      </c>
    </row>
    <row r="146" spans="1:10" ht="36">
      <c r="A146" s="190">
        <v>27</v>
      </c>
      <c r="B146" s="191" t="s">
        <v>169</v>
      </c>
      <c r="C146" s="192" t="s">
        <v>261</v>
      </c>
      <c r="D146" s="223" t="s">
        <v>27</v>
      </c>
      <c r="E146" s="231">
        <f>VLOOKUP(A146,RN!$A$1:$J$248,5)</f>
        <v>6461694</v>
      </c>
      <c r="F146" s="227">
        <f>VLOOKUP(A146,'body '!$A$3:$F$226,3)</f>
        <v>72</v>
      </c>
      <c r="G146" s="227">
        <f>VLOOKUP(A146,'body '!$A$3:$F$226,4)</f>
        <v>71</v>
      </c>
      <c r="H146" s="227" t="str">
        <f>VLOOKUP(A146,'body '!$A$3:$F$226,5)</f>
        <v>x</v>
      </c>
      <c r="I146" s="232">
        <f>VLOOKUP(A146,'body '!$A$3:$F$226,6)</f>
        <v>71.5</v>
      </c>
      <c r="J146" s="239">
        <f t="shared" si="4"/>
        <v>207671505.1</v>
      </c>
    </row>
    <row r="147" spans="1:10" s="200" customFormat="1" ht="36">
      <c r="A147" s="190">
        <v>112</v>
      </c>
      <c r="B147" s="191" t="s">
        <v>169</v>
      </c>
      <c r="C147" s="192" t="s">
        <v>1548</v>
      </c>
      <c r="D147" s="223" t="s">
        <v>1618</v>
      </c>
      <c r="E147" s="231">
        <f>VLOOKUP(A147,RN!$A$1:$J$248,5)</f>
        <v>5634202</v>
      </c>
      <c r="F147" s="227">
        <f>VLOOKUP(A147,'body '!$A$3:$F$226,3)</f>
        <v>67</v>
      </c>
      <c r="G147" s="227">
        <f>VLOOKUP(A147,'body '!$A$3:$F$226,4)</f>
        <v>93</v>
      </c>
      <c r="H147" s="227">
        <f>VLOOKUP(A147,'body '!$A$3:$F$226,5)</f>
        <v>76</v>
      </c>
      <c r="I147" s="232">
        <f>VLOOKUP(A147,'body '!$A$3:$F$226,6)</f>
        <v>71.5</v>
      </c>
      <c r="J147" s="239">
        <f t="shared" si="4"/>
        <v>213305707.1</v>
      </c>
    </row>
    <row r="148" spans="1:10" ht="24">
      <c r="A148" s="195">
        <v>223</v>
      </c>
      <c r="B148" s="196" t="s">
        <v>169</v>
      </c>
      <c r="C148" s="197" t="s">
        <v>1897</v>
      </c>
      <c r="D148" s="226" t="s">
        <v>850</v>
      </c>
      <c r="E148" s="242">
        <f>VLOOKUP(A148,RN!$A$1:$J$248,5)</f>
        <v>8486074.65</v>
      </c>
      <c r="F148" s="243">
        <f>VLOOKUP(A148,'body '!$A$3:$F$226,3)</f>
        <v>73</v>
      </c>
      <c r="G148" s="243">
        <f>VLOOKUP(A148,'body '!$A$3:$F$226,4)</f>
        <v>67</v>
      </c>
      <c r="H148" s="243" t="str">
        <f>VLOOKUP(A148,'body '!$A$3:$F$226,5)</f>
        <v>x</v>
      </c>
      <c r="I148" s="244">
        <f>VLOOKUP(A148,'body '!$A$3:$F$226,6)</f>
        <v>70</v>
      </c>
      <c r="J148" s="240">
        <f t="shared" si="4"/>
        <v>221791781.75</v>
      </c>
    </row>
    <row r="149" spans="1:10" ht="48">
      <c r="A149" s="190">
        <v>164</v>
      </c>
      <c r="B149" s="191" t="s">
        <v>169</v>
      </c>
      <c r="C149" s="192" t="s">
        <v>1717</v>
      </c>
      <c r="D149" s="223" t="s">
        <v>589</v>
      </c>
      <c r="E149" s="231">
        <f>VLOOKUP(A149,RN!$A$1:$J$248,5)</f>
        <v>1182000</v>
      </c>
      <c r="F149" s="227">
        <f>VLOOKUP(A149,'body '!$A$3:$F$226,3)</f>
        <v>67</v>
      </c>
      <c r="G149" s="227">
        <f>VLOOKUP(A149,'body '!$A$3:$F$226,4)</f>
        <v>52</v>
      </c>
      <c r="H149" s="227">
        <f>VLOOKUP(A149,'body '!$A$3:$F$226,5)</f>
        <v>70</v>
      </c>
      <c r="I149" s="232">
        <f>VLOOKUP(A149,'body '!$A$3:$F$226,6)</f>
        <v>68.5</v>
      </c>
      <c r="J149" s="239">
        <f t="shared" si="4"/>
        <v>222973781.75</v>
      </c>
    </row>
    <row r="150" spans="1:10" ht="36">
      <c r="A150" s="190">
        <v>44</v>
      </c>
      <c r="B150" s="191" t="s">
        <v>169</v>
      </c>
      <c r="C150" s="192" t="s">
        <v>1341</v>
      </c>
      <c r="D150" s="223" t="s">
        <v>76</v>
      </c>
      <c r="E150" s="231">
        <f>VLOOKUP(A150,RN!$A$1:$J$248,5)</f>
        <v>1761820</v>
      </c>
      <c r="F150" s="227">
        <f>VLOOKUP(A150,'body '!$A$3:$F$226,3)</f>
        <v>69</v>
      </c>
      <c r="G150" s="227" t="str">
        <f>VLOOKUP(A150,'body '!$A$3:$F$226,4)</f>
        <v>68 N</v>
      </c>
      <c r="H150" s="227">
        <f>VLOOKUP(A150,'body '!$A$3:$F$226,5)</f>
        <v>65</v>
      </c>
      <c r="I150" s="232">
        <f>VLOOKUP(A150,'body '!$A$3:$F$226,6)</f>
        <v>67</v>
      </c>
      <c r="J150" s="239">
        <f t="shared" si="4"/>
        <v>224735601.75</v>
      </c>
    </row>
    <row r="151" spans="1:10" ht="24">
      <c r="A151" s="190">
        <v>104</v>
      </c>
      <c r="B151" s="191" t="s">
        <v>169</v>
      </c>
      <c r="C151" s="192" t="s">
        <v>556</v>
      </c>
      <c r="D151" s="223" t="s">
        <v>1693</v>
      </c>
      <c r="E151" s="231">
        <f>VLOOKUP(A151,RN!$A$1:$J$248,5)</f>
        <v>9825500</v>
      </c>
      <c r="F151" s="227">
        <f>VLOOKUP(A151,'body '!$A$3:$F$226,3)</f>
        <v>91</v>
      </c>
      <c r="G151" s="227">
        <f>VLOOKUP(A151,'body '!$A$3:$F$226,4)</f>
        <v>64</v>
      </c>
      <c r="H151" s="227">
        <f>VLOOKUP(A151,'body '!$A$3:$F$226,5)</f>
        <v>63</v>
      </c>
      <c r="I151" s="232">
        <f>VLOOKUP(A151,'body '!$A$3:$F$226,6)</f>
        <v>63.5</v>
      </c>
      <c r="J151" s="239">
        <f t="shared" si="4"/>
        <v>234561101.75</v>
      </c>
    </row>
    <row r="152" spans="1:10" ht="36">
      <c r="A152" s="190">
        <v>107</v>
      </c>
      <c r="B152" s="191" t="s">
        <v>169</v>
      </c>
      <c r="C152" s="192" t="s">
        <v>562</v>
      </c>
      <c r="D152" s="223" t="s">
        <v>1696</v>
      </c>
      <c r="E152" s="231">
        <f>VLOOKUP(A152,RN!$A$1:$J$248,5)</f>
        <v>9786800</v>
      </c>
      <c r="F152" s="227">
        <f>VLOOKUP(A152,'body '!$A$3:$F$226,3)</f>
        <v>64</v>
      </c>
      <c r="G152" s="227">
        <f>VLOOKUP(A152,'body '!$A$3:$F$226,4)</f>
        <v>93</v>
      </c>
      <c r="H152" s="227">
        <f>VLOOKUP(A152,'body '!$A$3:$F$226,5)</f>
        <v>63</v>
      </c>
      <c r="I152" s="232">
        <f>VLOOKUP(A152,'body '!$A$3:$F$226,6)</f>
        <v>63.5</v>
      </c>
      <c r="J152" s="239">
        <f t="shared" si="4"/>
        <v>244347901.75</v>
      </c>
    </row>
    <row r="153" spans="1:10" ht="48">
      <c r="A153" s="190">
        <v>216</v>
      </c>
      <c r="B153" s="191" t="s">
        <v>169</v>
      </c>
      <c r="C153" s="192" t="s">
        <v>1880</v>
      </c>
      <c r="D153" s="223" t="s">
        <v>831</v>
      </c>
      <c r="E153" s="231">
        <f>VLOOKUP(A153,RN!$A$1:$J$248,5)</f>
        <v>2163300</v>
      </c>
      <c r="F153" s="227">
        <f>VLOOKUP(A153,'body '!$A$3:$F$226,3)</f>
        <v>64</v>
      </c>
      <c r="G153" s="227">
        <f>VLOOKUP(A153,'body '!$A$3:$F$226,4)</f>
        <v>84</v>
      </c>
      <c r="H153" s="227">
        <f>VLOOKUP(A153,'body '!$A$3:$F$226,5)</f>
        <v>63</v>
      </c>
      <c r="I153" s="232">
        <f>VLOOKUP(A153,'body '!$A$3:$F$226,6)</f>
        <v>63.5</v>
      </c>
      <c r="J153" s="239">
        <f t="shared" si="4"/>
        <v>246511201.75</v>
      </c>
    </row>
    <row r="154" spans="1:10" ht="72">
      <c r="A154" s="190">
        <v>60</v>
      </c>
      <c r="B154" s="191" t="s">
        <v>169</v>
      </c>
      <c r="C154" s="192" t="s">
        <v>1395</v>
      </c>
      <c r="D154" s="223" t="s">
        <v>127</v>
      </c>
      <c r="E154" s="231">
        <f>VLOOKUP(A154,RN!$A$1:$J$248,5)</f>
        <v>1733686</v>
      </c>
      <c r="F154" s="227">
        <f>VLOOKUP(A154,'body '!$A$3:$F$226,3)</f>
        <v>65</v>
      </c>
      <c r="G154" s="227" t="str">
        <f>VLOOKUP(A154,'body '!$A$3:$F$226,4)</f>
        <v>75  N</v>
      </c>
      <c r="H154" s="227">
        <f>VLOOKUP(A154,'body '!$A$3:$F$226,5)</f>
        <v>50</v>
      </c>
      <c r="I154" s="232">
        <f>VLOOKUP(A154,'body '!$A$3:$F$226,6)</f>
        <v>62.5</v>
      </c>
      <c r="J154" s="239">
        <f t="shared" si="4"/>
        <v>248244887.75</v>
      </c>
    </row>
    <row r="155" spans="1:10" ht="36">
      <c r="A155" s="190">
        <v>141</v>
      </c>
      <c r="B155" s="191" t="s">
        <v>169</v>
      </c>
      <c r="C155" s="192" t="s">
        <v>1499</v>
      </c>
      <c r="D155" s="223" t="s">
        <v>1778</v>
      </c>
      <c r="E155" s="231">
        <f>VLOOKUP(A155,RN!$A$1:$J$248,5)</f>
        <v>8384297.8</v>
      </c>
      <c r="F155" s="227">
        <f>VLOOKUP(A155,'body '!$A$3:$F$226,3)</f>
        <v>58</v>
      </c>
      <c r="G155" s="227">
        <f>VLOOKUP(A155,'body '!$A$3:$F$226,4)</f>
        <v>86</v>
      </c>
      <c r="H155" s="227">
        <f>VLOOKUP(A155,'body '!$A$3:$F$226,5)</f>
        <v>64</v>
      </c>
      <c r="I155" s="232">
        <f>VLOOKUP(A155,'body '!$A$3:$F$226,6)</f>
        <v>61</v>
      </c>
      <c r="J155" s="239">
        <f t="shared" si="4"/>
        <v>256629185.55</v>
      </c>
    </row>
    <row r="156" spans="1:10" ht="36">
      <c r="A156" s="190">
        <v>29</v>
      </c>
      <c r="B156" s="191" t="s">
        <v>169</v>
      </c>
      <c r="C156" s="192" t="s">
        <v>269</v>
      </c>
      <c r="D156" s="223" t="s">
        <v>33</v>
      </c>
      <c r="E156" s="231">
        <f>VLOOKUP(A156,RN!$A$1:$J$248,5)</f>
        <v>5140166</v>
      </c>
      <c r="F156" s="227">
        <f>VLOOKUP(A156,'body '!$A$3:$F$226,3)</f>
        <v>59</v>
      </c>
      <c r="G156" s="227">
        <f>VLOOKUP(A156,'body '!$A$3:$F$226,4)</f>
        <v>61</v>
      </c>
      <c r="H156" s="227" t="str">
        <f>VLOOKUP(A156,'body '!$A$3:$F$226,5)</f>
        <v>x</v>
      </c>
      <c r="I156" s="232">
        <f>VLOOKUP(A156,'body '!$A$3:$F$226,6)</f>
        <v>60</v>
      </c>
      <c r="J156" s="239">
        <f t="shared" si="4"/>
        <v>261769351.55</v>
      </c>
    </row>
    <row r="157" spans="1:10" ht="36">
      <c r="A157" s="190">
        <v>199</v>
      </c>
      <c r="B157" s="191" t="s">
        <v>169</v>
      </c>
      <c r="C157" s="192" t="s">
        <v>1846</v>
      </c>
      <c r="D157" s="223" t="s">
        <v>785</v>
      </c>
      <c r="E157" s="231">
        <f>VLOOKUP(A157,RN!$A$1:$J$248,5)</f>
        <v>3524900</v>
      </c>
      <c r="F157" s="227">
        <f>VLOOKUP(A157,'body '!$A$3:$F$226,3)</f>
        <v>56</v>
      </c>
      <c r="G157" s="227">
        <f>VLOOKUP(A157,'body '!$A$3:$F$226,4)</f>
        <v>85</v>
      </c>
      <c r="H157" s="227">
        <f>VLOOKUP(A157,'body '!$A$3:$F$226,5)</f>
        <v>64</v>
      </c>
      <c r="I157" s="232">
        <f>VLOOKUP(A157,'body '!$A$3:$F$226,6)</f>
        <v>60</v>
      </c>
      <c r="J157" s="239">
        <f t="shared" si="4"/>
        <v>265294251.55</v>
      </c>
    </row>
    <row r="158" spans="1:10" ht="36">
      <c r="A158" s="190">
        <v>129</v>
      </c>
      <c r="B158" s="191" t="s">
        <v>169</v>
      </c>
      <c r="C158" s="192" t="s">
        <v>1597</v>
      </c>
      <c r="D158" s="223" t="s">
        <v>1737</v>
      </c>
      <c r="E158" s="231">
        <f>VLOOKUP(A158,RN!$A$1:$J$248,5)</f>
        <v>9067750</v>
      </c>
      <c r="F158" s="227">
        <f>VLOOKUP(A158,'body '!$A$3:$F$226,3)</f>
        <v>79</v>
      </c>
      <c r="G158" s="227">
        <f>VLOOKUP(A158,'body '!$A$3:$F$226,4)</f>
        <v>60</v>
      </c>
      <c r="H158" s="227">
        <f>VLOOKUP(A158,'body '!$A$3:$F$226,5)</f>
        <v>58</v>
      </c>
      <c r="I158" s="232">
        <f>VLOOKUP(A158,'body '!$A$3:$F$226,6)</f>
        <v>59</v>
      </c>
      <c r="J158" s="239">
        <f t="shared" si="4"/>
        <v>274362001.55</v>
      </c>
    </row>
    <row r="159" spans="1:10" ht="12">
      <c r="A159" s="190">
        <v>193</v>
      </c>
      <c r="B159" s="191" t="s">
        <v>169</v>
      </c>
      <c r="C159" s="192" t="s">
        <v>735</v>
      </c>
      <c r="D159" s="223" t="s">
        <v>768</v>
      </c>
      <c r="E159" s="231">
        <f>VLOOKUP(A159,RN!$A$1:$J$248,5)</f>
        <v>8952000</v>
      </c>
      <c r="F159" s="227">
        <v>83</v>
      </c>
      <c r="G159" s="227">
        <v>64</v>
      </c>
      <c r="H159" s="227">
        <v>51</v>
      </c>
      <c r="I159" s="232">
        <v>57.5</v>
      </c>
      <c r="J159" s="239">
        <f t="shared" si="4"/>
        <v>283314001.55</v>
      </c>
    </row>
    <row r="160" spans="1:10" ht="60">
      <c r="A160" s="190">
        <v>45</v>
      </c>
      <c r="B160" s="191" t="s">
        <v>169</v>
      </c>
      <c r="C160" s="192" t="s">
        <v>1345</v>
      </c>
      <c r="D160" s="223" t="s">
        <v>81</v>
      </c>
      <c r="E160" s="231">
        <f>VLOOKUP(A160,RN!$A$1:$J$248,5)</f>
        <v>1010264.1</v>
      </c>
      <c r="F160" s="227">
        <f>VLOOKUP(A160,'body '!$A$3:$F$226,3)</f>
        <v>61</v>
      </c>
      <c r="G160" s="227">
        <f>VLOOKUP(A160,'body '!$A$3:$F$226,4)</f>
        <v>79</v>
      </c>
      <c r="H160" s="227">
        <f>VLOOKUP(A160,'body '!$A$3:$F$226,5)</f>
        <v>54</v>
      </c>
      <c r="I160" s="232">
        <f>VLOOKUP(A160,'body '!$A$3:$F$226,6)</f>
        <v>57.5</v>
      </c>
      <c r="J160" s="239">
        <f t="shared" si="4"/>
        <v>284324265.65000004</v>
      </c>
    </row>
    <row r="161" spans="1:10" ht="48">
      <c r="A161" s="190">
        <v>19</v>
      </c>
      <c r="B161" s="191" t="s">
        <v>169</v>
      </c>
      <c r="C161" s="192" t="s">
        <v>230</v>
      </c>
      <c r="D161" s="223" t="s">
        <v>1</v>
      </c>
      <c r="E161" s="231">
        <f>VLOOKUP(A161,RN!$A$1:$J$248,5)</f>
        <v>4129350</v>
      </c>
      <c r="F161" s="227">
        <f>VLOOKUP(A161,'body '!$A$3:$F$226,3)</f>
        <v>64</v>
      </c>
      <c r="G161" s="227">
        <f>VLOOKUP(A161,'body '!$A$3:$F$226,4)</f>
        <v>48</v>
      </c>
      <c r="H161" s="227" t="str">
        <f>VLOOKUP(A161,'body '!$A$3:$F$226,5)</f>
        <v>x</v>
      </c>
      <c r="I161" s="232">
        <f>VLOOKUP(A161,'body '!$A$3:$F$226,6)</f>
        <v>56</v>
      </c>
      <c r="J161" s="239">
        <f t="shared" si="4"/>
        <v>288453615.65000004</v>
      </c>
    </row>
    <row r="162" spans="1:10" ht="36">
      <c r="A162" s="190">
        <v>200</v>
      </c>
      <c r="B162" s="191" t="s">
        <v>169</v>
      </c>
      <c r="C162" s="192" t="s">
        <v>1848</v>
      </c>
      <c r="D162" s="223" t="s">
        <v>788</v>
      </c>
      <c r="E162" s="231">
        <f>VLOOKUP(A162,RN!$A$1:$J$248,5)</f>
        <v>4733400</v>
      </c>
      <c r="F162" s="227">
        <f>VLOOKUP(A162,'body '!$A$3:$F$226,3)</f>
        <v>57</v>
      </c>
      <c r="G162" s="227">
        <f>VLOOKUP(A162,'body '!$A$3:$F$226,4)</f>
        <v>78</v>
      </c>
      <c r="H162" s="227">
        <f>VLOOKUP(A162,'body '!$A$3:$F$226,5)</f>
        <v>55</v>
      </c>
      <c r="I162" s="232">
        <f>VLOOKUP(A162,'body '!$A$3:$F$226,6)</f>
        <v>56</v>
      </c>
      <c r="J162" s="239">
        <f t="shared" si="4"/>
        <v>293187015.65000004</v>
      </c>
    </row>
    <row r="163" spans="1:10" ht="36">
      <c r="A163" s="190">
        <v>14</v>
      </c>
      <c r="B163" s="191" t="s">
        <v>169</v>
      </c>
      <c r="C163" s="192" t="s">
        <v>209</v>
      </c>
      <c r="D163" s="223" t="s">
        <v>1294</v>
      </c>
      <c r="E163" s="231">
        <f>VLOOKUP(A163,RN!$A$1:$J$248,5)</f>
        <v>3728280</v>
      </c>
      <c r="F163" s="227">
        <f>VLOOKUP(A163,'body '!$A$3:$F$226,3)</f>
        <v>90</v>
      </c>
      <c r="G163" s="227">
        <f>VLOOKUP(A163,'body '!$A$3:$F$226,4)</f>
        <v>48</v>
      </c>
      <c r="H163" s="227">
        <f>VLOOKUP(A163,'body '!$A$3:$F$226,5)</f>
        <v>63</v>
      </c>
      <c r="I163" s="232">
        <f>VLOOKUP(A163,'body '!$A$3:$F$226,6)</f>
        <v>55.5</v>
      </c>
      <c r="J163" s="239">
        <f t="shared" si="4"/>
        <v>296915295.65000004</v>
      </c>
    </row>
    <row r="164" spans="1:10" ht="36">
      <c r="A164" s="190" t="s">
        <v>91</v>
      </c>
      <c r="B164" s="191" t="s">
        <v>169</v>
      </c>
      <c r="C164" s="192" t="s">
        <v>1359</v>
      </c>
      <c r="D164" s="223" t="s">
        <v>94</v>
      </c>
      <c r="E164" s="231">
        <v>2285628</v>
      </c>
      <c r="F164" s="227">
        <v>50</v>
      </c>
      <c r="G164" s="227">
        <v>79</v>
      </c>
      <c r="H164" s="227">
        <v>58</v>
      </c>
      <c r="I164" s="232">
        <v>54</v>
      </c>
      <c r="J164" s="239">
        <f t="shared" si="4"/>
        <v>299200923.65000004</v>
      </c>
    </row>
    <row r="165" spans="1:10" ht="24">
      <c r="A165" s="190">
        <v>196</v>
      </c>
      <c r="B165" s="191" t="s">
        <v>169</v>
      </c>
      <c r="C165" s="192" t="s">
        <v>1836</v>
      </c>
      <c r="D165" s="223" t="s">
        <v>2077</v>
      </c>
      <c r="E165" s="231">
        <f>VLOOKUP(A165,RN!$A$1:$J$248,5)</f>
        <v>786000</v>
      </c>
      <c r="F165" s="227">
        <f>VLOOKUP(A165,'body '!$A$3:$F$226,3)</f>
        <v>45</v>
      </c>
      <c r="G165" s="227">
        <f>VLOOKUP(A165,'body '!$A$3:$F$226,4)</f>
        <v>96</v>
      </c>
      <c r="H165" s="227">
        <f>VLOOKUP(A165,'body '!$A$3:$F$226,5)</f>
        <v>63</v>
      </c>
      <c r="I165" s="232">
        <f>VLOOKUP(A165,'body '!$A$3:$F$226,6)</f>
        <v>54</v>
      </c>
      <c r="J165" s="239">
        <f t="shared" si="4"/>
        <v>299986923.65000004</v>
      </c>
    </row>
    <row r="166" spans="1:10" ht="24">
      <c r="A166" s="190" t="s">
        <v>953</v>
      </c>
      <c r="B166" s="201" t="s">
        <v>169</v>
      </c>
      <c r="C166" s="192" t="s">
        <v>634</v>
      </c>
      <c r="D166" s="223" t="s">
        <v>1808</v>
      </c>
      <c r="E166" s="231">
        <f>VLOOKUP(A166,RN!$A$1:$J$248,5)</f>
        <v>2899000</v>
      </c>
      <c r="F166" s="227">
        <v>75</v>
      </c>
      <c r="G166" s="227" t="s">
        <v>965</v>
      </c>
      <c r="H166" s="227">
        <v>41</v>
      </c>
      <c r="I166" s="232">
        <v>53.5</v>
      </c>
      <c r="J166" s="239">
        <f aca="true" t="shared" si="5" ref="J166:J176">J165+E166</f>
        <v>302885923.65000004</v>
      </c>
    </row>
    <row r="167" spans="1:10" ht="48">
      <c r="A167" s="190">
        <v>56</v>
      </c>
      <c r="B167" s="191" t="s">
        <v>169</v>
      </c>
      <c r="C167" s="192" t="s">
        <v>1382</v>
      </c>
      <c r="D167" s="223" t="s">
        <v>114</v>
      </c>
      <c r="E167" s="231">
        <f>VLOOKUP(A167,RN!$A$1:$J$248,5)</f>
        <v>1346848</v>
      </c>
      <c r="F167" s="227">
        <f>VLOOKUP(A167,'body '!$A$3:$F$226,3)</f>
        <v>73</v>
      </c>
      <c r="G167" s="227">
        <f>VLOOKUP(A167,'body '!$A$3:$F$226,4)</f>
        <v>43</v>
      </c>
      <c r="H167" s="227">
        <f>VLOOKUP(A167,'body '!$A$3:$F$226,5)</f>
        <v>62</v>
      </c>
      <c r="I167" s="232">
        <f>VLOOKUP(A167,'body '!$A$3:$F$226,6)</f>
        <v>52.5</v>
      </c>
      <c r="J167" s="239">
        <f t="shared" si="5"/>
        <v>304232771.65000004</v>
      </c>
    </row>
    <row r="168" spans="1:10" ht="24">
      <c r="A168" s="190">
        <v>197</v>
      </c>
      <c r="B168" s="191" t="s">
        <v>169</v>
      </c>
      <c r="C168" s="192" t="s">
        <v>1838</v>
      </c>
      <c r="D168" s="223" t="s">
        <v>779</v>
      </c>
      <c r="E168" s="231">
        <f>VLOOKUP(A168,RN!$A$1:$J$248,5)</f>
        <v>6061583.2</v>
      </c>
      <c r="F168" s="227">
        <f>VLOOKUP(A168,'body '!$A$3:$F$226,3)</f>
        <v>42</v>
      </c>
      <c r="G168" s="227">
        <f>VLOOKUP(A168,'body '!$A$3:$F$226,4)</f>
        <v>61</v>
      </c>
      <c r="H168" s="227" t="str">
        <f>VLOOKUP(A168,'body '!$A$3:$F$226,5)</f>
        <v>x</v>
      </c>
      <c r="I168" s="232">
        <f>VLOOKUP(A168,'body '!$A$3:$F$226,6)</f>
        <v>51.5</v>
      </c>
      <c r="J168" s="239">
        <f t="shared" si="5"/>
        <v>310294354.85</v>
      </c>
    </row>
    <row r="169" spans="1:10" ht="36">
      <c r="A169" s="190">
        <v>35</v>
      </c>
      <c r="B169" s="191" t="s">
        <v>169</v>
      </c>
      <c r="C169" s="192" t="s">
        <v>1308</v>
      </c>
      <c r="D169" s="223" t="s">
        <v>52</v>
      </c>
      <c r="E169" s="231">
        <f>VLOOKUP(A169,RN!$A$1:$J$248,5)</f>
        <v>1796800</v>
      </c>
      <c r="F169" s="227">
        <f>VLOOKUP(A169,'body '!$A$3:$F$226,3)</f>
        <v>76</v>
      </c>
      <c r="G169" s="227">
        <f>VLOOKUP(A169,'body '!$A$3:$F$226,4)</f>
        <v>47</v>
      </c>
      <c r="H169" s="227">
        <f>VLOOKUP(A169,'body '!$A$3:$F$226,5)</f>
        <v>55</v>
      </c>
      <c r="I169" s="232">
        <f>VLOOKUP(A169,'body '!$A$3:$F$226,6)</f>
        <v>51</v>
      </c>
      <c r="J169" s="239">
        <f t="shared" si="5"/>
        <v>312091154.85</v>
      </c>
    </row>
    <row r="170" spans="1:10" ht="60">
      <c r="A170" s="190">
        <v>85</v>
      </c>
      <c r="B170" s="191" t="s">
        <v>169</v>
      </c>
      <c r="C170" s="192" t="s">
        <v>487</v>
      </c>
      <c r="D170" s="223" t="s">
        <v>1465</v>
      </c>
      <c r="E170" s="231">
        <f>VLOOKUP(A170,RN!$A$1:$J$248,5)</f>
        <v>3434800</v>
      </c>
      <c r="F170" s="227">
        <f>VLOOKUP(A170,'body '!$A$3:$F$226,3)</f>
        <v>48</v>
      </c>
      <c r="G170" s="227">
        <f>VLOOKUP(A170,'body '!$A$3:$F$226,4)</f>
        <v>77</v>
      </c>
      <c r="H170" s="227">
        <f>VLOOKUP(A170,'body '!$A$3:$F$226,5)</f>
        <v>54</v>
      </c>
      <c r="I170" s="232">
        <f>VLOOKUP(A170,'body '!$A$3:$F$226,6)</f>
        <v>51</v>
      </c>
      <c r="J170" s="239">
        <f t="shared" si="5"/>
        <v>315525954.85</v>
      </c>
    </row>
    <row r="171" spans="1:10" ht="24">
      <c r="A171" s="190">
        <v>95</v>
      </c>
      <c r="B171" s="191" t="s">
        <v>169</v>
      </c>
      <c r="C171" s="192" t="s">
        <v>523</v>
      </c>
      <c r="D171" s="223" t="s">
        <v>410</v>
      </c>
      <c r="E171" s="231">
        <f>VLOOKUP(A171,RN!$A$1:$J$248,5)</f>
        <v>582200</v>
      </c>
      <c r="F171" s="227">
        <f>VLOOKUP(A171,'body '!$A$3:$F$226,3)</f>
        <v>51</v>
      </c>
      <c r="G171" s="227">
        <f>VLOOKUP(A171,'body '!$A$3:$F$226,4)</f>
        <v>48</v>
      </c>
      <c r="H171" s="227" t="str">
        <f>VLOOKUP(A171,'body '!$A$3:$F$226,5)</f>
        <v>x</v>
      </c>
      <c r="I171" s="232">
        <f>VLOOKUP(A171,'body '!$A$3:$F$226,6)</f>
        <v>49.5</v>
      </c>
      <c r="J171" s="239">
        <f t="shared" si="5"/>
        <v>316108154.85</v>
      </c>
    </row>
    <row r="172" spans="1:10" ht="36">
      <c r="A172" s="190">
        <v>122</v>
      </c>
      <c r="B172" s="191" t="s">
        <v>169</v>
      </c>
      <c r="C172" s="192" t="s">
        <v>1574</v>
      </c>
      <c r="D172" s="223" t="s">
        <v>1648</v>
      </c>
      <c r="E172" s="231">
        <f>VLOOKUP(A172,RN!$A$1:$J$248,5)</f>
        <v>2967020</v>
      </c>
      <c r="F172" s="227">
        <f>VLOOKUP(A172,'body '!$A$3:$F$226,3)</f>
        <v>88</v>
      </c>
      <c r="G172" s="227">
        <f>VLOOKUP(A172,'body '!$A$3:$F$226,4)</f>
        <v>64</v>
      </c>
      <c r="H172" s="227">
        <f>VLOOKUP(A172,'body '!$A$3:$F$226,5)</f>
        <v>35</v>
      </c>
      <c r="I172" s="232">
        <f>VLOOKUP(A172,'body '!$A$3:$F$226,6)</f>
        <v>49.5</v>
      </c>
      <c r="J172" s="239">
        <f t="shared" si="5"/>
        <v>319075174.85</v>
      </c>
    </row>
    <row r="173" spans="1:10" ht="24">
      <c r="A173" s="190">
        <v>87</v>
      </c>
      <c r="B173" s="201" t="s">
        <v>169</v>
      </c>
      <c r="C173" s="204" t="s">
        <v>495</v>
      </c>
      <c r="D173" s="223" t="s">
        <v>1471</v>
      </c>
      <c r="E173" s="231">
        <f>VLOOKUP(A173,RN!$A$1:$J$248,5)</f>
        <v>1243564</v>
      </c>
      <c r="F173" s="227">
        <f>VLOOKUP(A173,'body '!$A$3:$F$226,3)</f>
        <v>69</v>
      </c>
      <c r="G173" s="227">
        <f>VLOOKUP(A173,'body '!$A$3:$F$226,4)</f>
        <v>37</v>
      </c>
      <c r="H173" s="227">
        <f>VLOOKUP(A173,'body '!$A$3:$F$226,5)</f>
        <v>61</v>
      </c>
      <c r="I173" s="232">
        <f>VLOOKUP(A173,'body '!$A$3:$F$226,6)</f>
        <v>49</v>
      </c>
      <c r="J173" s="239">
        <f t="shared" si="5"/>
        <v>320318738.85</v>
      </c>
    </row>
    <row r="174" spans="1:10" ht="24">
      <c r="A174" s="202" t="s">
        <v>806</v>
      </c>
      <c r="B174" s="191" t="s">
        <v>169</v>
      </c>
      <c r="C174" s="192" t="s">
        <v>1862</v>
      </c>
      <c r="D174" s="223" t="s">
        <v>809</v>
      </c>
      <c r="E174" s="231">
        <f>VLOOKUP(A174,RN!$A$1:$J$248,5)</f>
        <v>1096918</v>
      </c>
      <c r="F174" s="227">
        <v>66</v>
      </c>
      <c r="G174" s="227">
        <v>50</v>
      </c>
      <c r="H174" s="227">
        <v>43</v>
      </c>
      <c r="I174" s="232">
        <v>46.5</v>
      </c>
      <c r="J174" s="239">
        <f t="shared" si="5"/>
        <v>321415656.85</v>
      </c>
    </row>
    <row r="175" spans="1:10" ht="36">
      <c r="A175" s="190">
        <v>21</v>
      </c>
      <c r="B175" s="201" t="s">
        <v>169</v>
      </c>
      <c r="C175" s="204" t="s">
        <v>238</v>
      </c>
      <c r="D175" s="225" t="s">
        <v>7</v>
      </c>
      <c r="E175" s="231">
        <f>VLOOKUP(A175,RN!$A$1:$J$248,5)</f>
        <v>1195123.75</v>
      </c>
      <c r="F175" s="227">
        <f>VLOOKUP(A175,'body '!$A$3:$F$226,3)</f>
        <v>49</v>
      </c>
      <c r="G175" s="227">
        <f>VLOOKUP(A175,'body '!$A$3:$F$226,4)</f>
        <v>43</v>
      </c>
      <c r="H175" s="227" t="str">
        <f>VLOOKUP(A175,'body '!$A$3:$F$226,5)</f>
        <v>x</v>
      </c>
      <c r="I175" s="232">
        <f>VLOOKUP(A175,'body '!$A$3:$F$226,6)</f>
        <v>46</v>
      </c>
      <c r="J175" s="239">
        <f t="shared" si="5"/>
        <v>322610780.6</v>
      </c>
    </row>
    <row r="176" spans="1:10" ht="36">
      <c r="A176" s="190">
        <v>182</v>
      </c>
      <c r="B176" s="201" t="s">
        <v>169</v>
      </c>
      <c r="C176" s="192" t="s">
        <v>706</v>
      </c>
      <c r="D176" s="223" t="s">
        <v>2080</v>
      </c>
      <c r="E176" s="231">
        <f>VLOOKUP(A176,RN!$A$1:$J$248,5)</f>
        <v>1982600</v>
      </c>
      <c r="F176" s="227">
        <f>VLOOKUP(A176,'body '!$A$3:$F$226,3)</f>
        <v>70</v>
      </c>
      <c r="G176" s="227">
        <f>VLOOKUP(A176,'body '!$A$3:$F$226,4)</f>
        <v>28</v>
      </c>
      <c r="H176" s="227">
        <f>VLOOKUP(A176,'body '!$A$3:$F$226,5)</f>
        <v>57</v>
      </c>
      <c r="I176" s="232">
        <f>VLOOKUP(A176,'body '!$A$3:$F$226,6)</f>
        <v>42.5</v>
      </c>
      <c r="J176" s="241">
        <f t="shared" si="5"/>
        <v>324593380.6</v>
      </c>
    </row>
    <row r="177" spans="1:10" ht="24">
      <c r="A177" s="190">
        <v>235</v>
      </c>
      <c r="B177" s="191" t="s">
        <v>158</v>
      </c>
      <c r="C177" s="192" t="s">
        <v>1922</v>
      </c>
      <c r="D177" s="223" t="s">
        <v>880</v>
      </c>
      <c r="E177" s="231">
        <f>VLOOKUP(A177,RN!$A$1:$J$248,5)</f>
        <v>8476800</v>
      </c>
      <c r="F177" s="227">
        <f>VLOOKUP(A177,'body '!$A$3:$F$226,3)</f>
        <v>88</v>
      </c>
      <c r="G177" s="227">
        <f>VLOOKUP(A177,'body '!$A$3:$F$226,4)</f>
        <v>36</v>
      </c>
      <c r="H177" s="227">
        <f>VLOOKUP(A177,'body '!$A$3:$F$226,5)</f>
        <v>95</v>
      </c>
      <c r="I177" s="232">
        <f>VLOOKUP(A177,'body '!$A$3:$F$226,6)</f>
        <v>91.5</v>
      </c>
      <c r="J177" s="239">
        <f>E177</f>
        <v>8476800</v>
      </c>
    </row>
    <row r="178" spans="1:10" ht="60">
      <c r="A178" s="190">
        <v>239</v>
      </c>
      <c r="B178" s="191" t="s">
        <v>158</v>
      </c>
      <c r="C178" s="192" t="s">
        <v>922</v>
      </c>
      <c r="D178" s="223" t="s">
        <v>893</v>
      </c>
      <c r="E178" s="231">
        <f>VLOOKUP(A178,RN!$A$1:$J$248,5)</f>
        <v>5991000</v>
      </c>
      <c r="F178" s="227">
        <f>VLOOKUP(A178,'body '!$A$3:$F$226,3)</f>
        <v>96</v>
      </c>
      <c r="G178" s="227">
        <f>VLOOKUP(A178,'body '!$A$3:$F$226,4)</f>
        <v>85</v>
      </c>
      <c r="H178" s="227" t="str">
        <f>VLOOKUP(A178,'body '!$A$3:$F$226,5)</f>
        <v>x</v>
      </c>
      <c r="I178" s="232">
        <f>VLOOKUP(A178,'body '!$A$3:$F$226,6)</f>
        <v>90.5</v>
      </c>
      <c r="J178" s="239">
        <f aca="true" t="shared" si="6" ref="J178:J209">J177+E178</f>
        <v>14467800</v>
      </c>
    </row>
    <row r="179" spans="1:10" ht="24">
      <c r="A179" s="190">
        <v>12</v>
      </c>
      <c r="B179" s="191" t="s">
        <v>158</v>
      </c>
      <c r="C179" s="192" t="s">
        <v>201</v>
      </c>
      <c r="D179" s="223" t="s">
        <v>1288</v>
      </c>
      <c r="E179" s="231">
        <f>VLOOKUP(A179,RN!$A$1:$J$248,5)</f>
        <v>1736000</v>
      </c>
      <c r="F179" s="227">
        <f>VLOOKUP(A179,'body '!$A$3:$F$226,3)</f>
        <v>92</v>
      </c>
      <c r="G179" s="227">
        <f>VLOOKUP(A179,'body '!$A$3:$F$226,4)</f>
        <v>86</v>
      </c>
      <c r="H179" s="227" t="str">
        <f>VLOOKUP(A179,'body '!$A$3:$F$226,5)</f>
        <v>x</v>
      </c>
      <c r="I179" s="232">
        <f>VLOOKUP(A179,'body '!$A$3:$F$226,6)</f>
        <v>89</v>
      </c>
      <c r="J179" s="239">
        <f t="shared" si="6"/>
        <v>16203800</v>
      </c>
    </row>
    <row r="180" spans="1:10" ht="48">
      <c r="A180" s="190">
        <v>213</v>
      </c>
      <c r="B180" s="191" t="s">
        <v>158</v>
      </c>
      <c r="C180" s="192" t="s">
        <v>1875</v>
      </c>
      <c r="D180" s="223" t="s">
        <v>818</v>
      </c>
      <c r="E180" s="231">
        <f>VLOOKUP(A180,RN!$A$1:$J$248,5)</f>
        <v>9003855</v>
      </c>
      <c r="F180" s="227">
        <f>VLOOKUP(A180,'body '!$A$3:$F$226,3)</f>
        <v>59</v>
      </c>
      <c r="G180" s="227">
        <f>VLOOKUP(A180,'body '!$A$3:$F$226,4)</f>
        <v>84</v>
      </c>
      <c r="H180" s="227">
        <f>VLOOKUP(A180,'body '!$A$3:$F$226,5)</f>
        <v>94</v>
      </c>
      <c r="I180" s="232">
        <f>VLOOKUP(A180,'body '!$A$3:$F$226,6)</f>
        <v>89</v>
      </c>
      <c r="J180" s="239">
        <f t="shared" si="6"/>
        <v>25207655</v>
      </c>
    </row>
    <row r="181" spans="1:10" ht="72">
      <c r="A181" s="190">
        <v>109</v>
      </c>
      <c r="B181" s="191" t="s">
        <v>158</v>
      </c>
      <c r="C181" s="192" t="s">
        <v>564</v>
      </c>
      <c r="D181" s="223" t="s">
        <v>1696</v>
      </c>
      <c r="E181" s="231">
        <f>VLOOKUP(A181,RN!$A$1:$J$248,5)</f>
        <v>9724759</v>
      </c>
      <c r="F181" s="227">
        <f>VLOOKUP(A181,'body '!$A$3:$F$226,3)</f>
        <v>79</v>
      </c>
      <c r="G181" s="227">
        <f>VLOOKUP(A181,'body '!$A$3:$F$226,4)</f>
        <v>98</v>
      </c>
      <c r="H181" s="227" t="str">
        <f>VLOOKUP(A181,'body '!$A$3:$F$226,5)</f>
        <v>x</v>
      </c>
      <c r="I181" s="232">
        <f>VLOOKUP(A181,'body '!$A$3:$F$226,6)</f>
        <v>88.5</v>
      </c>
      <c r="J181" s="239">
        <f t="shared" si="6"/>
        <v>34932414</v>
      </c>
    </row>
    <row r="182" spans="1:10" ht="12">
      <c r="A182" s="190">
        <v>110</v>
      </c>
      <c r="B182" s="191" t="s">
        <v>158</v>
      </c>
      <c r="C182" s="192" t="s">
        <v>565</v>
      </c>
      <c r="D182" s="223" t="s">
        <v>1696</v>
      </c>
      <c r="E182" s="231">
        <f>VLOOKUP(A182,RN!$A$1:$J$248,5)</f>
        <v>2679270</v>
      </c>
      <c r="F182" s="227">
        <f>VLOOKUP(A182,'body '!$A$3:$F$226,3)</f>
        <v>81</v>
      </c>
      <c r="G182" s="227">
        <f>VLOOKUP(A182,'body '!$A$3:$F$226,4)</f>
        <v>95</v>
      </c>
      <c r="H182" s="227" t="str">
        <f>VLOOKUP(A182,'body '!$A$3:$F$226,5)</f>
        <v>x</v>
      </c>
      <c r="I182" s="232">
        <f>VLOOKUP(A182,'body '!$A$3:$F$226,6)</f>
        <v>88</v>
      </c>
      <c r="J182" s="239">
        <f t="shared" si="6"/>
        <v>37611684</v>
      </c>
    </row>
    <row r="183" spans="1:10" ht="48">
      <c r="A183" s="195">
        <v>150</v>
      </c>
      <c r="B183" s="196" t="s">
        <v>158</v>
      </c>
      <c r="C183" s="197" t="s">
        <v>632</v>
      </c>
      <c r="D183" s="226" t="s">
        <v>1803</v>
      </c>
      <c r="E183" s="231">
        <f>VLOOKUP(A183,RN!$A$1:$J$248,5)</f>
        <v>9363100</v>
      </c>
      <c r="F183" s="227">
        <f>VLOOKUP(A183,'body '!$A$3:$F$226,3)</f>
        <v>92</v>
      </c>
      <c r="G183" s="227">
        <f>VLOOKUP(A183,'body '!$A$3:$F$226,4)</f>
        <v>71</v>
      </c>
      <c r="H183" s="227">
        <f>VLOOKUP(A183,'body '!$A$3:$F$226,5)</f>
        <v>84</v>
      </c>
      <c r="I183" s="232">
        <f>VLOOKUP(A183,'body '!$A$3:$F$226,6)</f>
        <v>88</v>
      </c>
      <c r="J183" s="239">
        <f t="shared" si="6"/>
        <v>46974784</v>
      </c>
    </row>
    <row r="184" spans="1:10" ht="48">
      <c r="A184" s="190">
        <v>227</v>
      </c>
      <c r="B184" s="196" t="s">
        <v>158</v>
      </c>
      <c r="C184" s="197" t="s">
        <v>1906</v>
      </c>
      <c r="D184" s="223" t="s">
        <v>859</v>
      </c>
      <c r="E184" s="231">
        <f>VLOOKUP(A184,RN!$A$1:$J$248,5)</f>
        <v>9907640</v>
      </c>
      <c r="F184" s="227">
        <f>VLOOKUP(A184,'body '!$A$3:$F$226,3)</f>
        <v>82</v>
      </c>
      <c r="G184" s="227">
        <f>VLOOKUP(A184,'body '!$A$3:$F$226,4)</f>
        <v>93</v>
      </c>
      <c r="H184" s="227" t="str">
        <f>VLOOKUP(A184,'body '!$A$3:$F$226,5)</f>
        <v>x</v>
      </c>
      <c r="I184" s="232">
        <f>VLOOKUP(A184,'body '!$A$3:$F$226,6)</f>
        <v>87.5</v>
      </c>
      <c r="J184" s="239">
        <f t="shared" si="6"/>
        <v>56882424</v>
      </c>
    </row>
    <row r="185" spans="1:10" ht="72">
      <c r="A185" s="190">
        <v>137</v>
      </c>
      <c r="B185" s="191" t="s">
        <v>158</v>
      </c>
      <c r="C185" s="192" t="s">
        <v>1490</v>
      </c>
      <c r="D185" s="223" t="s">
        <v>1765</v>
      </c>
      <c r="E185" s="231">
        <f>VLOOKUP(A185,RN!$A$1:$J$248,5)</f>
        <v>517027.5</v>
      </c>
      <c r="F185" s="227">
        <f>VLOOKUP(A185,'body '!$A$3:$F$226,3)</f>
        <v>91</v>
      </c>
      <c r="G185" s="227">
        <f>VLOOKUP(A185,'body '!$A$3:$F$226,4)</f>
        <v>80</v>
      </c>
      <c r="H185" s="227" t="str">
        <f>VLOOKUP(A185,'body '!$A$3:$F$226,5)</f>
        <v>x</v>
      </c>
      <c r="I185" s="232">
        <f>VLOOKUP(A185,'body '!$A$3:$F$226,6)</f>
        <v>85.5</v>
      </c>
      <c r="J185" s="239">
        <f t="shared" si="6"/>
        <v>57399451.5</v>
      </c>
    </row>
    <row r="186" spans="1:10" ht="48">
      <c r="A186" s="190">
        <v>228</v>
      </c>
      <c r="B186" s="196" t="s">
        <v>158</v>
      </c>
      <c r="C186" s="192" t="s">
        <v>1907</v>
      </c>
      <c r="D186" s="223" t="s">
        <v>859</v>
      </c>
      <c r="E186" s="231">
        <f>VLOOKUP(A186,RN!$A$1:$J$248,5)</f>
        <v>9998560</v>
      </c>
      <c r="F186" s="227">
        <f>VLOOKUP(A186,'body '!$A$3:$F$226,3)</f>
        <v>91</v>
      </c>
      <c r="G186" s="227">
        <f>VLOOKUP(A186,'body '!$A$3:$F$226,4)</f>
        <v>80</v>
      </c>
      <c r="H186" s="227" t="str">
        <f>VLOOKUP(A186,'body '!$A$3:$F$226,5)</f>
        <v>x</v>
      </c>
      <c r="I186" s="232">
        <f>VLOOKUP(A186,'body '!$A$3:$F$226,6)</f>
        <v>85.5</v>
      </c>
      <c r="J186" s="239">
        <f t="shared" si="6"/>
        <v>67398011.5</v>
      </c>
    </row>
    <row r="187" spans="1:10" ht="24">
      <c r="A187" s="190">
        <v>245</v>
      </c>
      <c r="B187" s="191" t="s">
        <v>158</v>
      </c>
      <c r="C187" s="192" t="s">
        <v>937</v>
      </c>
      <c r="D187" s="223" t="s">
        <v>910</v>
      </c>
      <c r="E187" s="231">
        <f>VLOOKUP(A187,RN!$A$1:$J$248,5)</f>
        <v>9269025</v>
      </c>
      <c r="F187" s="227">
        <f>VLOOKUP(A187,'body '!$A$3:$F$226,3)</f>
        <v>84</v>
      </c>
      <c r="G187" s="227">
        <f>VLOOKUP(A187,'body '!$A$3:$F$226,4)</f>
        <v>87</v>
      </c>
      <c r="H187" s="227" t="str">
        <f>VLOOKUP(A187,'body '!$A$3:$F$226,5)</f>
        <v>x</v>
      </c>
      <c r="I187" s="232">
        <f>VLOOKUP(A187,'body '!$A$3:$F$226,6)</f>
        <v>85.5</v>
      </c>
      <c r="J187" s="239">
        <f t="shared" si="6"/>
        <v>76667036.5</v>
      </c>
    </row>
    <row r="188" spans="1:10" ht="24">
      <c r="A188" s="190">
        <v>158</v>
      </c>
      <c r="B188" s="191" t="s">
        <v>158</v>
      </c>
      <c r="C188" s="192" t="s">
        <v>661</v>
      </c>
      <c r="D188" s="223" t="s">
        <v>571</v>
      </c>
      <c r="E188" s="231">
        <f>VLOOKUP(A188,RN!$A$1:$J$248,5)</f>
        <v>1791200</v>
      </c>
      <c r="F188" s="227">
        <f>VLOOKUP(A188,'body '!$A$3:$F$226,3)</f>
        <v>80</v>
      </c>
      <c r="G188" s="227">
        <f>VLOOKUP(A188,'body '!$A$3:$F$226,4)</f>
        <v>90</v>
      </c>
      <c r="H188" s="227" t="str">
        <f>VLOOKUP(A188,'body '!$A$3:$F$226,5)</f>
        <v>x</v>
      </c>
      <c r="I188" s="232">
        <f>VLOOKUP(A188,'body '!$A$3:$F$226,6)</f>
        <v>85</v>
      </c>
      <c r="J188" s="239">
        <f t="shared" si="6"/>
        <v>78458236.5</v>
      </c>
    </row>
    <row r="189" spans="1:10" ht="12">
      <c r="A189" s="190">
        <v>215</v>
      </c>
      <c r="B189" s="191" t="s">
        <v>158</v>
      </c>
      <c r="C189" s="192" t="s">
        <v>1877</v>
      </c>
      <c r="D189" s="223" t="s">
        <v>818</v>
      </c>
      <c r="E189" s="231">
        <f>VLOOKUP(A189,RN!$A$1:$J$248,5)</f>
        <v>9891135</v>
      </c>
      <c r="F189" s="227">
        <f>VLOOKUP(A189,'body '!$A$3:$F$226,3)</f>
        <v>81</v>
      </c>
      <c r="G189" s="227">
        <f>VLOOKUP(A189,'body '!$A$3:$F$226,4)</f>
        <v>89</v>
      </c>
      <c r="H189" s="227" t="str">
        <f>VLOOKUP(A189,'body '!$A$3:$F$226,5)</f>
        <v>x</v>
      </c>
      <c r="I189" s="232">
        <f>VLOOKUP(A189,'body '!$A$3:$F$226,6)</f>
        <v>85</v>
      </c>
      <c r="J189" s="239">
        <f t="shared" si="6"/>
        <v>88349371.5</v>
      </c>
    </row>
    <row r="190" spans="1:10" ht="24">
      <c r="A190" s="190">
        <v>72</v>
      </c>
      <c r="B190" s="191" t="s">
        <v>158</v>
      </c>
      <c r="C190" s="192" t="s">
        <v>444</v>
      </c>
      <c r="D190" s="223" t="s">
        <v>1427</v>
      </c>
      <c r="E190" s="231">
        <f>VLOOKUP(A190,RN!$A$1:$J$248,5)</f>
        <v>6336125</v>
      </c>
      <c r="F190" s="227">
        <f>VLOOKUP(A190,'body '!$A$3:$F$226,3)</f>
        <v>92</v>
      </c>
      <c r="G190" s="227">
        <f>VLOOKUP(A190,'body '!$A$3:$F$226,4)</f>
        <v>77</v>
      </c>
      <c r="H190" s="227" t="str">
        <f>VLOOKUP(A190,'body '!$A$3:$F$226,5)</f>
        <v>x</v>
      </c>
      <c r="I190" s="232">
        <f>VLOOKUP(A190,'body '!$A$3:$F$226,6)</f>
        <v>84.5</v>
      </c>
      <c r="J190" s="239">
        <f t="shared" si="6"/>
        <v>94685496.5</v>
      </c>
    </row>
    <row r="191" spans="1:10" ht="60">
      <c r="A191" s="190">
        <v>201</v>
      </c>
      <c r="B191" s="191" t="s">
        <v>158</v>
      </c>
      <c r="C191" s="192" t="s">
        <v>1850</v>
      </c>
      <c r="D191" s="223" t="s">
        <v>791</v>
      </c>
      <c r="E191" s="231">
        <f>VLOOKUP(A191,RN!$A$1:$J$248,5)</f>
        <v>2270000</v>
      </c>
      <c r="F191" s="227">
        <f>VLOOKUP(A191,'body '!$A$3:$F$226,3)</f>
        <v>65</v>
      </c>
      <c r="G191" s="227">
        <f>VLOOKUP(A191,'body '!$A$3:$F$226,4)</f>
        <v>89</v>
      </c>
      <c r="H191" s="227">
        <f>VLOOKUP(A191,'body '!$A$3:$F$226,5)</f>
        <v>80</v>
      </c>
      <c r="I191" s="232">
        <f>VLOOKUP(A191,'body '!$A$3:$F$226,6)</f>
        <v>84.5</v>
      </c>
      <c r="J191" s="239">
        <f t="shared" si="6"/>
        <v>96955496.5</v>
      </c>
    </row>
    <row r="192" spans="1:10" ht="12">
      <c r="A192" s="191">
        <v>206</v>
      </c>
      <c r="B192" s="191" t="s">
        <v>158</v>
      </c>
      <c r="C192" s="192" t="s">
        <v>1859</v>
      </c>
      <c r="D192" s="223" t="s">
        <v>803</v>
      </c>
      <c r="E192" s="231">
        <f>VLOOKUP(A192,RN!$A$1:$J$248,5)</f>
        <v>4932045</v>
      </c>
      <c r="F192" s="227">
        <f>VLOOKUP(A192,'body '!$A$3:$F$226,3)</f>
        <v>75</v>
      </c>
      <c r="G192" s="227">
        <f>VLOOKUP(A192,'body '!$A$3:$F$226,4)</f>
        <v>94</v>
      </c>
      <c r="H192" s="227" t="str">
        <f>VLOOKUP(A192,'body '!$A$3:$F$226,5)</f>
        <v>x</v>
      </c>
      <c r="I192" s="232">
        <f>VLOOKUP(A192,'body '!$A$3:$F$226,6)</f>
        <v>84.5</v>
      </c>
      <c r="J192" s="239">
        <f t="shared" si="6"/>
        <v>101887541.5</v>
      </c>
    </row>
    <row r="193" spans="1:10" ht="36">
      <c r="A193" s="190">
        <v>236</v>
      </c>
      <c r="B193" s="191" t="s">
        <v>158</v>
      </c>
      <c r="C193" s="192" t="s">
        <v>1924</v>
      </c>
      <c r="D193" s="223" t="s">
        <v>885</v>
      </c>
      <c r="E193" s="231">
        <f>VLOOKUP(A193,RN!$A$1:$J$248,5)</f>
        <v>3524995</v>
      </c>
      <c r="F193" s="227">
        <f>VLOOKUP(A193,'body '!$A$3:$F$226,3)</f>
        <v>87</v>
      </c>
      <c r="G193" s="227">
        <f>VLOOKUP(A193,'body '!$A$3:$F$226,4)</f>
        <v>78</v>
      </c>
      <c r="H193" s="227" t="str">
        <f>VLOOKUP(A193,'body '!$A$3:$F$226,5)</f>
        <v>x</v>
      </c>
      <c r="I193" s="232">
        <f>VLOOKUP(A193,'body '!$A$3:$F$226,6)</f>
        <v>82.5</v>
      </c>
      <c r="J193" s="239">
        <f t="shared" si="6"/>
        <v>105412536.5</v>
      </c>
    </row>
    <row r="194" spans="1:10" ht="72">
      <c r="A194" s="190">
        <v>3</v>
      </c>
      <c r="B194" s="191" t="s">
        <v>158</v>
      </c>
      <c r="C194" s="192" t="s">
        <v>165</v>
      </c>
      <c r="D194" s="223" t="s">
        <v>1259</v>
      </c>
      <c r="E194" s="231">
        <f>VLOOKUP(A194,RN!$A$1:$J$248,5)</f>
        <v>1854000</v>
      </c>
      <c r="F194" s="227">
        <f>VLOOKUP(A194,'body '!$A$3:$F$226,3)</f>
        <v>83</v>
      </c>
      <c r="G194" s="227">
        <f>VLOOKUP(A194,'body '!$A$3:$F$226,4)</f>
        <v>80</v>
      </c>
      <c r="H194" s="227" t="str">
        <f>VLOOKUP(A194,'body '!$A$3:$F$226,5)</f>
        <v>x</v>
      </c>
      <c r="I194" s="232">
        <f>VLOOKUP(A194,'body '!$A$3:$F$226,6)</f>
        <v>81.5</v>
      </c>
      <c r="J194" s="239">
        <f t="shared" si="6"/>
        <v>107266536.5</v>
      </c>
    </row>
    <row r="195" spans="1:10" ht="60">
      <c r="A195" s="190">
        <v>176</v>
      </c>
      <c r="B195" s="191" t="s">
        <v>158</v>
      </c>
      <c r="C195" s="192" t="s">
        <v>689</v>
      </c>
      <c r="D195" s="223" t="s">
        <v>2062</v>
      </c>
      <c r="E195" s="231">
        <f>VLOOKUP(A195,RN!$A$1:$J$248,5)</f>
        <v>7760600</v>
      </c>
      <c r="F195" s="227">
        <f>VLOOKUP(A195,'body '!$A$3:$F$226,3)</f>
        <v>46</v>
      </c>
      <c r="G195" s="227">
        <f>VLOOKUP(A195,'body '!$A$3:$F$226,4)</f>
        <v>78</v>
      </c>
      <c r="H195" s="227">
        <f>VLOOKUP(A195,'body '!$A$3:$F$226,5)</f>
        <v>83</v>
      </c>
      <c r="I195" s="232">
        <f>VLOOKUP(A195,'body '!$A$3:$F$226,6)</f>
        <v>80.5</v>
      </c>
      <c r="J195" s="239">
        <f t="shared" si="6"/>
        <v>115027136.5</v>
      </c>
    </row>
    <row r="196" spans="1:10" ht="24">
      <c r="A196" s="190">
        <v>43</v>
      </c>
      <c r="B196" s="191" t="s">
        <v>158</v>
      </c>
      <c r="C196" s="192" t="s">
        <v>1340</v>
      </c>
      <c r="D196" s="223" t="s">
        <v>76</v>
      </c>
      <c r="E196" s="231">
        <f>VLOOKUP(A196,RN!$A$1:$J$248,5)</f>
        <v>1027250</v>
      </c>
      <c r="F196" s="227">
        <f>VLOOKUP(A196,'body '!$A$3:$F$226,3)</f>
        <v>77</v>
      </c>
      <c r="G196" s="227">
        <f>VLOOKUP(A196,'body '!$A$3:$F$226,4)</f>
        <v>82</v>
      </c>
      <c r="H196" s="227" t="str">
        <f>VLOOKUP(A196,'body '!$A$3:$F$226,5)</f>
        <v>x</v>
      </c>
      <c r="I196" s="232">
        <f>VLOOKUP(A196,'body '!$A$3:$F$226,6)</f>
        <v>79.5</v>
      </c>
      <c r="J196" s="239">
        <f t="shared" si="6"/>
        <v>116054386.5</v>
      </c>
    </row>
    <row r="197" spans="1:10" ht="12">
      <c r="A197" s="190">
        <v>77</v>
      </c>
      <c r="B197" s="191" t="s">
        <v>158</v>
      </c>
      <c r="C197" s="192" t="s">
        <v>464</v>
      </c>
      <c r="D197" s="223" t="s">
        <v>1442</v>
      </c>
      <c r="E197" s="231">
        <f>VLOOKUP(A197,RN!$A$1:$J$248,5)</f>
        <v>9891460</v>
      </c>
      <c r="F197" s="227">
        <f>VLOOKUP(A197,'body '!$A$3:$F$226,3)</f>
        <v>89</v>
      </c>
      <c r="G197" s="227">
        <f>VLOOKUP(A197,'body '!$A$3:$F$226,4)</f>
        <v>70</v>
      </c>
      <c r="H197" s="227" t="str">
        <f>VLOOKUP(A197,'body '!$A$3:$F$226,5)</f>
        <v>x</v>
      </c>
      <c r="I197" s="232">
        <f>VLOOKUP(A197,'body '!$A$3:$F$226,6)</f>
        <v>79.5</v>
      </c>
      <c r="J197" s="239">
        <f t="shared" si="6"/>
        <v>125945846.5</v>
      </c>
    </row>
    <row r="198" spans="1:10" ht="72">
      <c r="A198" s="190">
        <v>243</v>
      </c>
      <c r="B198" s="191" t="s">
        <v>158</v>
      </c>
      <c r="C198" s="192" t="s">
        <v>932</v>
      </c>
      <c r="D198" s="223" t="s">
        <v>904</v>
      </c>
      <c r="E198" s="231">
        <f>VLOOKUP(A198,RN!$A$1:$J$248,5)</f>
        <v>9768560</v>
      </c>
      <c r="F198" s="227">
        <f>VLOOKUP(A198,'body '!$A$3:$F$226,3)</f>
        <v>92</v>
      </c>
      <c r="G198" s="227">
        <f>VLOOKUP(A198,'body '!$A$3:$F$226,4)</f>
        <v>67</v>
      </c>
      <c r="H198" s="227">
        <f>VLOOKUP(A198,'body '!$A$3:$F$226,5)</f>
        <v>63</v>
      </c>
      <c r="I198" s="232">
        <f>VLOOKUP(A198,'body '!$A$3:$F$226,6)</f>
        <v>79.5</v>
      </c>
      <c r="J198" s="239">
        <f t="shared" si="6"/>
        <v>135714406.5</v>
      </c>
    </row>
    <row r="199" spans="1:10" ht="48">
      <c r="A199" s="190">
        <v>89</v>
      </c>
      <c r="B199" s="191" t="s">
        <v>158</v>
      </c>
      <c r="C199" s="192" t="s">
        <v>503</v>
      </c>
      <c r="D199" s="223" t="s">
        <v>1477</v>
      </c>
      <c r="E199" s="231">
        <f>VLOOKUP(A199,RN!$A$1:$J$248,5)</f>
        <v>2786790</v>
      </c>
      <c r="F199" s="227">
        <f>VLOOKUP(A199,'body '!$A$3:$F$226,3)</f>
        <v>85</v>
      </c>
      <c r="G199" s="227">
        <f>VLOOKUP(A199,'body '!$A$3:$F$226,4)</f>
        <v>71</v>
      </c>
      <c r="H199" s="227" t="str">
        <f>VLOOKUP(A199,'body '!$A$3:$F$226,5)</f>
        <v>x</v>
      </c>
      <c r="I199" s="232">
        <f>VLOOKUP(A199,'body '!$A$3:$F$226,6)</f>
        <v>78</v>
      </c>
      <c r="J199" s="239">
        <f t="shared" si="6"/>
        <v>138501196.5</v>
      </c>
    </row>
    <row r="200" spans="1:10" ht="36">
      <c r="A200" s="190">
        <v>24</v>
      </c>
      <c r="B200" s="191" t="s">
        <v>158</v>
      </c>
      <c r="C200" s="192" t="s">
        <v>249</v>
      </c>
      <c r="D200" s="223" t="s">
        <v>16</v>
      </c>
      <c r="E200" s="231">
        <f>VLOOKUP(A200,RN!$A$1:$J$248,5)</f>
        <v>3206174</v>
      </c>
      <c r="F200" s="227">
        <f>VLOOKUP(A200,'body '!$A$3:$F$226,3)</f>
        <v>84</v>
      </c>
      <c r="G200" s="227">
        <f>VLOOKUP(A200,'body '!$A$3:$F$226,4)</f>
        <v>64</v>
      </c>
      <c r="H200" s="227">
        <f>VLOOKUP(A200,'body '!$A$3:$F$226,5)</f>
        <v>71</v>
      </c>
      <c r="I200" s="232">
        <f>VLOOKUP(A200,'body '!$A$3:$F$226,6)</f>
        <v>77.5</v>
      </c>
      <c r="J200" s="239">
        <f t="shared" si="6"/>
        <v>141707370.5</v>
      </c>
    </row>
    <row r="201" spans="1:10" ht="48">
      <c r="A201" s="190">
        <v>34</v>
      </c>
      <c r="B201" s="201" t="s">
        <v>158</v>
      </c>
      <c r="C201" s="204" t="s">
        <v>287</v>
      </c>
      <c r="D201" s="223" t="s">
        <v>49</v>
      </c>
      <c r="E201" s="231">
        <f>VLOOKUP(A201,RN!$A$1:$J$248,5)</f>
        <v>8032500</v>
      </c>
      <c r="F201" s="227">
        <f>VLOOKUP(A201,'body '!$A$3:$F$226,3)</f>
        <v>88</v>
      </c>
      <c r="G201" s="227">
        <f>VLOOKUP(A201,'body '!$A$3:$F$226,4)</f>
        <v>66</v>
      </c>
      <c r="H201" s="227">
        <f>VLOOKUP(A201,'body '!$A$3:$F$226,5)</f>
        <v>39</v>
      </c>
      <c r="I201" s="232">
        <f>VLOOKUP(A201,'body '!$A$3:$F$226,6)</f>
        <v>77</v>
      </c>
      <c r="J201" s="239">
        <f t="shared" si="6"/>
        <v>149739870.5</v>
      </c>
    </row>
    <row r="202" spans="1:10" ht="36">
      <c r="A202" s="190">
        <v>217</v>
      </c>
      <c r="B202" s="191" t="s">
        <v>158</v>
      </c>
      <c r="C202" s="192" t="s">
        <v>1884</v>
      </c>
      <c r="D202" s="223" t="s">
        <v>834</v>
      </c>
      <c r="E202" s="231">
        <f>VLOOKUP(A202,RN!$A$1:$J$248,5)</f>
        <v>1261100</v>
      </c>
      <c r="F202" s="227">
        <f>VLOOKUP(A202,'body '!$A$3:$F$226,3)</f>
        <v>80</v>
      </c>
      <c r="G202" s="227">
        <f>VLOOKUP(A202,'body '!$A$3:$F$226,4)</f>
        <v>60</v>
      </c>
      <c r="H202" s="227">
        <f>VLOOKUP(A202,'body '!$A$3:$F$226,5)</f>
        <v>74</v>
      </c>
      <c r="I202" s="232">
        <f>VLOOKUP(A202,'body '!$A$3:$F$226,6)</f>
        <v>77</v>
      </c>
      <c r="J202" s="239">
        <f t="shared" si="6"/>
        <v>151000970.5</v>
      </c>
    </row>
    <row r="203" spans="1:10" ht="36">
      <c r="A203" s="190">
        <v>71</v>
      </c>
      <c r="B203" s="191" t="s">
        <v>158</v>
      </c>
      <c r="C203" s="192" t="s">
        <v>440</v>
      </c>
      <c r="D203" s="223" t="s">
        <v>1424</v>
      </c>
      <c r="E203" s="231">
        <f>VLOOKUP(A203,RN!$A$1:$J$248,5)</f>
        <v>9998550</v>
      </c>
      <c r="F203" s="227">
        <f>VLOOKUP(A203,'body '!$A$3:$F$226,3)</f>
        <v>87</v>
      </c>
      <c r="G203" s="227">
        <f>VLOOKUP(A203,'body '!$A$3:$F$226,4)</f>
        <v>65</v>
      </c>
      <c r="H203" s="227">
        <f>VLOOKUP(A203,'body '!$A$3:$F$226,5)</f>
        <v>50</v>
      </c>
      <c r="I203" s="232">
        <f>VLOOKUP(A203,'body '!$A$3:$F$226,6)</f>
        <v>76</v>
      </c>
      <c r="J203" s="239">
        <f t="shared" si="6"/>
        <v>160999520.5</v>
      </c>
    </row>
    <row r="204" spans="1:10" ht="48">
      <c r="A204" s="190">
        <v>90</v>
      </c>
      <c r="B204" s="191" t="s">
        <v>158</v>
      </c>
      <c r="C204" s="192" t="s">
        <v>506</v>
      </c>
      <c r="D204" s="223" t="s">
        <v>1480</v>
      </c>
      <c r="E204" s="231">
        <f>VLOOKUP(A204,RN!$A$1:$J$248,5)</f>
        <v>1703116</v>
      </c>
      <c r="F204" s="227">
        <f>VLOOKUP(A204,'body '!$A$3:$F$226,3)</f>
        <v>77</v>
      </c>
      <c r="G204" s="227">
        <f>VLOOKUP(A204,'body '!$A$3:$F$226,4)</f>
        <v>75</v>
      </c>
      <c r="H204" s="227" t="str">
        <f>VLOOKUP(A204,'body '!$A$3:$F$226,5)</f>
        <v>x</v>
      </c>
      <c r="I204" s="232">
        <f>VLOOKUP(A204,'body '!$A$3:$F$226,6)</f>
        <v>76</v>
      </c>
      <c r="J204" s="239">
        <f t="shared" si="6"/>
        <v>162702636.5</v>
      </c>
    </row>
    <row r="205" spans="1:10" ht="24">
      <c r="A205" s="190">
        <v>131</v>
      </c>
      <c r="B205" s="191" t="s">
        <v>158</v>
      </c>
      <c r="C205" s="192" t="s">
        <v>1602</v>
      </c>
      <c r="D205" s="223" t="s">
        <v>1745</v>
      </c>
      <c r="E205" s="231">
        <f>VLOOKUP(A205,RN!$A$1:$J$248,5)</f>
        <v>1318174.58</v>
      </c>
      <c r="F205" s="227">
        <f>VLOOKUP(A205,'body '!$A$3:$F$226,3)</f>
        <v>76</v>
      </c>
      <c r="G205" s="227">
        <f>VLOOKUP(A205,'body '!$A$3:$F$226,4)</f>
        <v>75</v>
      </c>
      <c r="H205" s="227" t="str">
        <f>VLOOKUP(A205,'body '!$A$3:$F$226,5)</f>
        <v>x</v>
      </c>
      <c r="I205" s="232">
        <f>VLOOKUP(A205,'body '!$A$3:$F$226,6)</f>
        <v>75.5</v>
      </c>
      <c r="J205" s="239">
        <f t="shared" si="6"/>
        <v>164020811.08</v>
      </c>
    </row>
    <row r="206" spans="1:10" ht="24">
      <c r="A206" s="190">
        <v>183</v>
      </c>
      <c r="B206" s="191" t="s">
        <v>158</v>
      </c>
      <c r="C206" s="192" t="s">
        <v>710</v>
      </c>
      <c r="D206" s="223" t="s">
        <v>739</v>
      </c>
      <c r="E206" s="231">
        <f>VLOOKUP(A206,RN!$A$1:$J$248,5)</f>
        <v>8204800</v>
      </c>
      <c r="F206" s="227">
        <f>VLOOKUP(A206,'body '!$A$3:$F$226,3)</f>
        <v>68</v>
      </c>
      <c r="G206" s="227">
        <f>VLOOKUP(A206,'body '!$A$3:$F$226,4)</f>
        <v>83</v>
      </c>
      <c r="H206" s="227" t="str">
        <f>VLOOKUP(A206,'body '!$A$3:$F$226,5)</f>
        <v>x</v>
      </c>
      <c r="I206" s="232">
        <f>VLOOKUP(A206,'body '!$A$3:$F$226,6)</f>
        <v>75.5</v>
      </c>
      <c r="J206" s="239">
        <f t="shared" si="6"/>
        <v>172225611.08</v>
      </c>
    </row>
    <row r="207" spans="1:10" ht="36">
      <c r="A207" s="190">
        <v>240</v>
      </c>
      <c r="B207" s="191" t="s">
        <v>158</v>
      </c>
      <c r="C207" s="192" t="s">
        <v>924</v>
      </c>
      <c r="D207" s="223" t="s">
        <v>896</v>
      </c>
      <c r="E207" s="231">
        <f>VLOOKUP(A207,RN!$A$1:$J$248,5)</f>
        <v>3860000</v>
      </c>
      <c r="F207" s="227">
        <f>VLOOKUP(A207,'body '!$A$3:$F$226,3)</f>
        <v>74</v>
      </c>
      <c r="G207" s="227">
        <f>VLOOKUP(A207,'body '!$A$3:$F$226,4)</f>
        <v>73</v>
      </c>
      <c r="H207" s="227" t="str">
        <f>VLOOKUP(A207,'body '!$A$3:$F$226,5)</f>
        <v>x</v>
      </c>
      <c r="I207" s="232">
        <f>VLOOKUP(A207,'body '!$A$3:$F$226,6)</f>
        <v>73.5</v>
      </c>
      <c r="J207" s="239">
        <f t="shared" si="6"/>
        <v>176085611.08</v>
      </c>
    </row>
    <row r="208" spans="1:10" ht="24">
      <c r="A208" s="190">
        <v>111</v>
      </c>
      <c r="B208" s="191" t="s">
        <v>158</v>
      </c>
      <c r="C208" s="192" t="s">
        <v>566</v>
      </c>
      <c r="D208" s="223" t="s">
        <v>1696</v>
      </c>
      <c r="E208" s="231">
        <f>VLOOKUP(A208,RN!$A$1:$J$248,5)</f>
        <v>2894310.16</v>
      </c>
      <c r="F208" s="227">
        <f>VLOOKUP(A208,'body '!$A$3:$F$226,3)</f>
        <v>70</v>
      </c>
      <c r="G208" s="227">
        <f>VLOOKUP(A208,'body '!$A$3:$F$226,4)</f>
        <v>75</v>
      </c>
      <c r="H208" s="227" t="str">
        <f>VLOOKUP(A208,'body '!$A$3:$F$226,5)</f>
        <v>x</v>
      </c>
      <c r="I208" s="232">
        <f>VLOOKUP(A208,'body '!$A$3:$F$226,6)</f>
        <v>72.5</v>
      </c>
      <c r="J208" s="239">
        <f t="shared" si="6"/>
        <v>178979921.24</v>
      </c>
    </row>
    <row r="209" spans="1:10" ht="24">
      <c r="A209" s="190">
        <v>157</v>
      </c>
      <c r="B209" s="191" t="s">
        <v>158</v>
      </c>
      <c r="C209" s="192" t="s">
        <v>657</v>
      </c>
      <c r="D209" s="223" t="s">
        <v>1827</v>
      </c>
      <c r="E209" s="231">
        <f>VLOOKUP(A209,RN!$A$1:$J$248,5)</f>
        <v>2988720</v>
      </c>
      <c r="F209" s="227">
        <f>VLOOKUP(A209,'body '!$A$3:$F$226,3)</f>
        <v>66</v>
      </c>
      <c r="G209" s="227">
        <f>VLOOKUP(A209,'body '!$A$3:$F$226,4)</f>
        <v>79</v>
      </c>
      <c r="H209" s="227" t="str">
        <f>VLOOKUP(A209,'body '!$A$3:$F$226,5)</f>
        <v>x</v>
      </c>
      <c r="I209" s="232">
        <f>VLOOKUP(A209,'body '!$A$3:$F$226,6)</f>
        <v>72.5</v>
      </c>
      <c r="J209" s="239">
        <f t="shared" si="6"/>
        <v>181968641.24</v>
      </c>
    </row>
    <row r="210" spans="1:10" ht="72">
      <c r="A210" s="190">
        <v>67</v>
      </c>
      <c r="B210" s="191" t="s">
        <v>158</v>
      </c>
      <c r="C210" s="192" t="s">
        <v>428</v>
      </c>
      <c r="D210" s="223" t="s">
        <v>147</v>
      </c>
      <c r="E210" s="231">
        <f>VLOOKUP(A210,RN!$A$1:$J$248,5)</f>
        <v>9979741</v>
      </c>
      <c r="F210" s="227">
        <f>VLOOKUP(A210,'body '!$A$3:$F$226,3)</f>
        <v>67</v>
      </c>
      <c r="G210" s="227">
        <f>VLOOKUP(A210,'body '!$A$3:$F$226,4)</f>
        <v>77</v>
      </c>
      <c r="H210" s="227" t="str">
        <f>VLOOKUP(A210,'body '!$A$3:$F$226,5)</f>
        <v>x</v>
      </c>
      <c r="I210" s="232">
        <f>VLOOKUP(A210,'body '!$A$3:$F$226,6)</f>
        <v>72</v>
      </c>
      <c r="J210" s="239">
        <f aca="true" t="shared" si="7" ref="J210:J226">J209+E210</f>
        <v>191948382.24</v>
      </c>
    </row>
    <row r="211" spans="1:10" ht="33.75">
      <c r="A211" s="190">
        <v>75</v>
      </c>
      <c r="B211" s="191" t="s">
        <v>158</v>
      </c>
      <c r="C211" s="192" t="s">
        <v>456</v>
      </c>
      <c r="D211" s="223" t="s">
        <v>1436</v>
      </c>
      <c r="E211" s="231">
        <f>VLOOKUP(A211,RN!$A$1:$J$248,5)</f>
        <v>555700</v>
      </c>
      <c r="F211" s="227">
        <f>VLOOKUP(A211,'body '!$A$3:$F$226,3)</f>
        <v>17</v>
      </c>
      <c r="G211" s="227">
        <f>VLOOKUP(A211,'body '!$A$3:$F$226,4)</f>
        <v>65</v>
      </c>
      <c r="H211" s="227">
        <f>VLOOKUP(A211,'body '!$A$3:$F$226,5)</f>
        <v>78</v>
      </c>
      <c r="I211" s="232">
        <f>VLOOKUP(A211,'body '!$A$3:$F$226,6)</f>
        <v>71.5</v>
      </c>
      <c r="J211" s="239">
        <f t="shared" si="7"/>
        <v>192504082.24</v>
      </c>
    </row>
    <row r="212" spans="1:10" ht="22.5">
      <c r="A212" s="190">
        <v>148</v>
      </c>
      <c r="B212" s="191" t="s">
        <v>158</v>
      </c>
      <c r="C212" s="192" t="s">
        <v>628</v>
      </c>
      <c r="D212" s="223" t="s">
        <v>1800</v>
      </c>
      <c r="E212" s="231">
        <f>VLOOKUP(A212,RN!$A$1:$J$248,5)</f>
        <v>645292</v>
      </c>
      <c r="F212" s="227">
        <f>VLOOKUP(A212,'body '!$A$3:$F$226,3)</f>
        <v>65</v>
      </c>
      <c r="G212" s="227">
        <f>VLOOKUP(A212,'body '!$A$3:$F$226,4)</f>
        <v>78</v>
      </c>
      <c r="H212" s="227" t="str">
        <f>VLOOKUP(A212,'body '!$A$3:$F$226,5)</f>
        <v>x</v>
      </c>
      <c r="I212" s="232">
        <f>VLOOKUP(A212,'body '!$A$3:$F$226,6)</f>
        <v>71.5</v>
      </c>
      <c r="J212" s="239">
        <f t="shared" si="7"/>
        <v>193149374.24</v>
      </c>
    </row>
    <row r="213" spans="1:10" ht="33.75">
      <c r="A213" s="190">
        <v>203</v>
      </c>
      <c r="B213" s="191" t="s">
        <v>158</v>
      </c>
      <c r="C213" s="192" t="s">
        <v>1854</v>
      </c>
      <c r="D213" s="223" t="s">
        <v>797</v>
      </c>
      <c r="E213" s="231">
        <f>VLOOKUP(A213,RN!$A$1:$J$248,5)</f>
        <v>512061</v>
      </c>
      <c r="F213" s="227">
        <f>VLOOKUP(A213,'body '!$A$3:$F$226,3)</f>
        <v>75</v>
      </c>
      <c r="G213" s="227">
        <f>VLOOKUP(A213,'body '!$A$3:$F$226,4)</f>
        <v>68</v>
      </c>
      <c r="H213" s="227" t="str">
        <f>VLOOKUP(A213,'body '!$A$3:$F$226,5)</f>
        <v>x</v>
      </c>
      <c r="I213" s="232">
        <f>VLOOKUP(A213,'body '!$A$3:$F$226,6)</f>
        <v>71.5</v>
      </c>
      <c r="J213" s="239">
        <f t="shared" si="7"/>
        <v>193661435.24</v>
      </c>
    </row>
    <row r="214" spans="1:10" ht="22.5">
      <c r="A214" s="190">
        <v>159</v>
      </c>
      <c r="B214" s="191" t="s">
        <v>158</v>
      </c>
      <c r="C214" s="192" t="s">
        <v>665</v>
      </c>
      <c r="D214" s="223" t="s">
        <v>574</v>
      </c>
      <c r="E214" s="231">
        <f>VLOOKUP(A214,RN!$A$1:$J$248,5)</f>
        <v>1539815</v>
      </c>
      <c r="F214" s="227">
        <f>VLOOKUP(A214,'body '!$A$3:$F$226,3)</f>
        <v>68</v>
      </c>
      <c r="G214" s="227">
        <f>VLOOKUP(A214,'body '!$A$3:$F$226,4)</f>
        <v>71</v>
      </c>
      <c r="H214" s="227" t="str">
        <f>VLOOKUP(A214,'body '!$A$3:$F$226,5)</f>
        <v>x</v>
      </c>
      <c r="I214" s="232">
        <f>VLOOKUP(A214,'body '!$A$3:$F$226,6)</f>
        <v>69.5</v>
      </c>
      <c r="J214" s="239">
        <f t="shared" si="7"/>
        <v>195201250.24</v>
      </c>
    </row>
    <row r="215" spans="1:10" ht="22.5">
      <c r="A215" s="190">
        <v>83</v>
      </c>
      <c r="B215" s="191" t="s">
        <v>158</v>
      </c>
      <c r="C215" s="192" t="s">
        <v>484</v>
      </c>
      <c r="D215" s="223" t="s">
        <v>1460</v>
      </c>
      <c r="E215" s="231">
        <f>VLOOKUP(A215,RN!$A$1:$J$248,5)</f>
        <v>6897776</v>
      </c>
      <c r="F215" s="227">
        <f>VLOOKUP(A215,'body '!$A$3:$F$226,3)</f>
        <v>66</v>
      </c>
      <c r="G215" s="227">
        <f>VLOOKUP(A215,'body '!$A$3:$F$226,4)</f>
        <v>71</v>
      </c>
      <c r="H215" s="227" t="str">
        <f>VLOOKUP(A215,'body '!$A$3:$F$226,5)</f>
        <v>x</v>
      </c>
      <c r="I215" s="232">
        <f>VLOOKUP(A215,'body '!$A$3:$F$226,6)</f>
        <v>68.5</v>
      </c>
      <c r="J215" s="239">
        <f t="shared" si="7"/>
        <v>202099026.24</v>
      </c>
    </row>
    <row r="216" spans="1:10" ht="11.25">
      <c r="A216" s="190">
        <v>205</v>
      </c>
      <c r="B216" s="191" t="s">
        <v>158</v>
      </c>
      <c r="C216" s="192" t="s">
        <v>1858</v>
      </c>
      <c r="D216" s="223" t="s">
        <v>803</v>
      </c>
      <c r="E216" s="231">
        <f>VLOOKUP(A216,RN!$A$1:$J$248,5)</f>
        <v>4394420</v>
      </c>
      <c r="F216" s="227">
        <f>VLOOKUP(A216,'body '!$A$3:$F$226,3)</f>
        <v>57</v>
      </c>
      <c r="G216" s="227">
        <f>VLOOKUP(A216,'body '!$A$3:$F$226,4)</f>
        <v>89</v>
      </c>
      <c r="H216" s="227">
        <f>VLOOKUP(A216,'body '!$A$3:$F$226,5)</f>
        <v>63</v>
      </c>
      <c r="I216" s="232">
        <f>VLOOKUP(A216,'body '!$A$3:$F$226,6)</f>
        <v>60</v>
      </c>
      <c r="J216" s="239">
        <f t="shared" si="7"/>
        <v>206493446.24</v>
      </c>
    </row>
    <row r="217" spans="1:10" ht="11.25">
      <c r="A217" s="190">
        <v>69</v>
      </c>
      <c r="B217" s="191" t="s">
        <v>158</v>
      </c>
      <c r="C217" s="192" t="s">
        <v>432</v>
      </c>
      <c r="D217" s="223" t="s">
        <v>150</v>
      </c>
      <c r="E217" s="231">
        <f>VLOOKUP(A217,RN!$A$1:$J$248,5)</f>
        <v>9322780</v>
      </c>
      <c r="F217" s="227">
        <f>VLOOKUP(A217,'body '!$A$3:$F$226,3)</f>
        <v>49</v>
      </c>
      <c r="G217" s="227">
        <f>VLOOKUP(A217,'body '!$A$3:$F$226,4)</f>
        <v>67</v>
      </c>
      <c r="H217" s="227">
        <f>VLOOKUP(A217,'body '!$A$3:$F$226,5)</f>
        <v>58</v>
      </c>
      <c r="I217" s="232">
        <f>VLOOKUP(A217,'body '!$A$3:$F$226,6)</f>
        <v>53.5</v>
      </c>
      <c r="J217" s="239">
        <f t="shared" si="7"/>
        <v>215816226.24</v>
      </c>
    </row>
    <row r="218" spans="1:10" ht="22.5">
      <c r="A218" s="190">
        <v>185</v>
      </c>
      <c r="B218" s="201" t="s">
        <v>158</v>
      </c>
      <c r="C218" s="192" t="s">
        <v>714</v>
      </c>
      <c r="D218" s="223" t="s">
        <v>745</v>
      </c>
      <c r="E218" s="231">
        <f>VLOOKUP(A218,RN!$A$1:$J$248,5)</f>
        <v>8390880</v>
      </c>
      <c r="F218" s="227">
        <f>VLOOKUP(A218,'body '!$A$3:$F$226,3)</f>
        <v>88</v>
      </c>
      <c r="G218" s="227">
        <f>VLOOKUP(A218,'body '!$A$3:$F$226,4)</f>
        <v>47</v>
      </c>
      <c r="H218" s="227">
        <f>VLOOKUP(A218,'body '!$A$3:$F$226,5)</f>
        <v>57</v>
      </c>
      <c r="I218" s="232">
        <f>VLOOKUP(A218,'body '!$A$3:$F$226,6)</f>
        <v>52</v>
      </c>
      <c r="J218" s="239">
        <f t="shared" si="7"/>
        <v>224207106.24</v>
      </c>
    </row>
    <row r="219" spans="1:10" ht="22.5">
      <c r="A219" s="190">
        <v>38</v>
      </c>
      <c r="B219" s="191" t="s">
        <v>158</v>
      </c>
      <c r="C219" s="192" t="s">
        <v>1320</v>
      </c>
      <c r="D219" s="223" t="s">
        <v>61</v>
      </c>
      <c r="E219" s="231">
        <f>VLOOKUP(A219,RN!$A$1:$J$248,5)</f>
        <v>594000</v>
      </c>
      <c r="F219" s="227">
        <f>VLOOKUP(A219,'body '!$A$3:$F$226,3)</f>
        <v>48</v>
      </c>
      <c r="G219" s="227">
        <f>VLOOKUP(A219,'body '!$A$3:$F$226,4)</f>
        <v>91</v>
      </c>
      <c r="H219" s="227">
        <f>VLOOKUP(A219,'body '!$A$3:$F$226,5)</f>
        <v>54</v>
      </c>
      <c r="I219" s="232">
        <f>VLOOKUP(A219,'body '!$A$3:$F$226,6)</f>
        <v>51</v>
      </c>
      <c r="J219" s="239">
        <f t="shared" si="7"/>
        <v>224801106.24</v>
      </c>
    </row>
    <row r="220" spans="1:10" ht="22.5">
      <c r="A220" s="190">
        <v>119</v>
      </c>
      <c r="B220" s="191" t="s">
        <v>158</v>
      </c>
      <c r="C220" s="192" t="s">
        <v>1566</v>
      </c>
      <c r="D220" s="223" t="s">
        <v>1640</v>
      </c>
      <c r="E220" s="231">
        <f>VLOOKUP(A220,RN!$A$1:$J$248,5)</f>
        <v>2679600</v>
      </c>
      <c r="F220" s="227">
        <f>VLOOKUP(A220,'body '!$A$3:$F$226,3)</f>
        <v>60</v>
      </c>
      <c r="G220" s="227">
        <f>VLOOKUP(A220,'body '!$A$3:$F$226,4)</f>
        <v>42</v>
      </c>
      <c r="H220" s="227" t="str">
        <f>VLOOKUP(A220,'body '!$A$3:$F$226,5)</f>
        <v>x</v>
      </c>
      <c r="I220" s="232">
        <f>VLOOKUP(A220,'body '!$A$3:$F$226,6)</f>
        <v>51</v>
      </c>
      <c r="J220" s="239">
        <f t="shared" si="7"/>
        <v>227480706.24</v>
      </c>
    </row>
    <row r="221" spans="1:10" ht="22.5">
      <c r="A221" s="190">
        <v>92</v>
      </c>
      <c r="B221" s="191" t="s">
        <v>158</v>
      </c>
      <c r="C221" s="192" t="s">
        <v>513</v>
      </c>
      <c r="D221" s="223" t="s">
        <v>1486</v>
      </c>
      <c r="E221" s="231">
        <f>VLOOKUP(A221,RN!$A$1:$J$248,5)</f>
        <v>9753200</v>
      </c>
      <c r="F221" s="227">
        <f>VLOOKUP(A221,'body '!$A$3:$F$226,3)</f>
        <v>52</v>
      </c>
      <c r="G221" s="227">
        <f>VLOOKUP(A221,'body '!$A$3:$F$226,4)</f>
        <v>48</v>
      </c>
      <c r="H221" s="227" t="str">
        <f>VLOOKUP(A221,'body '!$A$3:$F$226,5)</f>
        <v>x</v>
      </c>
      <c r="I221" s="232">
        <f>VLOOKUP(A221,'body '!$A$3:$F$226,6)</f>
        <v>50</v>
      </c>
      <c r="J221" s="239">
        <f t="shared" si="7"/>
        <v>237233906.24</v>
      </c>
    </row>
    <row r="222" spans="1:10" ht="22.5">
      <c r="A222" s="190">
        <v>40</v>
      </c>
      <c r="B222" s="191" t="s">
        <v>158</v>
      </c>
      <c r="C222" s="192" t="s">
        <v>1328</v>
      </c>
      <c r="D222" s="223" t="s">
        <v>67</v>
      </c>
      <c r="E222" s="231">
        <f>VLOOKUP(A222,RN!$A$1:$J$248,5)</f>
        <v>2087600</v>
      </c>
      <c r="F222" s="227">
        <f>VLOOKUP(A222,'body '!$A$3:$F$226,3)</f>
        <v>79</v>
      </c>
      <c r="G222" s="227">
        <f>VLOOKUP(A222,'body '!$A$3:$F$226,4)</f>
        <v>47</v>
      </c>
      <c r="H222" s="227">
        <f>VLOOKUP(A222,'body '!$A$3:$F$226,5)</f>
        <v>51</v>
      </c>
      <c r="I222" s="232">
        <f>VLOOKUP(A222,'body '!$A$3:$F$226,6)</f>
        <v>49</v>
      </c>
      <c r="J222" s="239">
        <f t="shared" si="7"/>
        <v>239321506.24</v>
      </c>
    </row>
    <row r="223" spans="1:10" ht="11.25">
      <c r="A223" s="190">
        <v>11</v>
      </c>
      <c r="B223" s="191" t="s">
        <v>158</v>
      </c>
      <c r="C223" s="192" t="s">
        <v>197</v>
      </c>
      <c r="D223" s="223" t="s">
        <v>1285</v>
      </c>
      <c r="E223" s="231">
        <f>VLOOKUP(A223,RN!$A$1:$J$248,5)</f>
        <v>981000</v>
      </c>
      <c r="F223" s="227">
        <f>VLOOKUP(A223,'body '!$A$3:$F$226,3)</f>
        <v>41</v>
      </c>
      <c r="G223" s="227">
        <f>VLOOKUP(A223,'body '!$A$3:$F$226,4)</f>
        <v>72</v>
      </c>
      <c r="H223" s="227">
        <f>VLOOKUP(A223,'body '!$A$3:$F$226,5)</f>
        <v>56</v>
      </c>
      <c r="I223" s="232">
        <f>VLOOKUP(A223,'body '!$A$3:$F$226,6)</f>
        <v>48.5</v>
      </c>
      <c r="J223" s="239">
        <f t="shared" si="7"/>
        <v>240302506.24</v>
      </c>
    </row>
    <row r="224" spans="1:10" ht="11.25">
      <c r="A224" s="190">
        <v>173</v>
      </c>
      <c r="B224" s="191" t="s">
        <v>158</v>
      </c>
      <c r="C224" s="192" t="s">
        <v>678</v>
      </c>
      <c r="D224" s="223" t="s">
        <v>2053</v>
      </c>
      <c r="E224" s="231">
        <f>VLOOKUP(A224,RN!$A$1:$J$248,5)</f>
        <v>6975514.8</v>
      </c>
      <c r="F224" s="227">
        <f>VLOOKUP(A224,'body '!$A$3:$F$226,3)</f>
        <v>82</v>
      </c>
      <c r="G224" s="227">
        <f>VLOOKUP(A224,'body '!$A$3:$F$226,4)</f>
        <v>60</v>
      </c>
      <c r="H224" s="227">
        <f>VLOOKUP(A224,'body '!$A$3:$F$226,5)</f>
        <v>34</v>
      </c>
      <c r="I224" s="232">
        <f>VLOOKUP(A224,'body '!$A$3:$F$226,6)</f>
        <v>47</v>
      </c>
      <c r="J224" s="239">
        <f t="shared" si="7"/>
        <v>247278021.04000002</v>
      </c>
    </row>
    <row r="225" spans="1:10" ht="45">
      <c r="A225" s="190">
        <v>170</v>
      </c>
      <c r="B225" s="191" t="s">
        <v>225</v>
      </c>
      <c r="C225" s="192" t="s">
        <v>1736</v>
      </c>
      <c r="D225" s="223" t="s">
        <v>2045</v>
      </c>
      <c r="E225" s="231">
        <f>VLOOKUP(A225,RN!$A$1:$J$248,5)</f>
        <v>2497362</v>
      </c>
      <c r="F225" s="227">
        <f>VLOOKUP(A225,'body '!$A$3:$F$226,3)</f>
        <v>96</v>
      </c>
      <c r="G225" s="227">
        <f>VLOOKUP(A225,'body '!$A$3:$F$226,4)</f>
        <v>94</v>
      </c>
      <c r="H225" s="227" t="str">
        <f>VLOOKUP(A225,'body '!$A$3:$F$226,5)</f>
        <v>x</v>
      </c>
      <c r="I225" s="232">
        <f>VLOOKUP(A225,'body '!$A$3:$F$226,6)</f>
        <v>95</v>
      </c>
      <c r="J225" s="239">
        <f t="shared" si="7"/>
        <v>249775383.04000002</v>
      </c>
    </row>
    <row r="226" spans="1:10" ht="23.25" thickBot="1">
      <c r="A226" s="190">
        <v>18</v>
      </c>
      <c r="B226" s="191" t="s">
        <v>225</v>
      </c>
      <c r="C226" s="192" t="s">
        <v>226</v>
      </c>
      <c r="D226" s="223" t="s">
        <v>1306</v>
      </c>
      <c r="E226" s="233">
        <f>VLOOKUP(A226,RN!$A$1:$J$248,5)</f>
        <v>1063550</v>
      </c>
      <c r="F226" s="234">
        <f>VLOOKUP(A226,'body '!$A$3:$F$226,3)</f>
        <v>45</v>
      </c>
      <c r="G226" s="234">
        <f>VLOOKUP(A226,'body '!$A$3:$F$226,4)</f>
        <v>75</v>
      </c>
      <c r="H226" s="234">
        <f>VLOOKUP(A226,'body '!$A$3:$F$226,5)</f>
        <v>79</v>
      </c>
      <c r="I226" s="235">
        <f>VLOOKUP(A226,'body '!$A$3:$F$226,6)</f>
        <v>77</v>
      </c>
      <c r="J226" s="241">
        <f t="shared" si="7"/>
        <v>250838933.04000002</v>
      </c>
    </row>
    <row r="227" spans="1:4" ht="11.25">
      <c r="A227" s="214"/>
      <c r="B227" s="215"/>
      <c r="C227" s="217"/>
      <c r="D227" s="217"/>
    </row>
    <row r="228" spans="10:11" ht="11.25">
      <c r="J228" s="239"/>
      <c r="K228" s="239">
        <f>J226+J176+J106+J37</f>
        <v>1075028669.2</v>
      </c>
    </row>
    <row r="230" spans="1:4" ht="11.25">
      <c r="A230" s="214"/>
      <c r="B230" s="215"/>
      <c r="C230" s="217"/>
      <c r="D230" s="217"/>
    </row>
    <row r="231" spans="1:4" ht="11.25">
      <c r="A231" s="214"/>
      <c r="B231" s="215"/>
      <c r="C231" s="217"/>
      <c r="D231" s="217"/>
    </row>
    <row r="232" spans="1:4" ht="11.25">
      <c r="A232" s="214"/>
      <c r="B232" s="215"/>
      <c r="C232" s="217"/>
      <c r="D232" s="217"/>
    </row>
    <row r="233" spans="1:4" ht="11.25">
      <c r="A233" s="214"/>
      <c r="B233" s="215"/>
      <c r="C233" s="217"/>
      <c r="D233" s="217"/>
    </row>
    <row r="234" spans="1:4" ht="11.25">
      <c r="A234" s="214"/>
      <c r="B234" s="215"/>
      <c r="C234" s="217"/>
      <c r="D234" s="217"/>
    </row>
    <row r="235" spans="1:4" ht="11.25">
      <c r="A235" s="214"/>
      <c r="B235" s="215"/>
      <c r="C235" s="217"/>
      <c r="D235" s="217"/>
    </row>
    <row r="236" spans="1:4" ht="11.25">
      <c r="A236" s="214"/>
      <c r="B236" s="215"/>
      <c r="C236" s="217"/>
      <c r="D236" s="217"/>
    </row>
    <row r="237" spans="1:4" ht="11.25">
      <c r="A237" s="214"/>
      <c r="B237" s="215"/>
      <c r="C237" s="217"/>
      <c r="D237" s="217"/>
    </row>
    <row r="238" spans="1:4" ht="11.25">
      <c r="A238" s="214"/>
      <c r="B238" s="215"/>
      <c r="C238" s="217"/>
      <c r="D238" s="217"/>
    </row>
    <row r="239" spans="1:4" ht="11.25">
      <c r="A239" s="214"/>
      <c r="B239" s="215"/>
      <c r="C239" s="217"/>
      <c r="D239" s="217"/>
    </row>
    <row r="240" spans="1:4" ht="11.25">
      <c r="A240" s="214"/>
      <c r="B240" s="215"/>
      <c r="C240" s="217"/>
      <c r="D240" s="217"/>
    </row>
    <row r="241" spans="1:4" ht="11.25">
      <c r="A241" s="214"/>
      <c r="B241" s="215"/>
      <c r="C241" s="217"/>
      <c r="D241" s="217"/>
    </row>
    <row r="242" spans="1:4" ht="11.25">
      <c r="A242" s="214"/>
      <c r="B242" s="215"/>
      <c r="C242" s="217"/>
      <c r="D242" s="217"/>
    </row>
    <row r="243" spans="1:4" ht="11.25">
      <c r="A243" s="214"/>
      <c r="B243" s="215"/>
      <c r="C243" s="217"/>
      <c r="D243" s="217"/>
    </row>
    <row r="244" spans="1:4" ht="11.25">
      <c r="A244" s="214"/>
      <c r="B244" s="215"/>
      <c r="C244" s="217"/>
      <c r="D244" s="217"/>
    </row>
    <row r="245" spans="1:4" ht="11.25">
      <c r="A245" s="214"/>
      <c r="B245" s="215"/>
      <c r="C245" s="217"/>
      <c r="D245" s="217"/>
    </row>
    <row r="246" spans="1:4" ht="11.25">
      <c r="A246" s="214"/>
      <c r="B246" s="215"/>
      <c r="C246" s="217"/>
      <c r="D246" s="217"/>
    </row>
    <row r="247" spans="1:4" ht="11.25">
      <c r="A247" s="214"/>
      <c r="B247" s="215"/>
      <c r="C247" s="217"/>
      <c r="D247" s="217"/>
    </row>
    <row r="248" spans="1:4" ht="11.25">
      <c r="A248" s="214"/>
      <c r="B248" s="215"/>
      <c r="C248" s="217"/>
      <c r="D248" s="217"/>
    </row>
    <row r="249" spans="1:4" ht="11.25">
      <c r="A249" s="214"/>
      <c r="B249" s="215"/>
      <c r="C249" s="217"/>
      <c r="D249" s="217"/>
    </row>
    <row r="250" spans="1:4" ht="11.25">
      <c r="A250" s="214"/>
      <c r="B250" s="215"/>
      <c r="C250" s="217"/>
      <c r="D250" s="217"/>
    </row>
    <row r="251" spans="1:4" ht="11.25">
      <c r="A251" s="214"/>
      <c r="B251" s="215"/>
      <c r="C251" s="217"/>
      <c r="D251" s="217"/>
    </row>
    <row r="252" spans="1:4" ht="11.25">
      <c r="A252" s="214"/>
      <c r="B252" s="215"/>
      <c r="C252" s="217"/>
      <c r="D252" s="217"/>
    </row>
    <row r="253" spans="1:4" ht="11.25">
      <c r="A253" s="214"/>
      <c r="B253" s="215"/>
      <c r="C253" s="217"/>
      <c r="D253" s="217"/>
    </row>
    <row r="254" spans="1:4" ht="11.25">
      <c r="A254" s="214"/>
      <c r="B254" s="215"/>
      <c r="C254" s="217"/>
      <c r="D254" s="217"/>
    </row>
    <row r="255" spans="1:4" ht="11.25">
      <c r="A255" s="214"/>
      <c r="B255" s="215"/>
      <c r="C255" s="217"/>
      <c r="D255" s="217"/>
    </row>
    <row r="256" spans="1:4" ht="11.25">
      <c r="A256" s="214"/>
      <c r="B256" s="215"/>
      <c r="C256" s="217"/>
      <c r="D256" s="217"/>
    </row>
    <row r="257" spans="1:4" ht="11.25">
      <c r="A257" s="214"/>
      <c r="B257" s="215"/>
      <c r="C257" s="217"/>
      <c r="D257" s="217"/>
    </row>
    <row r="258" spans="1:4" ht="11.25">
      <c r="A258" s="214"/>
      <c r="B258" s="215"/>
      <c r="C258" s="217"/>
      <c r="D258" s="217"/>
    </row>
    <row r="259" spans="1:4" ht="11.25">
      <c r="A259" s="214"/>
      <c r="B259" s="215"/>
      <c r="C259" s="217"/>
      <c r="D259" s="217"/>
    </row>
    <row r="260" spans="1:4" ht="11.25">
      <c r="A260" s="214"/>
      <c r="B260" s="215"/>
      <c r="C260" s="217"/>
      <c r="D260" s="217"/>
    </row>
    <row r="261" spans="1:4" ht="11.25">
      <c r="A261" s="214"/>
      <c r="B261" s="215"/>
      <c r="C261" s="217"/>
      <c r="D261" s="217"/>
    </row>
    <row r="262" spans="1:4" ht="11.25">
      <c r="A262" s="214"/>
      <c r="B262" s="215"/>
      <c r="C262" s="217"/>
      <c r="D262" s="217"/>
    </row>
    <row r="263" spans="1:4" ht="11.25">
      <c r="A263" s="214"/>
      <c r="B263" s="215"/>
      <c r="C263" s="217"/>
      <c r="D263" s="217"/>
    </row>
    <row r="264" spans="1:4" ht="11.25">
      <c r="A264" s="214"/>
      <c r="B264" s="215"/>
      <c r="C264" s="217"/>
      <c r="D264" s="217"/>
    </row>
    <row r="265" spans="1:4" ht="11.25">
      <c r="A265" s="214"/>
      <c r="B265" s="215"/>
      <c r="C265" s="217"/>
      <c r="D265" s="217"/>
    </row>
    <row r="266" spans="1:4" ht="11.25">
      <c r="A266" s="214"/>
      <c r="B266" s="215"/>
      <c r="C266" s="217"/>
      <c r="D266" s="217"/>
    </row>
    <row r="267" spans="1:4" ht="11.25">
      <c r="A267" s="214"/>
      <c r="B267" s="215"/>
      <c r="C267" s="217"/>
      <c r="D267" s="217"/>
    </row>
    <row r="268" spans="1:4" ht="11.25">
      <c r="A268" s="214"/>
      <c r="B268" s="215"/>
      <c r="C268" s="217"/>
      <c r="D268" s="217"/>
    </row>
    <row r="269" spans="1:4" ht="11.25">
      <c r="A269" s="214"/>
      <c r="B269" s="215"/>
      <c r="C269" s="217"/>
      <c r="D269" s="217"/>
    </row>
    <row r="270" spans="1:4" ht="11.25">
      <c r="A270" s="214"/>
      <c r="B270" s="215"/>
      <c r="C270" s="217"/>
      <c r="D270" s="217"/>
    </row>
    <row r="271" spans="1:4" ht="11.25">
      <c r="A271" s="214"/>
      <c r="B271" s="215"/>
      <c r="C271" s="217"/>
      <c r="D271" s="217"/>
    </row>
    <row r="272" spans="1:4" ht="11.25">
      <c r="A272" s="214"/>
      <c r="B272" s="215"/>
      <c r="C272" s="217"/>
      <c r="D272" s="217"/>
    </row>
    <row r="273" spans="1:4" ht="11.25">
      <c r="A273" s="214"/>
      <c r="B273" s="215"/>
      <c r="C273" s="217"/>
      <c r="D273" s="217"/>
    </row>
    <row r="274" spans="1:4" ht="11.25">
      <c r="A274" s="214"/>
      <c r="B274" s="215"/>
      <c r="C274" s="217"/>
      <c r="D274" s="217"/>
    </row>
    <row r="275" spans="1:4" ht="11.25">
      <c r="A275" s="214"/>
      <c r="B275" s="215"/>
      <c r="C275" s="217"/>
      <c r="D275" s="217"/>
    </row>
    <row r="276" spans="1:4" ht="11.25">
      <c r="A276" s="214"/>
      <c r="B276" s="215"/>
      <c r="C276" s="217"/>
      <c r="D276" s="217"/>
    </row>
    <row r="277" spans="1:4" ht="11.25">
      <c r="A277" s="214"/>
      <c r="B277" s="215"/>
      <c r="C277" s="217"/>
      <c r="D277" s="217"/>
    </row>
    <row r="278" spans="1:4" ht="11.25">
      <c r="A278" s="214"/>
      <c r="B278" s="215"/>
      <c r="C278" s="217"/>
      <c r="D278" s="217"/>
    </row>
    <row r="279" spans="1:4" ht="11.25">
      <c r="A279" s="214"/>
      <c r="B279" s="215"/>
      <c r="C279" s="217"/>
      <c r="D279" s="217"/>
    </row>
    <row r="280" spans="1:4" ht="11.25">
      <c r="A280" s="214"/>
      <c r="B280" s="215"/>
      <c r="C280" s="217"/>
      <c r="D280" s="217"/>
    </row>
    <row r="281" spans="1:4" ht="11.25">
      <c r="A281" s="214"/>
      <c r="B281" s="215"/>
      <c r="C281" s="217"/>
      <c r="D281" s="217"/>
    </row>
    <row r="282" spans="1:4" ht="11.25">
      <c r="A282" s="214"/>
      <c r="B282" s="215"/>
      <c r="C282" s="217"/>
      <c r="D282" s="217"/>
    </row>
    <row r="283" spans="1:4" ht="11.25">
      <c r="A283" s="214"/>
      <c r="B283" s="215"/>
      <c r="C283" s="217"/>
      <c r="D283" s="217"/>
    </row>
    <row r="284" spans="1:4" ht="11.25">
      <c r="A284" s="214"/>
      <c r="B284" s="215"/>
      <c r="C284" s="217"/>
      <c r="D284" s="217"/>
    </row>
    <row r="285" spans="1:4" ht="11.25">
      <c r="A285" s="214"/>
      <c r="B285" s="215"/>
      <c r="C285" s="217"/>
      <c r="D285" s="217"/>
    </row>
    <row r="286" spans="1:4" ht="11.25">
      <c r="A286" s="214"/>
      <c r="B286" s="215"/>
      <c r="C286" s="217"/>
      <c r="D286" s="217"/>
    </row>
    <row r="287" spans="1:4" ht="11.25">
      <c r="A287" s="214"/>
      <c r="B287" s="215"/>
      <c r="C287" s="217"/>
      <c r="D287" s="217"/>
    </row>
    <row r="288" spans="1:4" ht="11.25">
      <c r="A288" s="214"/>
      <c r="B288" s="215"/>
      <c r="C288" s="217"/>
      <c r="D288" s="217"/>
    </row>
    <row r="289" spans="1:4" ht="11.25">
      <c r="A289" s="214"/>
      <c r="B289" s="215"/>
      <c r="C289" s="217"/>
      <c r="D289" s="217"/>
    </row>
    <row r="290" spans="1:4" ht="11.25">
      <c r="A290" s="214"/>
      <c r="B290" s="215"/>
      <c r="C290" s="217"/>
      <c r="D290" s="217"/>
    </row>
    <row r="291" spans="1:4" ht="11.25">
      <c r="A291" s="214"/>
      <c r="B291" s="215"/>
      <c r="C291" s="217"/>
      <c r="D291" s="217"/>
    </row>
    <row r="292" spans="1:4" ht="11.25">
      <c r="A292" s="214"/>
      <c r="B292" s="215"/>
      <c r="C292" s="217"/>
      <c r="D292" s="217"/>
    </row>
    <row r="293" spans="1:4" ht="11.25">
      <c r="A293" s="214"/>
      <c r="B293" s="215"/>
      <c r="C293" s="217"/>
      <c r="D293" s="217"/>
    </row>
    <row r="294" spans="1:4" ht="11.25">
      <c r="A294" s="214"/>
      <c r="B294" s="215"/>
      <c r="C294" s="217"/>
      <c r="D294" s="217"/>
    </row>
    <row r="295" spans="1:4" ht="11.25">
      <c r="A295" s="214"/>
      <c r="B295" s="215"/>
      <c r="C295" s="217"/>
      <c r="D295" s="217"/>
    </row>
    <row r="296" spans="1:4" ht="11.25">
      <c r="A296" s="214"/>
      <c r="B296" s="215"/>
      <c r="C296" s="217"/>
      <c r="D296" s="217"/>
    </row>
    <row r="297" spans="1:4" ht="11.25">
      <c r="A297" s="214"/>
      <c r="B297" s="215"/>
      <c r="C297" s="217"/>
      <c r="D297" s="217"/>
    </row>
    <row r="298" spans="1:4" ht="11.25">
      <c r="A298" s="214"/>
      <c r="B298" s="215"/>
      <c r="C298" s="217"/>
      <c r="D298" s="217"/>
    </row>
    <row r="299" spans="1:4" ht="11.25">
      <c r="A299" s="214"/>
      <c r="B299" s="215"/>
      <c r="C299" s="217"/>
      <c r="D299" s="217"/>
    </row>
    <row r="300" spans="1:4" ht="11.25">
      <c r="A300" s="214"/>
      <c r="B300" s="215"/>
      <c r="C300" s="217"/>
      <c r="D300" s="217"/>
    </row>
    <row r="301" spans="1:4" ht="11.25">
      <c r="A301" s="214"/>
      <c r="B301" s="215"/>
      <c r="C301" s="217"/>
      <c r="D301" s="217"/>
    </row>
    <row r="302" spans="1:4" ht="11.25">
      <c r="A302" s="214"/>
      <c r="B302" s="215"/>
      <c r="C302" s="217"/>
      <c r="D302" s="217"/>
    </row>
    <row r="303" spans="1:4" ht="11.25">
      <c r="A303" s="214"/>
      <c r="B303" s="215"/>
      <c r="C303" s="217"/>
      <c r="D303" s="217"/>
    </row>
    <row r="304" spans="1:4" ht="11.25">
      <c r="A304" s="214"/>
      <c r="B304" s="215"/>
      <c r="C304" s="217"/>
      <c r="D304" s="217"/>
    </row>
    <row r="305" spans="1:4" ht="11.25">
      <c r="A305" s="214"/>
      <c r="B305" s="215"/>
      <c r="C305" s="217"/>
      <c r="D305" s="217"/>
    </row>
    <row r="306" spans="1:4" ht="11.25">
      <c r="A306" s="214"/>
      <c r="B306" s="215"/>
      <c r="C306" s="217"/>
      <c r="D306" s="217"/>
    </row>
    <row r="307" spans="1:4" ht="11.25">
      <c r="A307" s="214"/>
      <c r="B307" s="215"/>
      <c r="C307" s="217"/>
      <c r="D307" s="217"/>
    </row>
    <row r="308" spans="1:4" ht="11.25">
      <c r="A308" s="214"/>
      <c r="B308" s="215"/>
      <c r="C308" s="217"/>
      <c r="D308" s="217"/>
    </row>
    <row r="309" spans="1:4" ht="11.25">
      <c r="A309" s="214"/>
      <c r="B309" s="215"/>
      <c r="C309" s="217"/>
      <c r="D309" s="217"/>
    </row>
    <row r="310" spans="1:4" ht="11.25">
      <c r="A310" s="214"/>
      <c r="B310" s="215"/>
      <c r="C310" s="217"/>
      <c r="D310" s="217"/>
    </row>
    <row r="311" spans="1:4" ht="11.25">
      <c r="A311" s="214"/>
      <c r="B311" s="215"/>
      <c r="C311" s="217"/>
      <c r="D311" s="217"/>
    </row>
    <row r="312" spans="1:4" ht="11.25">
      <c r="A312" s="214"/>
      <c r="B312" s="215"/>
      <c r="C312" s="217"/>
      <c r="D312" s="217"/>
    </row>
    <row r="313" spans="1:4" ht="11.25">
      <c r="A313" s="214"/>
      <c r="B313" s="215"/>
      <c r="C313" s="217"/>
      <c r="D313" s="217"/>
    </row>
    <row r="314" spans="1:4" ht="11.25">
      <c r="A314" s="214"/>
      <c r="B314" s="215"/>
      <c r="C314" s="217"/>
      <c r="D314" s="217"/>
    </row>
    <row r="315" spans="1:4" ht="11.25">
      <c r="A315" s="214"/>
      <c r="B315" s="215"/>
      <c r="C315" s="217"/>
      <c r="D315" s="217"/>
    </row>
    <row r="316" spans="1:4" ht="11.25">
      <c r="A316" s="214"/>
      <c r="B316" s="215"/>
      <c r="C316" s="217"/>
      <c r="D316" s="217"/>
    </row>
    <row r="317" spans="1:4" ht="11.25">
      <c r="A317" s="214"/>
      <c r="B317" s="215"/>
      <c r="C317" s="217"/>
      <c r="D317" s="217"/>
    </row>
    <row r="318" spans="1:4" ht="11.25">
      <c r="A318" s="214"/>
      <c r="B318" s="215"/>
      <c r="C318" s="217"/>
      <c r="D318" s="217"/>
    </row>
    <row r="319" spans="1:4" ht="11.25">
      <c r="A319" s="214"/>
      <c r="B319" s="215"/>
      <c r="C319" s="217"/>
      <c r="D319" s="217"/>
    </row>
    <row r="320" spans="1:4" ht="11.25">
      <c r="A320" s="214"/>
      <c r="B320" s="215"/>
      <c r="C320" s="217"/>
      <c r="D320" s="217"/>
    </row>
    <row r="321" spans="1:4" ht="11.25">
      <c r="A321" s="214"/>
      <c r="B321" s="215"/>
      <c r="C321" s="217"/>
      <c r="D321" s="217"/>
    </row>
    <row r="322" spans="1:4" ht="11.25">
      <c r="A322" s="214"/>
      <c r="B322" s="215"/>
      <c r="C322" s="217"/>
      <c r="D322" s="217"/>
    </row>
    <row r="323" spans="1:4" ht="11.25">
      <c r="A323" s="214"/>
      <c r="B323" s="215"/>
      <c r="C323" s="217"/>
      <c r="D323" s="217"/>
    </row>
    <row r="324" spans="1:4" ht="11.25">
      <c r="A324" s="214"/>
      <c r="B324" s="215"/>
      <c r="C324" s="217"/>
      <c r="D324" s="217"/>
    </row>
    <row r="325" spans="1:4" ht="11.25">
      <c r="A325" s="214"/>
      <c r="B325" s="215"/>
      <c r="C325" s="217"/>
      <c r="D325" s="217"/>
    </row>
    <row r="326" spans="1:4" ht="11.25">
      <c r="A326" s="214"/>
      <c r="B326" s="215"/>
      <c r="C326" s="217"/>
      <c r="D326" s="217"/>
    </row>
    <row r="327" spans="1:4" ht="11.25">
      <c r="A327" s="214"/>
      <c r="B327" s="215"/>
      <c r="C327" s="217"/>
      <c r="D327" s="217"/>
    </row>
    <row r="328" spans="1:4" ht="11.25">
      <c r="A328" s="214"/>
      <c r="B328" s="215"/>
      <c r="C328" s="217"/>
      <c r="D328" s="217"/>
    </row>
    <row r="329" spans="1:4" ht="11.25">
      <c r="A329" s="214"/>
      <c r="B329" s="215"/>
      <c r="C329" s="217"/>
      <c r="D329" s="217"/>
    </row>
    <row r="330" spans="1:4" ht="11.25">
      <c r="A330" s="214"/>
      <c r="B330" s="215"/>
      <c r="C330" s="217"/>
      <c r="D330" s="217"/>
    </row>
    <row r="331" spans="1:4" ht="11.25">
      <c r="A331" s="214"/>
      <c r="B331" s="215"/>
      <c r="C331" s="217"/>
      <c r="D331" s="217"/>
    </row>
    <row r="332" spans="1:4" ht="11.25">
      <c r="A332" s="214"/>
      <c r="B332" s="215"/>
      <c r="C332" s="217"/>
      <c r="D332" s="217"/>
    </row>
    <row r="333" spans="1:4" ht="11.25">
      <c r="A333" s="214"/>
      <c r="B333" s="215"/>
      <c r="C333" s="217"/>
      <c r="D333" s="217"/>
    </row>
    <row r="334" spans="1:4" ht="11.25">
      <c r="A334" s="214"/>
      <c r="B334" s="215"/>
      <c r="C334" s="217"/>
      <c r="D334" s="217"/>
    </row>
    <row r="335" spans="1:4" ht="11.25">
      <c r="A335" s="214"/>
      <c r="B335" s="215"/>
      <c r="C335" s="217"/>
      <c r="D335" s="217"/>
    </row>
    <row r="336" spans="1:4" ht="11.25">
      <c r="A336" s="214"/>
      <c r="B336" s="215"/>
      <c r="C336" s="217"/>
      <c r="D336" s="217"/>
    </row>
    <row r="337" spans="1:4" ht="11.25">
      <c r="A337" s="214"/>
      <c r="B337" s="215"/>
      <c r="C337" s="217"/>
      <c r="D337" s="217"/>
    </row>
    <row r="338" spans="1:4" ht="11.25">
      <c r="A338" s="214"/>
      <c r="B338" s="215"/>
      <c r="C338" s="217"/>
      <c r="D338" s="217"/>
    </row>
    <row r="339" spans="1:4" ht="11.25">
      <c r="A339" s="214"/>
      <c r="B339" s="215"/>
      <c r="C339" s="217"/>
      <c r="D339" s="217"/>
    </row>
    <row r="340" spans="1:4" ht="11.25">
      <c r="A340" s="214"/>
      <c r="B340" s="215"/>
      <c r="C340" s="217"/>
      <c r="D340" s="217"/>
    </row>
    <row r="341" spans="1:4" ht="11.25">
      <c r="A341" s="214"/>
      <c r="B341" s="215"/>
      <c r="C341" s="217"/>
      <c r="D341" s="217"/>
    </row>
    <row r="342" spans="1:4" ht="11.25">
      <c r="A342" s="214"/>
      <c r="B342" s="215"/>
      <c r="C342" s="217"/>
      <c r="D342" s="217"/>
    </row>
    <row r="343" spans="1:4" ht="11.25">
      <c r="A343" s="214"/>
      <c r="B343" s="215"/>
      <c r="C343" s="217"/>
      <c r="D343" s="217"/>
    </row>
    <row r="344" spans="1:4" ht="11.25">
      <c r="A344" s="214"/>
      <c r="B344" s="215"/>
      <c r="C344" s="217"/>
      <c r="D344" s="217"/>
    </row>
    <row r="345" spans="1:4" ht="11.25">
      <c r="A345" s="214"/>
      <c r="B345" s="215"/>
      <c r="C345" s="217"/>
      <c r="D345" s="217"/>
    </row>
    <row r="346" spans="1:4" ht="11.25">
      <c r="A346" s="214"/>
      <c r="B346" s="215"/>
      <c r="C346" s="217"/>
      <c r="D346" s="217"/>
    </row>
    <row r="347" spans="1:4" ht="11.25">
      <c r="A347" s="214"/>
      <c r="B347" s="215"/>
      <c r="C347" s="217"/>
      <c r="D347" s="217"/>
    </row>
    <row r="348" spans="1:4" ht="11.25">
      <c r="A348" s="214"/>
      <c r="B348" s="215"/>
      <c r="C348" s="217"/>
      <c r="D348" s="217"/>
    </row>
    <row r="349" spans="1:4" ht="11.25">
      <c r="A349" s="214"/>
      <c r="B349" s="215"/>
      <c r="C349" s="217"/>
      <c r="D349" s="217"/>
    </row>
    <row r="350" spans="1:4" ht="11.25">
      <c r="A350" s="214"/>
      <c r="B350" s="215"/>
      <c r="C350" s="217"/>
      <c r="D350" s="217"/>
    </row>
    <row r="351" spans="1:4" ht="11.25">
      <c r="A351" s="214"/>
      <c r="B351" s="215"/>
      <c r="C351" s="217"/>
      <c r="D351" s="217"/>
    </row>
    <row r="352" spans="1:4" ht="11.25">
      <c r="A352" s="214"/>
      <c r="B352" s="215"/>
      <c r="C352" s="217"/>
      <c r="D352" s="217"/>
    </row>
    <row r="353" spans="1:4" ht="11.25">
      <c r="A353" s="214"/>
      <c r="B353" s="215"/>
      <c r="C353" s="217"/>
      <c r="D353" s="217"/>
    </row>
    <row r="354" spans="1:4" ht="11.25">
      <c r="A354" s="214"/>
      <c r="B354" s="214"/>
      <c r="C354" s="217"/>
      <c r="D354" s="217"/>
    </row>
    <row r="355" spans="1:4" ht="11.25">
      <c r="A355" s="214"/>
      <c r="B355" s="214"/>
      <c r="C355" s="217"/>
      <c r="D355" s="217"/>
    </row>
    <row r="356" spans="1:4" ht="11.25">
      <c r="A356" s="214"/>
      <c r="B356" s="214"/>
      <c r="C356" s="217"/>
      <c r="D356" s="217"/>
    </row>
    <row r="357" spans="1:4" ht="11.25">
      <c r="A357" s="214"/>
      <c r="B357" s="214"/>
      <c r="C357" s="217"/>
      <c r="D357" s="217"/>
    </row>
    <row r="358" spans="1:4" ht="11.25">
      <c r="A358" s="214"/>
      <c r="B358" s="214"/>
      <c r="C358" s="217"/>
      <c r="D358" s="217"/>
    </row>
    <row r="359" spans="1:4" ht="11.25">
      <c r="A359" s="214"/>
      <c r="B359" s="214"/>
      <c r="C359" s="217"/>
      <c r="D359" s="217"/>
    </row>
    <row r="360" spans="1:4" ht="11.25">
      <c r="A360" s="214"/>
      <c r="B360" s="214"/>
      <c r="C360" s="217"/>
      <c r="D360" s="217"/>
    </row>
    <row r="361" spans="1:4" ht="11.25">
      <c r="A361" s="214"/>
      <c r="B361" s="214"/>
      <c r="C361" s="217"/>
      <c r="D361" s="217"/>
    </row>
    <row r="362" spans="1:4" ht="11.25">
      <c r="A362" s="214"/>
      <c r="B362" s="214"/>
      <c r="C362" s="217"/>
      <c r="D362" s="217"/>
    </row>
    <row r="363" spans="1:4" ht="11.25">
      <c r="A363" s="214"/>
      <c r="B363" s="214"/>
      <c r="C363" s="217"/>
      <c r="D363" s="217"/>
    </row>
    <row r="364" spans="1:4" ht="11.25">
      <c r="A364" s="214"/>
      <c r="B364" s="214"/>
      <c r="C364" s="217"/>
      <c r="D364" s="217"/>
    </row>
    <row r="365" spans="1:4" ht="11.25">
      <c r="A365" s="214"/>
      <c r="B365" s="214"/>
      <c r="C365" s="217"/>
      <c r="D365" s="217"/>
    </row>
    <row r="366" spans="1:4" ht="11.25">
      <c r="A366" s="214"/>
      <c r="B366" s="214"/>
      <c r="C366" s="217"/>
      <c r="D366" s="217"/>
    </row>
    <row r="367" spans="1:4" ht="11.25">
      <c r="A367" s="214"/>
      <c r="B367" s="214"/>
      <c r="C367" s="217"/>
      <c r="D367" s="217"/>
    </row>
    <row r="368" spans="1:4" ht="11.25">
      <c r="A368" s="214"/>
      <c r="B368" s="214"/>
      <c r="C368" s="217"/>
      <c r="D368" s="217"/>
    </row>
    <row r="369" spans="1:4" ht="11.25">
      <c r="A369" s="214"/>
      <c r="B369" s="214"/>
      <c r="C369" s="217"/>
      <c r="D369" s="217"/>
    </row>
    <row r="370" spans="1:4" ht="11.25">
      <c r="A370" s="214"/>
      <c r="B370" s="214"/>
      <c r="C370" s="217"/>
      <c r="D370" s="217"/>
    </row>
    <row r="371" spans="1:4" ht="11.25">
      <c r="A371" s="214"/>
      <c r="B371" s="214"/>
      <c r="C371" s="217"/>
      <c r="D371" s="217"/>
    </row>
    <row r="372" spans="1:4" ht="11.25">
      <c r="A372" s="214"/>
      <c r="B372" s="214"/>
      <c r="C372" s="217"/>
      <c r="D372" s="217"/>
    </row>
    <row r="373" spans="1:4" ht="11.25">
      <c r="A373" s="214"/>
      <c r="B373" s="214"/>
      <c r="C373" s="217"/>
      <c r="D373" s="217"/>
    </row>
    <row r="374" spans="1:4" ht="11.25">
      <c r="A374" s="214"/>
      <c r="B374" s="214"/>
      <c r="C374" s="217"/>
      <c r="D374" s="217"/>
    </row>
    <row r="375" spans="1:4" ht="11.25">
      <c r="A375" s="214"/>
      <c r="B375" s="214"/>
      <c r="C375" s="217"/>
      <c r="D375" s="217"/>
    </row>
    <row r="376" spans="1:4" ht="11.25">
      <c r="A376" s="214"/>
      <c r="B376" s="214"/>
      <c r="C376" s="217"/>
      <c r="D376" s="217"/>
    </row>
    <row r="377" spans="1:4" ht="11.25">
      <c r="A377" s="214"/>
      <c r="B377" s="214"/>
      <c r="C377" s="217"/>
      <c r="D377" s="217"/>
    </row>
    <row r="378" spans="1:4" ht="11.25">
      <c r="A378" s="214"/>
      <c r="B378" s="214"/>
      <c r="C378" s="217"/>
      <c r="D378" s="217"/>
    </row>
    <row r="379" spans="1:4" ht="11.25">
      <c r="A379" s="214"/>
      <c r="B379" s="214"/>
      <c r="C379" s="217"/>
      <c r="D379" s="217"/>
    </row>
    <row r="380" spans="1:4" ht="11.25">
      <c r="A380" s="214"/>
      <c r="B380" s="214"/>
      <c r="C380" s="217"/>
      <c r="D380" s="217"/>
    </row>
    <row r="381" spans="1:4" ht="11.25">
      <c r="A381" s="214"/>
      <c r="B381" s="214"/>
      <c r="C381" s="217"/>
      <c r="D381" s="217"/>
    </row>
    <row r="382" spans="1:4" ht="11.25">
      <c r="A382" s="214"/>
      <c r="B382" s="214"/>
      <c r="C382" s="217"/>
      <c r="D382" s="217"/>
    </row>
    <row r="383" spans="1:4" ht="11.25">
      <c r="A383" s="214"/>
      <c r="B383" s="214"/>
      <c r="C383" s="217"/>
      <c r="D383" s="217"/>
    </row>
    <row r="384" spans="1:4" ht="11.25">
      <c r="A384" s="214"/>
      <c r="B384" s="214"/>
      <c r="C384" s="217"/>
      <c r="D384" s="217"/>
    </row>
    <row r="385" spans="1:4" ht="11.25">
      <c r="A385" s="214"/>
      <c r="B385" s="214"/>
      <c r="C385" s="217"/>
      <c r="D385" s="217"/>
    </row>
    <row r="386" spans="1:4" ht="11.25">
      <c r="A386" s="214"/>
      <c r="B386" s="214"/>
      <c r="C386" s="217"/>
      <c r="D386" s="217"/>
    </row>
    <row r="387" spans="1:4" ht="11.25">
      <c r="A387" s="214"/>
      <c r="B387" s="214"/>
      <c r="C387" s="217"/>
      <c r="D387" s="217"/>
    </row>
    <row r="388" spans="1:4" ht="11.25">
      <c r="A388" s="214"/>
      <c r="B388" s="214"/>
      <c r="C388" s="217"/>
      <c r="D388" s="217"/>
    </row>
    <row r="389" spans="1:4" ht="11.25">
      <c r="A389" s="214"/>
      <c r="B389" s="214"/>
      <c r="C389" s="217"/>
      <c r="D389" s="217"/>
    </row>
    <row r="390" spans="1:4" ht="11.25">
      <c r="A390" s="214"/>
      <c r="B390" s="214"/>
      <c r="C390" s="217"/>
      <c r="D390" s="217"/>
    </row>
    <row r="391" spans="1:4" ht="11.25">
      <c r="A391" s="214"/>
      <c r="B391" s="214"/>
      <c r="C391" s="217"/>
      <c r="D391" s="217"/>
    </row>
    <row r="392" spans="1:4" ht="11.25">
      <c r="A392" s="214"/>
      <c r="B392" s="214"/>
      <c r="C392" s="217"/>
      <c r="D392" s="217"/>
    </row>
    <row r="393" spans="1:4" ht="11.25">
      <c r="A393" s="214"/>
      <c r="B393" s="214"/>
      <c r="C393" s="217"/>
      <c r="D393" s="217"/>
    </row>
    <row r="394" spans="1:4" ht="11.25">
      <c r="A394" s="214"/>
      <c r="B394" s="214"/>
      <c r="C394" s="217"/>
      <c r="D394" s="217"/>
    </row>
    <row r="395" spans="1:4" ht="11.25">
      <c r="A395" s="214"/>
      <c r="B395" s="214"/>
      <c r="C395" s="217"/>
      <c r="D395" s="217"/>
    </row>
    <row r="396" spans="1:4" ht="11.25">
      <c r="A396" s="214"/>
      <c r="B396" s="214"/>
      <c r="C396" s="217"/>
      <c r="D396" s="217"/>
    </row>
    <row r="397" spans="1:4" ht="11.25">
      <c r="A397" s="214"/>
      <c r="B397" s="214"/>
      <c r="C397" s="217"/>
      <c r="D397" s="217"/>
    </row>
    <row r="398" spans="1:4" ht="11.25">
      <c r="A398" s="214"/>
      <c r="B398" s="214"/>
      <c r="C398" s="217"/>
      <c r="D398" s="217"/>
    </row>
    <row r="399" spans="1:4" ht="11.25">
      <c r="A399" s="214"/>
      <c r="B399" s="214"/>
      <c r="C399" s="217"/>
      <c r="D399" s="217"/>
    </row>
    <row r="400" spans="1:4" ht="11.25">
      <c r="A400" s="214"/>
      <c r="B400" s="214"/>
      <c r="C400" s="217"/>
      <c r="D400" s="217"/>
    </row>
    <row r="401" spans="1:4" ht="11.25">
      <c r="A401" s="214"/>
      <c r="B401" s="214"/>
      <c r="C401" s="217"/>
      <c r="D401" s="217"/>
    </row>
    <row r="402" spans="1:4" ht="11.25">
      <c r="A402" s="214"/>
      <c r="B402" s="214"/>
      <c r="C402" s="217"/>
      <c r="D402" s="217"/>
    </row>
    <row r="403" spans="1:4" ht="11.25">
      <c r="A403" s="214"/>
      <c r="B403" s="214"/>
      <c r="C403" s="217"/>
      <c r="D403" s="217"/>
    </row>
    <row r="404" spans="1:4" ht="11.25">
      <c r="A404" s="214"/>
      <c r="B404" s="214"/>
      <c r="C404" s="217"/>
      <c r="D404" s="217"/>
    </row>
    <row r="405" spans="1:4" ht="11.25">
      <c r="A405" s="214"/>
      <c r="B405" s="214"/>
      <c r="C405" s="217"/>
      <c r="D405" s="217"/>
    </row>
    <row r="406" spans="1:4" ht="11.25">
      <c r="A406" s="214"/>
      <c r="B406" s="214"/>
      <c r="C406" s="217"/>
      <c r="D406" s="217"/>
    </row>
    <row r="407" spans="1:4" ht="11.25">
      <c r="A407" s="214"/>
      <c r="B407" s="214"/>
      <c r="C407" s="217"/>
      <c r="D407" s="217"/>
    </row>
    <row r="408" spans="1:4" ht="11.25">
      <c r="A408" s="214"/>
      <c r="B408" s="214"/>
      <c r="C408" s="217"/>
      <c r="D408" s="217"/>
    </row>
    <row r="409" spans="1:4" ht="11.25">
      <c r="A409" s="214"/>
      <c r="B409" s="214"/>
      <c r="C409" s="217"/>
      <c r="D409" s="217"/>
    </row>
    <row r="410" spans="1:4" ht="11.25">
      <c r="A410" s="214"/>
      <c r="B410" s="214"/>
      <c r="C410" s="217"/>
      <c r="D410" s="217"/>
    </row>
    <row r="411" spans="1:4" ht="11.25">
      <c r="A411" s="214"/>
      <c r="B411" s="214"/>
      <c r="C411" s="217"/>
      <c r="D411" s="217"/>
    </row>
    <row r="412" spans="1:4" ht="11.25">
      <c r="A412" s="214"/>
      <c r="B412" s="214"/>
      <c r="C412" s="217"/>
      <c r="D412" s="217"/>
    </row>
    <row r="413" spans="1:4" ht="11.25">
      <c r="A413" s="214"/>
      <c r="B413" s="214"/>
      <c r="C413" s="217"/>
      <c r="D413" s="217"/>
    </row>
    <row r="414" spans="1:4" ht="11.25">
      <c r="A414" s="214"/>
      <c r="B414" s="214"/>
      <c r="C414" s="217"/>
      <c r="D414" s="217"/>
    </row>
    <row r="415" spans="1:4" ht="11.25">
      <c r="A415" s="214"/>
      <c r="B415" s="214"/>
      <c r="C415" s="217"/>
      <c r="D415" s="217"/>
    </row>
    <row r="416" spans="1:4" ht="11.25">
      <c r="A416" s="214"/>
      <c r="B416" s="214"/>
      <c r="C416" s="217"/>
      <c r="D416" s="217"/>
    </row>
    <row r="417" spans="1:4" ht="11.25">
      <c r="A417" s="214"/>
      <c r="B417" s="214"/>
      <c r="C417" s="217"/>
      <c r="D417" s="217"/>
    </row>
    <row r="418" spans="1:4" ht="11.25">
      <c r="A418" s="214"/>
      <c r="B418" s="214"/>
      <c r="C418" s="217"/>
      <c r="D418" s="217"/>
    </row>
    <row r="419" spans="1:4" ht="11.25">
      <c r="A419" s="214"/>
      <c r="B419" s="214"/>
      <c r="C419" s="217"/>
      <c r="D419" s="217"/>
    </row>
    <row r="420" spans="1:4" ht="11.25">
      <c r="A420" s="214"/>
      <c r="B420" s="214"/>
      <c r="C420" s="217"/>
      <c r="D420" s="217"/>
    </row>
    <row r="421" spans="1:4" ht="11.25">
      <c r="A421" s="214"/>
      <c r="B421" s="214"/>
      <c r="C421" s="217"/>
      <c r="D421" s="217"/>
    </row>
    <row r="422" spans="1:4" ht="11.25">
      <c r="A422" s="214"/>
      <c r="B422" s="214"/>
      <c r="C422" s="217"/>
      <c r="D422" s="217"/>
    </row>
    <row r="423" spans="1:4" ht="11.25">
      <c r="A423" s="214"/>
      <c r="B423" s="214"/>
      <c r="C423" s="217"/>
      <c r="D423" s="217"/>
    </row>
    <row r="424" spans="1:4" ht="11.25">
      <c r="A424" s="214"/>
      <c r="B424" s="214"/>
      <c r="C424" s="217"/>
      <c r="D424" s="217"/>
    </row>
    <row r="425" spans="1:4" ht="11.25">
      <c r="A425" s="214"/>
      <c r="B425" s="214"/>
      <c r="C425" s="217"/>
      <c r="D425" s="217"/>
    </row>
    <row r="426" spans="1:4" ht="11.25">
      <c r="A426" s="214"/>
      <c r="B426" s="214"/>
      <c r="C426" s="217"/>
      <c r="D426" s="217"/>
    </row>
    <row r="427" spans="1:4" ht="11.25">
      <c r="A427" s="214"/>
      <c r="B427" s="214"/>
      <c r="C427" s="217"/>
      <c r="D427" s="217"/>
    </row>
    <row r="428" spans="1:4" ht="11.25">
      <c r="A428" s="214"/>
      <c r="B428" s="214"/>
      <c r="C428" s="217"/>
      <c r="D428" s="217"/>
    </row>
    <row r="429" spans="1:4" ht="11.25">
      <c r="A429" s="214"/>
      <c r="B429" s="214"/>
      <c r="C429" s="217"/>
      <c r="D429" s="217"/>
    </row>
    <row r="430" spans="1:4" ht="11.25">
      <c r="A430" s="214"/>
      <c r="B430" s="214"/>
      <c r="C430" s="217"/>
      <c r="D430" s="217"/>
    </row>
    <row r="431" spans="1:4" ht="11.25">
      <c r="A431" s="214"/>
      <c r="B431" s="214"/>
      <c r="C431" s="217"/>
      <c r="D431" s="217"/>
    </row>
    <row r="432" spans="1:4" ht="11.25">
      <c r="A432" s="214"/>
      <c r="B432" s="214"/>
      <c r="C432" s="217"/>
      <c r="D432" s="217"/>
    </row>
    <row r="433" spans="1:4" ht="11.25">
      <c r="A433" s="214"/>
      <c r="B433" s="214"/>
      <c r="C433" s="217"/>
      <c r="D433" s="217"/>
    </row>
    <row r="434" spans="1:4" ht="11.25">
      <c r="A434" s="214"/>
      <c r="B434" s="214"/>
      <c r="C434" s="217"/>
      <c r="D434" s="217"/>
    </row>
    <row r="435" spans="1:4" ht="11.25">
      <c r="A435" s="214"/>
      <c r="B435" s="214"/>
      <c r="C435" s="217"/>
      <c r="D435" s="217"/>
    </row>
    <row r="436" spans="1:4" ht="11.25">
      <c r="A436" s="214"/>
      <c r="B436" s="214"/>
      <c r="C436" s="217"/>
      <c r="D436" s="217"/>
    </row>
    <row r="437" spans="1:4" ht="11.25">
      <c r="A437" s="214"/>
      <c r="B437" s="214"/>
      <c r="C437" s="217"/>
      <c r="D437" s="217"/>
    </row>
    <row r="438" spans="1:4" ht="11.25">
      <c r="A438" s="214"/>
      <c r="B438" s="214"/>
      <c r="C438" s="217"/>
      <c r="D438" s="217"/>
    </row>
    <row r="439" spans="1:4" ht="11.25">
      <c r="A439" s="214"/>
      <c r="B439" s="214"/>
      <c r="C439" s="217"/>
      <c r="D439" s="217"/>
    </row>
    <row r="440" spans="1:4" ht="11.25">
      <c r="A440" s="214"/>
      <c r="B440" s="214"/>
      <c r="C440" s="217"/>
      <c r="D440" s="217"/>
    </row>
    <row r="441" spans="1:4" ht="11.25">
      <c r="A441" s="214"/>
      <c r="B441" s="214"/>
      <c r="C441" s="217"/>
      <c r="D441" s="217"/>
    </row>
    <row r="442" spans="1:4" ht="11.25">
      <c r="A442" s="214"/>
      <c r="B442" s="214"/>
      <c r="C442" s="217"/>
      <c r="D442" s="217"/>
    </row>
    <row r="443" spans="1:4" ht="11.25">
      <c r="A443" s="214"/>
      <c r="B443" s="214"/>
      <c r="C443" s="217"/>
      <c r="D443" s="217"/>
    </row>
    <row r="444" spans="1:4" ht="11.25">
      <c r="A444" s="214"/>
      <c r="B444" s="214"/>
      <c r="C444" s="217"/>
      <c r="D444" s="217"/>
    </row>
    <row r="445" spans="1:4" ht="11.25">
      <c r="A445" s="214"/>
      <c r="B445" s="214"/>
      <c r="C445" s="217"/>
      <c r="D445" s="217"/>
    </row>
    <row r="446" spans="1:4" ht="11.25">
      <c r="A446" s="214"/>
      <c r="B446" s="214"/>
      <c r="C446" s="217"/>
      <c r="D446" s="217"/>
    </row>
    <row r="447" spans="1:4" ht="11.25">
      <c r="A447" s="214"/>
      <c r="B447" s="214"/>
      <c r="C447" s="217"/>
      <c r="D447" s="217"/>
    </row>
    <row r="448" spans="1:4" ht="11.25">
      <c r="A448" s="214"/>
      <c r="B448" s="214"/>
      <c r="C448" s="217"/>
      <c r="D448" s="217"/>
    </row>
    <row r="449" spans="1:4" ht="11.25">
      <c r="A449" s="214"/>
      <c r="B449" s="214"/>
      <c r="C449" s="217"/>
      <c r="D449" s="217"/>
    </row>
    <row r="450" spans="1:4" ht="11.25">
      <c r="A450" s="214"/>
      <c r="B450" s="214"/>
      <c r="C450" s="217"/>
      <c r="D450" s="217"/>
    </row>
    <row r="451" spans="1:4" ht="11.25">
      <c r="A451" s="214"/>
      <c r="B451" s="214"/>
      <c r="C451" s="217"/>
      <c r="D451" s="217"/>
    </row>
    <row r="452" spans="1:4" ht="11.25">
      <c r="A452" s="214"/>
      <c r="B452" s="214"/>
      <c r="C452" s="217"/>
      <c r="D452" s="217"/>
    </row>
    <row r="453" spans="1:4" ht="11.25">
      <c r="A453" s="214"/>
      <c r="B453" s="214"/>
      <c r="C453" s="217"/>
      <c r="D453" s="217"/>
    </row>
    <row r="454" spans="1:4" ht="11.25">
      <c r="A454" s="214"/>
      <c r="B454" s="214"/>
      <c r="C454" s="217"/>
      <c r="D454" s="217"/>
    </row>
    <row r="455" spans="1:4" ht="11.25">
      <c r="A455" s="214"/>
      <c r="B455" s="214"/>
      <c r="C455" s="217"/>
      <c r="D455" s="217"/>
    </row>
    <row r="456" spans="1:4" ht="11.25">
      <c r="A456" s="214"/>
      <c r="B456" s="214"/>
      <c r="C456" s="217"/>
      <c r="D456" s="217"/>
    </row>
    <row r="457" spans="1:4" ht="11.25">
      <c r="A457" s="214"/>
      <c r="B457" s="214"/>
      <c r="C457" s="217"/>
      <c r="D457" s="217"/>
    </row>
    <row r="458" spans="1:4" ht="11.25">
      <c r="A458" s="214"/>
      <c r="B458" s="214"/>
      <c r="C458" s="217"/>
      <c r="D458" s="217"/>
    </row>
    <row r="459" spans="1:4" ht="11.25">
      <c r="A459" s="214"/>
      <c r="B459" s="214"/>
      <c r="C459" s="217"/>
      <c r="D459" s="217"/>
    </row>
    <row r="460" spans="1:4" ht="11.25">
      <c r="A460" s="214"/>
      <c r="B460" s="214"/>
      <c r="C460" s="217"/>
      <c r="D460" s="217"/>
    </row>
    <row r="461" spans="1:4" ht="11.25">
      <c r="A461" s="214"/>
      <c r="B461" s="214"/>
      <c r="C461" s="217"/>
      <c r="D461" s="217"/>
    </row>
    <row r="462" spans="1:4" ht="11.25">
      <c r="A462" s="214"/>
      <c r="B462" s="214"/>
      <c r="C462" s="217"/>
      <c r="D462" s="217"/>
    </row>
    <row r="463" spans="1:4" ht="11.25">
      <c r="A463" s="214"/>
      <c r="B463" s="214"/>
      <c r="C463" s="217"/>
      <c r="D463" s="217"/>
    </row>
    <row r="464" spans="1:4" ht="11.25">
      <c r="A464" s="214"/>
      <c r="B464" s="214"/>
      <c r="C464" s="217"/>
      <c r="D464" s="217"/>
    </row>
    <row r="465" spans="1:4" ht="11.25">
      <c r="A465" s="214"/>
      <c r="B465" s="214"/>
      <c r="C465" s="217"/>
      <c r="D465" s="217"/>
    </row>
    <row r="466" spans="1:4" ht="11.25">
      <c r="A466" s="214"/>
      <c r="B466" s="214"/>
      <c r="C466" s="217"/>
      <c r="D466" s="217"/>
    </row>
    <row r="467" spans="1:4" ht="11.25">
      <c r="A467" s="214"/>
      <c r="B467" s="214"/>
      <c r="C467" s="217"/>
      <c r="D467" s="217"/>
    </row>
    <row r="468" spans="1:4" ht="11.25">
      <c r="A468" s="214"/>
      <c r="B468" s="214"/>
      <c r="C468" s="217"/>
      <c r="D468" s="217"/>
    </row>
    <row r="469" spans="1:4" ht="11.25">
      <c r="A469" s="214"/>
      <c r="B469" s="214"/>
      <c r="C469" s="217"/>
      <c r="D469" s="217"/>
    </row>
    <row r="470" spans="1:4" ht="11.25">
      <c r="A470" s="214"/>
      <c r="B470" s="214"/>
      <c r="C470" s="217"/>
      <c r="D470" s="217"/>
    </row>
    <row r="471" spans="1:4" ht="11.25">
      <c r="A471" s="214"/>
      <c r="B471" s="214"/>
      <c r="C471" s="217"/>
      <c r="D471" s="217"/>
    </row>
    <row r="472" spans="1:4" ht="11.25">
      <c r="A472" s="214"/>
      <c r="B472" s="214"/>
      <c r="C472" s="217"/>
      <c r="D472" s="217"/>
    </row>
    <row r="473" spans="1:4" ht="11.25">
      <c r="A473" s="214"/>
      <c r="B473" s="214"/>
      <c r="C473" s="217"/>
      <c r="D473" s="217"/>
    </row>
    <row r="474" spans="1:4" ht="11.25">
      <c r="A474" s="214"/>
      <c r="B474" s="214"/>
      <c r="C474" s="217"/>
      <c r="D474" s="217"/>
    </row>
    <row r="475" spans="1:4" ht="11.25">
      <c r="A475" s="214"/>
      <c r="B475" s="214"/>
      <c r="C475" s="217"/>
      <c r="D475" s="217"/>
    </row>
    <row r="476" spans="1:4" ht="11.25">
      <c r="A476" s="214"/>
      <c r="B476" s="214"/>
      <c r="C476" s="217"/>
      <c r="D476" s="217"/>
    </row>
    <row r="477" spans="1:4" ht="11.25">
      <c r="A477" s="214"/>
      <c r="B477" s="214"/>
      <c r="C477" s="217"/>
      <c r="D477" s="217"/>
    </row>
    <row r="478" spans="1:4" ht="11.25">
      <c r="A478" s="214"/>
      <c r="B478" s="214"/>
      <c r="C478" s="217"/>
      <c r="D478" s="217"/>
    </row>
    <row r="479" spans="1:4" ht="11.25">
      <c r="A479" s="214"/>
      <c r="B479" s="214"/>
      <c r="C479" s="217"/>
      <c r="D479" s="217"/>
    </row>
    <row r="480" spans="1:4" ht="11.25">
      <c r="A480" s="214"/>
      <c r="B480" s="214"/>
      <c r="C480" s="217"/>
      <c r="D480" s="217"/>
    </row>
    <row r="481" spans="1:4" ht="11.25">
      <c r="A481" s="214"/>
      <c r="B481" s="214"/>
      <c r="C481" s="217"/>
      <c r="D481" s="217"/>
    </row>
    <row r="482" spans="1:4" ht="11.25">
      <c r="A482" s="214"/>
      <c r="B482" s="214"/>
      <c r="C482" s="217"/>
      <c r="D482" s="217"/>
    </row>
    <row r="483" spans="1:4" ht="11.25">
      <c r="A483" s="214"/>
      <c r="B483" s="214"/>
      <c r="C483" s="217"/>
      <c r="D483" s="217"/>
    </row>
    <row r="484" spans="1:4" ht="11.25">
      <c r="A484" s="214"/>
      <c r="B484" s="214"/>
      <c r="C484" s="217"/>
      <c r="D484" s="217"/>
    </row>
    <row r="485" spans="1:4" ht="11.25">
      <c r="A485" s="214"/>
      <c r="B485" s="214"/>
      <c r="C485" s="217"/>
      <c r="D485" s="217"/>
    </row>
    <row r="486" spans="1:4" ht="11.25">
      <c r="A486" s="214"/>
      <c r="B486" s="214"/>
      <c r="C486" s="217"/>
      <c r="D486" s="217"/>
    </row>
    <row r="487" spans="1:4" ht="11.25">
      <c r="A487" s="214"/>
      <c r="B487" s="214"/>
      <c r="C487" s="217"/>
      <c r="D487" s="217"/>
    </row>
    <row r="488" spans="1:4" ht="11.25">
      <c r="A488" s="214"/>
      <c r="B488" s="214"/>
      <c r="C488" s="217"/>
      <c r="D488" s="217"/>
    </row>
    <row r="489" spans="1:4" ht="11.25">
      <c r="A489" s="214"/>
      <c r="B489" s="214"/>
      <c r="C489" s="217"/>
      <c r="D489" s="217"/>
    </row>
    <row r="490" spans="1:4" ht="11.25">
      <c r="A490" s="214"/>
      <c r="B490" s="214"/>
      <c r="C490" s="217"/>
      <c r="D490" s="217"/>
    </row>
    <row r="491" spans="1:4" ht="11.25">
      <c r="A491" s="214"/>
      <c r="B491" s="214"/>
      <c r="C491" s="217"/>
      <c r="D491" s="217"/>
    </row>
    <row r="492" spans="1:4" ht="11.25">
      <c r="A492" s="214"/>
      <c r="B492" s="214"/>
      <c r="C492" s="217"/>
      <c r="D492" s="217"/>
    </row>
    <row r="493" spans="1:4" ht="11.25">
      <c r="A493" s="214"/>
      <c r="B493" s="214"/>
      <c r="C493" s="217"/>
      <c r="D493" s="217"/>
    </row>
    <row r="494" spans="1:4" ht="11.25">
      <c r="A494" s="214"/>
      <c r="B494" s="214"/>
      <c r="C494" s="217"/>
      <c r="D494" s="217"/>
    </row>
    <row r="495" spans="1:4" ht="11.25">
      <c r="A495" s="214"/>
      <c r="B495" s="214"/>
      <c r="C495" s="217"/>
      <c r="D495" s="217"/>
    </row>
    <row r="496" spans="1:4" ht="11.25">
      <c r="A496" s="214"/>
      <c r="B496" s="214"/>
      <c r="C496" s="217"/>
      <c r="D496" s="217"/>
    </row>
    <row r="497" spans="1:4" ht="11.25">
      <c r="A497" s="214"/>
      <c r="B497" s="214"/>
      <c r="C497" s="217"/>
      <c r="D497" s="217"/>
    </row>
    <row r="498" spans="1:4" ht="11.25">
      <c r="A498" s="214"/>
      <c r="B498" s="214"/>
      <c r="C498" s="217"/>
      <c r="D498" s="217"/>
    </row>
    <row r="499" spans="1:4" ht="11.25">
      <c r="A499" s="214"/>
      <c r="B499" s="214"/>
      <c r="C499" s="217"/>
      <c r="D499" s="217"/>
    </row>
    <row r="500" spans="1:4" ht="11.25">
      <c r="A500" s="214"/>
      <c r="B500" s="214"/>
      <c r="C500" s="217"/>
      <c r="D500" s="217"/>
    </row>
    <row r="501" spans="1:4" ht="11.25">
      <c r="A501" s="214"/>
      <c r="B501" s="214"/>
      <c r="C501" s="217"/>
      <c r="D501" s="217"/>
    </row>
    <row r="502" spans="1:4" ht="11.25">
      <c r="A502" s="214"/>
      <c r="B502" s="214"/>
      <c r="C502" s="217"/>
      <c r="D502" s="217"/>
    </row>
    <row r="503" spans="1:4" ht="11.25">
      <c r="A503" s="214"/>
      <c r="B503" s="214"/>
      <c r="C503" s="217"/>
      <c r="D503" s="217"/>
    </row>
    <row r="504" spans="1:4" ht="11.25">
      <c r="A504" s="214"/>
      <c r="B504" s="214"/>
      <c r="C504" s="217"/>
      <c r="D504" s="217"/>
    </row>
    <row r="505" spans="1:4" ht="11.25">
      <c r="A505" s="214"/>
      <c r="B505" s="214"/>
      <c r="C505" s="217"/>
      <c r="D505" s="217"/>
    </row>
    <row r="506" spans="1:4" ht="11.25">
      <c r="A506" s="214"/>
      <c r="B506" s="214"/>
      <c r="C506" s="217"/>
      <c r="D506" s="217"/>
    </row>
    <row r="507" spans="1:4" ht="11.25">
      <c r="A507" s="214"/>
      <c r="B507" s="214"/>
      <c r="C507" s="217"/>
      <c r="D507" s="217"/>
    </row>
    <row r="508" spans="1:4" ht="11.25">
      <c r="A508" s="214"/>
      <c r="B508" s="214"/>
      <c r="C508" s="217"/>
      <c r="D508" s="217"/>
    </row>
    <row r="509" spans="1:4" ht="11.25">
      <c r="A509" s="214"/>
      <c r="B509" s="214"/>
      <c r="C509" s="217"/>
      <c r="D509" s="217"/>
    </row>
    <row r="510" spans="1:4" ht="11.25">
      <c r="A510" s="214"/>
      <c r="B510" s="214"/>
      <c r="C510" s="217"/>
      <c r="D510" s="217"/>
    </row>
    <row r="511" spans="1:4" ht="11.25">
      <c r="A511" s="214"/>
      <c r="B511" s="214"/>
      <c r="C511" s="217"/>
      <c r="D511" s="217"/>
    </row>
    <row r="512" spans="1:4" ht="11.25">
      <c r="A512" s="214"/>
      <c r="B512" s="214"/>
      <c r="C512" s="217"/>
      <c r="D512" s="217"/>
    </row>
    <row r="513" spans="1:4" ht="11.25">
      <c r="A513" s="214"/>
      <c r="B513" s="214"/>
      <c r="C513" s="217"/>
      <c r="D513" s="217"/>
    </row>
    <row r="514" spans="1:4" ht="11.25">
      <c r="A514" s="214"/>
      <c r="B514" s="214"/>
      <c r="C514" s="217"/>
      <c r="D514" s="217"/>
    </row>
    <row r="515" spans="1:4" ht="11.25">
      <c r="A515" s="214"/>
      <c r="B515" s="214"/>
      <c r="C515" s="217"/>
      <c r="D515" s="217"/>
    </row>
    <row r="516" spans="1:4" ht="11.25">
      <c r="A516" s="214"/>
      <c r="B516" s="214"/>
      <c r="C516" s="217"/>
      <c r="D516" s="217"/>
    </row>
    <row r="517" spans="1:4" ht="11.25">
      <c r="A517" s="214"/>
      <c r="B517" s="214"/>
      <c r="C517" s="217"/>
      <c r="D517" s="217"/>
    </row>
    <row r="518" spans="1:4" ht="11.25">
      <c r="A518" s="214"/>
      <c r="B518" s="214"/>
      <c r="C518" s="217"/>
      <c r="D518" s="217"/>
    </row>
    <row r="519" spans="1:4" ht="11.25">
      <c r="A519" s="214"/>
      <c r="B519" s="214"/>
      <c r="C519" s="217"/>
      <c r="D519" s="217"/>
    </row>
    <row r="520" spans="1:4" ht="11.25">
      <c r="A520" s="214"/>
      <c r="B520" s="214"/>
      <c r="C520" s="217"/>
      <c r="D520" s="217"/>
    </row>
    <row r="521" spans="1:4" ht="11.25">
      <c r="A521" s="214"/>
      <c r="B521" s="214"/>
      <c r="C521" s="217"/>
      <c r="D521" s="217"/>
    </row>
    <row r="522" spans="1:4" ht="11.25">
      <c r="A522" s="214"/>
      <c r="B522" s="214"/>
      <c r="C522" s="217"/>
      <c r="D522" s="217"/>
    </row>
    <row r="523" spans="1:4" ht="11.25">
      <c r="A523" s="214"/>
      <c r="B523" s="214"/>
      <c r="C523" s="217"/>
      <c r="D523" s="217"/>
    </row>
    <row r="524" spans="1:4" ht="11.25">
      <c r="A524" s="214"/>
      <c r="B524" s="214"/>
      <c r="C524" s="217"/>
      <c r="D524" s="217"/>
    </row>
    <row r="525" spans="1:4" ht="11.25">
      <c r="A525" s="214"/>
      <c r="B525" s="214"/>
      <c r="C525" s="217"/>
      <c r="D525" s="217"/>
    </row>
    <row r="526" spans="1:4" ht="11.25">
      <c r="A526" s="214"/>
      <c r="B526" s="214"/>
      <c r="C526" s="217"/>
      <c r="D526" s="217"/>
    </row>
    <row r="527" spans="1:4" ht="11.25">
      <c r="A527" s="214"/>
      <c r="B527" s="214"/>
      <c r="C527" s="217"/>
      <c r="D527" s="217"/>
    </row>
    <row r="528" spans="1:4" ht="11.25">
      <c r="A528" s="214"/>
      <c r="B528" s="214"/>
      <c r="C528" s="217"/>
      <c r="D528" s="217"/>
    </row>
    <row r="529" spans="1:4" ht="11.25">
      <c r="A529" s="214"/>
      <c r="B529" s="214"/>
      <c r="C529" s="217"/>
      <c r="D529" s="217"/>
    </row>
    <row r="530" spans="1:4" ht="11.25">
      <c r="A530" s="214"/>
      <c r="B530" s="214"/>
      <c r="C530" s="217"/>
      <c r="D530" s="217"/>
    </row>
    <row r="531" spans="1:4" ht="11.25">
      <c r="A531" s="214"/>
      <c r="B531" s="214"/>
      <c r="C531" s="217"/>
      <c r="D531" s="217"/>
    </row>
    <row r="532" spans="1:4" ht="11.25">
      <c r="A532" s="214"/>
      <c r="B532" s="214"/>
      <c r="C532" s="217"/>
      <c r="D532" s="217"/>
    </row>
    <row r="533" spans="1:4" ht="11.25">
      <c r="A533" s="214"/>
      <c r="B533" s="214"/>
      <c r="C533" s="217"/>
      <c r="D533" s="217"/>
    </row>
    <row r="534" spans="1:4" ht="11.25">
      <c r="A534" s="214"/>
      <c r="B534" s="214"/>
      <c r="C534" s="217"/>
      <c r="D534" s="217"/>
    </row>
    <row r="535" spans="1:4" ht="11.25">
      <c r="A535" s="214"/>
      <c r="B535" s="214"/>
      <c r="C535" s="217"/>
      <c r="D535" s="217"/>
    </row>
    <row r="536" spans="1:4" ht="11.25">
      <c r="A536" s="214"/>
      <c r="B536" s="214"/>
      <c r="C536" s="217"/>
      <c r="D536" s="217"/>
    </row>
    <row r="537" spans="1:4" ht="11.25">
      <c r="A537" s="214"/>
      <c r="B537" s="214"/>
      <c r="C537" s="217"/>
      <c r="D537" s="217"/>
    </row>
    <row r="538" spans="1:4" ht="11.25">
      <c r="A538" s="214"/>
      <c r="B538" s="214"/>
      <c r="C538" s="217"/>
      <c r="D538" s="217"/>
    </row>
    <row r="539" spans="1:4" ht="11.25">
      <c r="A539" s="214"/>
      <c r="B539" s="214"/>
      <c r="C539" s="217"/>
      <c r="D539" s="217"/>
    </row>
    <row r="540" spans="1:4" ht="11.25">
      <c r="A540" s="214"/>
      <c r="B540" s="214"/>
      <c r="C540" s="217"/>
      <c r="D540" s="217"/>
    </row>
    <row r="541" spans="1:4" ht="11.25">
      <c r="A541" s="214"/>
      <c r="B541" s="214"/>
      <c r="C541" s="217"/>
      <c r="D541" s="217"/>
    </row>
    <row r="542" spans="1:4" ht="11.25">
      <c r="A542" s="214"/>
      <c r="B542" s="214"/>
      <c r="C542" s="217"/>
      <c r="D542" s="217"/>
    </row>
    <row r="543" spans="1:4" ht="11.25">
      <c r="A543" s="214"/>
      <c r="B543" s="214"/>
      <c r="C543" s="217"/>
      <c r="D543" s="217"/>
    </row>
    <row r="544" spans="1:4" ht="11.25">
      <c r="A544" s="214"/>
      <c r="B544" s="214"/>
      <c r="C544" s="217"/>
      <c r="D544" s="217"/>
    </row>
    <row r="545" spans="1:4" ht="11.25">
      <c r="A545" s="214"/>
      <c r="B545" s="214"/>
      <c r="C545" s="217"/>
      <c r="D545" s="217"/>
    </row>
    <row r="546" spans="1:4" ht="11.25">
      <c r="A546" s="214"/>
      <c r="B546" s="214"/>
      <c r="C546" s="217"/>
      <c r="D546" s="217"/>
    </row>
    <row r="547" spans="1:4" ht="11.25">
      <c r="A547" s="214"/>
      <c r="B547" s="214"/>
      <c r="C547" s="217"/>
      <c r="D547" s="217"/>
    </row>
    <row r="548" spans="1:4" ht="11.25">
      <c r="A548" s="214"/>
      <c r="B548" s="214"/>
      <c r="C548" s="217"/>
      <c r="D548" s="217"/>
    </row>
    <row r="549" spans="1:4" ht="11.25">
      <c r="A549" s="214"/>
      <c r="B549" s="214"/>
      <c r="C549" s="217"/>
      <c r="D549" s="217"/>
    </row>
    <row r="550" spans="1:4" ht="11.25">
      <c r="A550" s="214"/>
      <c r="B550" s="214"/>
      <c r="C550" s="217"/>
      <c r="D550" s="217"/>
    </row>
    <row r="551" spans="1:4" ht="11.25">
      <c r="A551" s="214"/>
      <c r="B551" s="214"/>
      <c r="C551" s="217"/>
      <c r="D551" s="217"/>
    </row>
    <row r="552" spans="1:4" ht="11.25">
      <c r="A552" s="214"/>
      <c r="B552" s="214"/>
      <c r="C552" s="217"/>
      <c r="D552" s="217"/>
    </row>
    <row r="553" spans="1:4" ht="11.25">
      <c r="A553" s="214"/>
      <c r="B553" s="214"/>
      <c r="C553" s="217"/>
      <c r="D553" s="217"/>
    </row>
    <row r="554" spans="1:4" ht="11.25">
      <c r="A554" s="214"/>
      <c r="B554" s="214"/>
      <c r="C554" s="217"/>
      <c r="D554" s="217"/>
    </row>
    <row r="555" spans="1:4" ht="11.25">
      <c r="A555" s="214"/>
      <c r="B555" s="214"/>
      <c r="C555" s="217"/>
      <c r="D555" s="217"/>
    </row>
    <row r="556" spans="1:4" ht="11.25">
      <c r="A556" s="214"/>
      <c r="B556" s="214"/>
      <c r="C556" s="217"/>
      <c r="D556" s="217"/>
    </row>
    <row r="557" spans="1:4" ht="11.25">
      <c r="A557" s="214"/>
      <c r="B557" s="214"/>
      <c r="C557" s="217"/>
      <c r="D557" s="217"/>
    </row>
    <row r="558" spans="1:4" ht="11.25">
      <c r="A558" s="214"/>
      <c r="B558" s="214"/>
      <c r="C558" s="217"/>
      <c r="D558" s="217"/>
    </row>
    <row r="559" spans="1:4" ht="11.25">
      <c r="A559" s="214"/>
      <c r="B559" s="214"/>
      <c r="C559" s="217"/>
      <c r="D559" s="217"/>
    </row>
    <row r="560" spans="1:4" ht="11.25">
      <c r="A560" s="214"/>
      <c r="B560" s="214"/>
      <c r="C560" s="217"/>
      <c r="D560" s="217"/>
    </row>
    <row r="561" spans="1:4" ht="11.25">
      <c r="A561" s="214"/>
      <c r="B561" s="214"/>
      <c r="C561" s="217"/>
      <c r="D561" s="217"/>
    </row>
    <row r="562" spans="1:4" ht="11.25">
      <c r="A562" s="214"/>
      <c r="B562" s="214"/>
      <c r="C562" s="217"/>
      <c r="D562" s="217"/>
    </row>
    <row r="563" spans="1:4" ht="11.25">
      <c r="A563" s="214"/>
      <c r="B563" s="214"/>
      <c r="C563" s="217"/>
      <c r="D563" s="217"/>
    </row>
    <row r="564" spans="1:4" ht="11.25">
      <c r="A564" s="214"/>
      <c r="B564" s="214"/>
      <c r="C564" s="217"/>
      <c r="D564" s="217"/>
    </row>
    <row r="565" spans="1:4" ht="11.25">
      <c r="A565" s="214"/>
      <c r="B565" s="214"/>
      <c r="C565" s="217"/>
      <c r="D565" s="217"/>
    </row>
    <row r="566" spans="1:4" ht="11.25">
      <c r="A566" s="214"/>
      <c r="B566" s="214"/>
      <c r="C566" s="217"/>
      <c r="D566" s="217"/>
    </row>
    <row r="567" spans="1:4" ht="11.25">
      <c r="A567" s="214"/>
      <c r="B567" s="214"/>
      <c r="C567" s="217"/>
      <c r="D567" s="217"/>
    </row>
    <row r="568" spans="1:4" ht="11.25">
      <c r="A568" s="214"/>
      <c r="B568" s="214"/>
      <c r="C568" s="217"/>
      <c r="D568" s="217"/>
    </row>
    <row r="569" spans="1:4" ht="11.25">
      <c r="A569" s="214"/>
      <c r="B569" s="214"/>
      <c r="C569" s="217"/>
      <c r="D569" s="217"/>
    </row>
    <row r="570" spans="1:4" ht="11.25">
      <c r="A570" s="214"/>
      <c r="B570" s="214"/>
      <c r="C570" s="217"/>
      <c r="D570" s="217"/>
    </row>
    <row r="571" spans="1:4" ht="11.25">
      <c r="A571" s="214"/>
      <c r="B571" s="214"/>
      <c r="C571" s="217"/>
      <c r="D571" s="217"/>
    </row>
    <row r="572" spans="1:4" ht="11.25">
      <c r="A572" s="214"/>
      <c r="B572" s="214"/>
      <c r="C572" s="217"/>
      <c r="D572" s="217"/>
    </row>
    <row r="573" spans="1:4" ht="11.25">
      <c r="A573" s="214"/>
      <c r="B573" s="214"/>
      <c r="C573" s="217"/>
      <c r="D573" s="217"/>
    </row>
    <row r="574" spans="1:4" ht="11.25">
      <c r="A574" s="214"/>
      <c r="B574" s="214"/>
      <c r="C574" s="217"/>
      <c r="D574" s="217"/>
    </row>
    <row r="575" spans="1:4" ht="11.25">
      <c r="A575" s="214"/>
      <c r="B575" s="214"/>
      <c r="C575" s="217"/>
      <c r="D575" s="217"/>
    </row>
    <row r="576" spans="1:4" ht="11.25">
      <c r="A576" s="214"/>
      <c r="B576" s="214"/>
      <c r="C576" s="217"/>
      <c r="D576" s="217"/>
    </row>
    <row r="577" spans="1:4" ht="11.25">
      <c r="A577" s="214"/>
      <c r="B577" s="214"/>
      <c r="C577" s="217"/>
      <c r="D577" s="217"/>
    </row>
    <row r="578" spans="1:4" ht="11.25">
      <c r="A578" s="214"/>
      <c r="B578" s="214"/>
      <c r="C578" s="217"/>
      <c r="D578" s="217"/>
    </row>
    <row r="579" spans="1:4" ht="11.25">
      <c r="A579" s="214"/>
      <c r="B579" s="214"/>
      <c r="C579" s="217"/>
      <c r="D579" s="217"/>
    </row>
    <row r="580" spans="1:4" ht="11.25">
      <c r="A580" s="214"/>
      <c r="B580" s="214"/>
      <c r="C580" s="217"/>
      <c r="D580" s="217"/>
    </row>
    <row r="581" spans="1:4" ht="11.25">
      <c r="A581" s="214"/>
      <c r="B581" s="214"/>
      <c r="C581" s="217"/>
      <c r="D581" s="217"/>
    </row>
    <row r="582" spans="1:4" ht="11.25">
      <c r="A582" s="214"/>
      <c r="B582" s="214"/>
      <c r="C582" s="217"/>
      <c r="D582" s="217"/>
    </row>
    <row r="583" spans="1:4" ht="11.25">
      <c r="A583" s="214"/>
      <c r="B583" s="214"/>
      <c r="C583" s="217"/>
      <c r="D583" s="217"/>
    </row>
    <row r="584" spans="1:4" ht="11.25">
      <c r="A584" s="214"/>
      <c r="B584" s="214"/>
      <c r="C584" s="217"/>
      <c r="D584" s="217"/>
    </row>
    <row r="585" spans="1:4" ht="11.25">
      <c r="A585" s="214"/>
      <c r="B585" s="214"/>
      <c r="C585" s="217"/>
      <c r="D585" s="217"/>
    </row>
    <row r="586" spans="1:4" ht="11.25">
      <c r="A586" s="214"/>
      <c r="B586" s="214"/>
      <c r="C586" s="217"/>
      <c r="D586" s="217"/>
    </row>
    <row r="587" spans="1:4" ht="11.25">
      <c r="A587" s="214"/>
      <c r="B587" s="214"/>
      <c r="C587" s="217"/>
      <c r="D587" s="217"/>
    </row>
    <row r="588" spans="1:4" ht="11.25">
      <c r="A588" s="214"/>
      <c r="B588" s="214"/>
      <c r="C588" s="217"/>
      <c r="D588" s="217"/>
    </row>
    <row r="589" spans="1:4" ht="11.25">
      <c r="A589" s="214"/>
      <c r="B589" s="214"/>
      <c r="C589" s="217"/>
      <c r="D589" s="217"/>
    </row>
    <row r="590" spans="1:4" ht="11.25">
      <c r="A590" s="214"/>
      <c r="B590" s="214"/>
      <c r="C590" s="217"/>
      <c r="D590" s="217"/>
    </row>
    <row r="591" spans="1:4" ht="11.25">
      <c r="A591" s="214"/>
      <c r="B591" s="214"/>
      <c r="C591" s="217"/>
      <c r="D591" s="217"/>
    </row>
    <row r="592" spans="1:4" ht="11.25">
      <c r="A592" s="214"/>
      <c r="B592" s="214"/>
      <c r="C592" s="217"/>
      <c r="D592" s="217"/>
    </row>
    <row r="593" spans="1:4" ht="11.25">
      <c r="A593" s="214"/>
      <c r="B593" s="214"/>
      <c r="C593" s="217"/>
      <c r="D593" s="217"/>
    </row>
    <row r="594" spans="1:4" ht="11.25">
      <c r="A594" s="214"/>
      <c r="B594" s="214"/>
      <c r="C594" s="217"/>
      <c r="D594" s="217"/>
    </row>
    <row r="595" spans="1:4" ht="11.25">
      <c r="A595" s="214"/>
      <c r="B595" s="214"/>
      <c r="C595" s="217"/>
      <c r="D595" s="217"/>
    </row>
    <row r="596" spans="1:4" ht="11.25">
      <c r="A596" s="214"/>
      <c r="B596" s="214"/>
      <c r="C596" s="217"/>
      <c r="D596" s="217"/>
    </row>
    <row r="597" spans="1:4" ht="11.25">
      <c r="A597" s="214"/>
      <c r="B597" s="214"/>
      <c r="C597" s="217"/>
      <c r="D597" s="217"/>
    </row>
    <row r="598" spans="1:4" ht="11.25">
      <c r="A598" s="214"/>
      <c r="B598" s="214"/>
      <c r="C598" s="217"/>
      <c r="D598" s="217"/>
    </row>
    <row r="599" spans="1:4" ht="11.25">
      <c r="A599" s="214"/>
      <c r="B599" s="214"/>
      <c r="C599" s="217"/>
      <c r="D599" s="217"/>
    </row>
    <row r="600" spans="1:4" ht="11.25">
      <c r="A600" s="214"/>
      <c r="B600" s="214"/>
      <c r="C600" s="217"/>
      <c r="D600" s="217"/>
    </row>
    <row r="601" spans="1:4" ht="11.25">
      <c r="A601" s="214"/>
      <c r="B601" s="214"/>
      <c r="C601" s="217"/>
      <c r="D601" s="217"/>
    </row>
    <row r="602" spans="1:4" ht="11.25">
      <c r="A602" s="214"/>
      <c r="B602" s="214"/>
      <c r="C602" s="217"/>
      <c r="D602" s="217"/>
    </row>
    <row r="603" spans="1:4" ht="11.25">
      <c r="A603" s="214"/>
      <c r="B603" s="214"/>
      <c r="C603" s="217"/>
      <c r="D603" s="217"/>
    </row>
    <row r="604" spans="1:4" ht="11.25">
      <c r="A604" s="214"/>
      <c r="B604" s="214"/>
      <c r="C604" s="217"/>
      <c r="D604" s="217"/>
    </row>
    <row r="605" spans="1:4" ht="11.25">
      <c r="A605" s="214"/>
      <c r="B605" s="214"/>
      <c r="C605" s="217"/>
      <c r="D605" s="217"/>
    </row>
    <row r="606" spans="1:4" ht="11.25">
      <c r="A606" s="214"/>
      <c r="B606" s="214"/>
      <c r="C606" s="217"/>
      <c r="D606" s="217"/>
    </row>
    <row r="607" spans="1:4" ht="11.25">
      <c r="A607" s="214"/>
      <c r="B607" s="214"/>
      <c r="C607" s="217"/>
      <c r="D607" s="217"/>
    </row>
    <row r="608" spans="1:4" ht="11.25">
      <c r="A608" s="214"/>
      <c r="B608" s="214"/>
      <c r="C608" s="217"/>
      <c r="D608" s="217"/>
    </row>
    <row r="609" spans="1:4" ht="11.25">
      <c r="A609" s="214"/>
      <c r="B609" s="214"/>
      <c r="C609" s="217"/>
      <c r="D609" s="217"/>
    </row>
    <row r="610" spans="1:4" ht="11.25">
      <c r="A610" s="214"/>
      <c r="B610" s="214"/>
      <c r="C610" s="217"/>
      <c r="D610" s="217"/>
    </row>
    <row r="611" spans="1:4" ht="11.25">
      <c r="A611" s="214"/>
      <c r="B611" s="214"/>
      <c r="C611" s="217"/>
      <c r="D611" s="217"/>
    </row>
    <row r="612" spans="1:4" ht="11.25">
      <c r="A612" s="214"/>
      <c r="B612" s="214"/>
      <c r="C612" s="217"/>
      <c r="D612" s="217"/>
    </row>
    <row r="613" spans="1:4" ht="11.25">
      <c r="A613" s="214"/>
      <c r="B613" s="214"/>
      <c r="C613" s="217"/>
      <c r="D613" s="217"/>
    </row>
    <row r="614" spans="1:4" ht="11.25">
      <c r="A614" s="214"/>
      <c r="B614" s="214"/>
      <c r="C614" s="217"/>
      <c r="D614" s="217"/>
    </row>
    <row r="615" spans="1:4" ht="11.25">
      <c r="A615" s="214"/>
      <c r="B615" s="214"/>
      <c r="C615" s="217"/>
      <c r="D615" s="217"/>
    </row>
    <row r="616" spans="1:4" ht="11.25">
      <c r="A616" s="214"/>
      <c r="B616" s="214"/>
      <c r="C616" s="217"/>
      <c r="D616" s="217"/>
    </row>
    <row r="617" spans="1:4" ht="11.25">
      <c r="A617" s="214"/>
      <c r="B617" s="214"/>
      <c r="C617" s="217"/>
      <c r="D617" s="217"/>
    </row>
    <row r="618" spans="1:4" ht="11.25">
      <c r="A618" s="214"/>
      <c r="B618" s="214"/>
      <c r="C618" s="217"/>
      <c r="D618" s="217"/>
    </row>
    <row r="619" spans="1:4" ht="11.25">
      <c r="A619" s="214"/>
      <c r="B619" s="214"/>
      <c r="C619" s="217"/>
      <c r="D619" s="217"/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7:G186"/>
  <sheetViews>
    <sheetView tabSelected="1" workbookViewId="0" topLeftCell="A142">
      <selection activeCell="C29" sqref="C29"/>
    </sheetView>
  </sheetViews>
  <sheetFormatPr defaultColWidth="9.140625" defaultRowHeight="12.75"/>
  <cols>
    <col min="1" max="1" width="21.7109375" style="0" customWidth="1"/>
    <col min="2" max="2" width="43.421875" style="245" customWidth="1"/>
    <col min="3" max="3" width="39.8515625" style="245" customWidth="1"/>
    <col min="4" max="4" width="12.57421875" style="0" customWidth="1"/>
    <col min="5" max="5" width="4.8515625" style="0" hidden="1" customWidth="1"/>
    <col min="6" max="6" width="13.57421875" style="0" customWidth="1"/>
  </cols>
  <sheetData>
    <row r="7" spans="2:3" ht="12.75">
      <c r="B7" s="280" t="s">
        <v>590</v>
      </c>
      <c r="C7" s="281"/>
    </row>
    <row r="8" spans="2:3" ht="12.75">
      <c r="B8" s="280" t="s">
        <v>591</v>
      </c>
      <c r="C8" s="281"/>
    </row>
    <row r="9" ht="15" customHeight="1"/>
    <row r="10" spans="1:6" ht="12.75">
      <c r="A10" s="282" t="s">
        <v>592</v>
      </c>
      <c r="B10" s="282"/>
      <c r="C10" s="282"/>
      <c r="D10" s="282"/>
      <c r="E10" s="282"/>
      <c r="F10" s="282"/>
    </row>
    <row r="11" spans="1:6" ht="48" customHeight="1">
      <c r="A11" s="282"/>
      <c r="B11" s="282"/>
      <c r="C11" s="282"/>
      <c r="D11" s="282"/>
      <c r="E11" s="282"/>
      <c r="F11" s="282"/>
    </row>
    <row r="14" spans="1:7" ht="108.75" customHeight="1">
      <c r="A14" s="283" t="s">
        <v>593</v>
      </c>
      <c r="B14" s="283"/>
      <c r="C14" s="283"/>
      <c r="D14" s="283"/>
      <c r="E14" s="283"/>
      <c r="F14" s="283"/>
      <c r="G14" s="245"/>
    </row>
    <row r="16" ht="15">
      <c r="A16" s="255" t="s">
        <v>1524</v>
      </c>
    </row>
    <row r="18" ht="12.75">
      <c r="A18" s="4" t="s">
        <v>1525</v>
      </c>
    </row>
    <row r="19" spans="1:6" ht="40.5" customHeight="1">
      <c r="A19" s="251" t="s">
        <v>1519</v>
      </c>
      <c r="B19" s="251" t="s">
        <v>1520</v>
      </c>
      <c r="C19" s="251" t="s">
        <v>594</v>
      </c>
      <c r="D19" s="251" t="s">
        <v>1521</v>
      </c>
      <c r="E19" s="252" t="s">
        <v>26</v>
      </c>
      <c r="F19" s="251" t="s">
        <v>1522</v>
      </c>
    </row>
    <row r="20" spans="1:6" ht="38.25">
      <c r="A20" s="51" t="s">
        <v>1523</v>
      </c>
      <c r="B20" s="253" t="s">
        <v>1507</v>
      </c>
      <c r="C20" s="253" t="s">
        <v>2225</v>
      </c>
      <c r="D20" s="254">
        <v>2427160</v>
      </c>
      <c r="E20" s="51" t="s">
        <v>25</v>
      </c>
      <c r="F20" s="254">
        <v>2427160</v>
      </c>
    </row>
    <row r="21" spans="1:6" ht="12.75">
      <c r="A21" s="51" t="s">
        <v>1527</v>
      </c>
      <c r="B21" s="253" t="s">
        <v>1885</v>
      </c>
      <c r="C21" s="253" t="s">
        <v>2116</v>
      </c>
      <c r="D21" s="254">
        <v>9624380</v>
      </c>
      <c r="E21" s="51" t="s">
        <v>25</v>
      </c>
      <c r="F21" s="254">
        <v>2406095</v>
      </c>
    </row>
    <row r="22" spans="1:6" ht="25.5">
      <c r="A22" s="51" t="s">
        <v>1528</v>
      </c>
      <c r="B22" s="253" t="s">
        <v>1833</v>
      </c>
      <c r="C22" s="253" t="s">
        <v>1545</v>
      </c>
      <c r="D22" s="254">
        <v>5197200</v>
      </c>
      <c r="E22" s="51" t="s">
        <v>25</v>
      </c>
      <c r="F22" s="254">
        <v>3897900</v>
      </c>
    </row>
    <row r="23" spans="1:6" ht="12.75">
      <c r="A23" s="51" t="s">
        <v>1529</v>
      </c>
      <c r="B23" s="253" t="s">
        <v>729</v>
      </c>
      <c r="C23" s="253" t="s">
        <v>760</v>
      </c>
      <c r="D23" s="254">
        <v>9738000</v>
      </c>
      <c r="E23" s="51" t="s">
        <v>25</v>
      </c>
      <c r="F23" s="254">
        <v>8277300</v>
      </c>
    </row>
    <row r="24" spans="1:6" ht="25.5">
      <c r="A24" s="51" t="s">
        <v>1530</v>
      </c>
      <c r="B24" s="253" t="s">
        <v>1332</v>
      </c>
      <c r="C24" s="253" t="s">
        <v>2101</v>
      </c>
      <c r="D24" s="254">
        <v>667990</v>
      </c>
      <c r="E24" s="51" t="s">
        <v>25</v>
      </c>
      <c r="F24" s="254">
        <v>667990</v>
      </c>
    </row>
    <row r="25" spans="1:6" ht="51">
      <c r="A25" s="51" t="s">
        <v>1531</v>
      </c>
      <c r="B25" s="253" t="s">
        <v>475</v>
      </c>
      <c r="C25" s="253" t="s">
        <v>1451</v>
      </c>
      <c r="D25" s="254">
        <v>8314718</v>
      </c>
      <c r="E25" s="51" t="s">
        <v>25</v>
      </c>
      <c r="F25" s="254">
        <v>4157359</v>
      </c>
    </row>
    <row r="26" spans="1:6" ht="12.75">
      <c r="A26" s="51" t="s">
        <v>1532</v>
      </c>
      <c r="B26" s="253" t="s">
        <v>213</v>
      </c>
      <c r="C26" s="253" t="s">
        <v>1297</v>
      </c>
      <c r="D26" s="254">
        <v>2261455</v>
      </c>
      <c r="E26" s="51" t="s">
        <v>25</v>
      </c>
      <c r="F26" s="254">
        <v>2261455</v>
      </c>
    </row>
    <row r="27" spans="1:6" ht="25.5">
      <c r="A27" s="51" t="s">
        <v>1533</v>
      </c>
      <c r="B27" s="253" t="s">
        <v>253</v>
      </c>
      <c r="C27" s="253" t="s">
        <v>19</v>
      </c>
      <c r="D27" s="254">
        <v>1586014</v>
      </c>
      <c r="E27" s="51" t="s">
        <v>25</v>
      </c>
      <c r="F27" s="254">
        <v>1586014</v>
      </c>
    </row>
    <row r="28" spans="1:6" ht="12.75">
      <c r="A28" s="51" t="s">
        <v>1534</v>
      </c>
      <c r="B28" s="253" t="s">
        <v>275</v>
      </c>
      <c r="C28" s="253" t="s">
        <v>39</v>
      </c>
      <c r="D28" s="254">
        <v>4781600</v>
      </c>
      <c r="E28" s="51" t="s">
        <v>25</v>
      </c>
      <c r="F28" s="254">
        <v>4781600</v>
      </c>
    </row>
    <row r="29" spans="1:6" ht="38.25">
      <c r="A29" s="51" t="s">
        <v>1535</v>
      </c>
      <c r="B29" s="253" t="s">
        <v>930</v>
      </c>
      <c r="C29" s="253" t="s">
        <v>156</v>
      </c>
      <c r="D29" s="254">
        <v>1400536</v>
      </c>
      <c r="E29" s="51" t="s">
        <v>25</v>
      </c>
      <c r="F29" s="254">
        <v>1400536</v>
      </c>
    </row>
    <row r="30" spans="1:6" ht="25.5">
      <c r="A30" s="51" t="s">
        <v>1536</v>
      </c>
      <c r="B30" s="253" t="s">
        <v>728</v>
      </c>
      <c r="C30" s="253" t="s">
        <v>760</v>
      </c>
      <c r="D30" s="254">
        <v>6035500</v>
      </c>
      <c r="E30" s="51" t="s">
        <v>25</v>
      </c>
      <c r="F30" s="254">
        <v>6035500</v>
      </c>
    </row>
    <row r="31" spans="1:6" ht="25.5">
      <c r="A31" s="51" t="s">
        <v>1537</v>
      </c>
      <c r="B31" s="253" t="s">
        <v>1561</v>
      </c>
      <c r="C31" s="253" t="s">
        <v>1918</v>
      </c>
      <c r="D31" s="254">
        <v>1220400</v>
      </c>
      <c r="E31" s="51" t="s">
        <v>25</v>
      </c>
      <c r="F31" s="254">
        <v>854280</v>
      </c>
    </row>
    <row r="32" spans="1:6" ht="12.75">
      <c r="A32" s="256" t="s">
        <v>2227</v>
      </c>
      <c r="B32" s="248"/>
      <c r="C32" s="248"/>
      <c r="D32" s="249"/>
      <c r="E32" s="246"/>
      <c r="F32" s="259">
        <f>SUM(F20:F31)</f>
        <v>38753189</v>
      </c>
    </row>
    <row r="33" spans="1:6" ht="12.75">
      <c r="A33" s="246"/>
      <c r="B33" s="248"/>
      <c r="C33" s="248"/>
      <c r="D33" s="249"/>
      <c r="E33" s="246"/>
      <c r="F33" s="249"/>
    </row>
    <row r="34" spans="1:6" ht="12.75">
      <c r="A34" s="246"/>
      <c r="B34" s="248"/>
      <c r="C34" s="246"/>
      <c r="D34" s="248"/>
      <c r="E34" s="246"/>
      <c r="F34" s="249"/>
    </row>
    <row r="35" spans="1:6" ht="12.75">
      <c r="A35" s="256" t="s">
        <v>1526</v>
      </c>
      <c r="B35" s="250"/>
      <c r="C35" s="248"/>
      <c r="D35" s="249"/>
      <c r="E35" s="246"/>
      <c r="F35" s="249"/>
    </row>
    <row r="36" spans="1:6" ht="42.75" customHeight="1">
      <c r="A36" s="251" t="s">
        <v>1547</v>
      </c>
      <c r="B36" s="251" t="s">
        <v>1520</v>
      </c>
      <c r="C36" s="251" t="s">
        <v>594</v>
      </c>
      <c r="D36" s="257" t="s">
        <v>291</v>
      </c>
      <c r="E36" s="257" t="s">
        <v>1522</v>
      </c>
      <c r="F36" s="257" t="s">
        <v>1522</v>
      </c>
    </row>
    <row r="37" spans="1:6" ht="51">
      <c r="A37" s="51" t="s">
        <v>1538</v>
      </c>
      <c r="B37" s="253" t="s">
        <v>283</v>
      </c>
      <c r="C37" s="253" t="s">
        <v>2096</v>
      </c>
      <c r="D37" s="254">
        <v>6155634</v>
      </c>
      <c r="E37" s="51" t="s">
        <v>25</v>
      </c>
      <c r="F37" s="254">
        <v>4924507</v>
      </c>
    </row>
    <row r="38" spans="1:6" ht="51">
      <c r="A38" s="51" t="s">
        <v>1539</v>
      </c>
      <c r="B38" s="253" t="s">
        <v>1355</v>
      </c>
      <c r="C38" s="253" t="s">
        <v>90</v>
      </c>
      <c r="D38" s="254">
        <v>3750000</v>
      </c>
      <c r="E38" s="51" t="s">
        <v>25</v>
      </c>
      <c r="F38" s="254">
        <v>2500000</v>
      </c>
    </row>
    <row r="39" spans="1:6" ht="12.75">
      <c r="A39" s="51" t="s">
        <v>1540</v>
      </c>
      <c r="B39" s="253" t="s">
        <v>1378</v>
      </c>
      <c r="C39" s="253" t="s">
        <v>109</v>
      </c>
      <c r="D39" s="254">
        <v>9717800</v>
      </c>
      <c r="E39" s="51" t="s">
        <v>25</v>
      </c>
      <c r="F39" s="254">
        <v>9717800</v>
      </c>
    </row>
    <row r="40" spans="1:6" ht="25.5">
      <c r="A40" s="51" t="s">
        <v>1541</v>
      </c>
      <c r="B40" s="253" t="s">
        <v>934</v>
      </c>
      <c r="C40" s="253" t="s">
        <v>1668</v>
      </c>
      <c r="D40" s="254">
        <v>6217300</v>
      </c>
      <c r="E40" s="51" t="s">
        <v>25</v>
      </c>
      <c r="F40" s="254">
        <v>3108650</v>
      </c>
    </row>
    <row r="41" spans="1:6" ht="51">
      <c r="A41" s="51" t="s">
        <v>1542</v>
      </c>
      <c r="B41" s="253" t="s">
        <v>1666</v>
      </c>
      <c r="C41" s="253" t="s">
        <v>2191</v>
      </c>
      <c r="D41" s="254">
        <v>9984700</v>
      </c>
      <c r="E41" s="51" t="s">
        <v>25</v>
      </c>
      <c r="F41" s="254">
        <v>8484700</v>
      </c>
    </row>
    <row r="42" spans="1:6" ht="25.5">
      <c r="A42" s="51" t="s">
        <v>1543</v>
      </c>
      <c r="B42" s="253" t="s">
        <v>1841</v>
      </c>
      <c r="C42" s="253" t="s">
        <v>2185</v>
      </c>
      <c r="D42" s="254">
        <v>1004120</v>
      </c>
      <c r="E42" s="51" t="s">
        <v>25</v>
      </c>
      <c r="F42" s="254">
        <v>1004120</v>
      </c>
    </row>
    <row r="43" spans="1:6" ht="12.75">
      <c r="A43" s="4" t="s">
        <v>2227</v>
      </c>
      <c r="D43" s="84"/>
      <c r="F43" s="258">
        <f>SUM(F37:F42)</f>
        <v>29739777</v>
      </c>
    </row>
    <row r="44" spans="4:6" ht="12.75">
      <c r="D44" s="84"/>
      <c r="F44" s="84"/>
    </row>
    <row r="45" spans="4:6" ht="12.75">
      <c r="D45" s="84"/>
      <c r="F45" s="84"/>
    </row>
    <row r="46" spans="4:6" ht="12.75">
      <c r="D46" s="84"/>
      <c r="F46" s="84"/>
    </row>
    <row r="47" spans="1:6" ht="15">
      <c r="A47" s="255" t="s">
        <v>1546</v>
      </c>
      <c r="D47" s="84"/>
      <c r="E47" s="84"/>
      <c r="F47" s="84"/>
    </row>
    <row r="48" spans="4:6" ht="12.75">
      <c r="D48" s="84"/>
      <c r="E48" s="84"/>
      <c r="F48" s="84"/>
    </row>
    <row r="49" spans="1:6" ht="12.75">
      <c r="A49" s="4" t="s">
        <v>1525</v>
      </c>
      <c r="D49" s="84"/>
      <c r="E49" s="84"/>
      <c r="F49" s="84"/>
    </row>
    <row r="50" spans="1:6" ht="39.75" customHeight="1">
      <c r="A50" s="251" t="s">
        <v>1547</v>
      </c>
      <c r="B50" s="251" t="s">
        <v>1520</v>
      </c>
      <c r="C50" s="251" t="s">
        <v>595</v>
      </c>
      <c r="D50" s="257" t="s">
        <v>291</v>
      </c>
      <c r="E50" s="257" t="s">
        <v>1522</v>
      </c>
      <c r="F50" s="257" t="s">
        <v>1522</v>
      </c>
    </row>
    <row r="51" spans="1:6" ht="12.75">
      <c r="A51" s="51" t="s">
        <v>292</v>
      </c>
      <c r="B51" s="253" t="s">
        <v>716</v>
      </c>
      <c r="C51" s="253" t="s">
        <v>2177</v>
      </c>
      <c r="D51" s="254">
        <v>9088097</v>
      </c>
      <c r="E51" s="254">
        <v>9088097</v>
      </c>
      <c r="F51" s="254">
        <v>9088097</v>
      </c>
    </row>
    <row r="52" spans="1:6" ht="25.5">
      <c r="A52" s="51" t="s">
        <v>293</v>
      </c>
      <c r="B52" s="253" t="s">
        <v>272</v>
      </c>
      <c r="C52" s="253" t="s">
        <v>36</v>
      </c>
      <c r="D52" s="254">
        <v>8897806</v>
      </c>
      <c r="E52" s="254">
        <v>6228464</v>
      </c>
      <c r="F52" s="254">
        <v>6228464</v>
      </c>
    </row>
    <row r="53" spans="1:6" ht="12.75">
      <c r="A53" s="51" t="s">
        <v>294</v>
      </c>
      <c r="B53" s="253" t="s">
        <v>1374</v>
      </c>
      <c r="C53" s="253" t="s">
        <v>2106</v>
      </c>
      <c r="D53" s="254">
        <v>4298990</v>
      </c>
      <c r="E53" s="254">
        <v>4298990</v>
      </c>
      <c r="F53" s="254">
        <v>4298990</v>
      </c>
    </row>
    <row r="54" spans="1:6" ht="38.25">
      <c r="A54" s="51" t="s">
        <v>295</v>
      </c>
      <c r="B54" s="253" t="s">
        <v>630</v>
      </c>
      <c r="C54" s="253" t="s">
        <v>2154</v>
      </c>
      <c r="D54" s="254">
        <v>8946200</v>
      </c>
      <c r="E54" s="254">
        <v>8946200</v>
      </c>
      <c r="F54" s="254">
        <v>8946200</v>
      </c>
    </row>
    <row r="55" spans="1:6" ht="25.5">
      <c r="A55" s="51" t="s">
        <v>296</v>
      </c>
      <c r="B55" s="253" t="s">
        <v>1386</v>
      </c>
      <c r="C55" s="253" t="s">
        <v>2111</v>
      </c>
      <c r="D55" s="254">
        <v>2744360</v>
      </c>
      <c r="E55" s="254">
        <v>2744360</v>
      </c>
      <c r="F55" s="254">
        <v>2744360</v>
      </c>
    </row>
    <row r="56" spans="1:6" ht="38.25">
      <c r="A56" s="51" t="s">
        <v>297</v>
      </c>
      <c r="B56" s="253" t="s">
        <v>1552</v>
      </c>
      <c r="C56" s="253" t="s">
        <v>2134</v>
      </c>
      <c r="D56" s="254">
        <v>1331021</v>
      </c>
      <c r="E56" s="254">
        <v>1331029</v>
      </c>
      <c r="F56" s="254">
        <v>1331021</v>
      </c>
    </row>
    <row r="57" spans="1:6" ht="12.75">
      <c r="A57" s="51" t="s">
        <v>298</v>
      </c>
      <c r="B57" s="253" t="s">
        <v>1503</v>
      </c>
      <c r="C57" s="253" t="s">
        <v>2224</v>
      </c>
      <c r="D57" s="254">
        <v>9834410</v>
      </c>
      <c r="E57" s="254">
        <v>9834410</v>
      </c>
      <c r="F57" s="254">
        <v>9834410</v>
      </c>
    </row>
    <row r="58" spans="1:6" ht="25.5">
      <c r="A58" s="51" t="s">
        <v>299</v>
      </c>
      <c r="B58" s="253" t="s">
        <v>1893</v>
      </c>
      <c r="C58" s="253" t="s">
        <v>2197</v>
      </c>
      <c r="D58" s="254">
        <v>9765000</v>
      </c>
      <c r="E58" s="254">
        <v>5859000</v>
      </c>
      <c r="F58" s="254">
        <v>5859000</v>
      </c>
    </row>
    <row r="59" spans="1:6" ht="25.5">
      <c r="A59" s="51" t="s">
        <v>300</v>
      </c>
      <c r="B59" s="253" t="s">
        <v>485</v>
      </c>
      <c r="C59" s="253" t="s">
        <v>1460</v>
      </c>
      <c r="D59" s="254">
        <v>2478104</v>
      </c>
      <c r="E59" s="254">
        <v>2478104</v>
      </c>
      <c r="F59" s="254">
        <v>2478104</v>
      </c>
    </row>
    <row r="60" spans="1:6" ht="12.75">
      <c r="A60" s="51" t="s">
        <v>301</v>
      </c>
      <c r="B60" s="253" t="s">
        <v>1908</v>
      </c>
      <c r="C60" s="253" t="s">
        <v>859</v>
      </c>
      <c r="D60" s="254">
        <v>2397000</v>
      </c>
      <c r="E60" s="254">
        <v>2397000</v>
      </c>
      <c r="F60" s="254">
        <v>2397000</v>
      </c>
    </row>
    <row r="61" spans="1:6" ht="12.75">
      <c r="A61" s="51" t="s">
        <v>302</v>
      </c>
      <c r="B61" s="253" t="s">
        <v>1876</v>
      </c>
      <c r="C61" s="253" t="s">
        <v>1676</v>
      </c>
      <c r="D61" s="254">
        <v>9998798</v>
      </c>
      <c r="E61" s="254">
        <v>4999399</v>
      </c>
      <c r="F61" s="254">
        <v>4999399</v>
      </c>
    </row>
    <row r="62" spans="1:6" ht="12.75">
      <c r="A62" s="51" t="s">
        <v>303</v>
      </c>
      <c r="B62" s="253" t="s">
        <v>1416</v>
      </c>
      <c r="C62" s="253" t="s">
        <v>2114</v>
      </c>
      <c r="D62" s="254">
        <v>1578551</v>
      </c>
      <c r="E62" s="254">
        <v>1578551</v>
      </c>
      <c r="F62" s="254">
        <v>1578551</v>
      </c>
    </row>
    <row r="63" spans="1:6" ht="25.5">
      <c r="A63" s="51" t="s">
        <v>304</v>
      </c>
      <c r="B63" s="253" t="s">
        <v>1713</v>
      </c>
      <c r="C63" s="253" t="s">
        <v>2162</v>
      </c>
      <c r="D63" s="254">
        <v>1537705</v>
      </c>
      <c r="E63" s="254">
        <v>1307049</v>
      </c>
      <c r="F63" s="254">
        <v>1307049</v>
      </c>
    </row>
    <row r="64" spans="1:6" ht="25.5">
      <c r="A64" s="51" t="s">
        <v>305</v>
      </c>
      <c r="B64" s="253" t="s">
        <v>242</v>
      </c>
      <c r="C64" s="253" t="s">
        <v>2090</v>
      </c>
      <c r="D64" s="254">
        <v>657600</v>
      </c>
      <c r="E64" s="254">
        <v>657600</v>
      </c>
      <c r="F64" s="254">
        <v>657600</v>
      </c>
    </row>
    <row r="65" spans="1:6" ht="12.75">
      <c r="A65" s="51" t="s">
        <v>306</v>
      </c>
      <c r="B65" s="253" t="s">
        <v>154</v>
      </c>
      <c r="C65" s="253" t="s">
        <v>1676</v>
      </c>
      <c r="D65" s="254">
        <v>9988520</v>
      </c>
      <c r="E65" s="254">
        <v>5993112</v>
      </c>
      <c r="F65" s="254">
        <v>5993112</v>
      </c>
    </row>
    <row r="66" spans="1:6" ht="25.5">
      <c r="A66" s="51" t="s">
        <v>307</v>
      </c>
      <c r="B66" s="253" t="s">
        <v>1910</v>
      </c>
      <c r="C66" s="253" t="s">
        <v>2200</v>
      </c>
      <c r="D66" s="254">
        <v>8252740</v>
      </c>
      <c r="E66" s="254">
        <v>8252740</v>
      </c>
      <c r="F66" s="254">
        <v>8252740</v>
      </c>
    </row>
    <row r="67" spans="1:6" ht="12.75">
      <c r="A67" s="51" t="s">
        <v>308</v>
      </c>
      <c r="B67" s="253" t="s">
        <v>491</v>
      </c>
      <c r="C67" s="253" t="s">
        <v>1468</v>
      </c>
      <c r="D67" s="254">
        <v>831900</v>
      </c>
      <c r="E67" s="254">
        <v>831900</v>
      </c>
      <c r="F67" s="254">
        <v>831900</v>
      </c>
    </row>
    <row r="68" spans="1:6" ht="25.5">
      <c r="A68" s="51" t="s">
        <v>309</v>
      </c>
      <c r="B68" s="253" t="s">
        <v>1564</v>
      </c>
      <c r="C68" s="253" t="s">
        <v>1637</v>
      </c>
      <c r="D68" s="254">
        <v>8437003</v>
      </c>
      <c r="E68" s="254">
        <v>8437003</v>
      </c>
      <c r="F68" s="254">
        <v>8437003</v>
      </c>
    </row>
    <row r="69" spans="1:6" ht="12.75">
      <c r="A69" s="51" t="s">
        <v>310</v>
      </c>
      <c r="B69" s="253" t="s">
        <v>648</v>
      </c>
      <c r="C69" s="253" t="s">
        <v>2223</v>
      </c>
      <c r="D69" s="254">
        <v>3957680</v>
      </c>
      <c r="E69" s="254">
        <v>3957680</v>
      </c>
      <c r="F69" s="254">
        <v>3957680</v>
      </c>
    </row>
    <row r="70" spans="1:6" ht="38.25">
      <c r="A70" s="51" t="s">
        <v>311</v>
      </c>
      <c r="B70" s="253" t="s">
        <v>1829</v>
      </c>
      <c r="C70" s="253" t="s">
        <v>1677</v>
      </c>
      <c r="D70" s="254">
        <v>7890000</v>
      </c>
      <c r="E70" s="254">
        <v>5917500</v>
      </c>
      <c r="F70" s="254">
        <v>5917500</v>
      </c>
    </row>
    <row r="71" spans="1:6" ht="12.75">
      <c r="A71" s="51" t="s">
        <v>312</v>
      </c>
      <c r="B71" s="253" t="s">
        <v>1901</v>
      </c>
      <c r="C71" s="253" t="s">
        <v>2198</v>
      </c>
      <c r="D71" s="254">
        <v>3735934</v>
      </c>
      <c r="E71" s="254">
        <v>3175544</v>
      </c>
      <c r="F71" s="254">
        <v>3175544</v>
      </c>
    </row>
    <row r="72" spans="1:6" ht="63.75">
      <c r="A72" s="51" t="s">
        <v>313</v>
      </c>
      <c r="B72" s="253" t="s">
        <v>1351</v>
      </c>
      <c r="C72" s="253" t="s">
        <v>87</v>
      </c>
      <c r="D72" s="254">
        <v>1017438</v>
      </c>
      <c r="E72" s="254">
        <v>1017438</v>
      </c>
      <c r="F72" s="254">
        <v>1017438</v>
      </c>
    </row>
    <row r="73" spans="1:6" ht="12.75">
      <c r="A73" s="51" t="s">
        <v>314</v>
      </c>
      <c r="B73" s="253" t="s">
        <v>1363</v>
      </c>
      <c r="C73" s="253" t="s">
        <v>2104</v>
      </c>
      <c r="D73" s="254">
        <v>511060</v>
      </c>
      <c r="E73" s="254">
        <v>511060</v>
      </c>
      <c r="F73" s="254">
        <v>511060</v>
      </c>
    </row>
    <row r="74" spans="1:6" ht="51">
      <c r="A74" s="51" t="s">
        <v>315</v>
      </c>
      <c r="B74" s="253" t="s">
        <v>1612</v>
      </c>
      <c r="C74" s="253" t="s">
        <v>2146</v>
      </c>
      <c r="D74" s="254">
        <v>1212900</v>
      </c>
      <c r="E74" s="254">
        <v>1119300</v>
      </c>
      <c r="F74" s="254">
        <v>1119300</v>
      </c>
    </row>
    <row r="75" spans="1:6" ht="12.75">
      <c r="A75" s="51" t="s">
        <v>316</v>
      </c>
      <c r="B75" s="253" t="s">
        <v>685</v>
      </c>
      <c r="C75" s="253" t="s">
        <v>2168</v>
      </c>
      <c r="D75" s="254">
        <v>7028680</v>
      </c>
      <c r="E75" s="254">
        <v>3362840</v>
      </c>
      <c r="F75" s="254">
        <v>3362840</v>
      </c>
    </row>
    <row r="76" spans="1:6" ht="12.75">
      <c r="A76" s="51" t="s">
        <v>317</v>
      </c>
      <c r="B76" s="253" t="s">
        <v>1887</v>
      </c>
      <c r="C76" s="253" t="s">
        <v>2195</v>
      </c>
      <c r="D76" s="254">
        <v>6900500</v>
      </c>
      <c r="E76" s="254">
        <v>5542167</v>
      </c>
      <c r="F76" s="254">
        <v>5542167</v>
      </c>
    </row>
    <row r="77" spans="1:6" ht="25.5">
      <c r="A77" s="51" t="s">
        <v>318</v>
      </c>
      <c r="B77" s="253" t="s">
        <v>692</v>
      </c>
      <c r="C77" s="253" t="s">
        <v>2170</v>
      </c>
      <c r="D77" s="254">
        <v>2726650</v>
      </c>
      <c r="E77" s="254">
        <v>2000000</v>
      </c>
      <c r="F77" s="254">
        <v>2000000</v>
      </c>
    </row>
    <row r="78" spans="1:6" ht="25.5">
      <c r="A78" s="51" t="s">
        <v>319</v>
      </c>
      <c r="B78" s="253" t="s">
        <v>1592</v>
      </c>
      <c r="C78" s="253" t="s">
        <v>1663</v>
      </c>
      <c r="D78" s="254">
        <v>9980100</v>
      </c>
      <c r="E78" s="254">
        <v>6471700</v>
      </c>
      <c r="F78" s="254">
        <v>6471700</v>
      </c>
    </row>
    <row r="79" spans="1:6" ht="25.5">
      <c r="A79" s="51" t="s">
        <v>320</v>
      </c>
      <c r="B79" s="253" t="s">
        <v>1312</v>
      </c>
      <c r="C79" s="253" t="s">
        <v>2222</v>
      </c>
      <c r="D79" s="254">
        <v>1740480</v>
      </c>
      <c r="E79" s="254">
        <v>1740480</v>
      </c>
      <c r="F79" s="254">
        <v>1740480</v>
      </c>
    </row>
    <row r="80" spans="1:6" ht="25.5">
      <c r="A80" s="51" t="s">
        <v>321</v>
      </c>
      <c r="B80" s="253" t="s">
        <v>1926</v>
      </c>
      <c r="C80" s="253" t="s">
        <v>1680</v>
      </c>
      <c r="D80" s="254">
        <v>9917308</v>
      </c>
      <c r="E80" s="254">
        <v>7437981</v>
      </c>
      <c r="F80" s="254">
        <v>7437981</v>
      </c>
    </row>
    <row r="81" spans="1:6" ht="38.25">
      <c r="A81" s="51" t="s">
        <v>322</v>
      </c>
      <c r="B81" s="253" t="s">
        <v>1559</v>
      </c>
      <c r="C81" s="253" t="s">
        <v>2136</v>
      </c>
      <c r="D81" s="254">
        <v>1453800</v>
      </c>
      <c r="E81" s="254">
        <v>726900</v>
      </c>
      <c r="F81" s="254">
        <v>726900</v>
      </c>
    </row>
    <row r="82" spans="1:6" ht="25.5">
      <c r="A82" s="51" t="s">
        <v>323</v>
      </c>
      <c r="B82" s="253" t="s">
        <v>667</v>
      </c>
      <c r="C82" s="253" t="s">
        <v>2159</v>
      </c>
      <c r="D82" s="254">
        <v>7514550</v>
      </c>
      <c r="E82" s="254">
        <v>7514550</v>
      </c>
      <c r="F82" s="254">
        <v>7514550</v>
      </c>
    </row>
    <row r="83" spans="1:6" ht="38.25">
      <c r="A83" s="51" t="s">
        <v>324</v>
      </c>
      <c r="B83" s="253" t="s">
        <v>1678</v>
      </c>
      <c r="C83" s="253" t="s">
        <v>2099</v>
      </c>
      <c r="D83" s="254">
        <v>4540536</v>
      </c>
      <c r="E83" s="254">
        <v>2270268</v>
      </c>
      <c r="F83" s="254">
        <v>2270268</v>
      </c>
    </row>
    <row r="84" spans="1:6" ht="25.5">
      <c r="A84" s="51" t="s">
        <v>325</v>
      </c>
      <c r="B84" s="253" t="s">
        <v>1493</v>
      </c>
      <c r="C84" s="253" t="s">
        <v>2208</v>
      </c>
      <c r="D84" s="254">
        <v>4888544</v>
      </c>
      <c r="E84" s="254">
        <v>4888544</v>
      </c>
      <c r="F84" s="254">
        <v>4888544</v>
      </c>
    </row>
    <row r="85" spans="1:6" ht="12.75">
      <c r="A85" s="256" t="s">
        <v>2227</v>
      </c>
      <c r="B85" s="248"/>
      <c r="C85" s="248"/>
      <c r="D85" s="249"/>
      <c r="E85" s="259">
        <f>SUM(E51:E84)</f>
        <v>142916960</v>
      </c>
      <c r="F85" s="259">
        <f>SUM(F51:F84)</f>
        <v>142916952</v>
      </c>
    </row>
    <row r="86" spans="1:6" ht="12.75">
      <c r="A86" s="246"/>
      <c r="B86" s="248"/>
      <c r="C86" s="248"/>
      <c r="D86" s="249"/>
      <c r="E86" s="249"/>
      <c r="F86" s="249"/>
    </row>
    <row r="87" spans="1:6" ht="12.75">
      <c r="A87" s="246"/>
      <c r="B87" s="248"/>
      <c r="C87" s="248"/>
      <c r="D87" s="249"/>
      <c r="E87" s="249"/>
      <c r="F87" s="249"/>
    </row>
    <row r="88" spans="1:6" ht="12.75">
      <c r="A88" s="256" t="s">
        <v>1526</v>
      </c>
      <c r="B88" s="250"/>
      <c r="C88" s="250"/>
      <c r="D88" s="249"/>
      <c r="E88" s="249"/>
      <c r="F88" s="249"/>
    </row>
    <row r="89" spans="1:6" ht="39" customHeight="1">
      <c r="A89" s="251" t="s">
        <v>1547</v>
      </c>
      <c r="B89" s="251" t="s">
        <v>1520</v>
      </c>
      <c r="C89" s="251" t="s">
        <v>594</v>
      </c>
      <c r="D89" s="257" t="s">
        <v>291</v>
      </c>
      <c r="F89" s="257" t="s">
        <v>339</v>
      </c>
    </row>
    <row r="90" spans="1:6" ht="25.5">
      <c r="A90" s="51" t="s">
        <v>326</v>
      </c>
      <c r="B90" s="253" t="s">
        <v>1556</v>
      </c>
      <c r="C90" s="253" t="s">
        <v>2135</v>
      </c>
      <c r="D90" s="254">
        <v>4463200</v>
      </c>
      <c r="E90" s="254">
        <v>3124240</v>
      </c>
      <c r="F90" s="254">
        <v>3124240</v>
      </c>
    </row>
    <row r="91" spans="1:6" ht="12.75">
      <c r="A91" s="51" t="s">
        <v>327</v>
      </c>
      <c r="B91" s="253" t="s">
        <v>1874</v>
      </c>
      <c r="C91" s="253" t="s">
        <v>1676</v>
      </c>
      <c r="D91" s="254">
        <v>3734710</v>
      </c>
      <c r="E91" s="254">
        <v>2801033</v>
      </c>
      <c r="F91" s="254">
        <v>2801033</v>
      </c>
    </row>
    <row r="92" spans="1:6" ht="25.5">
      <c r="A92" s="51" t="s">
        <v>328</v>
      </c>
      <c r="B92" s="253" t="s">
        <v>509</v>
      </c>
      <c r="C92" s="253" t="s">
        <v>2221</v>
      </c>
      <c r="D92" s="254">
        <v>1167800</v>
      </c>
      <c r="E92" s="254">
        <v>1167800</v>
      </c>
      <c r="F92" s="254">
        <v>1167800</v>
      </c>
    </row>
    <row r="93" spans="1:6" ht="25.5">
      <c r="A93" s="51" t="s">
        <v>329</v>
      </c>
      <c r="B93" s="253" t="s">
        <v>448</v>
      </c>
      <c r="C93" s="253" t="s">
        <v>2119</v>
      </c>
      <c r="D93" s="254">
        <v>9979228</v>
      </c>
      <c r="E93" s="254">
        <v>7906171</v>
      </c>
      <c r="F93" s="254">
        <v>5833114</v>
      </c>
    </row>
    <row r="94" spans="1:6" ht="25.5">
      <c r="A94" s="51" t="s">
        <v>330</v>
      </c>
      <c r="B94" s="253" t="s">
        <v>1679</v>
      </c>
      <c r="C94" s="253" t="s">
        <v>2173</v>
      </c>
      <c r="D94" s="254">
        <v>1971900</v>
      </c>
      <c r="E94" s="254">
        <v>1971900</v>
      </c>
      <c r="F94" s="254">
        <v>1971900</v>
      </c>
    </row>
    <row r="95" spans="1:6" ht="12.75">
      <c r="A95" s="51" t="s">
        <v>331</v>
      </c>
      <c r="B95" s="253" t="s">
        <v>549</v>
      </c>
      <c r="C95" s="253" t="s">
        <v>2132</v>
      </c>
      <c r="D95" s="254">
        <v>3565000</v>
      </c>
      <c r="E95" s="254">
        <v>3565000</v>
      </c>
      <c r="F95" s="254">
        <v>3565000</v>
      </c>
    </row>
    <row r="96" spans="1:6" ht="25.5">
      <c r="A96" s="51" t="s">
        <v>332</v>
      </c>
      <c r="B96" s="253" t="s">
        <v>1856</v>
      </c>
      <c r="C96" s="253" t="s">
        <v>800</v>
      </c>
      <c r="D96" s="254">
        <v>3198200</v>
      </c>
      <c r="E96" s="254">
        <v>2398650</v>
      </c>
      <c r="F96" s="254">
        <v>2398650</v>
      </c>
    </row>
    <row r="97" spans="1:6" ht="25.5">
      <c r="A97" s="51" t="s">
        <v>333</v>
      </c>
      <c r="B97" s="253" t="s">
        <v>561</v>
      </c>
      <c r="C97" s="253" t="s">
        <v>1696</v>
      </c>
      <c r="D97" s="254">
        <v>2331286</v>
      </c>
      <c r="E97" s="254">
        <v>2331286</v>
      </c>
      <c r="F97" s="254">
        <v>2331286</v>
      </c>
    </row>
    <row r="98" spans="1:6" ht="12.75">
      <c r="A98" s="51" t="s">
        <v>334</v>
      </c>
      <c r="B98" s="253" t="s">
        <v>1903</v>
      </c>
      <c r="C98" s="253" t="s">
        <v>2199</v>
      </c>
      <c r="D98" s="254">
        <v>558878</v>
      </c>
      <c r="E98" s="254">
        <v>558878</v>
      </c>
      <c r="F98" s="254">
        <v>558878</v>
      </c>
    </row>
    <row r="99" spans="1:6" ht="12.75">
      <c r="A99" s="51" t="s">
        <v>335</v>
      </c>
      <c r="B99" s="253" t="s">
        <v>431</v>
      </c>
      <c r="C99" s="253" t="s">
        <v>2116</v>
      </c>
      <c r="D99" s="254">
        <v>9266800</v>
      </c>
      <c r="E99" s="254">
        <v>4633400</v>
      </c>
      <c r="F99" s="254">
        <v>4633400</v>
      </c>
    </row>
    <row r="100" spans="1:6" ht="12.75">
      <c r="A100" s="51" t="s">
        <v>336</v>
      </c>
      <c r="B100" s="253" t="s">
        <v>938</v>
      </c>
      <c r="C100" s="253" t="s">
        <v>2207</v>
      </c>
      <c r="D100" s="254">
        <v>6068000</v>
      </c>
      <c r="E100" s="254">
        <v>3034000</v>
      </c>
      <c r="F100" s="254">
        <v>3034000</v>
      </c>
    </row>
    <row r="101" spans="1:6" ht="12.75">
      <c r="A101" s="4" t="s">
        <v>2227</v>
      </c>
      <c r="D101" s="84"/>
      <c r="E101" s="258">
        <f>SUM(E90:E100)</f>
        <v>33492358</v>
      </c>
      <c r="F101" s="258">
        <f>SUM(F90:F100)</f>
        <v>31419301</v>
      </c>
    </row>
    <row r="102" spans="4:6" ht="12.75">
      <c r="D102" s="84"/>
      <c r="E102" s="84"/>
      <c r="F102" s="84"/>
    </row>
    <row r="105" spans="1:4" ht="15">
      <c r="A105" s="255" t="s">
        <v>337</v>
      </c>
      <c r="D105" s="84"/>
    </row>
    <row r="106" ht="12.75">
      <c r="D106" s="84"/>
    </row>
    <row r="107" spans="1:4" ht="12.75">
      <c r="A107" s="4" t="s">
        <v>1525</v>
      </c>
      <c r="D107" s="84"/>
    </row>
    <row r="108" spans="1:6" ht="42" customHeight="1">
      <c r="A108" s="251" t="s">
        <v>1547</v>
      </c>
      <c r="B108" s="251" t="s">
        <v>1520</v>
      </c>
      <c r="C108" s="251" t="s">
        <v>594</v>
      </c>
      <c r="D108" s="257" t="s">
        <v>291</v>
      </c>
      <c r="F108" s="257" t="s">
        <v>339</v>
      </c>
    </row>
    <row r="109" spans="1:6" ht="25.5">
      <c r="A109" s="51" t="s">
        <v>340</v>
      </c>
      <c r="B109" s="253" t="s">
        <v>1890</v>
      </c>
      <c r="C109" s="253" t="s">
        <v>2196</v>
      </c>
      <c r="D109" s="254">
        <v>9547806</v>
      </c>
      <c r="F109" s="254">
        <v>9547806</v>
      </c>
    </row>
    <row r="110" spans="1:6" ht="25.5">
      <c r="A110" s="51" t="s">
        <v>341</v>
      </c>
      <c r="B110" s="253" t="s">
        <v>205</v>
      </c>
      <c r="C110" s="253" t="s">
        <v>1291</v>
      </c>
      <c r="D110" s="254">
        <v>4445000</v>
      </c>
      <c r="F110" s="254">
        <v>4445000</v>
      </c>
    </row>
    <row r="111" spans="1:6" ht="38.25">
      <c r="A111" s="51" t="s">
        <v>342</v>
      </c>
      <c r="B111" s="253" t="s">
        <v>1407</v>
      </c>
      <c r="C111" s="253" t="s">
        <v>2220</v>
      </c>
      <c r="D111" s="254">
        <v>838722</v>
      </c>
      <c r="F111" s="254">
        <v>838722</v>
      </c>
    </row>
    <row r="112" spans="1:6" ht="25.5">
      <c r="A112" s="51" t="s">
        <v>343</v>
      </c>
      <c r="B112" s="253" t="s">
        <v>1723</v>
      </c>
      <c r="C112" s="253" t="s">
        <v>2034</v>
      </c>
      <c r="D112" s="254">
        <v>1451000</v>
      </c>
      <c r="F112" s="254">
        <v>1451000</v>
      </c>
    </row>
    <row r="113" spans="1:6" ht="25.5">
      <c r="A113" s="51" t="s">
        <v>344</v>
      </c>
      <c r="B113" s="253" t="s">
        <v>1682</v>
      </c>
      <c r="C113" s="253" t="s">
        <v>2142</v>
      </c>
      <c r="D113" s="254">
        <v>6849000</v>
      </c>
      <c r="F113" s="254">
        <v>3424500</v>
      </c>
    </row>
    <row r="114" spans="1:6" ht="12.75">
      <c r="A114" s="51" t="s">
        <v>345</v>
      </c>
      <c r="B114" s="253" t="s">
        <v>265</v>
      </c>
      <c r="C114" s="253" t="s">
        <v>30</v>
      </c>
      <c r="D114" s="254">
        <v>5972520</v>
      </c>
      <c r="F114" s="254">
        <v>2986260</v>
      </c>
    </row>
    <row r="115" spans="1:6" ht="25.5">
      <c r="A115" s="51" t="s">
        <v>346</v>
      </c>
      <c r="B115" s="253" t="s">
        <v>1732</v>
      </c>
      <c r="C115" s="253" t="s">
        <v>2219</v>
      </c>
      <c r="D115" s="254">
        <v>1523100</v>
      </c>
      <c r="F115" s="254">
        <v>1523100</v>
      </c>
    </row>
    <row r="116" spans="1:6" ht="38.25">
      <c r="A116" s="51" t="s">
        <v>347</v>
      </c>
      <c r="B116" s="253" t="s">
        <v>1596</v>
      </c>
      <c r="C116" s="253" t="s">
        <v>2141</v>
      </c>
      <c r="D116" s="254">
        <v>9976600</v>
      </c>
      <c r="F116" s="254">
        <v>9976600</v>
      </c>
    </row>
    <row r="117" spans="1:6" ht="25.5">
      <c r="A117" s="51" t="s">
        <v>348</v>
      </c>
      <c r="B117" s="253" t="s">
        <v>1606</v>
      </c>
      <c r="C117" s="253" t="s">
        <v>2144</v>
      </c>
      <c r="D117" s="254">
        <v>7779060</v>
      </c>
      <c r="F117" s="254">
        <v>5445342</v>
      </c>
    </row>
    <row r="118" spans="1:6" ht="51">
      <c r="A118" s="51" t="s">
        <v>349</v>
      </c>
      <c r="B118" s="253" t="s">
        <v>652</v>
      </c>
      <c r="C118" s="253" t="s">
        <v>1823</v>
      </c>
      <c r="D118" s="254">
        <v>8819060</v>
      </c>
      <c r="F118" s="254">
        <v>6766010</v>
      </c>
    </row>
    <row r="119" spans="1:6" ht="38.25">
      <c r="A119" s="51" t="s">
        <v>350</v>
      </c>
      <c r="B119" s="253" t="s">
        <v>174</v>
      </c>
      <c r="C119" s="253" t="s">
        <v>2085</v>
      </c>
      <c r="D119" s="254">
        <v>4602112</v>
      </c>
      <c r="F119" s="254">
        <v>4602112</v>
      </c>
    </row>
    <row r="120" spans="1:6" ht="25.5">
      <c r="A120" s="51" t="s">
        <v>351</v>
      </c>
      <c r="B120" s="253" t="s">
        <v>1576</v>
      </c>
      <c r="C120" s="253" t="s">
        <v>1651</v>
      </c>
      <c r="D120" s="254">
        <v>1604698</v>
      </c>
      <c r="F120" s="254">
        <v>1604698</v>
      </c>
    </row>
    <row r="121" spans="1:6" ht="38.25">
      <c r="A121" s="51" t="s">
        <v>352</v>
      </c>
      <c r="B121" s="253" t="s">
        <v>1683</v>
      </c>
      <c r="C121" s="253" t="s">
        <v>2161</v>
      </c>
      <c r="D121" s="254">
        <v>4725560</v>
      </c>
      <c r="F121" s="254">
        <v>4725560</v>
      </c>
    </row>
    <row r="122" spans="1:6" ht="25.5">
      <c r="A122" s="51" t="s">
        <v>353</v>
      </c>
      <c r="B122" s="253" t="s">
        <v>467</v>
      </c>
      <c r="C122" s="253" t="s">
        <v>2122</v>
      </c>
      <c r="D122" s="254">
        <v>8699000</v>
      </c>
      <c r="F122" s="254">
        <v>4349500</v>
      </c>
    </row>
    <row r="123" spans="1:6" ht="25.5">
      <c r="A123" s="51" t="s">
        <v>354</v>
      </c>
      <c r="B123" s="253" t="s">
        <v>1349</v>
      </c>
      <c r="C123" s="253" t="s">
        <v>2210</v>
      </c>
      <c r="D123" s="254">
        <v>8304800</v>
      </c>
      <c r="F123" s="254">
        <v>2000000</v>
      </c>
    </row>
    <row r="124" spans="1:6" ht="25.5">
      <c r="A124" s="51" t="s">
        <v>355</v>
      </c>
      <c r="B124" s="253" t="s">
        <v>641</v>
      </c>
      <c r="C124" s="253" t="s">
        <v>1814</v>
      </c>
      <c r="D124" s="254">
        <v>3358728</v>
      </c>
      <c r="F124" s="254">
        <v>2519046</v>
      </c>
    </row>
    <row r="125" spans="1:6" ht="25.5">
      <c r="A125" s="51" t="s">
        <v>356</v>
      </c>
      <c r="B125" s="253" t="s">
        <v>1891</v>
      </c>
      <c r="C125" s="253" t="s">
        <v>2196</v>
      </c>
      <c r="D125" s="254">
        <v>9840705</v>
      </c>
      <c r="F125" s="254">
        <v>9840705</v>
      </c>
    </row>
    <row r="126" spans="1:6" ht="38.25">
      <c r="A126" s="51" t="s">
        <v>357</v>
      </c>
      <c r="B126" s="253" t="s">
        <v>1550</v>
      </c>
      <c r="C126" s="253" t="s">
        <v>2133</v>
      </c>
      <c r="D126" s="254">
        <v>1753999</v>
      </c>
      <c r="F126" s="254">
        <v>1753999</v>
      </c>
    </row>
    <row r="127" spans="1:6" ht="25.5">
      <c r="A127" s="51" t="s">
        <v>358</v>
      </c>
      <c r="B127" s="253" t="s">
        <v>1511</v>
      </c>
      <c r="C127" s="253" t="s">
        <v>2151</v>
      </c>
      <c r="D127" s="254">
        <v>1035240</v>
      </c>
      <c r="F127" s="254">
        <v>1035240</v>
      </c>
    </row>
    <row r="128" spans="1:6" ht="25.5">
      <c r="A128" s="51" t="s">
        <v>359</v>
      </c>
      <c r="B128" s="253" t="s">
        <v>1487</v>
      </c>
      <c r="C128" s="253" t="s">
        <v>2218</v>
      </c>
      <c r="D128" s="254">
        <v>1726540</v>
      </c>
      <c r="F128" s="254">
        <v>1726540</v>
      </c>
    </row>
    <row r="129" spans="1:6" ht="25.5">
      <c r="A129" s="51" t="s">
        <v>360</v>
      </c>
      <c r="B129" s="253" t="s">
        <v>186</v>
      </c>
      <c r="C129" s="253" t="s">
        <v>1276</v>
      </c>
      <c r="D129" s="254">
        <v>2887000</v>
      </c>
      <c r="F129" s="254">
        <v>2020900</v>
      </c>
    </row>
    <row r="130" spans="1:6" ht="25.5">
      <c r="A130" s="51" t="s">
        <v>361</v>
      </c>
      <c r="B130" s="253" t="s">
        <v>563</v>
      </c>
      <c r="C130" s="253" t="s">
        <v>1696</v>
      </c>
      <c r="D130" s="254">
        <v>9237150</v>
      </c>
      <c r="F130" s="254">
        <v>2000000</v>
      </c>
    </row>
    <row r="131" spans="1:6" ht="51">
      <c r="A131" s="51" t="s">
        <v>362</v>
      </c>
      <c r="B131" s="253" t="s">
        <v>1505</v>
      </c>
      <c r="C131" s="253" t="s">
        <v>2217</v>
      </c>
      <c r="D131" s="254">
        <v>10562580</v>
      </c>
      <c r="F131" s="254">
        <v>10562580</v>
      </c>
    </row>
    <row r="132" spans="1:6" ht="12.75">
      <c r="A132" s="4" t="s">
        <v>2227</v>
      </c>
      <c r="D132" s="84"/>
      <c r="F132" s="258">
        <f>SUM(F109:F131)</f>
        <v>95145220</v>
      </c>
    </row>
    <row r="133" spans="4:6" ht="12.75">
      <c r="D133" s="84"/>
      <c r="F133" s="84"/>
    </row>
    <row r="134" spans="4:6" ht="12.75">
      <c r="D134" s="84"/>
      <c r="F134" s="84"/>
    </row>
    <row r="135" spans="1:6" ht="12.75">
      <c r="A135" s="4" t="s">
        <v>338</v>
      </c>
      <c r="B135" s="247"/>
      <c r="C135" s="247"/>
      <c r="D135" s="258"/>
      <c r="F135" s="258"/>
    </row>
    <row r="136" spans="1:6" ht="40.5" customHeight="1">
      <c r="A136" s="251" t="s">
        <v>1547</v>
      </c>
      <c r="B136" s="251" t="s">
        <v>1520</v>
      </c>
      <c r="C136" s="251" t="s">
        <v>594</v>
      </c>
      <c r="D136" s="257" t="s">
        <v>291</v>
      </c>
      <c r="F136" s="257" t="s">
        <v>339</v>
      </c>
    </row>
    <row r="137" spans="1:6" ht="25.5">
      <c r="A137" s="51" t="s">
        <v>363</v>
      </c>
      <c r="B137" s="253" t="s">
        <v>1609</v>
      </c>
      <c r="C137" s="253" t="s">
        <v>2145</v>
      </c>
      <c r="D137" s="254">
        <v>4100620</v>
      </c>
      <c r="F137" s="254">
        <v>3280496</v>
      </c>
    </row>
    <row r="138" spans="1:6" ht="25.5">
      <c r="A138" s="51" t="s">
        <v>364</v>
      </c>
      <c r="B138" s="253" t="s">
        <v>234</v>
      </c>
      <c r="C138" s="253" t="s">
        <v>2088</v>
      </c>
      <c r="D138" s="254">
        <v>1091500</v>
      </c>
      <c r="F138" s="254">
        <v>1091500</v>
      </c>
    </row>
    <row r="139" spans="1:6" ht="25.5">
      <c r="A139" s="51" t="s">
        <v>365</v>
      </c>
      <c r="B139" s="253" t="s">
        <v>261</v>
      </c>
      <c r="C139" s="253" t="s">
        <v>2216</v>
      </c>
      <c r="D139" s="254">
        <v>6461694</v>
      </c>
      <c r="F139" s="254">
        <v>4523186</v>
      </c>
    </row>
    <row r="140" spans="1:6" ht="38.25">
      <c r="A140" s="51" t="s">
        <v>366</v>
      </c>
      <c r="B140" s="253" t="s">
        <v>1548</v>
      </c>
      <c r="C140" s="253" t="s">
        <v>2215</v>
      </c>
      <c r="D140" s="254">
        <v>5634202</v>
      </c>
      <c r="F140" s="254">
        <v>3943941</v>
      </c>
    </row>
    <row r="141" spans="1:6" ht="12.75">
      <c r="A141" s="51" t="s">
        <v>367</v>
      </c>
      <c r="B141" s="253" t="s">
        <v>1897</v>
      </c>
      <c r="C141" s="253" t="s">
        <v>850</v>
      </c>
      <c r="D141" s="254">
        <v>8486075</v>
      </c>
      <c r="F141" s="254">
        <v>4667341</v>
      </c>
    </row>
    <row r="142" spans="1:6" ht="25.5">
      <c r="A142" s="51" t="s">
        <v>368</v>
      </c>
      <c r="B142" s="253" t="s">
        <v>1717</v>
      </c>
      <c r="C142" s="253" t="s">
        <v>589</v>
      </c>
      <c r="D142" s="254">
        <v>1182000</v>
      </c>
      <c r="F142" s="254">
        <v>1182000</v>
      </c>
    </row>
    <row r="143" spans="1:6" ht="25.5">
      <c r="A143" s="51" t="s">
        <v>369</v>
      </c>
      <c r="B143" s="253" t="s">
        <v>1341</v>
      </c>
      <c r="C143" s="253" t="s">
        <v>2102</v>
      </c>
      <c r="D143" s="254">
        <v>1761820</v>
      </c>
      <c r="F143" s="254">
        <v>1761820</v>
      </c>
    </row>
    <row r="144" spans="1:6" ht="12.75">
      <c r="A144" s="4" t="s">
        <v>2227</v>
      </c>
      <c r="F144" s="258">
        <f>SUM(F137:F143)</f>
        <v>20450284</v>
      </c>
    </row>
    <row r="148" spans="1:4" ht="15">
      <c r="A148" s="255" t="s">
        <v>371</v>
      </c>
      <c r="D148" s="84"/>
    </row>
    <row r="149" ht="12.75">
      <c r="D149" s="84"/>
    </row>
    <row r="150" spans="1:4" ht="12.75">
      <c r="A150" s="4" t="s">
        <v>1525</v>
      </c>
      <c r="D150" s="84"/>
    </row>
    <row r="151" spans="1:6" ht="51" customHeight="1">
      <c r="A151" s="251" t="s">
        <v>1519</v>
      </c>
      <c r="B151" s="251" t="s">
        <v>1520</v>
      </c>
      <c r="C151" s="251" t="s">
        <v>594</v>
      </c>
      <c r="D151" s="257" t="s">
        <v>291</v>
      </c>
      <c r="F151" s="257" t="s">
        <v>372</v>
      </c>
    </row>
    <row r="152" spans="1:6" ht="38.25">
      <c r="A152" s="51" t="s">
        <v>373</v>
      </c>
      <c r="B152" s="253" t="s">
        <v>1736</v>
      </c>
      <c r="C152" s="253" t="s">
        <v>2045</v>
      </c>
      <c r="D152" s="254">
        <v>2497362</v>
      </c>
      <c r="F152" s="254">
        <v>2497362</v>
      </c>
    </row>
    <row r="153" spans="1:6" ht="51">
      <c r="A153" s="51" t="s">
        <v>374</v>
      </c>
      <c r="B153" s="253" t="s">
        <v>922</v>
      </c>
      <c r="C153" s="253" t="s">
        <v>1669</v>
      </c>
      <c r="D153" s="254">
        <v>5991000</v>
      </c>
      <c r="F153" s="254">
        <v>3994000</v>
      </c>
    </row>
    <row r="154" spans="1:6" ht="25.5">
      <c r="A154" s="51" t="s">
        <v>375</v>
      </c>
      <c r="B154" s="253" t="s">
        <v>201</v>
      </c>
      <c r="C154" s="253" t="s">
        <v>1288</v>
      </c>
      <c r="D154" s="254">
        <v>1736000</v>
      </c>
      <c r="F154" s="254">
        <v>1736000</v>
      </c>
    </row>
    <row r="155" spans="1:6" ht="38.25">
      <c r="A155" s="51" t="s">
        <v>376</v>
      </c>
      <c r="B155" s="253" t="s">
        <v>1875</v>
      </c>
      <c r="C155" s="253" t="s">
        <v>1676</v>
      </c>
      <c r="D155" s="254">
        <v>9003855</v>
      </c>
      <c r="F155" s="254">
        <v>9003855</v>
      </c>
    </row>
    <row r="156" spans="1:6" ht="12.75">
      <c r="A156" s="51" t="s">
        <v>377</v>
      </c>
      <c r="B156" s="253" t="s">
        <v>565</v>
      </c>
      <c r="C156" s="253" t="s">
        <v>1696</v>
      </c>
      <c r="D156" s="254">
        <v>2679270</v>
      </c>
      <c r="F156" s="254">
        <v>2679270</v>
      </c>
    </row>
    <row r="157" spans="1:6" ht="38.25">
      <c r="A157" s="51" t="s">
        <v>378</v>
      </c>
      <c r="B157" s="253" t="s">
        <v>632</v>
      </c>
      <c r="C157" s="253" t="s">
        <v>2154</v>
      </c>
      <c r="D157" s="254">
        <v>9363100</v>
      </c>
      <c r="F157" s="254">
        <v>9363100</v>
      </c>
    </row>
    <row r="158" spans="1:6" ht="38.25">
      <c r="A158" s="51" t="s">
        <v>379</v>
      </c>
      <c r="B158" s="253" t="s">
        <v>1906</v>
      </c>
      <c r="C158" s="253" t="s">
        <v>1670</v>
      </c>
      <c r="D158" s="254">
        <v>9907640</v>
      </c>
      <c r="F158" s="254">
        <v>9907640</v>
      </c>
    </row>
    <row r="159" spans="1:6" ht="63.75">
      <c r="A159" s="51" t="s">
        <v>380</v>
      </c>
      <c r="B159" s="253" t="s">
        <v>1490</v>
      </c>
      <c r="C159" s="253" t="s">
        <v>1765</v>
      </c>
      <c r="D159" s="254">
        <v>517028</v>
      </c>
      <c r="F159" s="254">
        <v>517028</v>
      </c>
    </row>
    <row r="160" spans="1:6" ht="25.5">
      <c r="A160" s="51" t="s">
        <v>381</v>
      </c>
      <c r="B160" s="253" t="s">
        <v>937</v>
      </c>
      <c r="C160" s="253" t="s">
        <v>1671</v>
      </c>
      <c r="D160" s="254">
        <v>9269025</v>
      </c>
      <c r="F160" s="254">
        <v>4634512</v>
      </c>
    </row>
    <row r="161" spans="1:6" ht="25.5">
      <c r="A161" s="51" t="s">
        <v>382</v>
      </c>
      <c r="B161" s="253" t="s">
        <v>661</v>
      </c>
      <c r="C161" s="253" t="s">
        <v>2157</v>
      </c>
      <c r="D161" s="254">
        <v>1791200</v>
      </c>
      <c r="F161" s="254">
        <v>1791200</v>
      </c>
    </row>
    <row r="162" spans="1:6" ht="12.75">
      <c r="A162" s="51" t="s">
        <v>383</v>
      </c>
      <c r="B162" s="253" t="s">
        <v>1877</v>
      </c>
      <c r="C162" s="253" t="s">
        <v>1672</v>
      </c>
      <c r="D162" s="254">
        <v>9891135</v>
      </c>
      <c r="F162" s="254">
        <v>7418351</v>
      </c>
    </row>
    <row r="163" spans="1:6" ht="25.5">
      <c r="A163" s="51" t="s">
        <v>384</v>
      </c>
      <c r="B163" s="253" t="s">
        <v>444</v>
      </c>
      <c r="C163" s="253" t="s">
        <v>1673</v>
      </c>
      <c r="D163" s="254">
        <v>6336125</v>
      </c>
      <c r="F163" s="254">
        <v>6336125</v>
      </c>
    </row>
    <row r="164" spans="1:6" ht="51">
      <c r="A164" s="51" t="s">
        <v>385</v>
      </c>
      <c r="B164" s="253" t="s">
        <v>1850</v>
      </c>
      <c r="C164" s="253" t="s">
        <v>2187</v>
      </c>
      <c r="D164" s="254">
        <v>2270000</v>
      </c>
      <c r="F164" s="254">
        <v>1702500</v>
      </c>
    </row>
    <row r="165" spans="1:6" ht="12.75">
      <c r="A165" s="51" t="s">
        <v>386</v>
      </c>
      <c r="B165" s="253" t="s">
        <v>1859</v>
      </c>
      <c r="C165" s="253" t="s">
        <v>2190</v>
      </c>
      <c r="D165" s="254">
        <v>4932045</v>
      </c>
      <c r="F165" s="254">
        <v>4932045</v>
      </c>
    </row>
    <row r="166" spans="1:6" ht="25.5">
      <c r="A166" s="51" t="s">
        <v>387</v>
      </c>
      <c r="B166" s="253" t="s">
        <v>1924</v>
      </c>
      <c r="C166" s="253" t="s">
        <v>2204</v>
      </c>
      <c r="D166" s="254">
        <v>3524995</v>
      </c>
      <c r="F166" s="254">
        <v>3524995</v>
      </c>
    </row>
    <row r="167" spans="1:6" ht="51">
      <c r="A167" s="51" t="s">
        <v>388</v>
      </c>
      <c r="B167" s="253" t="s">
        <v>165</v>
      </c>
      <c r="C167" s="253" t="s">
        <v>1259</v>
      </c>
      <c r="D167" s="254">
        <v>1854000</v>
      </c>
      <c r="F167" s="254">
        <v>1390500</v>
      </c>
    </row>
    <row r="168" spans="1:6" ht="51">
      <c r="A168" s="51" t="s">
        <v>389</v>
      </c>
      <c r="B168" s="253" t="s">
        <v>689</v>
      </c>
      <c r="C168" s="253" t="s">
        <v>2169</v>
      </c>
      <c r="D168" s="254">
        <v>7760600</v>
      </c>
      <c r="F168" s="254">
        <v>3880300</v>
      </c>
    </row>
    <row r="169" spans="1:6" ht="25.5">
      <c r="A169" s="51" t="s">
        <v>390</v>
      </c>
      <c r="B169" s="253" t="s">
        <v>1340</v>
      </c>
      <c r="C169" s="253" t="s">
        <v>76</v>
      </c>
      <c r="D169" s="254">
        <v>1027250</v>
      </c>
      <c r="F169" s="254">
        <v>1027250</v>
      </c>
    </row>
    <row r="170" spans="1:6" ht="63.75">
      <c r="A170" s="51" t="s">
        <v>391</v>
      </c>
      <c r="B170" s="253" t="s">
        <v>932</v>
      </c>
      <c r="C170" s="253" t="s">
        <v>2206</v>
      </c>
      <c r="D170" s="254">
        <v>9768560</v>
      </c>
      <c r="F170" s="254">
        <v>9768560</v>
      </c>
    </row>
    <row r="171" spans="1:6" ht="38.25">
      <c r="A171" s="51" t="s">
        <v>392</v>
      </c>
      <c r="B171" s="253" t="s">
        <v>503</v>
      </c>
      <c r="C171" s="253" t="s">
        <v>1477</v>
      </c>
      <c r="D171" s="254">
        <v>2786790</v>
      </c>
      <c r="F171" s="254">
        <v>2786790</v>
      </c>
    </row>
    <row r="172" spans="1:6" ht="25.5">
      <c r="A172" s="51" t="s">
        <v>393</v>
      </c>
      <c r="B172" s="253" t="s">
        <v>226</v>
      </c>
      <c r="C172" s="253" t="s">
        <v>2214</v>
      </c>
      <c r="D172" s="254">
        <v>1063550</v>
      </c>
      <c r="F172" s="254">
        <v>1063550</v>
      </c>
    </row>
    <row r="173" spans="1:6" ht="38.25">
      <c r="A173" s="51" t="s">
        <v>394</v>
      </c>
      <c r="B173" s="253" t="s">
        <v>506</v>
      </c>
      <c r="C173" s="253" t="s">
        <v>2125</v>
      </c>
      <c r="D173" s="254">
        <v>1703116</v>
      </c>
      <c r="F173" s="254">
        <v>1277337</v>
      </c>
    </row>
    <row r="174" spans="1:6" ht="12.75">
      <c r="A174" s="51" t="s">
        <v>395</v>
      </c>
      <c r="B174" s="253" t="s">
        <v>1602</v>
      </c>
      <c r="C174" s="253" t="s">
        <v>2213</v>
      </c>
      <c r="D174" s="254">
        <v>1318175</v>
      </c>
      <c r="F174" s="254">
        <v>1318175</v>
      </c>
    </row>
    <row r="175" spans="1:6" ht="12.75">
      <c r="A175" s="4" t="s">
        <v>2227</v>
      </c>
      <c r="D175" s="84"/>
      <c r="F175" s="258">
        <f>SUM(F152:F174)</f>
        <v>92550445</v>
      </c>
    </row>
    <row r="176" spans="4:6" ht="12.75">
      <c r="D176" s="84"/>
      <c r="F176" s="84"/>
    </row>
    <row r="177" spans="4:6" ht="12.75">
      <c r="D177" s="84"/>
      <c r="F177" s="84"/>
    </row>
    <row r="178" spans="1:6" ht="12.75">
      <c r="A178" s="4" t="s">
        <v>1526</v>
      </c>
      <c r="B178" s="247"/>
      <c r="C178" s="247"/>
      <c r="D178" s="258"/>
      <c r="F178" s="258"/>
    </row>
    <row r="179" spans="1:6" ht="42" customHeight="1">
      <c r="A179" s="251" t="s">
        <v>1547</v>
      </c>
      <c r="B179" s="251" t="s">
        <v>1520</v>
      </c>
      <c r="C179" s="251" t="s">
        <v>594</v>
      </c>
      <c r="D179" s="257" t="s">
        <v>291</v>
      </c>
      <c r="F179" s="257" t="s">
        <v>339</v>
      </c>
    </row>
    <row r="180" spans="1:6" ht="25.5">
      <c r="A180" s="51" t="s">
        <v>396</v>
      </c>
      <c r="B180" s="253" t="s">
        <v>924</v>
      </c>
      <c r="C180" s="253" t="s">
        <v>1674</v>
      </c>
      <c r="D180" s="254">
        <v>3860000</v>
      </c>
      <c r="F180" s="254">
        <v>3860000</v>
      </c>
    </row>
    <row r="181" spans="1:6" ht="12.75">
      <c r="A181" s="51" t="s">
        <v>397</v>
      </c>
      <c r="B181" s="253" t="s">
        <v>566</v>
      </c>
      <c r="C181" s="253" t="s">
        <v>1696</v>
      </c>
      <c r="D181" s="254">
        <v>2894310</v>
      </c>
      <c r="F181" s="254">
        <v>2894310</v>
      </c>
    </row>
    <row r="182" spans="1:6" ht="25.5">
      <c r="A182" s="51" t="s">
        <v>398</v>
      </c>
      <c r="B182" s="253" t="s">
        <v>657</v>
      </c>
      <c r="C182" s="253" t="s">
        <v>2156</v>
      </c>
      <c r="D182" s="254">
        <v>2988720</v>
      </c>
      <c r="F182" s="254">
        <v>1494360</v>
      </c>
    </row>
    <row r="183" spans="1:6" ht="25.5">
      <c r="A183" s="51" t="s">
        <v>399</v>
      </c>
      <c r="B183" s="253" t="s">
        <v>628</v>
      </c>
      <c r="C183" s="253" t="s">
        <v>2153</v>
      </c>
      <c r="D183" s="254">
        <v>645292</v>
      </c>
      <c r="F183" s="254">
        <v>645292</v>
      </c>
    </row>
    <row r="184" spans="1:6" ht="25.5">
      <c r="A184" s="51" t="s">
        <v>400</v>
      </c>
      <c r="B184" s="253" t="s">
        <v>665</v>
      </c>
      <c r="C184" s="253" t="s">
        <v>2212</v>
      </c>
      <c r="D184" s="254">
        <v>1539815</v>
      </c>
      <c r="F184" s="254">
        <v>1539815</v>
      </c>
    </row>
    <row r="185" spans="1:6" ht="25.5">
      <c r="A185" s="51" t="s">
        <v>401</v>
      </c>
      <c r="B185" s="253" t="s">
        <v>484</v>
      </c>
      <c r="C185" s="253" t="s">
        <v>1460</v>
      </c>
      <c r="D185" s="254">
        <v>6897776</v>
      </c>
      <c r="F185" s="254">
        <v>6897776</v>
      </c>
    </row>
    <row r="186" spans="1:6" ht="12.75">
      <c r="A186" s="4" t="s">
        <v>2227</v>
      </c>
      <c r="D186" s="84"/>
      <c r="F186" s="258">
        <f>SUM(F180:F185)</f>
        <v>17331553</v>
      </c>
    </row>
  </sheetData>
  <mergeCells count="4">
    <mergeCell ref="B7:C7"/>
    <mergeCell ref="B8:C8"/>
    <mergeCell ref="A10:F11"/>
    <mergeCell ref="A14:F14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05"/>
  <sheetViews>
    <sheetView workbookViewId="0" topLeftCell="A109">
      <selection activeCell="C246" sqref="C246"/>
    </sheetView>
  </sheetViews>
  <sheetFormatPr defaultColWidth="9.140625" defaultRowHeight="12.75"/>
  <cols>
    <col min="1" max="1" width="25.140625" style="264" customWidth="1"/>
    <col min="2" max="2" width="37.140625" style="261" customWidth="1"/>
    <col min="3" max="3" width="31.28125" style="261" customWidth="1"/>
    <col min="4" max="4" width="17.28125" style="262" customWidth="1"/>
    <col min="5" max="5" width="13.28125" style="9" customWidth="1"/>
  </cols>
  <sheetData>
    <row r="1" ht="12.75">
      <c r="E1" s="267"/>
    </row>
    <row r="2" ht="12.75">
      <c r="E2" s="267"/>
    </row>
    <row r="3" ht="12.75">
      <c r="E3" s="267"/>
    </row>
    <row r="4" ht="12.75">
      <c r="E4" s="267"/>
    </row>
    <row r="5" ht="12.75">
      <c r="E5" s="267"/>
    </row>
    <row r="6" ht="12.75">
      <c r="E6" s="267"/>
    </row>
    <row r="7" ht="12.75">
      <c r="E7" s="267"/>
    </row>
    <row r="8" ht="12.75">
      <c r="E8" s="267"/>
    </row>
    <row r="9" spans="1:5" ht="18">
      <c r="A9" s="286" t="s">
        <v>2083</v>
      </c>
      <c r="B9" s="287"/>
      <c r="C9" s="287"/>
      <c r="D9" s="287"/>
      <c r="E9" s="287"/>
    </row>
    <row r="10" ht="12.75">
      <c r="E10" s="267"/>
    </row>
    <row r="11" ht="12.75">
      <c r="E11" s="267"/>
    </row>
    <row r="12" spans="1:5" ht="42" customHeight="1">
      <c r="A12" s="3" t="s">
        <v>1519</v>
      </c>
      <c r="B12" s="251" t="s">
        <v>1520</v>
      </c>
      <c r="C12" s="251" t="s">
        <v>594</v>
      </c>
      <c r="D12" s="257" t="s">
        <v>291</v>
      </c>
      <c r="E12" s="1" t="s">
        <v>596</v>
      </c>
    </row>
    <row r="13" spans="1:5" ht="25.5">
      <c r="A13" s="265" t="s">
        <v>597</v>
      </c>
      <c r="B13" s="269" t="s">
        <v>159</v>
      </c>
      <c r="C13" s="270" t="s">
        <v>997</v>
      </c>
      <c r="D13" s="273">
        <v>565850</v>
      </c>
      <c r="E13" s="266" t="s">
        <v>2028</v>
      </c>
    </row>
    <row r="14" spans="1:5" ht="38.25">
      <c r="A14" s="263" t="s">
        <v>598</v>
      </c>
      <c r="B14" s="260" t="s">
        <v>164</v>
      </c>
      <c r="C14" s="260" t="s">
        <v>1259</v>
      </c>
      <c r="D14" s="274">
        <v>2886340</v>
      </c>
      <c r="E14" s="9" t="s">
        <v>1001</v>
      </c>
    </row>
    <row r="15" spans="1:5" ht="63.75">
      <c r="A15" s="263" t="s">
        <v>388</v>
      </c>
      <c r="B15" s="260" t="s">
        <v>165</v>
      </c>
      <c r="C15" s="260" t="s">
        <v>1259</v>
      </c>
      <c r="D15" s="274">
        <v>1854000</v>
      </c>
      <c r="E15" s="9" t="s">
        <v>998</v>
      </c>
    </row>
    <row r="16" spans="1:5" ht="25.5">
      <c r="A16" s="263" t="s">
        <v>599</v>
      </c>
      <c r="B16" s="260" t="s">
        <v>170</v>
      </c>
      <c r="C16" s="260" t="s">
        <v>2084</v>
      </c>
      <c r="D16" s="274">
        <v>2327260</v>
      </c>
      <c r="E16" s="9" t="s">
        <v>999</v>
      </c>
    </row>
    <row r="17" spans="1:5" ht="38.25">
      <c r="A17" s="263" t="s">
        <v>350</v>
      </c>
      <c r="B17" s="260" t="s">
        <v>174</v>
      </c>
      <c r="C17" s="260" t="s">
        <v>2085</v>
      </c>
      <c r="D17" s="274">
        <v>4602112</v>
      </c>
      <c r="E17" s="9" t="s">
        <v>998</v>
      </c>
    </row>
    <row r="18" spans="1:5" ht="51">
      <c r="A18" s="263" t="s">
        <v>600</v>
      </c>
      <c r="B18" s="260" t="s">
        <v>178</v>
      </c>
      <c r="C18" s="260" t="s">
        <v>1270</v>
      </c>
      <c r="D18" s="274">
        <v>516000</v>
      </c>
      <c r="E18" s="9" t="s">
        <v>999</v>
      </c>
    </row>
    <row r="19" spans="1:5" ht="12.75">
      <c r="A19" s="263" t="s">
        <v>601</v>
      </c>
      <c r="B19" s="260" t="s">
        <v>182</v>
      </c>
      <c r="C19" s="260" t="s">
        <v>1273</v>
      </c>
      <c r="D19" s="274">
        <v>1332700</v>
      </c>
      <c r="E19" s="9" t="s">
        <v>1001</v>
      </c>
    </row>
    <row r="20" spans="1:5" ht="25.5">
      <c r="A20" s="263" t="s">
        <v>360</v>
      </c>
      <c r="B20" s="260" t="s">
        <v>186</v>
      </c>
      <c r="C20" s="260" t="s">
        <v>1276</v>
      </c>
      <c r="D20" s="274">
        <v>2887000</v>
      </c>
      <c r="E20" s="9" t="s">
        <v>998</v>
      </c>
    </row>
    <row r="21" spans="1:5" ht="12.75">
      <c r="A21" s="263" t="s">
        <v>602</v>
      </c>
      <c r="B21" s="260" t="s">
        <v>190</v>
      </c>
      <c r="C21" s="270" t="s">
        <v>996</v>
      </c>
      <c r="D21" s="273">
        <v>500000</v>
      </c>
      <c r="E21" s="9" t="s">
        <v>2028</v>
      </c>
    </row>
    <row r="22" spans="1:5" ht="25.5">
      <c r="A22" s="263" t="s">
        <v>603</v>
      </c>
      <c r="B22" s="260" t="s">
        <v>193</v>
      </c>
      <c r="C22" s="260" t="s">
        <v>2092</v>
      </c>
      <c r="D22" s="275">
        <v>1841932</v>
      </c>
      <c r="E22" s="9" t="s">
        <v>1001</v>
      </c>
    </row>
    <row r="23" spans="1:5" ht="25.5">
      <c r="A23" s="263" t="s">
        <v>604</v>
      </c>
      <c r="B23" s="260" t="s">
        <v>197</v>
      </c>
      <c r="C23" s="260" t="s">
        <v>2093</v>
      </c>
      <c r="D23" s="274">
        <v>981000</v>
      </c>
      <c r="E23" s="9" t="s">
        <v>1001</v>
      </c>
    </row>
    <row r="24" spans="1:5" ht="25.5">
      <c r="A24" s="263" t="s">
        <v>375</v>
      </c>
      <c r="B24" s="260" t="s">
        <v>201</v>
      </c>
      <c r="C24" s="260" t="s">
        <v>1288</v>
      </c>
      <c r="D24" s="274">
        <v>1736000</v>
      </c>
      <c r="E24" s="9" t="s">
        <v>998</v>
      </c>
    </row>
    <row r="25" spans="1:5" ht="25.5">
      <c r="A25" s="263" t="s">
        <v>341</v>
      </c>
      <c r="B25" s="260" t="s">
        <v>205</v>
      </c>
      <c r="C25" s="260" t="s">
        <v>1291</v>
      </c>
      <c r="D25" s="274">
        <v>4445000</v>
      </c>
      <c r="E25" s="9" t="s">
        <v>998</v>
      </c>
    </row>
    <row r="26" spans="1:5" ht="25.5">
      <c r="A26" s="263" t="s">
        <v>605</v>
      </c>
      <c r="B26" s="260" t="s">
        <v>209</v>
      </c>
      <c r="C26" s="260" t="s">
        <v>1294</v>
      </c>
      <c r="D26" s="274">
        <v>3728280</v>
      </c>
      <c r="E26" s="9" t="s">
        <v>1001</v>
      </c>
    </row>
    <row r="27" spans="1:5" ht="12.75">
      <c r="A27" s="263" t="s">
        <v>1532</v>
      </c>
      <c r="B27" s="260" t="s">
        <v>213</v>
      </c>
      <c r="C27" s="260" t="s">
        <v>1297</v>
      </c>
      <c r="D27" s="274">
        <v>2261455</v>
      </c>
      <c r="E27" s="9" t="s">
        <v>998</v>
      </c>
    </row>
    <row r="28" spans="1:5" ht="25.5">
      <c r="A28" s="263" t="s">
        <v>606</v>
      </c>
      <c r="B28" s="260" t="s">
        <v>217</v>
      </c>
      <c r="C28" s="260" t="s">
        <v>995</v>
      </c>
      <c r="D28" s="254">
        <v>8903056</v>
      </c>
      <c r="E28" s="9" t="s">
        <v>2028</v>
      </c>
    </row>
    <row r="29" spans="1:5" ht="38.25">
      <c r="A29" s="263" t="s">
        <v>607</v>
      </c>
      <c r="B29" s="260" t="s">
        <v>221</v>
      </c>
      <c r="C29" s="260" t="s">
        <v>155</v>
      </c>
      <c r="D29" s="274">
        <v>3646600</v>
      </c>
      <c r="E29" s="9" t="s">
        <v>999</v>
      </c>
    </row>
    <row r="30" spans="1:5" ht="25.5">
      <c r="A30" s="263" t="s">
        <v>393</v>
      </c>
      <c r="B30" s="260" t="s">
        <v>226</v>
      </c>
      <c r="C30" s="260" t="s">
        <v>2087</v>
      </c>
      <c r="D30" s="274">
        <v>1063550</v>
      </c>
      <c r="E30" s="9" t="s">
        <v>998</v>
      </c>
    </row>
    <row r="31" spans="1:5" ht="38.25">
      <c r="A31" s="263" t="s">
        <v>608</v>
      </c>
      <c r="B31" s="260" t="s">
        <v>230</v>
      </c>
      <c r="C31" s="260" t="s">
        <v>2094</v>
      </c>
      <c r="D31" s="274">
        <v>4129350</v>
      </c>
      <c r="E31" s="9" t="s">
        <v>1001</v>
      </c>
    </row>
    <row r="32" spans="1:5" ht="25.5">
      <c r="A32" s="263" t="s">
        <v>364</v>
      </c>
      <c r="B32" s="260" t="s">
        <v>234</v>
      </c>
      <c r="C32" s="260" t="s">
        <v>2088</v>
      </c>
      <c r="D32" s="274">
        <v>1091500</v>
      </c>
      <c r="E32" s="9" t="s">
        <v>1000</v>
      </c>
    </row>
    <row r="33" spans="1:5" ht="38.25">
      <c r="A33" s="263" t="s">
        <v>609</v>
      </c>
      <c r="B33" s="260" t="s">
        <v>238</v>
      </c>
      <c r="C33" s="260" t="s">
        <v>2089</v>
      </c>
      <c r="D33" s="274">
        <v>1195124</v>
      </c>
      <c r="E33" s="9" t="s">
        <v>1001</v>
      </c>
    </row>
    <row r="34" spans="1:5" ht="25.5">
      <c r="A34" s="263" t="s">
        <v>305</v>
      </c>
      <c r="B34" s="260" t="s">
        <v>242</v>
      </c>
      <c r="C34" s="260" t="s">
        <v>2090</v>
      </c>
      <c r="D34" s="274">
        <v>657600</v>
      </c>
      <c r="E34" s="9" t="s">
        <v>998</v>
      </c>
    </row>
    <row r="35" spans="1:5" ht="38.25">
      <c r="A35" s="263" t="s">
        <v>610</v>
      </c>
      <c r="B35" s="260" t="s">
        <v>970</v>
      </c>
      <c r="C35" s="260" t="s">
        <v>2091</v>
      </c>
      <c r="D35" s="273">
        <v>1005628</v>
      </c>
      <c r="E35" s="9" t="s">
        <v>2028</v>
      </c>
    </row>
    <row r="36" spans="1:5" ht="12.75">
      <c r="A36" s="263" t="s">
        <v>611</v>
      </c>
      <c r="B36" s="260" t="s">
        <v>249</v>
      </c>
      <c r="C36" s="260" t="s">
        <v>2086</v>
      </c>
      <c r="D36" s="274">
        <v>3206174</v>
      </c>
      <c r="E36" s="9" t="s">
        <v>999</v>
      </c>
    </row>
    <row r="37" spans="1:5" ht="25.5">
      <c r="A37" s="263" t="s">
        <v>1533</v>
      </c>
      <c r="B37" s="260" t="s">
        <v>253</v>
      </c>
      <c r="C37" s="260" t="s">
        <v>19</v>
      </c>
      <c r="D37" s="274">
        <v>1586014</v>
      </c>
      <c r="E37" s="9" t="s">
        <v>998</v>
      </c>
    </row>
    <row r="38" spans="1:5" ht="38.25">
      <c r="A38" s="263" t="s">
        <v>612</v>
      </c>
      <c r="B38" s="260" t="s">
        <v>257</v>
      </c>
      <c r="C38" s="260" t="s">
        <v>22</v>
      </c>
      <c r="D38" s="274">
        <v>2677750</v>
      </c>
      <c r="E38" s="9" t="s">
        <v>1001</v>
      </c>
    </row>
    <row r="39" spans="1:5" ht="25.5">
      <c r="A39" s="263" t="s">
        <v>365</v>
      </c>
      <c r="B39" s="260" t="s">
        <v>261</v>
      </c>
      <c r="C39" s="260" t="s">
        <v>370</v>
      </c>
      <c r="D39" s="274">
        <v>6461694</v>
      </c>
      <c r="E39" s="9" t="s">
        <v>1000</v>
      </c>
    </row>
    <row r="40" spans="1:5" ht="12.75">
      <c r="A40" s="263" t="s">
        <v>345</v>
      </c>
      <c r="B40" s="260" t="s">
        <v>265</v>
      </c>
      <c r="C40" s="260" t="s">
        <v>30</v>
      </c>
      <c r="D40" s="274">
        <v>5972520</v>
      </c>
      <c r="E40" s="9" t="s">
        <v>998</v>
      </c>
    </row>
    <row r="41" spans="1:5" ht="25.5">
      <c r="A41" s="263" t="s">
        <v>613</v>
      </c>
      <c r="B41" s="260" t="s">
        <v>269</v>
      </c>
      <c r="C41" s="260" t="s">
        <v>33</v>
      </c>
      <c r="D41" s="274">
        <v>5140166</v>
      </c>
      <c r="E41" s="9" t="s">
        <v>1001</v>
      </c>
    </row>
    <row r="42" spans="1:5" ht="25.5">
      <c r="A42" s="263" t="s">
        <v>293</v>
      </c>
      <c r="B42" s="260" t="s">
        <v>272</v>
      </c>
      <c r="C42" s="260" t="s">
        <v>36</v>
      </c>
      <c r="D42" s="274">
        <v>8897806</v>
      </c>
      <c r="E42" s="9" t="s">
        <v>998</v>
      </c>
    </row>
    <row r="43" spans="1:5" ht="12.75">
      <c r="A43" s="263" t="s">
        <v>1534</v>
      </c>
      <c r="B43" s="260" t="s">
        <v>275</v>
      </c>
      <c r="C43" s="260" t="s">
        <v>39</v>
      </c>
      <c r="D43" s="274">
        <v>4781600</v>
      </c>
      <c r="E43" s="9" t="s">
        <v>998</v>
      </c>
    </row>
    <row r="44" spans="1:5" ht="38.25">
      <c r="A44" s="263" t="s">
        <v>614</v>
      </c>
      <c r="B44" s="260" t="s">
        <v>978</v>
      </c>
      <c r="C44" s="270" t="s">
        <v>2095</v>
      </c>
      <c r="D44" s="274">
        <v>1024016</v>
      </c>
      <c r="E44" s="9" t="s">
        <v>2028</v>
      </c>
    </row>
    <row r="45" spans="1:5" ht="51">
      <c r="A45" s="263" t="s">
        <v>1538</v>
      </c>
      <c r="B45" s="260" t="s">
        <v>283</v>
      </c>
      <c r="C45" s="260" t="s">
        <v>2096</v>
      </c>
      <c r="D45" s="274">
        <v>6155634</v>
      </c>
      <c r="E45" s="9" t="s">
        <v>1000</v>
      </c>
    </row>
    <row r="46" spans="1:5" ht="38.25">
      <c r="A46" s="263" t="s">
        <v>615</v>
      </c>
      <c r="B46" s="260" t="s">
        <v>287</v>
      </c>
      <c r="C46" s="260" t="s">
        <v>2097</v>
      </c>
      <c r="D46" s="274">
        <v>8032500</v>
      </c>
      <c r="E46" s="9" t="s">
        <v>999</v>
      </c>
    </row>
    <row r="47" spans="1:5" ht="25.5">
      <c r="A47" s="263" t="s">
        <v>616</v>
      </c>
      <c r="B47" s="260" t="s">
        <v>1308</v>
      </c>
      <c r="C47" s="260" t="s">
        <v>52</v>
      </c>
      <c r="D47" s="274">
        <v>1796800</v>
      </c>
      <c r="E47" s="9" t="s">
        <v>1001</v>
      </c>
    </row>
    <row r="48" spans="1:5" ht="25.5">
      <c r="A48" s="263" t="s">
        <v>320</v>
      </c>
      <c r="B48" s="260" t="s">
        <v>1312</v>
      </c>
      <c r="C48" s="260" t="s">
        <v>55</v>
      </c>
      <c r="D48" s="274">
        <v>1740480</v>
      </c>
      <c r="E48" s="9" t="s">
        <v>998</v>
      </c>
    </row>
    <row r="49" spans="1:5" ht="25.5">
      <c r="A49" s="263" t="s">
        <v>617</v>
      </c>
      <c r="B49" s="260" t="s">
        <v>971</v>
      </c>
      <c r="C49" s="260" t="s">
        <v>994</v>
      </c>
      <c r="D49" s="274">
        <v>2785580</v>
      </c>
      <c r="E49" s="9" t="s">
        <v>2028</v>
      </c>
    </row>
    <row r="50" spans="1:5" ht="25.5">
      <c r="A50" s="263" t="s">
        <v>618</v>
      </c>
      <c r="B50" s="260" t="s">
        <v>1320</v>
      </c>
      <c r="C50" s="260" t="s">
        <v>2098</v>
      </c>
      <c r="D50" s="274">
        <v>594000</v>
      </c>
      <c r="E50" s="9" t="s">
        <v>1001</v>
      </c>
    </row>
    <row r="51" spans="1:5" ht="38.25">
      <c r="A51" s="263" t="s">
        <v>324</v>
      </c>
      <c r="B51" s="260" t="s">
        <v>1681</v>
      </c>
      <c r="C51" s="260" t="s">
        <v>2099</v>
      </c>
      <c r="D51" s="274">
        <v>4540536</v>
      </c>
      <c r="E51" s="9" t="s">
        <v>998</v>
      </c>
    </row>
    <row r="52" spans="1:5" ht="25.5">
      <c r="A52" s="263" t="s">
        <v>619</v>
      </c>
      <c r="B52" s="260" t="s">
        <v>1328</v>
      </c>
      <c r="C52" s="260" t="s">
        <v>2100</v>
      </c>
      <c r="D52" s="274">
        <v>2087600</v>
      </c>
      <c r="E52" s="9" t="s">
        <v>1001</v>
      </c>
    </row>
    <row r="53" spans="1:5" ht="38.25">
      <c r="A53" s="263" t="s">
        <v>1530</v>
      </c>
      <c r="B53" s="260" t="s">
        <v>1332</v>
      </c>
      <c r="C53" s="260" t="s">
        <v>2101</v>
      </c>
      <c r="D53" s="274">
        <v>667990</v>
      </c>
      <c r="E53" s="9" t="s">
        <v>998</v>
      </c>
    </row>
    <row r="54" spans="1:5" ht="80.25" customHeight="1">
      <c r="A54" s="263" t="s">
        <v>620</v>
      </c>
      <c r="B54" s="260" t="s">
        <v>1336</v>
      </c>
      <c r="C54" s="260" t="s">
        <v>73</v>
      </c>
      <c r="D54" s="274">
        <v>10000000</v>
      </c>
      <c r="E54" s="9" t="s">
        <v>999</v>
      </c>
    </row>
    <row r="55" spans="1:5" ht="25.5">
      <c r="A55" s="263" t="s">
        <v>390</v>
      </c>
      <c r="B55" s="260" t="s">
        <v>1340</v>
      </c>
      <c r="C55" s="260" t="s">
        <v>76</v>
      </c>
      <c r="D55" s="274">
        <v>1027250</v>
      </c>
      <c r="E55" s="9" t="s">
        <v>998</v>
      </c>
    </row>
    <row r="56" spans="1:5" ht="25.5">
      <c r="A56" s="263" t="s">
        <v>369</v>
      </c>
      <c r="B56" s="260" t="s">
        <v>1341</v>
      </c>
      <c r="C56" s="260" t="s">
        <v>2102</v>
      </c>
      <c r="D56" s="274">
        <v>1761820</v>
      </c>
      <c r="E56" s="9" t="s">
        <v>1000</v>
      </c>
    </row>
    <row r="57" spans="1:5" ht="38.25">
      <c r="A57" s="263" t="s">
        <v>621</v>
      </c>
      <c r="B57" s="260" t="s">
        <v>1345</v>
      </c>
      <c r="C57" s="260" t="s">
        <v>2103</v>
      </c>
      <c r="D57" s="274">
        <v>1010264</v>
      </c>
      <c r="E57" s="9" t="s">
        <v>1001</v>
      </c>
    </row>
    <row r="58" spans="1:5" ht="76.5">
      <c r="A58" s="263" t="s">
        <v>313</v>
      </c>
      <c r="B58" s="260" t="s">
        <v>1351</v>
      </c>
      <c r="C58" s="260" t="s">
        <v>87</v>
      </c>
      <c r="D58" s="274">
        <v>1017438</v>
      </c>
      <c r="E58" s="9" t="s">
        <v>998</v>
      </c>
    </row>
    <row r="59" spans="1:5" ht="63.75">
      <c r="A59" s="263" t="s">
        <v>1539</v>
      </c>
      <c r="B59" s="260" t="s">
        <v>1355</v>
      </c>
      <c r="C59" s="260" t="s">
        <v>90</v>
      </c>
      <c r="D59" s="274">
        <v>3750000</v>
      </c>
      <c r="E59" s="9" t="s">
        <v>1000</v>
      </c>
    </row>
    <row r="60" spans="1:5" ht="12.75">
      <c r="A60" s="263" t="s">
        <v>314</v>
      </c>
      <c r="B60" s="260" t="s">
        <v>1363</v>
      </c>
      <c r="C60" s="260" t="s">
        <v>2104</v>
      </c>
      <c r="D60" s="274">
        <v>511060</v>
      </c>
      <c r="E60" s="9" t="s">
        <v>998</v>
      </c>
    </row>
    <row r="61" spans="1:5" ht="12.75">
      <c r="A61" s="263" t="s">
        <v>622</v>
      </c>
      <c r="B61" s="260" t="s">
        <v>1367</v>
      </c>
      <c r="C61" s="260" t="s">
        <v>100</v>
      </c>
      <c r="D61" s="274">
        <v>4908374</v>
      </c>
      <c r="E61" s="9" t="s">
        <v>999</v>
      </c>
    </row>
    <row r="62" spans="1:5" ht="12.75">
      <c r="A62" s="263" t="s">
        <v>623</v>
      </c>
      <c r="B62" s="260" t="s">
        <v>1370</v>
      </c>
      <c r="C62" s="260" t="s">
        <v>2105</v>
      </c>
      <c r="D62" s="274">
        <v>7880543</v>
      </c>
      <c r="E62" s="9" t="s">
        <v>1001</v>
      </c>
    </row>
    <row r="63" spans="1:5" ht="12.75">
      <c r="A63" s="263" t="s">
        <v>294</v>
      </c>
      <c r="B63" s="260" t="s">
        <v>1374</v>
      </c>
      <c r="C63" s="260" t="s">
        <v>2106</v>
      </c>
      <c r="D63" s="274">
        <v>4298990</v>
      </c>
      <c r="E63" s="9" t="s">
        <v>998</v>
      </c>
    </row>
    <row r="64" spans="1:5" ht="12.75">
      <c r="A64" s="263" t="s">
        <v>1540</v>
      </c>
      <c r="B64" s="260" t="s">
        <v>1378</v>
      </c>
      <c r="C64" s="260" t="s">
        <v>109</v>
      </c>
      <c r="D64" s="274">
        <v>9717800</v>
      </c>
      <c r="E64" s="9" t="s">
        <v>1000</v>
      </c>
    </row>
    <row r="65" spans="1:5" ht="25.5">
      <c r="A65" s="263" t="s">
        <v>1932</v>
      </c>
      <c r="B65" s="260" t="s">
        <v>1379</v>
      </c>
      <c r="C65" s="260" t="s">
        <v>109</v>
      </c>
      <c r="D65" s="274">
        <v>8988850</v>
      </c>
      <c r="E65" s="9" t="s">
        <v>999</v>
      </c>
    </row>
    <row r="66" spans="1:5" ht="38.25">
      <c r="A66" s="263" t="s">
        <v>1933</v>
      </c>
      <c r="B66" s="260" t="s">
        <v>1382</v>
      </c>
      <c r="C66" s="260" t="s">
        <v>2107</v>
      </c>
      <c r="D66" s="274">
        <v>1346848</v>
      </c>
      <c r="E66" s="9" t="s">
        <v>1001</v>
      </c>
    </row>
    <row r="67" spans="1:5" ht="25.5">
      <c r="A67" s="263" t="s">
        <v>296</v>
      </c>
      <c r="B67" s="260" t="s">
        <v>1386</v>
      </c>
      <c r="C67" s="260" t="s">
        <v>2111</v>
      </c>
      <c r="D67" s="274">
        <v>2744360</v>
      </c>
      <c r="E67" s="9" t="s">
        <v>998</v>
      </c>
    </row>
    <row r="68" spans="1:5" ht="25.5">
      <c r="A68" s="263" t="s">
        <v>1934</v>
      </c>
      <c r="B68" s="260" t="s">
        <v>1388</v>
      </c>
      <c r="C68" s="260" t="s">
        <v>2108</v>
      </c>
      <c r="D68" s="274">
        <v>9603500</v>
      </c>
      <c r="E68" s="9" t="s">
        <v>999</v>
      </c>
    </row>
    <row r="69" spans="1:5" ht="12.75">
      <c r="A69" s="263" t="s">
        <v>1935</v>
      </c>
      <c r="B69" s="260" t="s">
        <v>1391</v>
      </c>
      <c r="C69" s="270" t="s">
        <v>993</v>
      </c>
      <c r="D69" s="274">
        <v>8610000</v>
      </c>
      <c r="E69" s="9" t="s">
        <v>2028</v>
      </c>
    </row>
    <row r="70" spans="1:5" ht="63.75">
      <c r="A70" s="263" t="s">
        <v>1936</v>
      </c>
      <c r="B70" s="260" t="s">
        <v>1395</v>
      </c>
      <c r="C70" s="260" t="s">
        <v>2109</v>
      </c>
      <c r="D70" s="274">
        <v>1733686</v>
      </c>
      <c r="E70" s="9" t="s">
        <v>1001</v>
      </c>
    </row>
    <row r="71" spans="1:5" ht="12.75">
      <c r="A71" s="263" t="s">
        <v>1937</v>
      </c>
      <c r="B71" s="260" t="s">
        <v>1399</v>
      </c>
      <c r="C71" s="260" t="s">
        <v>2110</v>
      </c>
      <c r="D71" s="274">
        <v>3540000</v>
      </c>
      <c r="E71" s="9" t="s">
        <v>1001</v>
      </c>
    </row>
    <row r="72" spans="1:5" ht="38.25">
      <c r="A72" s="263" t="s">
        <v>1938</v>
      </c>
      <c r="B72" s="260" t="s">
        <v>1403</v>
      </c>
      <c r="C72" s="260" t="s">
        <v>2112</v>
      </c>
      <c r="D72" s="274">
        <v>6386750</v>
      </c>
      <c r="E72" s="9" t="s">
        <v>999</v>
      </c>
    </row>
    <row r="73" spans="1:5" ht="38.25">
      <c r="A73" s="263" t="s">
        <v>342</v>
      </c>
      <c r="B73" s="260" t="s">
        <v>1407</v>
      </c>
      <c r="C73" s="260" t="s">
        <v>136</v>
      </c>
      <c r="D73" s="274">
        <v>838722</v>
      </c>
      <c r="E73" s="9" t="s">
        <v>998</v>
      </c>
    </row>
    <row r="74" spans="1:5" ht="76.5">
      <c r="A74" s="263" t="s">
        <v>1939</v>
      </c>
      <c r="B74" s="260" t="s">
        <v>979</v>
      </c>
      <c r="C74" s="270" t="s">
        <v>992</v>
      </c>
      <c r="D74" s="274">
        <v>594240</v>
      </c>
      <c r="E74" s="9" t="s">
        <v>2028</v>
      </c>
    </row>
    <row r="75" spans="1:5" ht="51">
      <c r="A75" s="263" t="s">
        <v>1940</v>
      </c>
      <c r="B75" s="260" t="s">
        <v>1412</v>
      </c>
      <c r="C75" s="260" t="s">
        <v>2113</v>
      </c>
      <c r="D75" s="274">
        <v>9985710</v>
      </c>
      <c r="E75" s="9" t="s">
        <v>999</v>
      </c>
    </row>
    <row r="76" spans="1:5" ht="12.75">
      <c r="A76" s="263" t="s">
        <v>303</v>
      </c>
      <c r="B76" s="260" t="s">
        <v>1416</v>
      </c>
      <c r="C76" s="260" t="s">
        <v>2114</v>
      </c>
      <c r="D76" s="274">
        <v>1578551</v>
      </c>
      <c r="E76" s="9" t="s">
        <v>998</v>
      </c>
    </row>
    <row r="77" spans="1:5" ht="63.75">
      <c r="A77" s="263" t="s">
        <v>1941</v>
      </c>
      <c r="B77" s="260" t="s">
        <v>428</v>
      </c>
      <c r="C77" s="260" t="s">
        <v>2115</v>
      </c>
      <c r="D77" s="274">
        <v>9979741</v>
      </c>
      <c r="E77" s="9" t="s">
        <v>999</v>
      </c>
    </row>
    <row r="78" spans="1:5" ht="12.75">
      <c r="A78" s="263" t="s">
        <v>335</v>
      </c>
      <c r="B78" s="260" t="s">
        <v>431</v>
      </c>
      <c r="C78" s="260" t="s">
        <v>2116</v>
      </c>
      <c r="D78" s="274">
        <v>9266800</v>
      </c>
      <c r="E78" s="9" t="s">
        <v>1000</v>
      </c>
    </row>
    <row r="79" spans="1:5" ht="12.75">
      <c r="A79" s="263" t="s">
        <v>1942</v>
      </c>
      <c r="B79" s="260" t="s">
        <v>432</v>
      </c>
      <c r="C79" s="260" t="s">
        <v>2116</v>
      </c>
      <c r="D79" s="274">
        <v>9322780</v>
      </c>
      <c r="E79" s="9" t="s">
        <v>1001</v>
      </c>
    </row>
    <row r="80" spans="1:5" ht="38.25">
      <c r="A80" s="263" t="s">
        <v>1943</v>
      </c>
      <c r="B80" s="260" t="s">
        <v>436</v>
      </c>
      <c r="C80" s="260" t="s">
        <v>2117</v>
      </c>
      <c r="D80" s="274">
        <v>1960025</v>
      </c>
      <c r="E80" s="9" t="s">
        <v>999</v>
      </c>
    </row>
    <row r="81" spans="1:5" ht="38.25">
      <c r="A81" s="263" t="s">
        <v>1944</v>
      </c>
      <c r="B81" s="260" t="s">
        <v>440</v>
      </c>
      <c r="C81" s="260" t="s">
        <v>2118</v>
      </c>
      <c r="D81" s="274">
        <v>9998550</v>
      </c>
      <c r="E81" s="9" t="s">
        <v>999</v>
      </c>
    </row>
    <row r="82" spans="1:5" ht="25.5">
      <c r="A82" s="263" t="s">
        <v>384</v>
      </c>
      <c r="B82" s="260" t="s">
        <v>444</v>
      </c>
      <c r="C82" s="260" t="s">
        <v>1673</v>
      </c>
      <c r="D82" s="274">
        <v>6336125</v>
      </c>
      <c r="E82" s="9" t="s">
        <v>998</v>
      </c>
    </row>
    <row r="83" spans="1:5" ht="38.25">
      <c r="A83" s="263" t="s">
        <v>329</v>
      </c>
      <c r="B83" s="260" t="s">
        <v>448</v>
      </c>
      <c r="C83" s="260" t="s">
        <v>2119</v>
      </c>
      <c r="D83" s="274">
        <v>9979228</v>
      </c>
      <c r="E83" s="9" t="s">
        <v>1000</v>
      </c>
    </row>
    <row r="84" spans="1:5" ht="38.25">
      <c r="A84" s="263" t="s">
        <v>1945</v>
      </c>
      <c r="B84" s="260" t="s">
        <v>452</v>
      </c>
      <c r="C84" s="260" t="s">
        <v>2120</v>
      </c>
      <c r="D84" s="274">
        <v>643200</v>
      </c>
      <c r="E84" s="9" t="s">
        <v>999</v>
      </c>
    </row>
    <row r="85" spans="1:5" ht="38.25">
      <c r="A85" s="263" t="s">
        <v>1946</v>
      </c>
      <c r="B85" s="260" t="s">
        <v>456</v>
      </c>
      <c r="C85" s="260" t="s">
        <v>2121</v>
      </c>
      <c r="D85" s="274">
        <v>555700</v>
      </c>
      <c r="E85" s="9" t="s">
        <v>999</v>
      </c>
    </row>
    <row r="86" spans="1:5" ht="12.75">
      <c r="A86" s="263" t="s">
        <v>1947</v>
      </c>
      <c r="B86" s="260" t="s">
        <v>460</v>
      </c>
      <c r="C86" s="270" t="s">
        <v>991</v>
      </c>
      <c r="D86" s="274"/>
      <c r="E86" s="9" t="s">
        <v>2028</v>
      </c>
    </row>
    <row r="87" spans="1:5" ht="12.75">
      <c r="A87" s="263" t="s">
        <v>1948</v>
      </c>
      <c r="B87" s="260" t="s">
        <v>464</v>
      </c>
      <c r="C87" s="260" t="s">
        <v>1442</v>
      </c>
      <c r="D87" s="274">
        <v>9891460</v>
      </c>
      <c r="E87" s="9" t="s">
        <v>999</v>
      </c>
    </row>
    <row r="88" spans="1:5" ht="25.5">
      <c r="A88" s="263" t="s">
        <v>353</v>
      </c>
      <c r="B88" s="260" t="s">
        <v>467</v>
      </c>
      <c r="C88" s="260" t="s">
        <v>2122</v>
      </c>
      <c r="D88" s="274">
        <v>8699000</v>
      </c>
      <c r="E88" s="9" t="s">
        <v>998</v>
      </c>
    </row>
    <row r="89" spans="1:5" ht="12.75">
      <c r="A89" s="263" t="s">
        <v>1949</v>
      </c>
      <c r="B89" s="260" t="s">
        <v>471</v>
      </c>
      <c r="C89" s="260" t="s">
        <v>1448</v>
      </c>
      <c r="D89" s="274">
        <v>2051388</v>
      </c>
      <c r="E89" s="9" t="s">
        <v>999</v>
      </c>
    </row>
    <row r="90" spans="1:5" ht="63.75">
      <c r="A90" s="263" t="s">
        <v>1531</v>
      </c>
      <c r="B90" s="260" t="s">
        <v>475</v>
      </c>
      <c r="C90" s="260" t="s">
        <v>1451</v>
      </c>
      <c r="D90" s="274">
        <v>8314718</v>
      </c>
      <c r="E90" s="9" t="s">
        <v>998</v>
      </c>
    </row>
    <row r="91" spans="1:5" ht="51">
      <c r="A91" s="263" t="s">
        <v>1950</v>
      </c>
      <c r="B91" s="260" t="s">
        <v>480</v>
      </c>
      <c r="C91" s="260" t="s">
        <v>2094</v>
      </c>
      <c r="D91" s="274">
        <v>5040500</v>
      </c>
      <c r="E91" s="9" t="s">
        <v>1001</v>
      </c>
    </row>
    <row r="92" spans="1:5" ht="25.5">
      <c r="A92" s="263" t="s">
        <v>401</v>
      </c>
      <c r="B92" s="260" t="s">
        <v>484</v>
      </c>
      <c r="C92" s="260" t="s">
        <v>1460</v>
      </c>
      <c r="D92" s="274">
        <v>6897776</v>
      </c>
      <c r="E92" s="9" t="s">
        <v>1000</v>
      </c>
    </row>
    <row r="93" spans="1:5" ht="25.5">
      <c r="A93" s="263" t="s">
        <v>300</v>
      </c>
      <c r="B93" s="260" t="s">
        <v>485</v>
      </c>
      <c r="C93" s="260" t="s">
        <v>1460</v>
      </c>
      <c r="D93" s="274">
        <v>2478104</v>
      </c>
      <c r="E93" s="9" t="s">
        <v>998</v>
      </c>
    </row>
    <row r="94" spans="1:5" ht="51">
      <c r="A94" s="263" t="s">
        <v>1951</v>
      </c>
      <c r="B94" s="260" t="s">
        <v>487</v>
      </c>
      <c r="C94" s="260" t="s">
        <v>1465</v>
      </c>
      <c r="D94" s="274">
        <v>3434800</v>
      </c>
      <c r="E94" s="9" t="s">
        <v>1001</v>
      </c>
    </row>
    <row r="95" spans="1:5" ht="25.5">
      <c r="A95" s="263" t="s">
        <v>308</v>
      </c>
      <c r="B95" s="260" t="s">
        <v>491</v>
      </c>
      <c r="C95" s="260" t="s">
        <v>1468</v>
      </c>
      <c r="D95" s="274">
        <v>831900</v>
      </c>
      <c r="E95" s="9" t="s">
        <v>998</v>
      </c>
    </row>
    <row r="96" spans="1:5" ht="25.5">
      <c r="A96" s="263" t="s">
        <v>1952</v>
      </c>
      <c r="B96" s="260" t="s">
        <v>495</v>
      </c>
      <c r="C96" s="260" t="s">
        <v>2123</v>
      </c>
      <c r="D96" s="274">
        <v>1243564</v>
      </c>
      <c r="E96" s="9" t="s">
        <v>1001</v>
      </c>
    </row>
    <row r="97" spans="1:5" ht="38.25">
      <c r="A97" s="263" t="s">
        <v>1953</v>
      </c>
      <c r="B97" s="260" t="s">
        <v>499</v>
      </c>
      <c r="C97" s="260" t="s">
        <v>2124</v>
      </c>
      <c r="D97" s="274">
        <v>2637250</v>
      </c>
      <c r="E97" s="9" t="s">
        <v>999</v>
      </c>
    </row>
    <row r="98" spans="1:5" ht="38.25">
      <c r="A98" s="263" t="s">
        <v>392</v>
      </c>
      <c r="B98" s="260" t="s">
        <v>503</v>
      </c>
      <c r="C98" s="260" t="s">
        <v>1477</v>
      </c>
      <c r="D98" s="274">
        <v>2786790</v>
      </c>
      <c r="E98" s="9" t="s">
        <v>998</v>
      </c>
    </row>
    <row r="99" spans="1:5" ht="38.25">
      <c r="A99" s="263" t="s">
        <v>394</v>
      </c>
      <c r="B99" s="260" t="s">
        <v>506</v>
      </c>
      <c r="C99" s="260" t="s">
        <v>2125</v>
      </c>
      <c r="D99" s="274">
        <v>1703116</v>
      </c>
      <c r="E99" s="9" t="s">
        <v>998</v>
      </c>
    </row>
    <row r="100" spans="1:5" ht="38.25">
      <c r="A100" s="263" t="s">
        <v>328</v>
      </c>
      <c r="B100" s="260" t="s">
        <v>509</v>
      </c>
      <c r="C100" s="260" t="s">
        <v>2126</v>
      </c>
      <c r="D100" s="274">
        <v>1167800</v>
      </c>
      <c r="E100" s="9" t="s">
        <v>1000</v>
      </c>
    </row>
    <row r="101" spans="1:5" ht="25.5">
      <c r="A101" s="263" t="s">
        <v>1954</v>
      </c>
      <c r="B101" s="260" t="s">
        <v>513</v>
      </c>
      <c r="C101" s="260" t="s">
        <v>2127</v>
      </c>
      <c r="D101" s="274">
        <v>9753200</v>
      </c>
      <c r="E101" s="9" t="s">
        <v>1001</v>
      </c>
    </row>
    <row r="102" spans="1:5" ht="38.25">
      <c r="A102" s="263" t="s">
        <v>1955</v>
      </c>
      <c r="B102" s="260" t="s">
        <v>515</v>
      </c>
      <c r="C102" s="270" t="s">
        <v>990</v>
      </c>
      <c r="D102" s="274">
        <v>2337800</v>
      </c>
      <c r="E102" s="9" t="s">
        <v>2028</v>
      </c>
    </row>
    <row r="103" spans="1:5" ht="63.75">
      <c r="A103" s="263" t="s">
        <v>1956</v>
      </c>
      <c r="B103" s="260" t="s">
        <v>519</v>
      </c>
      <c r="C103" s="260" t="s">
        <v>2128</v>
      </c>
      <c r="D103" s="274">
        <v>1068300</v>
      </c>
      <c r="E103" s="9" t="s">
        <v>1001</v>
      </c>
    </row>
    <row r="104" spans="1:5" ht="25.5">
      <c r="A104" s="263" t="s">
        <v>1957</v>
      </c>
      <c r="B104" s="260" t="s">
        <v>523</v>
      </c>
      <c r="C104" s="260" t="s">
        <v>2129</v>
      </c>
      <c r="D104" s="274">
        <v>582200</v>
      </c>
      <c r="E104" s="9" t="s">
        <v>1001</v>
      </c>
    </row>
    <row r="105" spans="1:5" ht="38.25">
      <c r="A105" s="263" t="s">
        <v>1958</v>
      </c>
      <c r="B105" s="260" t="s">
        <v>527</v>
      </c>
      <c r="C105" s="260" t="s">
        <v>2130</v>
      </c>
      <c r="D105" s="274">
        <v>9320000</v>
      </c>
      <c r="E105" s="9" t="s">
        <v>999</v>
      </c>
    </row>
    <row r="106" spans="1:5" ht="25.5">
      <c r="A106" s="263" t="s">
        <v>1959</v>
      </c>
      <c r="B106" s="260" t="s">
        <v>531</v>
      </c>
      <c r="C106" s="270" t="s">
        <v>989</v>
      </c>
      <c r="D106" s="274">
        <v>2900373</v>
      </c>
      <c r="E106" s="9" t="s">
        <v>2028</v>
      </c>
    </row>
    <row r="107" spans="1:5" ht="25.5">
      <c r="A107" s="263" t="s">
        <v>1960</v>
      </c>
      <c r="B107" s="260" t="s">
        <v>534</v>
      </c>
      <c r="C107" s="270" t="s">
        <v>988</v>
      </c>
      <c r="D107" s="274">
        <v>2760490</v>
      </c>
      <c r="E107" s="9" t="s">
        <v>2028</v>
      </c>
    </row>
    <row r="108" spans="1:5" ht="25.5">
      <c r="A108" s="263" t="s">
        <v>1961</v>
      </c>
      <c r="B108" s="260" t="s">
        <v>972</v>
      </c>
      <c r="C108" s="270" t="s">
        <v>987</v>
      </c>
      <c r="D108" s="274">
        <v>1120000</v>
      </c>
      <c r="E108" s="9" t="s">
        <v>2028</v>
      </c>
    </row>
    <row r="109" spans="1:5" ht="25.5">
      <c r="A109" s="263" t="s">
        <v>1962</v>
      </c>
      <c r="B109" s="260" t="s">
        <v>973</v>
      </c>
      <c r="C109" s="270" t="s">
        <v>986</v>
      </c>
      <c r="D109" s="274">
        <v>2203120</v>
      </c>
      <c r="E109" s="9" t="s">
        <v>2028</v>
      </c>
    </row>
    <row r="110" spans="1:5" ht="38.25">
      <c r="A110" s="263" t="s">
        <v>1963</v>
      </c>
      <c r="B110" s="260" t="s">
        <v>545</v>
      </c>
      <c r="C110" s="260" t="s">
        <v>2131</v>
      </c>
      <c r="D110" s="274">
        <v>3589008</v>
      </c>
      <c r="E110" s="9" t="s">
        <v>999</v>
      </c>
    </row>
    <row r="111" spans="1:5" ht="12.75">
      <c r="A111" s="263" t="s">
        <v>331</v>
      </c>
      <c r="B111" s="260" t="s">
        <v>549</v>
      </c>
      <c r="C111" s="260" t="s">
        <v>2132</v>
      </c>
      <c r="D111" s="274">
        <v>3565000</v>
      </c>
      <c r="E111" s="9" t="s">
        <v>1000</v>
      </c>
    </row>
    <row r="112" spans="1:5" ht="25.5">
      <c r="A112" s="263" t="s">
        <v>1964</v>
      </c>
      <c r="B112" s="260" t="s">
        <v>552</v>
      </c>
      <c r="C112" s="260" t="s">
        <v>985</v>
      </c>
      <c r="D112" s="274"/>
      <c r="E112" s="9" t="s">
        <v>2028</v>
      </c>
    </row>
    <row r="113" spans="1:5" ht="25.5">
      <c r="A113" s="263" t="s">
        <v>1965</v>
      </c>
      <c r="B113" s="260" t="s">
        <v>556</v>
      </c>
      <c r="C113" s="260" t="s">
        <v>1693</v>
      </c>
      <c r="D113" s="274">
        <v>9825500</v>
      </c>
      <c r="E113" s="9" t="s">
        <v>1001</v>
      </c>
    </row>
    <row r="114" spans="1:5" ht="38.25">
      <c r="A114" s="263" t="s">
        <v>1966</v>
      </c>
      <c r="B114" s="260" t="s">
        <v>1977</v>
      </c>
      <c r="C114" s="260" t="s">
        <v>1696</v>
      </c>
      <c r="D114" s="274">
        <v>8887413</v>
      </c>
      <c r="E114" s="9" t="s">
        <v>999</v>
      </c>
    </row>
    <row r="115" spans="1:5" ht="25.5">
      <c r="A115" s="263" t="s">
        <v>333</v>
      </c>
      <c r="B115" s="260" t="s">
        <v>561</v>
      </c>
      <c r="C115" s="260" t="s">
        <v>1696</v>
      </c>
      <c r="D115" s="274">
        <v>2331286</v>
      </c>
      <c r="E115" s="9" t="s">
        <v>1000</v>
      </c>
    </row>
    <row r="116" spans="1:5" ht="38.25">
      <c r="A116" s="263" t="s">
        <v>1967</v>
      </c>
      <c r="B116" s="260" t="s">
        <v>562</v>
      </c>
      <c r="C116" s="260" t="s">
        <v>1696</v>
      </c>
      <c r="D116" s="274">
        <v>9786800</v>
      </c>
      <c r="E116" s="9" t="s">
        <v>1001</v>
      </c>
    </row>
    <row r="117" spans="1:5" ht="25.5">
      <c r="A117" s="263" t="s">
        <v>361</v>
      </c>
      <c r="B117" s="260" t="s">
        <v>563</v>
      </c>
      <c r="C117" s="260" t="s">
        <v>1696</v>
      </c>
      <c r="D117" s="274">
        <v>9237150</v>
      </c>
      <c r="E117" s="9" t="s">
        <v>998</v>
      </c>
    </row>
    <row r="118" spans="1:5" ht="76.5">
      <c r="A118" s="263" t="s">
        <v>1968</v>
      </c>
      <c r="B118" s="260" t="s">
        <v>564</v>
      </c>
      <c r="C118" s="260" t="s">
        <v>1696</v>
      </c>
      <c r="D118" s="274">
        <v>9724759</v>
      </c>
      <c r="E118" s="9" t="s">
        <v>999</v>
      </c>
    </row>
    <row r="119" spans="1:5" ht="12.75">
      <c r="A119" s="263" t="s">
        <v>377</v>
      </c>
      <c r="B119" s="260" t="s">
        <v>565</v>
      </c>
      <c r="C119" s="260" t="s">
        <v>1696</v>
      </c>
      <c r="D119" s="274">
        <v>2679270</v>
      </c>
      <c r="E119" s="9" t="s">
        <v>998</v>
      </c>
    </row>
    <row r="120" spans="1:5" ht="12.75">
      <c r="A120" s="263" t="s">
        <v>397</v>
      </c>
      <c r="B120" s="260" t="s">
        <v>566</v>
      </c>
      <c r="C120" s="260" t="s">
        <v>1696</v>
      </c>
      <c r="D120" s="274">
        <v>2894310</v>
      </c>
      <c r="E120" s="9" t="s">
        <v>1000</v>
      </c>
    </row>
    <row r="121" spans="1:5" ht="38.25">
      <c r="A121" s="263" t="s">
        <v>366</v>
      </c>
      <c r="B121" s="260" t="s">
        <v>1548</v>
      </c>
      <c r="C121" s="260" t="s">
        <v>1618</v>
      </c>
      <c r="D121" s="274">
        <v>5634202</v>
      </c>
      <c r="E121" s="9" t="s">
        <v>1000</v>
      </c>
    </row>
    <row r="122" spans="1:5" ht="38.25">
      <c r="A122" s="263" t="s">
        <v>357</v>
      </c>
      <c r="B122" s="260" t="s">
        <v>1550</v>
      </c>
      <c r="C122" s="260" t="s">
        <v>2133</v>
      </c>
      <c r="D122" s="274">
        <v>1753999</v>
      </c>
      <c r="E122" s="9" t="s">
        <v>998</v>
      </c>
    </row>
    <row r="123" spans="1:5" ht="38.25">
      <c r="A123" s="263" t="s">
        <v>297</v>
      </c>
      <c r="B123" s="260" t="s">
        <v>1552</v>
      </c>
      <c r="C123" s="260" t="s">
        <v>2134</v>
      </c>
      <c r="D123" s="274">
        <v>1331021</v>
      </c>
      <c r="E123" s="9" t="s">
        <v>998</v>
      </c>
    </row>
    <row r="124" spans="1:5" ht="25.5">
      <c r="A124" s="263" t="s">
        <v>326</v>
      </c>
      <c r="B124" s="260" t="s">
        <v>1556</v>
      </c>
      <c r="C124" s="260" t="s">
        <v>2135</v>
      </c>
      <c r="D124" s="274">
        <v>4463200</v>
      </c>
      <c r="E124" s="9" t="s">
        <v>1000</v>
      </c>
    </row>
    <row r="125" spans="1:5" ht="38.25">
      <c r="A125" s="263" t="s">
        <v>322</v>
      </c>
      <c r="B125" s="260" t="s">
        <v>1559</v>
      </c>
      <c r="C125" s="260" t="s">
        <v>2136</v>
      </c>
      <c r="D125" s="274">
        <v>1453800</v>
      </c>
      <c r="E125" s="9" t="s">
        <v>998</v>
      </c>
    </row>
    <row r="126" spans="1:5" ht="38.25">
      <c r="A126" s="263" t="s">
        <v>1537</v>
      </c>
      <c r="B126" s="260" t="s">
        <v>1561</v>
      </c>
      <c r="C126" s="260" t="s">
        <v>1918</v>
      </c>
      <c r="D126" s="274">
        <v>1220400</v>
      </c>
      <c r="E126" s="9" t="s">
        <v>998</v>
      </c>
    </row>
    <row r="127" spans="1:5" ht="38.25">
      <c r="A127" s="263" t="s">
        <v>309</v>
      </c>
      <c r="B127" s="260" t="s">
        <v>1564</v>
      </c>
      <c r="C127" s="260" t="s">
        <v>1637</v>
      </c>
      <c r="D127" s="274">
        <v>8437003</v>
      </c>
      <c r="E127" s="9" t="s">
        <v>998</v>
      </c>
    </row>
    <row r="128" spans="1:5" ht="25.5">
      <c r="A128" s="263" t="s">
        <v>1969</v>
      </c>
      <c r="B128" s="260" t="s">
        <v>1566</v>
      </c>
      <c r="C128" s="260" t="s">
        <v>2137</v>
      </c>
      <c r="D128" s="274">
        <v>2679600</v>
      </c>
      <c r="E128" s="9" t="s">
        <v>1001</v>
      </c>
    </row>
    <row r="129" spans="1:5" ht="25.5">
      <c r="A129" s="263" t="s">
        <v>1970</v>
      </c>
      <c r="B129" s="260" t="s">
        <v>1567</v>
      </c>
      <c r="C129" s="260" t="s">
        <v>2137</v>
      </c>
      <c r="D129" s="274">
        <v>2160000</v>
      </c>
      <c r="E129" s="9" t="s">
        <v>999</v>
      </c>
    </row>
    <row r="130" spans="1:5" ht="25.5">
      <c r="A130" s="263" t="s">
        <v>1971</v>
      </c>
      <c r="B130" s="260" t="s">
        <v>1571</v>
      </c>
      <c r="C130" s="260" t="s">
        <v>2138</v>
      </c>
      <c r="D130" s="274">
        <v>1123900</v>
      </c>
      <c r="E130" s="9" t="s">
        <v>999</v>
      </c>
    </row>
    <row r="131" spans="1:5" ht="38.25">
      <c r="A131" s="263" t="s">
        <v>1972</v>
      </c>
      <c r="B131" s="260" t="s">
        <v>1574</v>
      </c>
      <c r="C131" s="260" t="s">
        <v>2139</v>
      </c>
      <c r="D131" s="274">
        <v>2967020</v>
      </c>
      <c r="E131" s="9" t="s">
        <v>1001</v>
      </c>
    </row>
    <row r="132" spans="1:5" ht="25.5">
      <c r="A132" s="263" t="s">
        <v>351</v>
      </c>
      <c r="B132" s="260" t="s">
        <v>1576</v>
      </c>
      <c r="C132" s="260" t="s">
        <v>1651</v>
      </c>
      <c r="D132" s="274">
        <v>1604698</v>
      </c>
      <c r="E132" s="9" t="s">
        <v>998</v>
      </c>
    </row>
    <row r="133" spans="1:5" ht="12.75">
      <c r="A133" s="263" t="s">
        <v>1973</v>
      </c>
      <c r="B133" s="260" t="s">
        <v>1580</v>
      </c>
      <c r="C133" s="260" t="s">
        <v>2140</v>
      </c>
      <c r="D133" s="274">
        <v>1549000</v>
      </c>
      <c r="E133" s="9" t="s">
        <v>1001</v>
      </c>
    </row>
    <row r="134" spans="1:5" ht="25.5">
      <c r="A134" s="263" t="s">
        <v>1974</v>
      </c>
      <c r="B134" s="260" t="s">
        <v>1584</v>
      </c>
      <c r="C134" s="260" t="s">
        <v>1657</v>
      </c>
      <c r="D134" s="274">
        <v>2051200</v>
      </c>
      <c r="E134" s="9" t="s">
        <v>999</v>
      </c>
    </row>
    <row r="135" spans="1:5" ht="76.5">
      <c r="A135" s="263" t="s">
        <v>1975</v>
      </c>
      <c r="B135" s="260" t="s">
        <v>980</v>
      </c>
      <c r="C135" s="270" t="s">
        <v>984</v>
      </c>
      <c r="D135" s="274">
        <v>2943984</v>
      </c>
      <c r="E135" s="9" t="s">
        <v>2028</v>
      </c>
    </row>
    <row r="136" spans="1:5" ht="25.5">
      <c r="A136" s="263" t="s">
        <v>319</v>
      </c>
      <c r="B136" s="260" t="s">
        <v>1592</v>
      </c>
      <c r="C136" s="260" t="s">
        <v>1663</v>
      </c>
      <c r="D136" s="274">
        <v>9980100</v>
      </c>
      <c r="E136" s="9" t="s">
        <v>998</v>
      </c>
    </row>
    <row r="137" spans="1:5" ht="38.25">
      <c r="A137" s="263" t="s">
        <v>347</v>
      </c>
      <c r="B137" s="260" t="s">
        <v>1596</v>
      </c>
      <c r="C137" s="260" t="s">
        <v>2141</v>
      </c>
      <c r="D137" s="274">
        <v>9976600</v>
      </c>
      <c r="E137" s="9" t="s">
        <v>998</v>
      </c>
    </row>
    <row r="138" spans="1:5" ht="38.25">
      <c r="A138" s="263" t="s">
        <v>1976</v>
      </c>
      <c r="B138" s="260" t="s">
        <v>1597</v>
      </c>
      <c r="C138" s="260" t="s">
        <v>2141</v>
      </c>
      <c r="D138" s="274">
        <v>9067750</v>
      </c>
      <c r="E138" s="9" t="s">
        <v>1001</v>
      </c>
    </row>
    <row r="139" spans="1:5" ht="25.5">
      <c r="A139" s="263" t="s">
        <v>344</v>
      </c>
      <c r="B139" s="260" t="s">
        <v>1682</v>
      </c>
      <c r="C139" s="260" t="s">
        <v>2142</v>
      </c>
      <c r="D139" s="274">
        <v>6849000</v>
      </c>
      <c r="E139" s="9" t="s">
        <v>998</v>
      </c>
    </row>
    <row r="140" spans="1:5" ht="12.75">
      <c r="A140" s="263" t="s">
        <v>395</v>
      </c>
      <c r="B140" s="260" t="s">
        <v>1602</v>
      </c>
      <c r="C140" s="260" t="s">
        <v>2143</v>
      </c>
      <c r="D140" s="274">
        <v>1318175</v>
      </c>
      <c r="E140" s="9" t="s">
        <v>998</v>
      </c>
    </row>
    <row r="141" spans="1:5" ht="25.5">
      <c r="A141" s="263" t="s">
        <v>348</v>
      </c>
      <c r="B141" s="260" t="s">
        <v>1606</v>
      </c>
      <c r="C141" s="260" t="s">
        <v>2144</v>
      </c>
      <c r="D141" s="274">
        <v>7779060</v>
      </c>
      <c r="E141" s="9" t="s">
        <v>998</v>
      </c>
    </row>
    <row r="142" spans="1:5" ht="25.5">
      <c r="A142" s="263" t="s">
        <v>363</v>
      </c>
      <c r="B142" s="260" t="s">
        <v>1609</v>
      </c>
      <c r="C142" s="260" t="s">
        <v>2145</v>
      </c>
      <c r="D142" s="274">
        <v>4100620</v>
      </c>
      <c r="E142" s="9" t="s">
        <v>1000</v>
      </c>
    </row>
    <row r="143" spans="1:5" ht="63.75">
      <c r="A143" s="263" t="s">
        <v>315</v>
      </c>
      <c r="B143" s="260" t="s">
        <v>1612</v>
      </c>
      <c r="C143" s="260" t="s">
        <v>2146</v>
      </c>
      <c r="D143" s="274">
        <v>1212900</v>
      </c>
      <c r="E143" s="9" t="s">
        <v>998</v>
      </c>
    </row>
    <row r="144" spans="1:5" ht="38.25">
      <c r="A144" s="263" t="s">
        <v>1978</v>
      </c>
      <c r="B144" s="260" t="s">
        <v>1616</v>
      </c>
      <c r="C144" s="260" t="s">
        <v>2147</v>
      </c>
      <c r="D144" s="274">
        <v>2712250</v>
      </c>
      <c r="E144" s="9" t="s">
        <v>1001</v>
      </c>
    </row>
    <row r="145" spans="1:5" ht="25.5">
      <c r="A145" s="263" t="s">
        <v>359</v>
      </c>
      <c r="B145" s="260" t="s">
        <v>1487</v>
      </c>
      <c r="C145" s="260" t="s">
        <v>1762</v>
      </c>
      <c r="D145" s="274">
        <v>1726540</v>
      </c>
      <c r="E145" s="9" t="s">
        <v>998</v>
      </c>
    </row>
    <row r="146" spans="1:5" ht="76.5">
      <c r="A146" s="263" t="s">
        <v>380</v>
      </c>
      <c r="B146" s="260" t="s">
        <v>1490</v>
      </c>
      <c r="C146" s="260" t="s">
        <v>1765</v>
      </c>
      <c r="D146" s="274">
        <v>517028</v>
      </c>
      <c r="E146" s="9" t="s">
        <v>998</v>
      </c>
    </row>
    <row r="147" spans="1:5" ht="38.25">
      <c r="A147" s="263" t="s">
        <v>1979</v>
      </c>
      <c r="B147" s="260" t="s">
        <v>1496</v>
      </c>
      <c r="C147" s="260" t="s">
        <v>2148</v>
      </c>
      <c r="D147" s="274">
        <v>2296250</v>
      </c>
      <c r="E147" s="9" t="s">
        <v>1001</v>
      </c>
    </row>
    <row r="148" spans="1:5" ht="51">
      <c r="A148" s="263" t="s">
        <v>1980</v>
      </c>
      <c r="B148" s="260" t="s">
        <v>1498</v>
      </c>
      <c r="C148" s="260" t="s">
        <v>2149</v>
      </c>
      <c r="D148" s="274">
        <v>5945635</v>
      </c>
      <c r="E148" s="9" t="s">
        <v>999</v>
      </c>
    </row>
    <row r="149" spans="1:5" ht="38.25">
      <c r="A149" s="263" t="s">
        <v>1981</v>
      </c>
      <c r="B149" s="260" t="s">
        <v>1499</v>
      </c>
      <c r="C149" s="260" t="s">
        <v>2150</v>
      </c>
      <c r="D149" s="274">
        <v>8384298</v>
      </c>
      <c r="E149" s="9" t="s">
        <v>1001</v>
      </c>
    </row>
    <row r="150" spans="1:5" ht="12.75">
      <c r="A150" s="263" t="s">
        <v>298</v>
      </c>
      <c r="B150" s="260" t="s">
        <v>1503</v>
      </c>
      <c r="C150" s="260" t="s">
        <v>1781</v>
      </c>
      <c r="D150" s="274">
        <v>9834410</v>
      </c>
      <c r="E150" s="9" t="s">
        <v>998</v>
      </c>
    </row>
    <row r="151" spans="1:5" ht="51">
      <c r="A151" s="263" t="s">
        <v>362</v>
      </c>
      <c r="B151" s="260" t="s">
        <v>1505</v>
      </c>
      <c r="C151" s="260" t="s">
        <v>1784</v>
      </c>
      <c r="D151" s="274">
        <v>10562580</v>
      </c>
      <c r="E151" s="9" t="s">
        <v>998</v>
      </c>
    </row>
    <row r="152" spans="1:5" ht="38.25">
      <c r="A152" s="263" t="s">
        <v>1523</v>
      </c>
      <c r="B152" s="260" t="s">
        <v>1507</v>
      </c>
      <c r="C152" s="260" t="s">
        <v>1544</v>
      </c>
      <c r="D152" s="274">
        <v>2427160</v>
      </c>
      <c r="E152" s="9" t="s">
        <v>998</v>
      </c>
    </row>
    <row r="153" spans="1:5" ht="38.25">
      <c r="A153" s="263" t="s">
        <v>358</v>
      </c>
      <c r="B153" s="260" t="s">
        <v>1511</v>
      </c>
      <c r="C153" s="260" t="s">
        <v>2151</v>
      </c>
      <c r="D153" s="274">
        <v>1035240</v>
      </c>
      <c r="E153" s="9" t="s">
        <v>998</v>
      </c>
    </row>
    <row r="154" spans="1:5" ht="25.5">
      <c r="A154" s="263" t="s">
        <v>1982</v>
      </c>
      <c r="B154" s="260" t="s">
        <v>1515</v>
      </c>
      <c r="C154" s="260" t="s">
        <v>2152</v>
      </c>
      <c r="D154" s="274">
        <v>1911036</v>
      </c>
      <c r="E154" s="9" t="s">
        <v>1001</v>
      </c>
    </row>
    <row r="155" spans="1:5" ht="25.5">
      <c r="A155" s="263" t="s">
        <v>1983</v>
      </c>
      <c r="B155" s="260" t="s">
        <v>624</v>
      </c>
      <c r="C155" s="260" t="s">
        <v>1797</v>
      </c>
      <c r="D155" s="274">
        <v>7752600</v>
      </c>
      <c r="E155" s="9" t="s">
        <v>999</v>
      </c>
    </row>
    <row r="156" spans="1:5" ht="25.5">
      <c r="A156" s="263" t="s">
        <v>399</v>
      </c>
      <c r="B156" s="260" t="s">
        <v>628</v>
      </c>
      <c r="C156" s="260" t="s">
        <v>2153</v>
      </c>
      <c r="D156" s="274">
        <v>645292</v>
      </c>
      <c r="E156" s="9" t="s">
        <v>1000</v>
      </c>
    </row>
    <row r="157" spans="1:5" ht="38.25">
      <c r="A157" s="263" t="s">
        <v>295</v>
      </c>
      <c r="B157" s="260" t="s">
        <v>630</v>
      </c>
      <c r="C157" s="260" t="s">
        <v>1803</v>
      </c>
      <c r="D157" s="274">
        <v>8946200</v>
      </c>
      <c r="E157" s="9" t="s">
        <v>998</v>
      </c>
    </row>
    <row r="158" spans="1:5" ht="38.25">
      <c r="A158" s="263" t="s">
        <v>378</v>
      </c>
      <c r="B158" s="260" t="s">
        <v>632</v>
      </c>
      <c r="C158" s="260" t="s">
        <v>2154</v>
      </c>
      <c r="D158" s="274">
        <v>9363100</v>
      </c>
      <c r="E158" s="9" t="s">
        <v>998</v>
      </c>
    </row>
    <row r="159" spans="1:5" ht="25.5">
      <c r="A159" s="263" t="s">
        <v>1984</v>
      </c>
      <c r="B159" s="260" t="s">
        <v>638</v>
      </c>
      <c r="C159" s="260" t="s">
        <v>2155</v>
      </c>
      <c r="D159" s="274">
        <v>2677750</v>
      </c>
      <c r="E159" s="9" t="s">
        <v>1001</v>
      </c>
    </row>
    <row r="160" spans="1:5" ht="38.25">
      <c r="A160" s="263" t="s">
        <v>355</v>
      </c>
      <c r="B160" s="260" t="s">
        <v>641</v>
      </c>
      <c r="C160" s="260" t="s">
        <v>1814</v>
      </c>
      <c r="D160" s="274">
        <v>3358728</v>
      </c>
      <c r="E160" s="9" t="s">
        <v>998</v>
      </c>
    </row>
    <row r="161" spans="1:5" ht="25.5">
      <c r="A161" s="263" t="s">
        <v>1985</v>
      </c>
      <c r="B161" s="260" t="s">
        <v>644</v>
      </c>
      <c r="C161" s="260" t="s">
        <v>1817</v>
      </c>
      <c r="D161" s="274">
        <v>9483000</v>
      </c>
      <c r="E161" s="9" t="s">
        <v>999</v>
      </c>
    </row>
    <row r="162" spans="1:5" ht="12.75">
      <c r="A162" s="263" t="s">
        <v>310</v>
      </c>
      <c r="B162" s="260" t="s">
        <v>648</v>
      </c>
      <c r="C162" s="260" t="s">
        <v>1820</v>
      </c>
      <c r="D162" s="274">
        <v>3957680</v>
      </c>
      <c r="E162" s="9" t="s">
        <v>998</v>
      </c>
    </row>
    <row r="163" spans="1:5" ht="51">
      <c r="A163" s="263" t="s">
        <v>349</v>
      </c>
      <c r="B163" s="260" t="s">
        <v>652</v>
      </c>
      <c r="C163" s="260" t="s">
        <v>1823</v>
      </c>
      <c r="D163" s="274">
        <v>8819060</v>
      </c>
      <c r="E163" s="9" t="s">
        <v>998</v>
      </c>
    </row>
    <row r="164" spans="1:5" ht="25.5">
      <c r="A164" s="263" t="s">
        <v>398</v>
      </c>
      <c r="B164" s="260" t="s">
        <v>657</v>
      </c>
      <c r="C164" s="260" t="s">
        <v>2156</v>
      </c>
      <c r="D164" s="274">
        <v>2988720</v>
      </c>
      <c r="E164" s="9" t="s">
        <v>1000</v>
      </c>
    </row>
    <row r="165" spans="1:5" ht="25.5">
      <c r="A165" s="263" t="s">
        <v>382</v>
      </c>
      <c r="B165" s="260" t="s">
        <v>661</v>
      </c>
      <c r="C165" s="260" t="s">
        <v>2157</v>
      </c>
      <c r="D165" s="274">
        <v>1791200</v>
      </c>
      <c r="E165" s="9" t="s">
        <v>998</v>
      </c>
    </row>
    <row r="166" spans="1:5" ht="25.5">
      <c r="A166" s="263" t="s">
        <v>400</v>
      </c>
      <c r="B166" s="260" t="s">
        <v>665</v>
      </c>
      <c r="C166" s="260" t="s">
        <v>2158</v>
      </c>
      <c r="D166" s="274">
        <v>1539815</v>
      </c>
      <c r="E166" s="9" t="s">
        <v>1000</v>
      </c>
    </row>
    <row r="167" spans="1:5" ht="25.5">
      <c r="A167" s="263" t="s">
        <v>323</v>
      </c>
      <c r="B167" s="260" t="s">
        <v>667</v>
      </c>
      <c r="C167" s="260" t="s">
        <v>2159</v>
      </c>
      <c r="D167" s="274">
        <v>7514550</v>
      </c>
      <c r="E167" s="9" t="s">
        <v>998</v>
      </c>
    </row>
    <row r="168" spans="1:5" ht="25.5">
      <c r="A168" s="263" t="s">
        <v>1986</v>
      </c>
      <c r="B168" s="260" t="s">
        <v>669</v>
      </c>
      <c r="C168" s="260" t="s">
        <v>2160</v>
      </c>
      <c r="D168" s="274">
        <v>7834625</v>
      </c>
      <c r="E168" s="9" t="s">
        <v>1001</v>
      </c>
    </row>
    <row r="169" spans="1:5" ht="38.25">
      <c r="A169" s="263" t="s">
        <v>352</v>
      </c>
      <c r="B169" s="260" t="s">
        <v>1683</v>
      </c>
      <c r="C169" s="260" t="s">
        <v>2161</v>
      </c>
      <c r="D169" s="274">
        <v>4725560</v>
      </c>
      <c r="E169" s="9" t="s">
        <v>998</v>
      </c>
    </row>
    <row r="170" spans="1:5" ht="25.5">
      <c r="A170" s="263" t="s">
        <v>304</v>
      </c>
      <c r="B170" s="260" t="s">
        <v>1713</v>
      </c>
      <c r="C170" s="260" t="s">
        <v>2162</v>
      </c>
      <c r="D170" s="274">
        <v>1537705</v>
      </c>
      <c r="E170" s="9" t="s">
        <v>998</v>
      </c>
    </row>
    <row r="171" spans="1:5" ht="38.25">
      <c r="A171" s="263" t="s">
        <v>368</v>
      </c>
      <c r="B171" s="260" t="s">
        <v>1717</v>
      </c>
      <c r="C171" s="260" t="s">
        <v>589</v>
      </c>
      <c r="D171" s="274">
        <v>1182000</v>
      </c>
      <c r="E171" s="9" t="s">
        <v>1000</v>
      </c>
    </row>
    <row r="172" spans="1:5" ht="38.25">
      <c r="A172" s="263" t="s">
        <v>1987</v>
      </c>
      <c r="B172" s="260" t="s">
        <v>1719</v>
      </c>
      <c r="C172" s="260" t="s">
        <v>2163</v>
      </c>
      <c r="D172" s="274">
        <v>5100000</v>
      </c>
      <c r="E172" s="9" t="s">
        <v>999</v>
      </c>
    </row>
    <row r="173" spans="1:5" ht="25.5">
      <c r="A173" s="263" t="s">
        <v>343</v>
      </c>
      <c r="B173" s="260" t="s">
        <v>1723</v>
      </c>
      <c r="C173" s="260" t="s">
        <v>2034</v>
      </c>
      <c r="D173" s="274">
        <v>1451000</v>
      </c>
      <c r="E173" s="9" t="s">
        <v>998</v>
      </c>
    </row>
    <row r="174" spans="1:5" ht="38.25">
      <c r="A174" s="263" t="s">
        <v>1988</v>
      </c>
      <c r="B174" s="260" t="s">
        <v>1724</v>
      </c>
      <c r="C174" s="260" t="s">
        <v>90</v>
      </c>
      <c r="D174" s="274">
        <v>2900000</v>
      </c>
      <c r="E174" s="9" t="s">
        <v>1001</v>
      </c>
    </row>
    <row r="175" spans="1:5" ht="38.25">
      <c r="A175" s="263" t="s">
        <v>1989</v>
      </c>
      <c r="B175" s="260" t="s">
        <v>1728</v>
      </c>
      <c r="C175" s="260" t="s">
        <v>2164</v>
      </c>
      <c r="D175" s="274">
        <v>4979399</v>
      </c>
      <c r="E175" s="9" t="s">
        <v>999</v>
      </c>
    </row>
    <row r="176" spans="1:5" ht="38.25">
      <c r="A176" s="263" t="s">
        <v>346</v>
      </c>
      <c r="B176" s="260" t="s">
        <v>1732</v>
      </c>
      <c r="C176" s="260" t="s">
        <v>2042</v>
      </c>
      <c r="D176" s="274">
        <v>1523100</v>
      </c>
      <c r="E176" s="9" t="s">
        <v>998</v>
      </c>
    </row>
    <row r="177" spans="1:5" ht="51">
      <c r="A177" s="263" t="s">
        <v>373</v>
      </c>
      <c r="B177" s="260" t="s">
        <v>1736</v>
      </c>
      <c r="C177" s="260" t="s">
        <v>2165</v>
      </c>
      <c r="D177" s="274">
        <v>2497362</v>
      </c>
      <c r="E177" s="9" t="s">
        <v>998</v>
      </c>
    </row>
    <row r="178" spans="1:5" ht="51">
      <c r="A178" s="263" t="s">
        <v>1990</v>
      </c>
      <c r="B178" s="260" t="s">
        <v>674</v>
      </c>
      <c r="C178" s="260" t="s">
        <v>90</v>
      </c>
      <c r="D178" s="274">
        <v>2631000</v>
      </c>
      <c r="E178" s="9" t="s">
        <v>999</v>
      </c>
    </row>
    <row r="179" spans="1:5" ht="25.5">
      <c r="A179" s="263" t="s">
        <v>1991</v>
      </c>
      <c r="B179" s="260" t="s">
        <v>678</v>
      </c>
      <c r="C179" s="260" t="s">
        <v>2166</v>
      </c>
      <c r="D179" s="274">
        <v>6975515</v>
      </c>
      <c r="E179" s="9" t="s">
        <v>1001</v>
      </c>
    </row>
    <row r="180" spans="1:5" ht="25.5">
      <c r="A180" s="263" t="s">
        <v>1992</v>
      </c>
      <c r="B180" s="260" t="s">
        <v>681</v>
      </c>
      <c r="C180" s="260" t="s">
        <v>2167</v>
      </c>
      <c r="D180" s="274">
        <v>1903000</v>
      </c>
      <c r="E180" s="9" t="s">
        <v>1001</v>
      </c>
    </row>
    <row r="181" spans="1:5" ht="25.5">
      <c r="A181" s="263" t="s">
        <v>316</v>
      </c>
      <c r="B181" s="260" t="s">
        <v>685</v>
      </c>
      <c r="C181" s="260" t="s">
        <v>2168</v>
      </c>
      <c r="D181" s="274">
        <v>7028680</v>
      </c>
      <c r="E181" s="9" t="s">
        <v>998</v>
      </c>
    </row>
    <row r="182" spans="1:5" ht="63.75">
      <c r="A182" s="263" t="s">
        <v>389</v>
      </c>
      <c r="B182" s="260" t="s">
        <v>689</v>
      </c>
      <c r="C182" s="260" t="s">
        <v>2169</v>
      </c>
      <c r="D182" s="274">
        <v>7760600</v>
      </c>
      <c r="E182" s="9" t="s">
        <v>998</v>
      </c>
    </row>
    <row r="183" spans="1:5" ht="25.5">
      <c r="A183" s="263" t="s">
        <v>318</v>
      </c>
      <c r="B183" s="260" t="s">
        <v>692</v>
      </c>
      <c r="C183" s="260" t="s">
        <v>2170</v>
      </c>
      <c r="D183" s="274">
        <v>2726650</v>
      </c>
      <c r="E183" s="9" t="s">
        <v>998</v>
      </c>
    </row>
    <row r="184" spans="1:5" ht="51">
      <c r="A184" s="263" t="s">
        <v>1993</v>
      </c>
      <c r="B184" s="260" t="s">
        <v>696</v>
      </c>
      <c r="C184" s="260" t="s">
        <v>2171</v>
      </c>
      <c r="D184" s="274">
        <v>5298200</v>
      </c>
      <c r="E184" s="9" t="s">
        <v>999</v>
      </c>
    </row>
    <row r="185" spans="1:5" ht="25.5">
      <c r="A185" s="263" t="s">
        <v>1994</v>
      </c>
      <c r="B185" s="260" t="s">
        <v>699</v>
      </c>
      <c r="C185" s="260" t="s">
        <v>2172</v>
      </c>
      <c r="D185" s="274">
        <v>2223000</v>
      </c>
      <c r="E185" s="9" t="s">
        <v>999</v>
      </c>
    </row>
    <row r="186" spans="1:5" ht="25.5">
      <c r="A186" s="263" t="s">
        <v>1995</v>
      </c>
      <c r="B186" s="260" t="s">
        <v>974</v>
      </c>
      <c r="C186" s="260" t="s">
        <v>983</v>
      </c>
      <c r="D186" s="274">
        <v>1264400</v>
      </c>
      <c r="E186" s="9" t="s">
        <v>2028</v>
      </c>
    </row>
    <row r="187" spans="1:5" ht="25.5">
      <c r="A187" s="263" t="s">
        <v>330</v>
      </c>
      <c r="B187" s="260" t="s">
        <v>1679</v>
      </c>
      <c r="C187" s="260" t="s">
        <v>2173</v>
      </c>
      <c r="D187" s="274">
        <v>1971900</v>
      </c>
      <c r="E187" s="9" t="s">
        <v>1000</v>
      </c>
    </row>
    <row r="188" spans="1:5" ht="38.25">
      <c r="A188" s="263" t="s">
        <v>1996</v>
      </c>
      <c r="B188" s="260" t="s">
        <v>706</v>
      </c>
      <c r="C188" s="260" t="s">
        <v>2174</v>
      </c>
      <c r="D188" s="274">
        <v>1982600</v>
      </c>
      <c r="E188" s="9" t="s">
        <v>1001</v>
      </c>
    </row>
    <row r="189" spans="1:5" ht="25.5">
      <c r="A189" s="263" t="s">
        <v>1997</v>
      </c>
      <c r="B189" s="260" t="s">
        <v>710</v>
      </c>
      <c r="C189" s="260" t="s">
        <v>2175</v>
      </c>
      <c r="D189" s="274">
        <v>8204800</v>
      </c>
      <c r="E189" s="9" t="s">
        <v>999</v>
      </c>
    </row>
    <row r="190" spans="1:5" ht="51">
      <c r="A190" s="263" t="s">
        <v>1998</v>
      </c>
      <c r="B190" s="260" t="s">
        <v>712</v>
      </c>
      <c r="C190" s="260" t="s">
        <v>2176</v>
      </c>
      <c r="D190" s="274">
        <v>9760300</v>
      </c>
      <c r="E190" s="9" t="s">
        <v>999</v>
      </c>
    </row>
    <row r="191" spans="1:5" ht="25.5">
      <c r="A191" s="263" t="s">
        <v>1999</v>
      </c>
      <c r="B191" s="260" t="s">
        <v>714</v>
      </c>
      <c r="C191" s="260" t="s">
        <v>745</v>
      </c>
      <c r="D191" s="274">
        <v>8390880</v>
      </c>
      <c r="E191" s="9" t="s">
        <v>1001</v>
      </c>
    </row>
    <row r="192" spans="1:5" ht="12.75">
      <c r="A192" s="263" t="s">
        <v>292</v>
      </c>
      <c r="B192" s="260" t="s">
        <v>716</v>
      </c>
      <c r="C192" s="260" t="s">
        <v>2177</v>
      </c>
      <c r="D192" s="274">
        <v>9088096.99</v>
      </c>
      <c r="E192" s="9" t="s">
        <v>998</v>
      </c>
    </row>
    <row r="193" spans="1:5" ht="38.25">
      <c r="A193" s="263" t="s">
        <v>2000</v>
      </c>
      <c r="B193" s="260" t="s">
        <v>720</v>
      </c>
      <c r="C193" s="260" t="s">
        <v>2178</v>
      </c>
      <c r="D193" s="274">
        <v>9358770</v>
      </c>
      <c r="E193" s="9" t="s">
        <v>999</v>
      </c>
    </row>
    <row r="194" spans="1:5" ht="25.5">
      <c r="A194" s="263" t="s">
        <v>2001</v>
      </c>
      <c r="B194" s="260" t="s">
        <v>722</v>
      </c>
      <c r="C194" s="260" t="s">
        <v>2179</v>
      </c>
      <c r="D194" s="274">
        <v>4639070</v>
      </c>
      <c r="E194" s="9" t="s">
        <v>999</v>
      </c>
    </row>
    <row r="195" spans="1:5" ht="25.5">
      <c r="A195" s="263" t="s">
        <v>2002</v>
      </c>
      <c r="B195" s="260" t="s">
        <v>975</v>
      </c>
      <c r="C195" s="260" t="s">
        <v>982</v>
      </c>
      <c r="D195" s="274">
        <v>978800</v>
      </c>
      <c r="E195" s="9" t="s">
        <v>2028</v>
      </c>
    </row>
    <row r="196" spans="1:5" ht="25.5">
      <c r="A196" s="263" t="s">
        <v>1536</v>
      </c>
      <c r="B196" s="260" t="s">
        <v>728</v>
      </c>
      <c r="C196" s="260" t="s">
        <v>760</v>
      </c>
      <c r="D196" s="274">
        <v>6035500</v>
      </c>
      <c r="E196" s="9" t="s">
        <v>998</v>
      </c>
    </row>
    <row r="197" spans="1:5" ht="12.75">
      <c r="A197" s="263" t="s">
        <v>1529</v>
      </c>
      <c r="B197" s="260" t="s">
        <v>729</v>
      </c>
      <c r="C197" s="260" t="s">
        <v>760</v>
      </c>
      <c r="D197" s="274">
        <v>9738000</v>
      </c>
      <c r="E197" s="9" t="s">
        <v>998</v>
      </c>
    </row>
    <row r="198" spans="1:5" ht="25.5">
      <c r="A198" s="263" t="s">
        <v>2003</v>
      </c>
      <c r="B198" s="260" t="s">
        <v>732</v>
      </c>
      <c r="C198" s="260" t="s">
        <v>2180</v>
      </c>
      <c r="D198" s="274">
        <v>4096080</v>
      </c>
      <c r="E198" s="9" t="s">
        <v>999</v>
      </c>
    </row>
    <row r="199" spans="1:5" ht="12.75">
      <c r="A199" s="263" t="s">
        <v>2004</v>
      </c>
      <c r="B199" s="260" t="s">
        <v>735</v>
      </c>
      <c r="C199" s="260" t="s">
        <v>2181</v>
      </c>
      <c r="D199" s="274">
        <v>8952000</v>
      </c>
      <c r="E199" s="9" t="s">
        <v>1001</v>
      </c>
    </row>
    <row r="200" spans="1:5" ht="38.25">
      <c r="A200" s="263" t="s">
        <v>311</v>
      </c>
      <c r="B200" s="260" t="s">
        <v>1829</v>
      </c>
      <c r="C200" s="260" t="s">
        <v>1677</v>
      </c>
      <c r="D200" s="274">
        <v>7890000</v>
      </c>
      <c r="E200" s="9" t="s">
        <v>998</v>
      </c>
    </row>
    <row r="201" spans="1:5" ht="25.5">
      <c r="A201" s="263" t="s">
        <v>1528</v>
      </c>
      <c r="B201" s="260" t="s">
        <v>1833</v>
      </c>
      <c r="C201" s="260" t="s">
        <v>2182</v>
      </c>
      <c r="D201" s="274">
        <v>5197200</v>
      </c>
      <c r="E201" s="9" t="s">
        <v>998</v>
      </c>
    </row>
    <row r="202" spans="1:5" ht="25.5">
      <c r="A202" s="263" t="s">
        <v>2005</v>
      </c>
      <c r="B202" s="260" t="s">
        <v>1836</v>
      </c>
      <c r="C202" s="260" t="s">
        <v>2183</v>
      </c>
      <c r="D202" s="274">
        <v>786000</v>
      </c>
      <c r="E202" s="9" t="s">
        <v>1001</v>
      </c>
    </row>
    <row r="203" spans="1:5" ht="25.5">
      <c r="A203" s="263" t="s">
        <v>2006</v>
      </c>
      <c r="B203" s="260" t="s">
        <v>1838</v>
      </c>
      <c r="C203" s="260" t="s">
        <v>2184</v>
      </c>
      <c r="D203" s="274">
        <v>6061583</v>
      </c>
      <c r="E203" s="9" t="s">
        <v>1001</v>
      </c>
    </row>
    <row r="204" spans="1:5" ht="25.5">
      <c r="A204" s="263" t="s">
        <v>1543</v>
      </c>
      <c r="B204" s="260" t="s">
        <v>1841</v>
      </c>
      <c r="C204" s="260" t="s">
        <v>2185</v>
      </c>
      <c r="D204" s="274">
        <v>1004120</v>
      </c>
      <c r="E204" s="9" t="s">
        <v>1000</v>
      </c>
    </row>
    <row r="205" spans="1:5" ht="38.25">
      <c r="A205" s="263" t="s">
        <v>2007</v>
      </c>
      <c r="B205" s="260" t="s">
        <v>1846</v>
      </c>
      <c r="C205" s="260" t="s">
        <v>2186</v>
      </c>
      <c r="D205" s="274">
        <v>3524900</v>
      </c>
      <c r="E205" s="9" t="s">
        <v>1001</v>
      </c>
    </row>
    <row r="206" spans="1:5" ht="38.25">
      <c r="A206" s="263" t="s">
        <v>2008</v>
      </c>
      <c r="B206" s="260" t="s">
        <v>1848</v>
      </c>
      <c r="C206" s="260" t="s">
        <v>788</v>
      </c>
      <c r="D206" s="274">
        <v>4733400</v>
      </c>
      <c r="E206" s="9" t="s">
        <v>1001</v>
      </c>
    </row>
    <row r="207" spans="1:5" ht="63.75">
      <c r="A207" s="263" t="s">
        <v>385</v>
      </c>
      <c r="B207" s="260" t="s">
        <v>1850</v>
      </c>
      <c r="C207" s="260" t="s">
        <v>2187</v>
      </c>
      <c r="D207" s="274">
        <v>2270000</v>
      </c>
      <c r="E207" s="9" t="s">
        <v>998</v>
      </c>
    </row>
    <row r="208" spans="1:5" ht="25.5">
      <c r="A208" s="263" t="s">
        <v>2009</v>
      </c>
      <c r="B208" s="260" t="s">
        <v>1852</v>
      </c>
      <c r="C208" s="260" t="s">
        <v>2188</v>
      </c>
      <c r="D208" s="274">
        <v>7708260</v>
      </c>
      <c r="E208" s="9" t="s">
        <v>999</v>
      </c>
    </row>
    <row r="209" spans="1:5" ht="25.5">
      <c r="A209" s="263" t="s">
        <v>2010</v>
      </c>
      <c r="B209" s="260" t="s">
        <v>1854</v>
      </c>
      <c r="C209" s="260" t="s">
        <v>2189</v>
      </c>
      <c r="D209" s="274">
        <v>512061</v>
      </c>
      <c r="E209" s="9" t="s">
        <v>999</v>
      </c>
    </row>
    <row r="210" spans="1:5" ht="25.5">
      <c r="A210" s="263" t="s">
        <v>332</v>
      </c>
      <c r="B210" s="260" t="s">
        <v>1856</v>
      </c>
      <c r="C210" s="260" t="s">
        <v>800</v>
      </c>
      <c r="D210" s="274">
        <v>3198200</v>
      </c>
      <c r="E210" s="9" t="s">
        <v>1000</v>
      </c>
    </row>
    <row r="211" spans="1:5" ht="12.75">
      <c r="A211" s="263" t="s">
        <v>2011</v>
      </c>
      <c r="B211" s="260" t="s">
        <v>1858</v>
      </c>
      <c r="C211" s="260" t="s">
        <v>2190</v>
      </c>
      <c r="D211" s="274">
        <v>4394420</v>
      </c>
      <c r="E211" s="9" t="s">
        <v>1001</v>
      </c>
    </row>
    <row r="212" spans="1:5" ht="12.75">
      <c r="A212" s="263" t="s">
        <v>386</v>
      </c>
      <c r="B212" s="260" t="s">
        <v>1859</v>
      </c>
      <c r="C212" s="260" t="s">
        <v>2190</v>
      </c>
      <c r="D212" s="274">
        <v>4932045</v>
      </c>
      <c r="E212" s="9" t="s">
        <v>998</v>
      </c>
    </row>
    <row r="213" spans="1:5" ht="51">
      <c r="A213" s="263" t="s">
        <v>1542</v>
      </c>
      <c r="B213" s="260" t="s">
        <v>1666</v>
      </c>
      <c r="C213" s="260" t="s">
        <v>2191</v>
      </c>
      <c r="D213" s="274">
        <v>9984700</v>
      </c>
      <c r="E213" s="9" t="s">
        <v>1000</v>
      </c>
    </row>
    <row r="214" spans="1:5" ht="25.5">
      <c r="A214" s="263" t="s">
        <v>2012</v>
      </c>
      <c r="B214" s="260" t="s">
        <v>1869</v>
      </c>
      <c r="C214" s="260" t="s">
        <v>2192</v>
      </c>
      <c r="D214" s="274">
        <v>3538000</v>
      </c>
      <c r="E214" s="9" t="s">
        <v>1001</v>
      </c>
    </row>
    <row r="215" spans="1:5" ht="25.5">
      <c r="A215" s="263" t="s">
        <v>306</v>
      </c>
      <c r="B215" s="260" t="s">
        <v>154</v>
      </c>
      <c r="C215" s="260" t="s">
        <v>1676</v>
      </c>
      <c r="D215" s="274">
        <v>9988520</v>
      </c>
      <c r="E215" s="9" t="s">
        <v>998</v>
      </c>
    </row>
    <row r="216" spans="1:5" ht="12.75">
      <c r="A216" s="263" t="s">
        <v>2013</v>
      </c>
      <c r="B216" s="260" t="s">
        <v>1873</v>
      </c>
      <c r="C216" s="260" t="s">
        <v>1676</v>
      </c>
      <c r="D216" s="274">
        <v>9723106</v>
      </c>
      <c r="E216" s="9" t="s">
        <v>999</v>
      </c>
    </row>
    <row r="217" spans="1:5" ht="12.75">
      <c r="A217" s="263" t="s">
        <v>327</v>
      </c>
      <c r="B217" s="260" t="s">
        <v>1874</v>
      </c>
      <c r="C217" s="260" t="s">
        <v>1676</v>
      </c>
      <c r="D217" s="274">
        <v>3734710</v>
      </c>
      <c r="E217" s="9" t="s">
        <v>1000</v>
      </c>
    </row>
    <row r="218" spans="1:5" ht="38.25">
      <c r="A218" s="263" t="s">
        <v>376</v>
      </c>
      <c r="B218" s="260" t="s">
        <v>1875</v>
      </c>
      <c r="C218" s="260" t="s">
        <v>1676</v>
      </c>
      <c r="D218" s="274">
        <v>9003855</v>
      </c>
      <c r="E218" s="9" t="s">
        <v>998</v>
      </c>
    </row>
    <row r="219" spans="1:5" ht="12.75">
      <c r="A219" s="263" t="s">
        <v>302</v>
      </c>
      <c r="B219" s="260" t="s">
        <v>1876</v>
      </c>
      <c r="C219" s="260" t="s">
        <v>1676</v>
      </c>
      <c r="D219" s="274">
        <v>9998798</v>
      </c>
      <c r="E219" s="9" t="s">
        <v>998</v>
      </c>
    </row>
    <row r="220" spans="1:5" ht="12.75">
      <c r="A220" s="263" t="s">
        <v>383</v>
      </c>
      <c r="B220" s="260" t="s">
        <v>1877</v>
      </c>
      <c r="C220" s="260" t="s">
        <v>1676</v>
      </c>
      <c r="D220" s="274">
        <v>9891135</v>
      </c>
      <c r="E220" s="9" t="s">
        <v>998</v>
      </c>
    </row>
    <row r="221" spans="1:5" ht="51">
      <c r="A221" s="263" t="s">
        <v>2014</v>
      </c>
      <c r="B221" s="260" t="s">
        <v>1880</v>
      </c>
      <c r="C221" s="260" t="s">
        <v>2193</v>
      </c>
      <c r="D221" s="274">
        <v>2163300</v>
      </c>
      <c r="E221" s="9" t="s">
        <v>1001</v>
      </c>
    </row>
    <row r="222" spans="1:5" ht="38.25">
      <c r="A222" s="263" t="s">
        <v>2015</v>
      </c>
      <c r="B222" s="260" t="s">
        <v>1884</v>
      </c>
      <c r="C222" s="260" t="s">
        <v>2194</v>
      </c>
      <c r="D222" s="274">
        <v>1261100</v>
      </c>
      <c r="E222" s="9" t="s">
        <v>999</v>
      </c>
    </row>
    <row r="223" spans="1:5" ht="25.5">
      <c r="A223" s="263" t="s">
        <v>1527</v>
      </c>
      <c r="B223" s="260" t="s">
        <v>1885</v>
      </c>
      <c r="C223" s="260" t="s">
        <v>2116</v>
      </c>
      <c r="D223" s="274">
        <v>9624380</v>
      </c>
      <c r="E223" s="9" t="s">
        <v>998</v>
      </c>
    </row>
    <row r="224" spans="1:5" ht="25.5">
      <c r="A224" s="263" t="s">
        <v>317</v>
      </c>
      <c r="B224" s="260" t="s">
        <v>1887</v>
      </c>
      <c r="C224" s="260" t="s">
        <v>2195</v>
      </c>
      <c r="D224" s="274">
        <v>6900500</v>
      </c>
      <c r="E224" s="9" t="s">
        <v>998</v>
      </c>
    </row>
    <row r="225" spans="1:5" ht="25.5">
      <c r="A225" s="263" t="s">
        <v>340</v>
      </c>
      <c r="B225" s="260" t="s">
        <v>1890</v>
      </c>
      <c r="C225" s="260" t="s">
        <v>2196</v>
      </c>
      <c r="D225" s="274">
        <v>9547806</v>
      </c>
      <c r="E225" s="9" t="s">
        <v>998</v>
      </c>
    </row>
    <row r="226" spans="1:5" ht="25.5">
      <c r="A226" s="263" t="s">
        <v>356</v>
      </c>
      <c r="B226" s="260" t="s">
        <v>1891</v>
      </c>
      <c r="C226" s="260" t="s">
        <v>2196</v>
      </c>
      <c r="D226" s="274">
        <v>9840705.2</v>
      </c>
      <c r="E226" s="9" t="s">
        <v>998</v>
      </c>
    </row>
    <row r="227" spans="1:5" ht="25.5">
      <c r="A227" s="263" t="s">
        <v>299</v>
      </c>
      <c r="B227" s="260" t="s">
        <v>1893</v>
      </c>
      <c r="C227" s="260" t="s">
        <v>2197</v>
      </c>
      <c r="D227" s="274">
        <v>9765000</v>
      </c>
      <c r="E227" s="9" t="s">
        <v>998</v>
      </c>
    </row>
    <row r="228" spans="1:5" ht="25.5">
      <c r="A228" s="263" t="s">
        <v>367</v>
      </c>
      <c r="B228" s="260" t="s">
        <v>1897</v>
      </c>
      <c r="C228" s="260" t="s">
        <v>850</v>
      </c>
      <c r="D228" s="274">
        <v>8486075</v>
      </c>
      <c r="E228" s="9" t="s">
        <v>1000</v>
      </c>
    </row>
    <row r="229" spans="1:5" ht="25.5">
      <c r="A229" s="263" t="s">
        <v>312</v>
      </c>
      <c r="B229" s="260" t="s">
        <v>1901</v>
      </c>
      <c r="C229" s="260" t="s">
        <v>2198</v>
      </c>
      <c r="D229" s="274">
        <v>3735934</v>
      </c>
      <c r="E229" s="9" t="s">
        <v>998</v>
      </c>
    </row>
    <row r="230" spans="1:5" ht="12.75">
      <c r="A230" s="263" t="s">
        <v>334</v>
      </c>
      <c r="B230" s="260" t="s">
        <v>1903</v>
      </c>
      <c r="C230" s="260" t="s">
        <v>2199</v>
      </c>
      <c r="D230" s="274">
        <v>558878</v>
      </c>
      <c r="E230" s="9" t="s">
        <v>1000</v>
      </c>
    </row>
    <row r="231" spans="1:5" ht="38.25">
      <c r="A231" s="263" t="s">
        <v>379</v>
      </c>
      <c r="B231" s="260" t="s">
        <v>1906</v>
      </c>
      <c r="C231" s="260" t="s">
        <v>1670</v>
      </c>
      <c r="D231" s="274">
        <v>9907640</v>
      </c>
      <c r="E231" s="9" t="s">
        <v>998</v>
      </c>
    </row>
    <row r="232" spans="1:5" ht="38.25">
      <c r="A232" s="263" t="s">
        <v>2016</v>
      </c>
      <c r="B232" s="260" t="s">
        <v>1907</v>
      </c>
      <c r="C232" s="260" t="s">
        <v>859</v>
      </c>
      <c r="D232" s="274">
        <v>9998560</v>
      </c>
      <c r="E232" s="9" t="s">
        <v>999</v>
      </c>
    </row>
    <row r="233" spans="1:5" ht="12.75">
      <c r="A233" s="263" t="s">
        <v>301</v>
      </c>
      <c r="B233" s="260" t="s">
        <v>1908</v>
      </c>
      <c r="C233" s="260" t="s">
        <v>859</v>
      </c>
      <c r="D233" s="274">
        <v>2397000</v>
      </c>
      <c r="E233" s="9" t="s">
        <v>998</v>
      </c>
    </row>
    <row r="234" spans="1:5" ht="38.25">
      <c r="A234" s="263" t="s">
        <v>307</v>
      </c>
      <c r="B234" s="260" t="s">
        <v>1910</v>
      </c>
      <c r="C234" s="260" t="s">
        <v>2200</v>
      </c>
      <c r="D234" s="274">
        <v>8252740</v>
      </c>
      <c r="E234" s="9" t="s">
        <v>998</v>
      </c>
    </row>
    <row r="235" spans="1:5" ht="25.5">
      <c r="A235" s="263" t="s">
        <v>2017</v>
      </c>
      <c r="B235" s="260" t="s">
        <v>1912</v>
      </c>
      <c r="C235" s="260" t="s">
        <v>871</v>
      </c>
      <c r="D235" s="274">
        <v>841600</v>
      </c>
      <c r="E235" s="9" t="s">
        <v>999</v>
      </c>
    </row>
    <row r="236" spans="1:5" ht="25.5">
      <c r="A236" s="263" t="s">
        <v>2018</v>
      </c>
      <c r="B236" s="260" t="s">
        <v>1915</v>
      </c>
      <c r="C236" s="260" t="s">
        <v>2201</v>
      </c>
      <c r="D236" s="274">
        <v>8442134</v>
      </c>
      <c r="E236" s="9" t="s">
        <v>999</v>
      </c>
    </row>
    <row r="237" spans="1:5" ht="38.25">
      <c r="A237" s="263" t="s">
        <v>2019</v>
      </c>
      <c r="B237" s="260" t="s">
        <v>1919</v>
      </c>
      <c r="C237" s="276" t="s">
        <v>2202</v>
      </c>
      <c r="D237" s="274">
        <v>1602600</v>
      </c>
      <c r="E237" s="9" t="s">
        <v>2028</v>
      </c>
    </row>
    <row r="238" spans="1:5" ht="25.5">
      <c r="A238" s="263" t="s">
        <v>2020</v>
      </c>
      <c r="B238" s="260" t="s">
        <v>1921</v>
      </c>
      <c r="C238" s="260" t="s">
        <v>2203</v>
      </c>
      <c r="D238" s="274">
        <v>8361000</v>
      </c>
      <c r="E238" s="9" t="s">
        <v>1001</v>
      </c>
    </row>
    <row r="239" spans="1:5" ht="25.5">
      <c r="A239" s="263" t="s">
        <v>2021</v>
      </c>
      <c r="B239" s="260" t="s">
        <v>1922</v>
      </c>
      <c r="C239" s="260" t="s">
        <v>2203</v>
      </c>
      <c r="D239" s="274">
        <v>8476800</v>
      </c>
      <c r="E239" s="9" t="s">
        <v>999</v>
      </c>
    </row>
    <row r="240" spans="1:5" ht="25.5">
      <c r="A240" s="263" t="s">
        <v>387</v>
      </c>
      <c r="B240" s="260" t="s">
        <v>1924</v>
      </c>
      <c r="C240" s="260" t="s">
        <v>2204</v>
      </c>
      <c r="D240" s="274">
        <v>3524995</v>
      </c>
      <c r="E240" s="9" t="s">
        <v>998</v>
      </c>
    </row>
    <row r="241" spans="1:5" ht="25.5">
      <c r="A241" s="263" t="s">
        <v>321</v>
      </c>
      <c r="B241" s="260" t="s">
        <v>1926</v>
      </c>
      <c r="C241" s="260" t="s">
        <v>1680</v>
      </c>
      <c r="D241" s="274">
        <v>9917308</v>
      </c>
      <c r="E241" s="9" t="s">
        <v>998</v>
      </c>
    </row>
    <row r="242" spans="1:5" ht="25.5">
      <c r="A242" s="263" t="s">
        <v>2022</v>
      </c>
      <c r="B242" s="260" t="s">
        <v>976</v>
      </c>
      <c r="C242" s="277" t="s">
        <v>981</v>
      </c>
      <c r="D242" s="274">
        <v>4774750</v>
      </c>
      <c r="E242" s="9" t="s">
        <v>2028</v>
      </c>
    </row>
    <row r="243" spans="1:5" ht="51">
      <c r="A243" s="263" t="s">
        <v>374</v>
      </c>
      <c r="B243" s="260" t="s">
        <v>922</v>
      </c>
      <c r="C243" s="260" t="s">
        <v>1675</v>
      </c>
      <c r="D243" s="274">
        <v>5991000</v>
      </c>
      <c r="E243" s="9" t="s">
        <v>998</v>
      </c>
    </row>
    <row r="244" spans="1:5" ht="38.25">
      <c r="A244" s="263" t="s">
        <v>396</v>
      </c>
      <c r="B244" s="260" t="s">
        <v>924</v>
      </c>
      <c r="C244" s="260" t="s">
        <v>1674</v>
      </c>
      <c r="D244" s="274">
        <v>3860000</v>
      </c>
      <c r="E244" s="9" t="s">
        <v>1000</v>
      </c>
    </row>
    <row r="245" spans="1:5" ht="76.5">
      <c r="A245" s="263" t="s">
        <v>2023</v>
      </c>
      <c r="B245" s="260" t="s">
        <v>977</v>
      </c>
      <c r="C245" s="260" t="s">
        <v>2205</v>
      </c>
      <c r="D245" s="274">
        <v>8622700</v>
      </c>
      <c r="E245" s="9" t="s">
        <v>2028</v>
      </c>
    </row>
    <row r="246" spans="1:5" ht="51">
      <c r="A246" s="263" t="s">
        <v>1535</v>
      </c>
      <c r="B246" s="260" t="s">
        <v>930</v>
      </c>
      <c r="C246" s="260" t="s">
        <v>156</v>
      </c>
      <c r="D246" s="274">
        <v>1400536</v>
      </c>
      <c r="E246" s="9" t="s">
        <v>998</v>
      </c>
    </row>
    <row r="247" spans="1:5" ht="63.75">
      <c r="A247" s="263" t="s">
        <v>391</v>
      </c>
      <c r="B247" s="260" t="s">
        <v>932</v>
      </c>
      <c r="C247" s="260" t="s">
        <v>2206</v>
      </c>
      <c r="D247" s="274">
        <v>9768560</v>
      </c>
      <c r="E247" s="9" t="s">
        <v>998</v>
      </c>
    </row>
    <row r="248" spans="1:5" ht="25.5">
      <c r="A248" s="263" t="s">
        <v>1541</v>
      </c>
      <c r="B248" s="260" t="s">
        <v>934</v>
      </c>
      <c r="C248" s="260" t="s">
        <v>1667</v>
      </c>
      <c r="D248" s="274">
        <v>6217300</v>
      </c>
      <c r="E248" s="9" t="s">
        <v>1000</v>
      </c>
    </row>
    <row r="249" spans="1:5" ht="25.5">
      <c r="A249" s="263" t="s">
        <v>381</v>
      </c>
      <c r="B249" s="260" t="s">
        <v>937</v>
      </c>
      <c r="C249" s="260" t="s">
        <v>1671</v>
      </c>
      <c r="D249" s="274">
        <v>9269025</v>
      </c>
      <c r="E249" s="9" t="s">
        <v>998</v>
      </c>
    </row>
    <row r="250" spans="1:5" ht="25.5">
      <c r="A250" s="263" t="s">
        <v>336</v>
      </c>
      <c r="B250" s="260" t="s">
        <v>938</v>
      </c>
      <c r="C250" s="260" t="s">
        <v>2207</v>
      </c>
      <c r="D250" s="274">
        <v>6068000</v>
      </c>
      <c r="E250" s="9" t="s">
        <v>1000</v>
      </c>
    </row>
    <row r="251" spans="1:5" ht="25.5">
      <c r="A251" s="263" t="s">
        <v>2024</v>
      </c>
      <c r="B251" s="260" t="s">
        <v>634</v>
      </c>
      <c r="C251" s="260" t="s">
        <v>1808</v>
      </c>
      <c r="D251" s="274">
        <v>2899000</v>
      </c>
      <c r="E251" s="9" t="s">
        <v>1001</v>
      </c>
    </row>
    <row r="252" spans="1:5" ht="25.5">
      <c r="A252" s="263" t="s">
        <v>2025</v>
      </c>
      <c r="B252" s="260" t="s">
        <v>1862</v>
      </c>
      <c r="C252" s="260" t="s">
        <v>809</v>
      </c>
      <c r="D252" s="274">
        <v>1096918</v>
      </c>
      <c r="E252" s="9" t="s">
        <v>1001</v>
      </c>
    </row>
    <row r="253" spans="1:5" ht="25.5">
      <c r="A253" s="263" t="s">
        <v>325</v>
      </c>
      <c r="B253" s="260" t="s">
        <v>1493</v>
      </c>
      <c r="C253" s="260" t="s">
        <v>2208</v>
      </c>
      <c r="D253" s="274">
        <v>4888544</v>
      </c>
      <c r="E253" s="9" t="s">
        <v>998</v>
      </c>
    </row>
    <row r="254" spans="1:5" ht="25.5">
      <c r="A254" s="263" t="s">
        <v>2026</v>
      </c>
      <c r="B254" s="260" t="s">
        <v>478</v>
      </c>
      <c r="C254" s="260" t="s">
        <v>2209</v>
      </c>
      <c r="D254" s="274">
        <v>4225900</v>
      </c>
      <c r="E254" s="9" t="s">
        <v>999</v>
      </c>
    </row>
    <row r="255" spans="1:5" ht="38.25">
      <c r="A255" s="263" t="s">
        <v>354</v>
      </c>
      <c r="B255" s="260" t="s">
        <v>1349</v>
      </c>
      <c r="C255" s="260" t="s">
        <v>2210</v>
      </c>
      <c r="D255" s="274">
        <v>8304800</v>
      </c>
      <c r="E255" s="9" t="s">
        <v>998</v>
      </c>
    </row>
    <row r="256" spans="1:5" ht="38.25">
      <c r="A256" s="263" t="s">
        <v>2027</v>
      </c>
      <c r="B256" s="260" t="s">
        <v>1359</v>
      </c>
      <c r="C256" s="260" t="s">
        <v>2211</v>
      </c>
      <c r="D256" s="274">
        <v>2285628</v>
      </c>
      <c r="E256" s="9" t="s">
        <v>1001</v>
      </c>
    </row>
    <row r="257" ht="12.75">
      <c r="E257" s="267"/>
    </row>
    <row r="258" ht="12.75">
      <c r="E258" s="267"/>
    </row>
    <row r="259" spans="1:5" ht="12.75">
      <c r="A259" s="271" t="s">
        <v>596</v>
      </c>
      <c r="E259" s="267"/>
    </row>
    <row r="260" spans="1:5" ht="12.75">
      <c r="A260" s="284" t="s">
        <v>1002</v>
      </c>
      <c r="B260" s="285"/>
      <c r="E260" s="267"/>
    </row>
    <row r="261" spans="1:5" ht="12.75">
      <c r="A261" s="284" t="s">
        <v>1003</v>
      </c>
      <c r="B261" s="285"/>
      <c r="E261" s="267"/>
    </row>
    <row r="262" spans="1:5" ht="12.75">
      <c r="A262" s="284" t="s">
        <v>1004</v>
      </c>
      <c r="B262" s="285"/>
      <c r="E262" s="267"/>
    </row>
    <row r="263" spans="1:5" ht="12.75">
      <c r="A263" s="284" t="s">
        <v>1005</v>
      </c>
      <c r="B263" s="285"/>
      <c r="E263" s="267"/>
    </row>
    <row r="264" spans="1:5" ht="12.75">
      <c r="A264" s="284" t="s">
        <v>2082</v>
      </c>
      <c r="B264" s="285"/>
      <c r="E264" s="267"/>
    </row>
    <row r="265" ht="12.75">
      <c r="E265" s="267"/>
    </row>
    <row r="266" ht="12.75">
      <c r="E266" s="267"/>
    </row>
    <row r="267" ht="12.75">
      <c r="E267" s="267"/>
    </row>
    <row r="268" ht="12.75">
      <c r="E268" s="267"/>
    </row>
    <row r="269" ht="12.75">
      <c r="E269" s="267"/>
    </row>
    <row r="270" ht="12.75">
      <c r="E270" s="268"/>
    </row>
    <row r="271" ht="12.75">
      <c r="E271" s="267"/>
    </row>
    <row r="272" ht="12.75">
      <c r="E272" s="267"/>
    </row>
    <row r="273" ht="12.75">
      <c r="E273" s="267"/>
    </row>
    <row r="274" ht="12.75">
      <c r="E274" s="267"/>
    </row>
    <row r="275" ht="12.75">
      <c r="E275" s="267"/>
    </row>
    <row r="276" ht="12.75">
      <c r="E276" s="267"/>
    </row>
    <row r="277" ht="12.75">
      <c r="E277" s="267"/>
    </row>
    <row r="278" ht="12.75">
      <c r="E278" s="267"/>
    </row>
    <row r="279" ht="12.75">
      <c r="E279" s="267"/>
    </row>
    <row r="280" ht="12.75">
      <c r="E280" s="267"/>
    </row>
    <row r="281" ht="12.75">
      <c r="E281" s="267"/>
    </row>
    <row r="282" ht="12.75">
      <c r="E282" s="267"/>
    </row>
    <row r="283" ht="12.75">
      <c r="E283" s="267"/>
    </row>
    <row r="284" ht="12.75">
      <c r="E284" s="267"/>
    </row>
    <row r="285" ht="12.75">
      <c r="E285" s="267"/>
    </row>
    <row r="286" ht="12.75">
      <c r="E286" s="267"/>
    </row>
    <row r="287" ht="12.75">
      <c r="E287" s="267"/>
    </row>
    <row r="288" ht="12.75">
      <c r="E288" s="267"/>
    </row>
    <row r="289" ht="12.75">
      <c r="E289" s="267"/>
    </row>
    <row r="290" ht="12.75">
      <c r="E290" s="267"/>
    </row>
    <row r="291" ht="12.75">
      <c r="E291" s="267"/>
    </row>
    <row r="292" ht="12.75">
      <c r="E292" s="267"/>
    </row>
    <row r="293" ht="12.75">
      <c r="E293" s="267"/>
    </row>
    <row r="294" ht="12.75">
      <c r="E294" s="267"/>
    </row>
    <row r="295" ht="12.75">
      <c r="E295" s="267"/>
    </row>
    <row r="296" ht="12.75">
      <c r="E296" s="267"/>
    </row>
    <row r="297" ht="12.75">
      <c r="E297" s="267"/>
    </row>
    <row r="298" ht="12.75">
      <c r="E298" s="267"/>
    </row>
    <row r="299" ht="12.75">
      <c r="E299" s="267"/>
    </row>
    <row r="300" ht="12.75">
      <c r="E300" s="267"/>
    </row>
    <row r="301" ht="12.75">
      <c r="E301" s="267"/>
    </row>
    <row r="302" ht="12.75">
      <c r="E302" s="267"/>
    </row>
    <row r="303" ht="12.75">
      <c r="E303" s="267"/>
    </row>
    <row r="304" ht="12.75">
      <c r="E304" s="267"/>
    </row>
    <row r="305" ht="12.75">
      <c r="E305" s="267"/>
    </row>
    <row r="306" ht="12.75">
      <c r="E306" s="267"/>
    </row>
    <row r="307" ht="12.75">
      <c r="E307" s="267"/>
    </row>
    <row r="308" ht="12.75">
      <c r="E308" s="267"/>
    </row>
    <row r="309" ht="12.75">
      <c r="E309" s="267"/>
    </row>
    <row r="310" ht="12.75">
      <c r="E310" s="267"/>
    </row>
    <row r="311" ht="12.75">
      <c r="E311" s="267"/>
    </row>
    <row r="312" ht="12.75">
      <c r="E312" s="267"/>
    </row>
    <row r="313" ht="12.75">
      <c r="E313" s="267"/>
    </row>
    <row r="314" ht="12.75">
      <c r="E314" s="267"/>
    </row>
    <row r="315" ht="12.75">
      <c r="E315" s="267"/>
    </row>
    <row r="316" ht="12.75">
      <c r="E316" s="267"/>
    </row>
    <row r="317" ht="12.75">
      <c r="E317" s="267"/>
    </row>
    <row r="318" ht="12.75">
      <c r="E318" s="267"/>
    </row>
    <row r="319" ht="12.75">
      <c r="E319" s="267"/>
    </row>
    <row r="320" ht="12.75">
      <c r="E320" s="267"/>
    </row>
    <row r="321" ht="12.75">
      <c r="E321" s="267"/>
    </row>
    <row r="322" ht="12.75">
      <c r="E322" s="267"/>
    </row>
    <row r="323" ht="12.75">
      <c r="E323" s="267"/>
    </row>
    <row r="324" ht="12.75">
      <c r="E324" s="267"/>
    </row>
    <row r="325" ht="12.75">
      <c r="E325" s="267"/>
    </row>
    <row r="326" ht="12.75">
      <c r="E326" s="267"/>
    </row>
    <row r="327" ht="12.75">
      <c r="E327" s="267"/>
    </row>
    <row r="328" ht="12.75">
      <c r="E328" s="267"/>
    </row>
    <row r="329" ht="12.75">
      <c r="E329" s="267"/>
    </row>
    <row r="330" ht="12.75">
      <c r="E330" s="267"/>
    </row>
    <row r="331" ht="12.75">
      <c r="E331" s="267"/>
    </row>
    <row r="332" ht="12.75">
      <c r="E332" s="267"/>
    </row>
    <row r="333" ht="12.75">
      <c r="E333" s="267"/>
    </row>
    <row r="334" ht="12.75">
      <c r="E334" s="267"/>
    </row>
    <row r="335" ht="12.75">
      <c r="E335" s="267"/>
    </row>
    <row r="336" ht="12.75">
      <c r="E336" s="267"/>
    </row>
    <row r="337" ht="12.75">
      <c r="E337" s="267"/>
    </row>
    <row r="338" ht="12.75">
      <c r="E338" s="267"/>
    </row>
    <row r="339" ht="12.75">
      <c r="E339" s="267"/>
    </row>
    <row r="340" ht="12.75">
      <c r="E340" s="267"/>
    </row>
    <row r="341" ht="12.75">
      <c r="E341" s="267"/>
    </row>
    <row r="342" ht="12.75">
      <c r="E342" s="267"/>
    </row>
    <row r="343" ht="12.75">
      <c r="E343" s="267"/>
    </row>
    <row r="344" ht="12.75">
      <c r="E344" s="267"/>
    </row>
    <row r="345" ht="12.75">
      <c r="E345" s="267"/>
    </row>
    <row r="346" ht="12.75">
      <c r="E346" s="267"/>
    </row>
    <row r="347" ht="12.75">
      <c r="E347" s="267"/>
    </row>
    <row r="348" ht="12.75">
      <c r="E348" s="267"/>
    </row>
    <row r="349" ht="12.75">
      <c r="E349" s="267"/>
    </row>
    <row r="350" ht="12.75">
      <c r="E350" s="267"/>
    </row>
    <row r="351" ht="12.75">
      <c r="E351" s="267"/>
    </row>
    <row r="352" ht="12.75">
      <c r="E352" s="267"/>
    </row>
    <row r="353" ht="12.75">
      <c r="E353" s="267"/>
    </row>
    <row r="354" ht="12.75">
      <c r="E354" s="267"/>
    </row>
    <row r="355" ht="12.75">
      <c r="E355" s="267"/>
    </row>
    <row r="356" ht="12.75">
      <c r="E356" s="267"/>
    </row>
    <row r="357" ht="12.75">
      <c r="E357" s="267"/>
    </row>
    <row r="358" ht="12.75">
      <c r="E358" s="267"/>
    </row>
    <row r="359" ht="12.75">
      <c r="E359" s="267"/>
    </row>
    <row r="360" ht="12.75">
      <c r="E360" s="267"/>
    </row>
    <row r="361" ht="12.75">
      <c r="E361" s="267"/>
    </row>
    <row r="362" ht="12.75">
      <c r="E362" s="267"/>
    </row>
    <row r="363" ht="12.75">
      <c r="E363" s="267"/>
    </row>
    <row r="364" ht="12.75">
      <c r="E364" s="267"/>
    </row>
    <row r="365" ht="12.75">
      <c r="E365" s="267"/>
    </row>
    <row r="366" ht="12.75">
      <c r="E366" s="267"/>
    </row>
    <row r="367" ht="12.75">
      <c r="E367" s="267"/>
    </row>
    <row r="368" ht="12.75">
      <c r="E368" s="267"/>
    </row>
    <row r="369" ht="12.75">
      <c r="E369" s="267"/>
    </row>
    <row r="370" ht="12.75">
      <c r="E370" s="267"/>
    </row>
    <row r="371" ht="12.75">
      <c r="E371" s="267"/>
    </row>
    <row r="372" ht="12.75">
      <c r="E372" s="267"/>
    </row>
    <row r="373" ht="12.75">
      <c r="E373" s="267"/>
    </row>
    <row r="374" ht="12.75">
      <c r="E374" s="267"/>
    </row>
    <row r="375" ht="12.75">
      <c r="E375" s="267"/>
    </row>
    <row r="376" ht="12.75">
      <c r="E376" s="267"/>
    </row>
    <row r="377" ht="12.75">
      <c r="E377" s="267"/>
    </row>
    <row r="378" ht="12.75">
      <c r="E378" s="267"/>
    </row>
    <row r="379" ht="12.75">
      <c r="E379" s="267"/>
    </row>
    <row r="380" ht="12.75">
      <c r="E380" s="267"/>
    </row>
    <row r="381" ht="12.75">
      <c r="E381" s="267"/>
    </row>
    <row r="382" ht="12.75">
      <c r="E382" s="267"/>
    </row>
    <row r="383" ht="12.75">
      <c r="E383" s="267"/>
    </row>
    <row r="384" ht="12.75">
      <c r="E384" s="267"/>
    </row>
    <row r="385" ht="12.75">
      <c r="E385" s="267"/>
    </row>
    <row r="386" ht="12.75">
      <c r="E386" s="267"/>
    </row>
    <row r="387" ht="12.75">
      <c r="E387" s="267"/>
    </row>
    <row r="388" ht="12.75">
      <c r="E388" s="267"/>
    </row>
    <row r="389" ht="12.75">
      <c r="E389" s="267"/>
    </row>
    <row r="390" ht="12.75">
      <c r="E390" s="267"/>
    </row>
    <row r="391" ht="12.75">
      <c r="E391" s="267"/>
    </row>
    <row r="392" ht="12.75">
      <c r="E392" s="267"/>
    </row>
    <row r="393" ht="12.75">
      <c r="E393" s="267"/>
    </row>
    <row r="394" ht="12.75">
      <c r="E394" s="267"/>
    </row>
    <row r="395" ht="12.75">
      <c r="E395" s="267"/>
    </row>
    <row r="396" ht="12.75">
      <c r="E396" s="267"/>
    </row>
    <row r="397" ht="12.75">
      <c r="E397" s="267"/>
    </row>
    <row r="398" ht="12.75">
      <c r="E398" s="267"/>
    </row>
    <row r="399" ht="12.75">
      <c r="E399" s="267"/>
    </row>
    <row r="400" ht="12.75">
      <c r="E400" s="267"/>
    </row>
    <row r="401" ht="12.75">
      <c r="E401" s="267"/>
    </row>
    <row r="402" ht="12.75">
      <c r="E402" s="267"/>
    </row>
    <row r="403" ht="12.75">
      <c r="E403" s="267"/>
    </row>
    <row r="404" ht="12.75">
      <c r="E404" s="267"/>
    </row>
    <row r="405" ht="12.75">
      <c r="E405" s="267"/>
    </row>
    <row r="406" ht="12.75">
      <c r="E406" s="267"/>
    </row>
    <row r="407" ht="12.75">
      <c r="E407" s="267"/>
    </row>
    <row r="408" ht="12.75">
      <c r="E408" s="267"/>
    </row>
    <row r="409" ht="12.75">
      <c r="E409" s="267"/>
    </row>
    <row r="410" ht="12.75">
      <c r="E410" s="267"/>
    </row>
    <row r="411" ht="12.75">
      <c r="E411" s="267"/>
    </row>
    <row r="412" ht="12.75">
      <c r="E412" s="267"/>
    </row>
    <row r="413" ht="12.75">
      <c r="E413" s="267"/>
    </row>
    <row r="414" ht="12.75">
      <c r="E414" s="267"/>
    </row>
    <row r="415" ht="12.75">
      <c r="E415" s="267"/>
    </row>
    <row r="416" ht="12.75">
      <c r="E416" s="267"/>
    </row>
    <row r="417" ht="12.75">
      <c r="E417" s="267"/>
    </row>
    <row r="418" ht="12.75">
      <c r="E418" s="267"/>
    </row>
    <row r="419" ht="12.75">
      <c r="E419" s="267"/>
    </row>
    <row r="420" ht="12.75">
      <c r="E420" s="267"/>
    </row>
    <row r="421" ht="12.75">
      <c r="E421" s="267"/>
    </row>
    <row r="422" ht="12.75">
      <c r="E422" s="267"/>
    </row>
    <row r="423" ht="12.75">
      <c r="E423" s="267"/>
    </row>
    <row r="424" ht="12.75">
      <c r="E424" s="267"/>
    </row>
    <row r="425" ht="12.75">
      <c r="E425" s="267"/>
    </row>
    <row r="426" ht="12.75">
      <c r="E426" s="267"/>
    </row>
    <row r="427" ht="12.75">
      <c r="E427" s="267"/>
    </row>
    <row r="428" ht="12.75">
      <c r="E428" s="267"/>
    </row>
    <row r="429" ht="12.75">
      <c r="E429" s="267"/>
    </row>
    <row r="430" ht="12.75">
      <c r="E430" s="267"/>
    </row>
    <row r="431" ht="12.75">
      <c r="E431" s="267"/>
    </row>
    <row r="432" ht="12.75">
      <c r="E432" s="267"/>
    </row>
    <row r="433" ht="12.75">
      <c r="E433" s="267"/>
    </row>
    <row r="434" ht="12.75">
      <c r="E434" s="267"/>
    </row>
    <row r="435" ht="12.75">
      <c r="E435" s="267"/>
    </row>
    <row r="436" ht="12.75">
      <c r="E436" s="267"/>
    </row>
    <row r="437" ht="12.75">
      <c r="E437" s="267"/>
    </row>
    <row r="438" ht="12.75">
      <c r="E438" s="267"/>
    </row>
    <row r="439" ht="12.75">
      <c r="E439" s="267"/>
    </row>
    <row r="440" ht="12.75">
      <c r="E440" s="267"/>
    </row>
    <row r="441" ht="12.75">
      <c r="E441" s="267"/>
    </row>
    <row r="442" ht="12.75">
      <c r="E442" s="267"/>
    </row>
    <row r="443" ht="12.75">
      <c r="E443" s="267"/>
    </row>
    <row r="444" ht="12.75">
      <c r="E444" s="267"/>
    </row>
    <row r="445" ht="12.75">
      <c r="E445" s="267"/>
    </row>
    <row r="446" ht="12.75">
      <c r="E446" s="267"/>
    </row>
    <row r="447" ht="12.75">
      <c r="E447" s="267"/>
    </row>
    <row r="448" ht="12.75">
      <c r="E448" s="267"/>
    </row>
    <row r="449" ht="12.75">
      <c r="E449" s="267"/>
    </row>
    <row r="450" ht="12.75">
      <c r="E450" s="267"/>
    </row>
    <row r="451" ht="12.75">
      <c r="E451" s="267"/>
    </row>
    <row r="452" ht="12.75">
      <c r="E452" s="267"/>
    </row>
    <row r="453" ht="12.75">
      <c r="E453" s="267"/>
    </row>
    <row r="454" ht="12.75">
      <c r="E454" s="267"/>
    </row>
    <row r="455" ht="12.75">
      <c r="E455" s="267"/>
    </row>
    <row r="456" ht="12.75">
      <c r="E456" s="267"/>
    </row>
    <row r="457" ht="12.75">
      <c r="E457" s="267"/>
    </row>
    <row r="458" ht="12.75">
      <c r="E458" s="267"/>
    </row>
    <row r="459" ht="12.75">
      <c r="E459" s="267"/>
    </row>
    <row r="460" ht="12.75">
      <c r="E460" s="267"/>
    </row>
    <row r="461" ht="12.75">
      <c r="E461" s="267"/>
    </row>
    <row r="462" ht="12.75">
      <c r="E462" s="267"/>
    </row>
    <row r="463" ht="12.75">
      <c r="E463" s="268"/>
    </row>
    <row r="464" ht="12.75">
      <c r="E464" s="267"/>
    </row>
    <row r="465" ht="12.75">
      <c r="E465" s="267"/>
    </row>
    <row r="466" ht="12.75">
      <c r="E466" s="267"/>
    </row>
    <row r="467" ht="12.75">
      <c r="E467" s="267"/>
    </row>
    <row r="468" ht="12.75">
      <c r="E468" s="267"/>
    </row>
    <row r="469" ht="12.75">
      <c r="E469" s="267"/>
    </row>
    <row r="470" ht="12.75">
      <c r="E470" s="267"/>
    </row>
    <row r="471" ht="12.75">
      <c r="E471" s="267"/>
    </row>
    <row r="472" ht="12.75">
      <c r="E472" s="267"/>
    </row>
    <row r="473" ht="12.75">
      <c r="E473" s="267"/>
    </row>
    <row r="474" ht="12.75">
      <c r="E474" s="267"/>
    </row>
    <row r="475" ht="12.75">
      <c r="E475" s="267"/>
    </row>
    <row r="476" ht="12.75">
      <c r="E476" s="267"/>
    </row>
    <row r="477" ht="12.75">
      <c r="E477" s="267"/>
    </row>
    <row r="478" ht="12.75">
      <c r="E478" s="267"/>
    </row>
    <row r="479" ht="12.75">
      <c r="E479" s="267"/>
    </row>
    <row r="480" ht="12.75">
      <c r="E480" s="267"/>
    </row>
    <row r="481" ht="12.75">
      <c r="E481" s="267"/>
    </row>
    <row r="482" ht="12.75">
      <c r="E482" s="267"/>
    </row>
    <row r="483" ht="12.75">
      <c r="E483" s="267"/>
    </row>
    <row r="484" ht="12.75">
      <c r="E484" s="267"/>
    </row>
    <row r="485" ht="12.75">
      <c r="E485" s="267"/>
    </row>
    <row r="486" ht="12.75">
      <c r="E486" s="267"/>
    </row>
    <row r="487" ht="12.75">
      <c r="E487" s="267"/>
    </row>
    <row r="488" ht="12.75">
      <c r="E488" s="267"/>
    </row>
    <row r="489" ht="12.75">
      <c r="E489" s="267"/>
    </row>
    <row r="490" ht="12.75">
      <c r="E490" s="267"/>
    </row>
    <row r="491" ht="12.75">
      <c r="E491" s="267"/>
    </row>
    <row r="492" ht="12.75">
      <c r="E492" s="267"/>
    </row>
    <row r="493" ht="12.75">
      <c r="E493" s="267"/>
    </row>
    <row r="494" ht="12.75">
      <c r="E494" s="267"/>
    </row>
    <row r="495" ht="12.75">
      <c r="E495" s="267"/>
    </row>
    <row r="496" ht="12.75">
      <c r="E496" s="267"/>
    </row>
    <row r="497" ht="12.75">
      <c r="E497" s="267"/>
    </row>
    <row r="498" ht="12.75">
      <c r="E498" s="267"/>
    </row>
    <row r="499" ht="12.75">
      <c r="E499" s="267"/>
    </row>
    <row r="500" ht="12.75">
      <c r="E500" s="267"/>
    </row>
    <row r="501" ht="12.75">
      <c r="E501" s="267"/>
    </row>
    <row r="502" ht="12.75">
      <c r="E502" s="267"/>
    </row>
    <row r="503" ht="12.75">
      <c r="E503" s="267"/>
    </row>
    <row r="504" ht="12.75">
      <c r="E504" s="267"/>
    </row>
    <row r="505" ht="12.75">
      <c r="E505" s="272"/>
    </row>
  </sheetData>
  <mergeCells count="6">
    <mergeCell ref="A264:B264"/>
    <mergeCell ref="A9:E9"/>
    <mergeCell ref="A260:B260"/>
    <mergeCell ref="A261:B261"/>
    <mergeCell ref="A262:B262"/>
    <mergeCell ref="A263:B263"/>
  </mergeCells>
  <printOptions/>
  <pageMargins left="0.75" right="0.75" top="1" bottom="1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hradeckam</dc:creator>
  <cp:keywords/>
  <dc:description/>
  <cp:lastModifiedBy>drahotovam</cp:lastModifiedBy>
  <cp:lastPrinted>2005-08-03T11:52:31Z</cp:lastPrinted>
  <dcterms:created xsi:type="dcterms:W3CDTF">2005-07-11T08:19:47Z</dcterms:created>
  <dcterms:modified xsi:type="dcterms:W3CDTF">2005-08-17T08:49:07Z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-1439763927</vt:i4>
  </property>
  <property fmtid="{D5CDD505-2E9C-101B-9397-08002B2CF9AE}" pid="4" name="_EmailSubje">
    <vt:lpwstr>Výsledky 1.výzvy Opatření 3.1   </vt:lpwstr>
  </property>
  <property fmtid="{D5CDD505-2E9C-101B-9397-08002B2CF9AE}" pid="5" name="_AuthorEma">
    <vt:lpwstr>Miroslava.Drahotova@msmt.cz</vt:lpwstr>
  </property>
  <property fmtid="{D5CDD505-2E9C-101B-9397-08002B2CF9AE}" pid="6" name="_AuthorEmailDisplayNa">
    <vt:lpwstr>Drahotová Miroslava</vt:lpwstr>
  </property>
</Properties>
</file>