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1110" yWindow="885" windowWidth="10620" windowHeight="5955" firstSheet="1" activeTab="1"/>
  </bookViews>
  <sheets>
    <sheet name="333310 bez rest.upr.4.1." sheetId="1" r:id="rId1"/>
    <sheet name="333310 bez rest.upr.do PV" sheetId="2" r:id="rId2"/>
  </sheets>
  <definedNames>
    <definedName name="_xlnm.Print_Titles" localSheetId="0">'333310 bez rest.upr.4.1.'!$1:$2</definedName>
    <definedName name="_xlnm.Print_Titles" localSheetId="1">'333310 bez rest.upr.do PV'!$6:$7</definedName>
    <definedName name="_xlnm.Print_Area" localSheetId="0">'333310 bez rest.upr.4.1.'!$A:$IV</definedName>
  </definedNames>
  <calcPr fullCalcOnLoad="1"/>
</workbook>
</file>

<file path=xl/sharedStrings.xml><?xml version="1.0" encoding="utf-8"?>
<sst xmlns="http://schemas.openxmlformats.org/spreadsheetml/2006/main" count="459" uniqueCount="215">
  <si>
    <t xml:space="preserve"> ISPROFIN</t>
  </si>
  <si>
    <t>Název</t>
  </si>
  <si>
    <t>INV celkem</t>
  </si>
  <si>
    <t>INV do r.2000 celkem</t>
  </si>
  <si>
    <t>Inv. dotace ze SR</t>
  </si>
  <si>
    <t>INV Ostatní zdroje</t>
  </si>
  <si>
    <t>NEI celkem</t>
  </si>
  <si>
    <t>NEI do r.2000 celkem</t>
  </si>
  <si>
    <t>NEI dotace ze SR</t>
  </si>
  <si>
    <t>NEI Ostatní zdroje</t>
  </si>
  <si>
    <t>AMU - rekonstrukce paláce Lažanských ID</t>
  </si>
  <si>
    <t>AMU - rekonstrukce paláce Lažanských</t>
  </si>
  <si>
    <t>AMU - Havarijní stav objektu DAMU - Řetězová 5</t>
  </si>
  <si>
    <t>AMU - Midi pracovna FAMU</t>
  </si>
  <si>
    <t>AMU celkem</t>
  </si>
  <si>
    <t>AVU - rekonstrukce a dostavba Moderní galerie</t>
  </si>
  <si>
    <t>AVU celkem</t>
  </si>
  <si>
    <t>ČVUT - Reko komplexu budov - halové laboratoře</t>
  </si>
  <si>
    <t>ČVUT - Rekonstrukce výtahů B2, Dejvice</t>
  </si>
  <si>
    <t>ČVUT - Reko poslucháren, soc. zař. a výstavba výtahu Konvikská</t>
  </si>
  <si>
    <t>ČVUT - Reko a modernizace soc. zař. v budovách A,B,C,D, Dejvice</t>
  </si>
  <si>
    <t>ČVUT - Reko lab. dopr. techn., výtahu a reko poslucháren Horská</t>
  </si>
  <si>
    <t>ČVUT - FEL - Reko fasády monobloku</t>
  </si>
  <si>
    <t>ČVUT - Rekonstrukce fasády v Technické menze P 6</t>
  </si>
  <si>
    <t>ČVUT - Reko elektro, sanity VZT,ÚT v menze Strahov</t>
  </si>
  <si>
    <t>ČVUT - Rekonstrukce elektro, bloky 11,12 Strahov</t>
  </si>
  <si>
    <t>ČVUT - Rekonstrukce soc. zařízení na bloku 8 Strahov</t>
  </si>
  <si>
    <t>ČVUT - Rekonstrukce topení v areálu Karlovo náměstí, lokální kotelny</t>
  </si>
  <si>
    <t>ČVUT - Reko ÚT včetně výměny radiátorů , bloky 1, 11, 12 Strahov</t>
  </si>
  <si>
    <t>ČVUT - Rekonstrukce ÚT včetně výměny radiátorů bl. 8 - 10 Strahov</t>
  </si>
  <si>
    <t>ČVUT - Rekonstrukce elektroinstalace v areálu Dejvice</t>
  </si>
  <si>
    <t>ČVUT celkem</t>
  </si>
  <si>
    <t>ČZU - Studijně inf. centrum ČZU Praha</t>
  </si>
  <si>
    <t>ČZU - Studijně inf. centrum ČZU Praha ID</t>
  </si>
  <si>
    <t>ČZU - Rekonstrukce objektu zámku v Kostelci nad Č. lesy</t>
  </si>
  <si>
    <t>ČZU celkem</t>
  </si>
  <si>
    <t>JAMU Stavba třímanuálových varhan</t>
  </si>
  <si>
    <t>JAMU celkem</t>
  </si>
  <si>
    <t>JU - BF-experimentální a výukové prostory</t>
  </si>
  <si>
    <t>JU - BF-experimentální a výukové prostory ID</t>
  </si>
  <si>
    <t>JU-Modernizace soc. zař. kolejí K1, K2 a K3 JU v Č. Budějovicích</t>
  </si>
  <si>
    <t>JU-Nákup ubytovacího zařízení Vltava</t>
  </si>
  <si>
    <t>JU - ZF, rekonstrukce ZOO pavilónů</t>
  </si>
  <si>
    <t>JU celkem</t>
  </si>
  <si>
    <t>MU Morfologické centrum I. stavba, rekonstrukce MEDIPO</t>
  </si>
  <si>
    <t>MU Morfologické centrum I. stavba, rekonstrukce MEDIPO ID</t>
  </si>
  <si>
    <t>MU Architektonická studie souboru staveb univerzitního kampusu Brno - Bohunice</t>
  </si>
  <si>
    <t>MU Knihovna Filozofické fakulty, Brno</t>
  </si>
  <si>
    <t>MU Rekonstrukce Kounicova paláce, Žerotínovo nám. 9, Brno</t>
  </si>
  <si>
    <t>MU-Ústav fyziky Země, usnesení vlády č.883/1998-strojní vybavení</t>
  </si>
  <si>
    <t>MU celkem</t>
  </si>
  <si>
    <t>MZLU Objekt specializovaných výukových prostor</t>
  </si>
  <si>
    <t>MZLU Objekt specializovaných výukových prostor ID</t>
  </si>
  <si>
    <t>MZLU Rekonstrukce kravína Žabčice</t>
  </si>
  <si>
    <t>MZLU Menza kolejí J.A. Komenského, zateplení</t>
  </si>
  <si>
    <t>MZLU Modernizace objektu  kolejí P. Bezruče zateplením</t>
  </si>
  <si>
    <t>MZLU Rekonstrukce el. instalace objektu kolejí P. Bezruče, Lednice</t>
  </si>
  <si>
    <t>MZLU Rekonstrukce rozvodů vody a soc. zařízení Tauferových kolejí</t>
  </si>
  <si>
    <t>MZLU Zateplení objektů hlavních budov</t>
  </si>
  <si>
    <t>MZLU celkem</t>
  </si>
  <si>
    <t>OU- Reko a modernizace objektu Chitussiho 10, Sl. Ostrava</t>
  </si>
  <si>
    <t>OU Rekonstrukce školní budovy D5, Reální - dvorní fasáda</t>
  </si>
  <si>
    <t>OU-Změna užívání kotelny na sklad OU</t>
  </si>
  <si>
    <t>OU-Rekonstrukce objektu "B" koleje Jana Opletala Hladnov</t>
  </si>
  <si>
    <t>OU-Rekonstrukce vzduchotechniky a klimatizace menza Reální</t>
  </si>
  <si>
    <t>OU celkem</t>
  </si>
  <si>
    <t>SU - Reko objektu Komárovská 25</t>
  </si>
  <si>
    <t>SU Rekonstrukce a oprava objektu Na Rybníčku 1, Opava</t>
  </si>
  <si>
    <t>SU-Propojení objektů SU, 1. etapa</t>
  </si>
  <si>
    <t>SU Rekonstrukce plynové kotelny, Na vyhlídce 10, Karviná</t>
  </si>
  <si>
    <t>SU celkem</t>
  </si>
  <si>
    <t>TUL - rekonstr. obj. F1 a menz Harcov a Husova tř.</t>
  </si>
  <si>
    <t>TUL - rekonstr. obj. F1 a menz Harcov a Husova tř. ID</t>
  </si>
  <si>
    <t>TUL-Rekonstrukce topného systému budov a rozvodů v areálu Hálkova a kolejí Harcovl</t>
  </si>
  <si>
    <t>TUL celkem</t>
  </si>
  <si>
    <t>UJEP-Využití půdního prostoru, Moskevská 54, Ústí n.L.</t>
  </si>
  <si>
    <t>UJEP - rekonstrukce objektu České Mládeže 8</t>
  </si>
  <si>
    <t>UJEP - vysokorychlostní MAN síť UJEP</t>
  </si>
  <si>
    <t>UJEP - Odkup objektu Králova výšina č. p. 3132 a jeho rekonstrukce</t>
  </si>
  <si>
    <t>UJEP celkem</t>
  </si>
  <si>
    <t>UK - Rekonstrukce objektu MFF UK, Malostranské nám. 25, Praha 1</t>
  </si>
  <si>
    <t>UK - Rekonstrukce objektu MFF UK, Malostranské nám. 25, Praha 1 ID</t>
  </si>
  <si>
    <t>UK-UJOP, rekonstrukce krovů zámku v Poděbradech</t>
  </si>
  <si>
    <t>UK-Reko prostor pro výuku a kongresové centrum UK</t>
  </si>
  <si>
    <t>UK - Rekonstrukce objektu Hollar, Smetanovo nábř. 6, Praha 1</t>
  </si>
  <si>
    <t>UK - 1. LF, Rekonstrukce výukového komplementu Stomatologické kliniky, Kateřinská 32, Praha 2</t>
  </si>
  <si>
    <t>UK - Obnova technické základny českých egyptologických výzkumů v Egyptě</t>
  </si>
  <si>
    <t>UK - Celková rekonstrukce objektu Hlavova 8, Praha 2</t>
  </si>
  <si>
    <t>UK - Celková rekonstrukce objektu Hlavova 8, Praha 2 ID</t>
  </si>
  <si>
    <t>UK - Reko exp. skleníku Viničná 5, Praha 2</t>
  </si>
  <si>
    <t>UK - Reko bývalé kotelny v bud. FF, Palacha 2, Praha 1</t>
  </si>
  <si>
    <t>UK - Reko knihovny a studovny FF, Praha 1</t>
  </si>
  <si>
    <t>UK - Reko teras 1.p. SC Hostivař</t>
  </si>
  <si>
    <t>UK - Polyfunkční herní plocha, CH. Martího31, Praha 6</t>
  </si>
  <si>
    <t>UK - Reko a dostavba sportovního areálu UK, Albertov, Praha 2</t>
  </si>
  <si>
    <t>UK - KaM, zateplení pláště koleje 17. listopadu</t>
  </si>
  <si>
    <t>UK - Propojení UK kolejí včetně rozvodů v budovách</t>
  </si>
  <si>
    <t>UK - Reko ubytovny na kolej Hostivař</t>
  </si>
  <si>
    <t>UK-1.LF,Reko rozv. TZB a dok. ÚT, U nemocnice 3, Salmovská 5</t>
  </si>
  <si>
    <t>UK, Rekonstrukce kotelny na plyn, U nemocnice 5, Praha 2</t>
  </si>
  <si>
    <t>UK - Rekonstrukce kotelny a rozvodů ÚT, Kateřinská 32, Praha 2</t>
  </si>
  <si>
    <t>UK - Zateplení pěti budov TPÚ, 2. LF, Plzeňská 130</t>
  </si>
  <si>
    <t>UK celkem</t>
  </si>
  <si>
    <t>UPOL Učebny PdF, Žižkovo nám. 5, Olomouc</t>
  </si>
  <si>
    <t>UPOL Neředín ubytovny studentů, II. stavba ID</t>
  </si>
  <si>
    <t>UPOL Neředín ubytovny studentů, II. stavba</t>
  </si>
  <si>
    <t>UPOL Neředín rekonstrukce IS FTK na výdejnu jídel</t>
  </si>
  <si>
    <t>UPOL celkem</t>
  </si>
  <si>
    <t>VFU Rekonstrukce, modernizace a dostavba CHOK, Brno</t>
  </si>
  <si>
    <t>VFU Rekonstrukce, modernizace a dostavba CHOK, Brno ID</t>
  </si>
  <si>
    <t>VFU Rekonstrukce suterénu budovy č. 33 - I. etapa</t>
  </si>
  <si>
    <t>VFU Rekonstrukce Kounicových kolejí</t>
  </si>
  <si>
    <t>VFU Rekonstrukce Kounicových kolejí ID</t>
  </si>
  <si>
    <t>VFU Výstavba centrální trafostanice v areálu VFU Brno</t>
  </si>
  <si>
    <t>VFU celkem</t>
  </si>
  <si>
    <t>VŠB - Spojovací most mezi menzou a HGF VŚB - TU</t>
  </si>
  <si>
    <t>VŠB rekonstrukce plochých střech v areálu vysoké školy v Porubě</t>
  </si>
  <si>
    <t>VŠB Rekonstrukce objektu L. Podéště pro FAST</t>
  </si>
  <si>
    <t>VŠB-Rekonstrukce fasády a střechy budovy knihovny VŠB</t>
  </si>
  <si>
    <t>VŠB-Požární únikové cesty v objektu "A" rektorát</t>
  </si>
  <si>
    <t>VŠB - I. etapa dostavby tělovýchovy-víceúčel. sport hala</t>
  </si>
  <si>
    <t>VŠB - REKO ležatých rozvodů ÚT a TUV v obj. A-K</t>
  </si>
  <si>
    <t>VŠB Rekonstrukce rozvoden VN a NN v areálu Poruba</t>
  </si>
  <si>
    <t>VŠB Rekonstrukce elektrických rozvodů v objektu A</t>
  </si>
  <si>
    <t>VŠB celkem</t>
  </si>
  <si>
    <t>VŠE - Rajská budova VŠE ID</t>
  </si>
  <si>
    <t>VŠE - Rajská budova VŠE</t>
  </si>
  <si>
    <t>VŠE - Kinosál F6 JH</t>
  </si>
  <si>
    <t>VŠE - Rekonstrukce koleje Jarov I C</t>
  </si>
  <si>
    <t>VŠE - Rekonstrukce Rooseveltovy koleje</t>
  </si>
  <si>
    <t>VŠE - Výměník Jarov</t>
  </si>
  <si>
    <t>VŠE celkem</t>
  </si>
  <si>
    <t>VŠCHT - Propojení topného kanálu centrální teplárny s kolejí Volha</t>
  </si>
  <si>
    <t>VŠCHT celkem</t>
  </si>
  <si>
    <t>VŠP-Reko odpadů a soc.zař. v bud. 1 čp. 301, 1. etapa</t>
  </si>
  <si>
    <t>VŠP - Reko odpadů a soc. zař. v bud. 1 čp. 301, 2. etapa</t>
  </si>
  <si>
    <t>VŠP-Statické zabezpečení traktu A v budově č. 5</t>
  </si>
  <si>
    <t>VŠP - UHK celkem</t>
  </si>
  <si>
    <t>VŠUP - Zastřešení dvora ul. 1. pluku 5, Praha 8 - Karlín</t>
  </si>
  <si>
    <t>VŠUP - Reko vstupních prostor, vrátnice a chodeb přízemí a 1. patra budovy</t>
  </si>
  <si>
    <t>VŠUP - Rekonstrukce koleje M. Alše</t>
  </si>
  <si>
    <t>VŠUP celkem</t>
  </si>
  <si>
    <t>VUT Rekonstrukce areálu FEI, Božetěchova 2, Brno</t>
  </si>
  <si>
    <t>VUT Dopravní připojení areálu Božetěchova, Brno</t>
  </si>
  <si>
    <t>VUT Rekonstrukce VZT P1-P6 v objektu A5, Technická 2, Brno</t>
  </si>
  <si>
    <t>VUT celkem</t>
  </si>
  <si>
    <t>UTB Rekonstrukce objektu Štefánikova 2431, Zlín</t>
  </si>
  <si>
    <t>UTB Přestavba 13. ZŠ na VŠ areál ve Zlíně</t>
  </si>
  <si>
    <t>UTB Přestavba 13. ZŠ na VŠ areál ve Zlíně ID</t>
  </si>
  <si>
    <t>UTB Příprava přestavby 13. Základní školy ve Zlíně na VŠ areál</t>
  </si>
  <si>
    <t>UTB celkem</t>
  </si>
  <si>
    <t>ZU Plzeň - univerzitní knihovna, Plzeň</t>
  </si>
  <si>
    <t>ZU - Rekonstrukce objektu, Klatovská 51, Plzeň</t>
  </si>
  <si>
    <t>ZU - modernizace telefonní ústředny</t>
  </si>
  <si>
    <t>ZU-Rozšíření a modernizace laboratoří FAV</t>
  </si>
  <si>
    <t>ZU-Elektrofakulta - 1. stavba</t>
  </si>
  <si>
    <t>ZU-Elektrofakulta - 1. Stavba ID</t>
  </si>
  <si>
    <t>ZU Rekonstrukce 3 kotelen Plzeň</t>
  </si>
  <si>
    <t>ZU celkem</t>
  </si>
  <si>
    <t>Vysoké školy celkem</t>
  </si>
  <si>
    <t>rozpočet</t>
  </si>
  <si>
    <t>rozpis restituce - viz zvláštní tabulka</t>
  </si>
  <si>
    <t>rezerva</t>
  </si>
  <si>
    <t>kontrola</t>
  </si>
  <si>
    <r>
      <t xml:space="preserve">ZU Rozšíř. A modernizace laboratoří FAV </t>
    </r>
    <r>
      <rPr>
        <b/>
        <u val="single"/>
        <sz val="10"/>
        <rFont val="Arial CE"/>
        <family val="2"/>
      </rPr>
      <t>zvýšení</t>
    </r>
  </si>
  <si>
    <r>
      <t xml:space="preserve">UJEP České mládeže 8 </t>
    </r>
    <r>
      <rPr>
        <b/>
        <u val="single"/>
        <sz val="10"/>
        <rFont val="Arial CE"/>
        <family val="2"/>
      </rPr>
      <t>zvýšení</t>
    </r>
  </si>
  <si>
    <t>SU Reko objektu na univ. Knihovnu Hauerova 4</t>
  </si>
  <si>
    <t>Poslanecké iniciativy</t>
  </si>
  <si>
    <r>
      <t xml:space="preserve">SU Reko a oprava objektu Na Rybníčku 1, </t>
    </r>
    <r>
      <rPr>
        <b/>
        <u val="single"/>
        <sz val="10"/>
        <rFont val="Arial CE"/>
        <family val="2"/>
      </rPr>
      <t>zvýšení</t>
    </r>
  </si>
  <si>
    <r>
      <t xml:space="preserve">UHK Optokabel rektorát - koleje J. Palacha </t>
    </r>
    <r>
      <rPr>
        <b/>
        <u val="single"/>
        <sz val="10"/>
        <rFont val="Arial CE"/>
        <family val="2"/>
      </rPr>
      <t>z peněz na informatiku?</t>
    </r>
  </si>
  <si>
    <r>
      <t xml:space="preserve">VŠB Reko areálu L. Podéště </t>
    </r>
    <r>
      <rPr>
        <b/>
        <u val="single"/>
        <sz val="10"/>
        <rFont val="Arial CE"/>
        <family val="2"/>
      </rPr>
      <t>přislíbeno dopisem</t>
    </r>
  </si>
  <si>
    <t>VŠB Nákup obj. v Horní Bečvě</t>
  </si>
  <si>
    <t>VŠB VĚC = Výzkum. Energet. centrum</t>
  </si>
  <si>
    <t>poslanecké iniciativy</t>
  </si>
  <si>
    <r>
      <t xml:space="preserve">MU Morfologické centrum II. Etapa </t>
    </r>
    <r>
      <rPr>
        <b/>
        <u val="single"/>
        <sz val="10"/>
        <rFont val="Arial CE"/>
        <family val="2"/>
      </rPr>
      <t>nová</t>
    </r>
  </si>
  <si>
    <r>
      <t xml:space="preserve">VŠB II. Etapa tělovýchovy (venkov. hřiště) </t>
    </r>
    <r>
      <rPr>
        <b/>
        <u val="single"/>
        <sz val="10"/>
        <rFont val="Arial CE"/>
        <family val="2"/>
      </rPr>
      <t>nová</t>
    </r>
  </si>
  <si>
    <t>MU Generel UKB - projekty</t>
  </si>
  <si>
    <r>
      <t xml:space="preserve">MZLU Reko části účel. Zaříz. Obj. dřevař. Výroby v Josefově </t>
    </r>
    <r>
      <rPr>
        <b/>
        <u val="single"/>
        <sz val="10"/>
        <rFont val="Arial CE"/>
        <family val="2"/>
      </rPr>
      <t>nová</t>
    </r>
  </si>
  <si>
    <r>
      <t xml:space="preserve">JAMU Koupě objektu v Divadelní 6 </t>
    </r>
    <r>
      <rPr>
        <b/>
        <u val="single"/>
        <sz val="10"/>
        <rFont val="Arial CE"/>
        <family val="2"/>
      </rPr>
      <t>nová</t>
    </r>
  </si>
  <si>
    <t>není kompl. IZ</t>
  </si>
  <si>
    <t>UK Reko vodního hospodářství brandýs n.L.</t>
  </si>
  <si>
    <r>
      <t xml:space="preserve">ČZU Stud. Inf. Centrum </t>
    </r>
    <r>
      <rPr>
        <b/>
        <u val="single"/>
        <sz val="10"/>
        <rFont val="Arial CE"/>
        <family val="2"/>
      </rPr>
      <t>zvýšení</t>
    </r>
  </si>
  <si>
    <t>Celkem</t>
  </si>
  <si>
    <t>UPOL Rozšíření a modernizace učeben</t>
  </si>
  <si>
    <t>UPAR Kampus</t>
  </si>
  <si>
    <t>VUT Výstavba integrované fak. Podnikatelské a fak. Elektrotechniky a informatiky</t>
  </si>
  <si>
    <t>MZLU Lesní škola Jezírko</t>
  </si>
  <si>
    <t>Koleje a menzy vč. rozestavěných</t>
  </si>
  <si>
    <t>Koleje a menzy nové akce v r. 2001</t>
  </si>
  <si>
    <r>
      <t xml:space="preserve">AVU Modrní galerie </t>
    </r>
    <r>
      <rPr>
        <b/>
        <u val="single"/>
        <sz val="10"/>
        <rFont val="Arial CE"/>
        <family val="2"/>
      </rPr>
      <t>zvýšení (celkem 201 546)</t>
    </r>
  </si>
  <si>
    <t>?????</t>
  </si>
  <si>
    <t>není IZ</t>
  </si>
  <si>
    <t>OA, SOŠ a VOŠ Val. Meziříčí - nástavba posluchárny (bakal. Stud. Program pod záštitou VŠB)</t>
  </si>
  <si>
    <t>Koleje a menzy jen rozestavěné</t>
  </si>
  <si>
    <t>rozpočet (vč. poslaneckých iniciativ 39 mil. Kč)</t>
  </si>
  <si>
    <t>Poslanecké iniciativy celkem</t>
  </si>
  <si>
    <t>UHK Optokabel rektorát - koleje J. Palacha</t>
  </si>
  <si>
    <t>MZLU Reko části účel. Zaříz. Obj. dřevař. Výroby v Josefově</t>
  </si>
  <si>
    <t>VŠB Reko areálu L. Podéště</t>
  </si>
  <si>
    <t>Přesun do programu 333210 Výstavba a obnova budov a staveb středních škol</t>
  </si>
  <si>
    <t>Celková bilance programu 333310 Výstavba a obnova budov a staveb vysokých škol (bez restitucí)</t>
  </si>
  <si>
    <t>Koleje a menzy - výpis z celkového rozpisu akcí (projektů) programu 333310</t>
  </si>
  <si>
    <t>Koleje a menzy - akce zahrnuté do rozpočtu v r. 2000 případně dříve</t>
  </si>
  <si>
    <t>Koleje a menzy - akce navrhované v r. 2001 do rozpočtu nově</t>
  </si>
  <si>
    <t>Rozpis rozpočtu programu 333310 Výstavba a obnova budov a staveb vysokých škol (bez restitucí)</t>
  </si>
  <si>
    <t>Poznámka:</t>
  </si>
  <si>
    <t>Náklady "celkem" nemusí být součtem nákladů v jednotlivých letech, jestliže jejich financování přesahuje hranice zachyceného období</t>
  </si>
  <si>
    <t>tis. Kč</t>
  </si>
  <si>
    <t>Zvýšení na úkor kap. 398-VPS (poslanecké iniciativy)</t>
  </si>
  <si>
    <t>Přesun z programu 333210 Výstavba a obnova budov a staveb středních škol</t>
  </si>
  <si>
    <t>projekty nově navržených akcí (duben 2001)</t>
  </si>
  <si>
    <t>Akce hrazené výhradě z neinvestičních prostředků (opravy)</t>
  </si>
  <si>
    <t>VŠCHT Rekonstrukce technol. haly v budově A</t>
  </si>
  <si>
    <t>Přesun z programu 333210 v r. 2000 - náhrada za opačný přesun v r. 2000 ve prospěch akce ČZU "Studijně informační centrum ČZU"</t>
  </si>
  <si>
    <t>Rozpis k 16.1.2001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</si>
</sst>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0.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 CE"/>
      <family val="0"/>
    </font>
    <font>
      <i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3" fontId="0" fillId="0" borderId="5" xfId="0" applyNumberFormat="1" applyBorder="1" applyAlignment="1">
      <alignment/>
    </xf>
    <xf numFmtId="0" fontId="3" fillId="0" borderId="0" xfId="0" applyFont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6" xfId="0" applyFont="1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4" fillId="0" borderId="26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8" xfId="0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4" fillId="0" borderId="9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8" xfId="0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3" fontId="0" fillId="0" borderId="34" xfId="0" applyNumberForma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3" fontId="4" fillId="0" borderId="39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zoomScale="75" zoomScaleNormal="75" workbookViewId="0" topLeftCell="A1">
      <pane ySplit="2" topLeftCell="BM239" activePane="bottomLeft" state="split"/>
      <selection pane="topLeft" activeCell="A1" sqref="A1"/>
      <selection pane="bottomLeft" activeCell="B264" sqref="B264"/>
      <selection pane="topLeft" activeCell="A1" sqref="A1:A2"/>
    </sheetView>
  </sheetViews>
  <sheetFormatPr defaultColWidth="9.00390625" defaultRowHeight="12.75"/>
  <cols>
    <col min="1" max="1" width="13.00390625" style="0" customWidth="1"/>
    <col min="2" max="2" width="62.00390625" style="0" customWidth="1"/>
    <col min="3" max="3" width="10.25390625" style="21" bestFit="1" customWidth="1"/>
    <col min="4" max="4" width="18.25390625" style="21" bestFit="1" customWidth="1"/>
    <col min="5" max="5" width="10.375" style="0" customWidth="1"/>
    <col min="6" max="6" width="10.00390625" style="0" customWidth="1"/>
    <col min="7" max="9" width="8.75390625" style="0" bestFit="1" customWidth="1"/>
    <col min="10" max="10" width="8.25390625" style="0" customWidth="1"/>
    <col min="11" max="14" width="8.75390625" style="0" bestFit="1" customWidth="1"/>
    <col min="15" max="15" width="10.25390625" style="0" bestFit="1" customWidth="1"/>
    <col min="16" max="16" width="7.375" style="0" customWidth="1"/>
    <col min="17" max="17" width="8.875" style="0" customWidth="1"/>
    <col min="18" max="21" width="7.625" style="0" bestFit="1" customWidth="1"/>
    <col min="22" max="22" width="7.375" style="0" customWidth="1"/>
    <col min="23" max="23" width="7.625" style="0" bestFit="1" customWidth="1"/>
    <col min="24" max="25" width="6.375" style="0" bestFit="1" customWidth="1"/>
  </cols>
  <sheetData>
    <row r="1" spans="1:25" ht="24.75" customHeight="1">
      <c r="A1" s="118" t="s">
        <v>0</v>
      </c>
      <c r="B1" s="120" t="s">
        <v>1</v>
      </c>
      <c r="C1" s="122" t="s">
        <v>2</v>
      </c>
      <c r="D1" s="122" t="s">
        <v>3</v>
      </c>
      <c r="E1" s="1" t="s">
        <v>4</v>
      </c>
      <c r="F1" s="1"/>
      <c r="G1" s="1"/>
      <c r="H1" s="1"/>
      <c r="I1" s="1"/>
      <c r="J1" s="1" t="s">
        <v>5</v>
      </c>
      <c r="K1" s="1"/>
      <c r="L1" s="1"/>
      <c r="M1" s="1"/>
      <c r="N1" s="1"/>
      <c r="O1" s="116" t="s">
        <v>6</v>
      </c>
      <c r="P1" s="116" t="s">
        <v>7</v>
      </c>
      <c r="Q1" s="1" t="s">
        <v>8</v>
      </c>
      <c r="R1" s="1"/>
      <c r="S1" s="1"/>
      <c r="T1" s="1"/>
      <c r="U1" s="1"/>
      <c r="V1" s="1" t="s">
        <v>9</v>
      </c>
      <c r="W1" s="1"/>
      <c r="X1" s="1"/>
      <c r="Y1" s="2"/>
    </row>
    <row r="2" spans="1:25" ht="24.75" customHeight="1" thickBot="1">
      <c r="A2" s="119"/>
      <c r="B2" s="121"/>
      <c r="C2" s="123"/>
      <c r="D2" s="123"/>
      <c r="E2" s="3">
        <v>2001</v>
      </c>
      <c r="F2" s="3">
        <v>2002</v>
      </c>
      <c r="G2" s="3">
        <v>2003</v>
      </c>
      <c r="H2" s="3">
        <v>2004</v>
      </c>
      <c r="I2" s="3">
        <v>2005</v>
      </c>
      <c r="J2" s="3">
        <v>2001</v>
      </c>
      <c r="K2" s="3">
        <v>2002</v>
      </c>
      <c r="L2" s="3">
        <v>2003</v>
      </c>
      <c r="M2" s="3">
        <v>2004</v>
      </c>
      <c r="N2" s="3">
        <v>2005</v>
      </c>
      <c r="O2" s="117"/>
      <c r="P2" s="117"/>
      <c r="Q2" s="3">
        <v>2001</v>
      </c>
      <c r="R2" s="3">
        <v>2002</v>
      </c>
      <c r="S2" s="3">
        <v>2003</v>
      </c>
      <c r="T2" s="3">
        <v>2004</v>
      </c>
      <c r="U2" s="3">
        <v>2005</v>
      </c>
      <c r="V2" s="3">
        <v>2001</v>
      </c>
      <c r="W2" s="3">
        <v>2002</v>
      </c>
      <c r="X2" s="3">
        <v>2003</v>
      </c>
      <c r="Y2" s="4">
        <v>2004</v>
      </c>
    </row>
    <row r="3" spans="1:26" ht="12.75">
      <c r="A3" s="5">
        <v>3333116609</v>
      </c>
      <c r="B3" s="5" t="s">
        <v>10</v>
      </c>
      <c r="C3" s="6">
        <v>154375</v>
      </c>
      <c r="D3" s="6">
        <v>0</v>
      </c>
      <c r="E3" s="6">
        <v>0</v>
      </c>
      <c r="F3" s="6">
        <v>91976</v>
      </c>
      <c r="G3" s="6">
        <v>62399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7"/>
    </row>
    <row r="4" spans="1:25" ht="12.75">
      <c r="A4" s="8">
        <v>3333116609</v>
      </c>
      <c r="B4" s="8" t="s">
        <v>11</v>
      </c>
      <c r="C4" s="9">
        <v>36714</v>
      </c>
      <c r="D4" s="9">
        <v>7717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28997</v>
      </c>
      <c r="K4" s="9">
        <v>0</v>
      </c>
      <c r="L4" s="9">
        <v>0</v>
      </c>
      <c r="M4" s="9">
        <v>0</v>
      </c>
      <c r="N4" s="9">
        <v>0</v>
      </c>
      <c r="O4" s="9">
        <f>(P4+Q4+R4+S4+T4+U4+V4+W4+X4+Y4)</f>
        <v>28030</v>
      </c>
      <c r="P4" s="9">
        <v>866</v>
      </c>
      <c r="Q4" s="9">
        <v>2320</v>
      </c>
      <c r="R4" s="9">
        <v>9706</v>
      </c>
      <c r="S4" s="9">
        <v>5138</v>
      </c>
      <c r="T4" s="9">
        <v>0</v>
      </c>
      <c r="U4" s="9">
        <v>0</v>
      </c>
      <c r="V4" s="9">
        <v>2000</v>
      </c>
      <c r="W4" s="9">
        <v>4000</v>
      </c>
      <c r="X4" s="9">
        <v>4000</v>
      </c>
      <c r="Y4" s="9">
        <v>0</v>
      </c>
    </row>
    <row r="5" spans="1:25" ht="12.75">
      <c r="A5" s="8">
        <v>3333116610</v>
      </c>
      <c r="B5" s="8" t="s">
        <v>12</v>
      </c>
      <c r="C5" s="9">
        <v>19446</v>
      </c>
      <c r="D5" s="9">
        <v>6106</v>
      </c>
      <c r="E5" s="9">
        <v>11000</v>
      </c>
      <c r="F5" s="9">
        <v>0</v>
      </c>
      <c r="G5" s="9">
        <v>0</v>
      </c>
      <c r="H5" s="9">
        <v>0</v>
      </c>
      <c r="I5" s="9">
        <v>0</v>
      </c>
      <c r="J5" s="9">
        <v>2340</v>
      </c>
      <c r="K5" s="9">
        <v>0</v>
      </c>
      <c r="L5" s="9">
        <v>0</v>
      </c>
      <c r="M5" s="9">
        <v>0</v>
      </c>
      <c r="N5" s="9">
        <v>0</v>
      </c>
      <c r="O5" s="9">
        <f>(P5+Q5+R5+S5+T5+U5+V5+W5+X5+Y5)</f>
        <v>29868</v>
      </c>
      <c r="P5" s="9">
        <v>11925</v>
      </c>
      <c r="Q5" s="9">
        <v>10983</v>
      </c>
      <c r="R5" s="9">
        <v>0</v>
      </c>
      <c r="S5" s="9">
        <v>0</v>
      </c>
      <c r="T5" s="9">
        <v>0</v>
      </c>
      <c r="U5" s="9">
        <v>0</v>
      </c>
      <c r="V5" s="9">
        <v>6960</v>
      </c>
      <c r="W5" s="9">
        <v>0</v>
      </c>
      <c r="X5" s="9">
        <v>0</v>
      </c>
      <c r="Y5" s="9">
        <v>0</v>
      </c>
    </row>
    <row r="6" spans="1:25" ht="13.5" thickBot="1">
      <c r="A6" s="10">
        <v>3333116611</v>
      </c>
      <c r="B6" s="10" t="s">
        <v>13</v>
      </c>
      <c r="C6" s="11">
        <v>1320</v>
      </c>
      <c r="D6" s="11">
        <v>0</v>
      </c>
      <c r="E6" s="11">
        <v>200</v>
      </c>
      <c r="F6" s="11">
        <v>300</v>
      </c>
      <c r="G6" s="11">
        <v>280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540</v>
      </c>
      <c r="N6" s="11">
        <v>0</v>
      </c>
      <c r="O6" s="11">
        <f>(P6+Q6+R6+S6+T6+U6+V6+W6+X6+Y6)</f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</row>
    <row r="7" spans="1:25" s="16" customFormat="1" ht="15.75" thickBot="1">
      <c r="A7" s="12">
        <v>0</v>
      </c>
      <c r="B7" s="13" t="s">
        <v>14</v>
      </c>
      <c r="C7" s="14">
        <f aca="true" t="shared" si="0" ref="C7:N7">SUM(C3:C6)</f>
        <v>211855</v>
      </c>
      <c r="D7" s="14">
        <f t="shared" si="0"/>
        <v>13823</v>
      </c>
      <c r="E7" s="14">
        <f t="shared" si="0"/>
        <v>11200</v>
      </c>
      <c r="F7" s="14">
        <f t="shared" si="0"/>
        <v>92276</v>
      </c>
      <c r="G7" s="14">
        <f t="shared" si="0"/>
        <v>62679</v>
      </c>
      <c r="H7" s="14">
        <f t="shared" si="0"/>
        <v>0</v>
      </c>
      <c r="I7" s="14">
        <f t="shared" si="0"/>
        <v>0</v>
      </c>
      <c r="J7" s="14">
        <f t="shared" si="0"/>
        <v>31337</v>
      </c>
      <c r="K7" s="14">
        <f t="shared" si="0"/>
        <v>0</v>
      </c>
      <c r="L7" s="14">
        <f t="shared" si="0"/>
        <v>0</v>
      </c>
      <c r="M7" s="14">
        <f t="shared" si="0"/>
        <v>540</v>
      </c>
      <c r="N7" s="14">
        <f t="shared" si="0"/>
        <v>0</v>
      </c>
      <c r="O7" s="14">
        <f>(P7+Q7+R7+S7+T7+U7+V7+W7+X7+Y7)</f>
        <v>57898</v>
      </c>
      <c r="P7" s="14">
        <f aca="true" t="shared" si="1" ref="P7:Y7">SUM(P3:P6)</f>
        <v>12791</v>
      </c>
      <c r="Q7" s="14">
        <f t="shared" si="1"/>
        <v>13303</v>
      </c>
      <c r="R7" s="14">
        <f t="shared" si="1"/>
        <v>9706</v>
      </c>
      <c r="S7" s="14">
        <f t="shared" si="1"/>
        <v>5138</v>
      </c>
      <c r="T7" s="14">
        <f t="shared" si="1"/>
        <v>0</v>
      </c>
      <c r="U7" s="14">
        <f t="shared" si="1"/>
        <v>0</v>
      </c>
      <c r="V7" s="14">
        <f t="shared" si="1"/>
        <v>8960</v>
      </c>
      <c r="W7" s="14">
        <f t="shared" si="1"/>
        <v>4000</v>
      </c>
      <c r="X7" s="14">
        <f t="shared" si="1"/>
        <v>4000</v>
      </c>
      <c r="Y7" s="15">
        <f t="shared" si="1"/>
        <v>0</v>
      </c>
    </row>
    <row r="8" spans="1:25" ht="13.5" thickBot="1">
      <c r="A8" s="17">
        <v>3333116905</v>
      </c>
      <c r="B8" s="17" t="s">
        <v>15</v>
      </c>
      <c r="C8" s="18">
        <v>95000</v>
      </c>
      <c r="D8" s="18">
        <v>1105</v>
      </c>
      <c r="E8" s="18">
        <v>47785</v>
      </c>
      <c r="F8" s="18">
        <v>44534</v>
      </c>
      <c r="G8" s="18">
        <v>0</v>
      </c>
      <c r="H8" s="18">
        <v>0</v>
      </c>
      <c r="I8" s="18">
        <v>0</v>
      </c>
      <c r="J8" s="18">
        <v>500</v>
      </c>
      <c r="K8" s="18">
        <v>1076</v>
      </c>
      <c r="L8" s="18">
        <v>0</v>
      </c>
      <c r="M8" s="18">
        <v>0</v>
      </c>
      <c r="N8" s="18">
        <v>0</v>
      </c>
      <c r="O8" s="18">
        <f>(P8+Q8+R8+S8+T8+U8+V8+W8+X8+Y8)</f>
        <v>9311</v>
      </c>
      <c r="P8" s="18">
        <v>0</v>
      </c>
      <c r="Q8" s="18">
        <v>0</v>
      </c>
      <c r="R8" s="18">
        <v>9311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s="16" customFormat="1" ht="15.75" thickBot="1">
      <c r="A9" s="12">
        <v>0</v>
      </c>
      <c r="B9" s="13" t="s">
        <v>16</v>
      </c>
      <c r="C9" s="14">
        <f aca="true" t="shared" si="2" ref="C9:Y9">SUM(C8)</f>
        <v>95000</v>
      </c>
      <c r="D9" s="14">
        <f t="shared" si="2"/>
        <v>1105</v>
      </c>
      <c r="E9" s="14">
        <f t="shared" si="2"/>
        <v>47785</v>
      </c>
      <c r="F9" s="14">
        <f t="shared" si="2"/>
        <v>44534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500</v>
      </c>
      <c r="K9" s="14">
        <f t="shared" si="2"/>
        <v>1076</v>
      </c>
      <c r="L9" s="14">
        <f t="shared" si="2"/>
        <v>0</v>
      </c>
      <c r="M9" s="14">
        <f t="shared" si="2"/>
        <v>0</v>
      </c>
      <c r="N9" s="14">
        <f t="shared" si="2"/>
        <v>0</v>
      </c>
      <c r="O9" s="14">
        <f t="shared" si="2"/>
        <v>9311</v>
      </c>
      <c r="P9" s="14">
        <f t="shared" si="2"/>
        <v>0</v>
      </c>
      <c r="Q9" s="14">
        <f t="shared" si="2"/>
        <v>0</v>
      </c>
      <c r="R9" s="14">
        <f t="shared" si="2"/>
        <v>9311</v>
      </c>
      <c r="S9" s="14">
        <f t="shared" si="2"/>
        <v>0</v>
      </c>
      <c r="T9" s="14">
        <f t="shared" si="2"/>
        <v>0</v>
      </c>
      <c r="U9" s="14">
        <f t="shared" si="2"/>
        <v>0</v>
      </c>
      <c r="V9" s="14">
        <f t="shared" si="2"/>
        <v>0</v>
      </c>
      <c r="W9" s="14">
        <f t="shared" si="2"/>
        <v>0</v>
      </c>
      <c r="X9" s="14">
        <f t="shared" si="2"/>
        <v>0</v>
      </c>
      <c r="Y9" s="15">
        <f t="shared" si="2"/>
        <v>0</v>
      </c>
    </row>
    <row r="10" spans="1:25" ht="12.75">
      <c r="A10" s="19">
        <v>3333113818</v>
      </c>
      <c r="B10" s="19" t="s">
        <v>17</v>
      </c>
      <c r="C10" s="6">
        <v>9000</v>
      </c>
      <c r="D10" s="6">
        <v>500</v>
      </c>
      <c r="E10" s="6">
        <v>5000</v>
      </c>
      <c r="F10" s="6">
        <v>0</v>
      </c>
      <c r="G10" s="6">
        <v>0</v>
      </c>
      <c r="H10" s="6">
        <v>0</v>
      </c>
      <c r="I10" s="6">
        <v>0</v>
      </c>
      <c r="J10" s="6">
        <v>1500</v>
      </c>
      <c r="K10" s="6">
        <v>2000</v>
      </c>
      <c r="L10" s="6">
        <v>0</v>
      </c>
      <c r="M10" s="6">
        <v>0</v>
      </c>
      <c r="N10" s="6">
        <v>0</v>
      </c>
      <c r="O10" s="6">
        <f aca="true" t="shared" si="3" ref="O10:O23">(P10+Q10+R10+S10+T10+U10+V10+W10+X10+Y10)</f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</row>
    <row r="11" spans="1:26" s="7" customFormat="1" ht="12.75">
      <c r="A11" s="8">
        <v>3333113819</v>
      </c>
      <c r="B11" s="8" t="s">
        <v>18</v>
      </c>
      <c r="C11" s="9">
        <v>2000</v>
      </c>
      <c r="D11" s="9">
        <v>0</v>
      </c>
      <c r="E11" s="9">
        <v>2000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f t="shared" si="3"/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/>
    </row>
    <row r="12" spans="1:25" ht="12.75">
      <c r="A12" s="8">
        <v>3333113820</v>
      </c>
      <c r="B12" s="8" t="s">
        <v>19</v>
      </c>
      <c r="C12" s="9">
        <v>11000</v>
      </c>
      <c r="D12" s="9">
        <v>0</v>
      </c>
      <c r="E12" s="9">
        <v>2000</v>
      </c>
      <c r="F12" s="9">
        <v>6000</v>
      </c>
      <c r="G12" s="9">
        <v>2400</v>
      </c>
      <c r="H12" s="9">
        <v>0</v>
      </c>
      <c r="I12" s="9">
        <v>0</v>
      </c>
      <c r="J12" s="9">
        <v>200</v>
      </c>
      <c r="K12" s="9">
        <v>200</v>
      </c>
      <c r="L12" s="9">
        <v>200</v>
      </c>
      <c r="M12" s="9">
        <v>0</v>
      </c>
      <c r="N12" s="9">
        <v>0</v>
      </c>
      <c r="O12" s="9">
        <f t="shared" si="3"/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</row>
    <row r="13" spans="1:25" ht="12.75">
      <c r="A13" s="8">
        <v>3333113821</v>
      </c>
      <c r="B13" s="8" t="s">
        <v>20</v>
      </c>
      <c r="C13" s="9">
        <v>7000</v>
      </c>
      <c r="D13" s="9">
        <v>60</v>
      </c>
      <c r="E13" s="9">
        <v>3300</v>
      </c>
      <c r="F13" s="9">
        <v>3640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3"/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</row>
    <row r="14" spans="1:25" ht="12.75">
      <c r="A14" s="8">
        <v>3333113822</v>
      </c>
      <c r="B14" s="8" t="s">
        <v>21</v>
      </c>
      <c r="C14" s="9">
        <v>12000</v>
      </c>
      <c r="D14" s="9">
        <v>0</v>
      </c>
      <c r="E14" s="9">
        <v>1000</v>
      </c>
      <c r="F14" s="9">
        <v>6000</v>
      </c>
      <c r="G14" s="9">
        <v>4400</v>
      </c>
      <c r="H14" s="9">
        <v>0</v>
      </c>
      <c r="I14" s="9">
        <v>0</v>
      </c>
      <c r="J14" s="9">
        <v>200</v>
      </c>
      <c r="K14" s="9">
        <v>400</v>
      </c>
      <c r="L14" s="9">
        <v>0</v>
      </c>
      <c r="M14" s="9">
        <v>0</v>
      </c>
      <c r="N14" s="9">
        <v>0</v>
      </c>
      <c r="O14" s="9">
        <f t="shared" si="3"/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</row>
    <row r="15" spans="1:25" ht="12.75">
      <c r="A15" s="8">
        <v>3333113823</v>
      </c>
      <c r="B15" s="8" t="s">
        <v>22</v>
      </c>
      <c r="C15" s="9">
        <v>75000</v>
      </c>
      <c r="D15" s="9">
        <v>0</v>
      </c>
      <c r="E15" s="9">
        <v>15100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15000</v>
      </c>
      <c r="L15" s="9">
        <v>15000</v>
      </c>
      <c r="M15" s="9">
        <v>15000</v>
      </c>
      <c r="N15" s="9">
        <v>14900</v>
      </c>
      <c r="O15" s="9">
        <f t="shared" si="3"/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</row>
    <row r="16" spans="1:25" ht="12.75">
      <c r="A16" s="8">
        <v>3333143833</v>
      </c>
      <c r="B16" s="8" t="s">
        <v>23</v>
      </c>
      <c r="C16" s="9">
        <v>44523</v>
      </c>
      <c r="D16" s="9">
        <v>18172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15000</v>
      </c>
      <c r="K16" s="9">
        <v>11351</v>
      </c>
      <c r="L16" s="9">
        <v>0</v>
      </c>
      <c r="M16" s="9">
        <v>0</v>
      </c>
      <c r="N16" s="9">
        <v>0</v>
      </c>
      <c r="O16" s="9">
        <f t="shared" si="3"/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</row>
    <row r="17" spans="1:25" ht="12.75">
      <c r="A17" s="8">
        <v>3333143866</v>
      </c>
      <c r="B17" s="8" t="s">
        <v>24</v>
      </c>
      <c r="C17" s="9">
        <v>52000</v>
      </c>
      <c r="D17" s="9">
        <v>0</v>
      </c>
      <c r="E17" s="9">
        <v>2000</v>
      </c>
      <c r="F17" s="9">
        <v>50000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f t="shared" si="3"/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</row>
    <row r="18" spans="1:25" ht="12.75">
      <c r="A18" s="8">
        <v>3333143867</v>
      </c>
      <c r="B18" s="8" t="s">
        <v>25</v>
      </c>
      <c r="C18" s="9">
        <v>32500</v>
      </c>
      <c r="D18" s="9">
        <v>0</v>
      </c>
      <c r="E18" s="9">
        <v>500</v>
      </c>
      <c r="F18" s="9">
        <v>28750</v>
      </c>
      <c r="G18" s="9">
        <v>0</v>
      </c>
      <c r="H18" s="9">
        <v>0</v>
      </c>
      <c r="I18" s="9">
        <v>0</v>
      </c>
      <c r="J18" s="9">
        <v>0</v>
      </c>
      <c r="K18" s="9">
        <v>3250</v>
      </c>
      <c r="L18" s="9">
        <v>0</v>
      </c>
      <c r="M18" s="9">
        <v>0</v>
      </c>
      <c r="N18" s="9">
        <v>0</v>
      </c>
      <c r="O18" s="9">
        <f t="shared" si="3"/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</row>
    <row r="19" spans="1:25" ht="12.75">
      <c r="A19" s="8">
        <v>3333143868</v>
      </c>
      <c r="B19" s="8" t="s">
        <v>26</v>
      </c>
      <c r="C19" s="9">
        <v>10500</v>
      </c>
      <c r="D19" s="9">
        <v>0</v>
      </c>
      <c r="E19" s="9">
        <v>10500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f t="shared" si="3"/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</row>
    <row r="20" spans="1:25" ht="12.75">
      <c r="A20" s="8">
        <v>3333153864</v>
      </c>
      <c r="B20" s="8" t="s">
        <v>27</v>
      </c>
      <c r="C20" s="9">
        <v>20300</v>
      </c>
      <c r="D20" s="9">
        <v>0</v>
      </c>
      <c r="E20" s="9">
        <v>3000</v>
      </c>
      <c r="F20" s="9">
        <v>3000</v>
      </c>
      <c r="G20" s="9">
        <v>3000</v>
      </c>
      <c r="H20" s="9">
        <v>0</v>
      </c>
      <c r="I20" s="9">
        <v>0</v>
      </c>
      <c r="J20" s="9">
        <v>4300</v>
      </c>
      <c r="K20" s="9">
        <v>4000</v>
      </c>
      <c r="L20" s="9">
        <v>3000</v>
      </c>
      <c r="M20" s="9">
        <v>0</v>
      </c>
      <c r="N20" s="9">
        <v>0</v>
      </c>
      <c r="O20" s="9">
        <f t="shared" si="3"/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</row>
    <row r="21" spans="1:25" ht="12.75">
      <c r="A21" s="8">
        <v>3333153866</v>
      </c>
      <c r="B21" s="8" t="s">
        <v>28</v>
      </c>
      <c r="C21" s="9">
        <v>16400</v>
      </c>
      <c r="D21" s="9">
        <v>0</v>
      </c>
      <c r="E21" s="9">
        <v>400</v>
      </c>
      <c r="F21" s="9">
        <v>16000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f t="shared" si="3"/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</row>
    <row r="22" spans="1:25" ht="12.75">
      <c r="A22" s="8">
        <v>3333153867</v>
      </c>
      <c r="B22" s="8" t="s">
        <v>29</v>
      </c>
      <c r="C22" s="9">
        <v>20100</v>
      </c>
      <c r="D22" s="9">
        <v>500</v>
      </c>
      <c r="E22" s="9">
        <v>17600</v>
      </c>
      <c r="F22" s="9">
        <v>0</v>
      </c>
      <c r="G22" s="9">
        <v>0</v>
      </c>
      <c r="H22" s="9">
        <v>0</v>
      </c>
      <c r="I22" s="9">
        <v>0</v>
      </c>
      <c r="J22" s="9">
        <v>2000</v>
      </c>
      <c r="K22" s="9">
        <v>0</v>
      </c>
      <c r="L22" s="9">
        <v>0</v>
      </c>
      <c r="M22" s="9">
        <v>0</v>
      </c>
      <c r="N22" s="9">
        <v>0</v>
      </c>
      <c r="O22" s="9">
        <f t="shared" si="3"/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</row>
    <row r="23" spans="1:26" ht="13.5" thickBot="1">
      <c r="A23" s="10">
        <v>3333153868</v>
      </c>
      <c r="B23" s="10" t="s">
        <v>30</v>
      </c>
      <c r="C23" s="11">
        <v>15000</v>
      </c>
      <c r="D23" s="11">
        <v>0</v>
      </c>
      <c r="E23" s="11">
        <v>4000</v>
      </c>
      <c r="F23" s="11">
        <v>0</v>
      </c>
      <c r="G23" s="11">
        <v>0</v>
      </c>
      <c r="H23" s="11">
        <v>0</v>
      </c>
      <c r="I23" s="11">
        <v>0</v>
      </c>
      <c r="J23" s="11">
        <v>3000</v>
      </c>
      <c r="K23" s="11">
        <v>3000</v>
      </c>
      <c r="L23" s="11">
        <v>5000</v>
      </c>
      <c r="M23" s="11">
        <v>0</v>
      </c>
      <c r="N23" s="11">
        <v>0</v>
      </c>
      <c r="O23" s="11">
        <f t="shared" si="3"/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7"/>
    </row>
    <row r="24" spans="1:25" s="16" customFormat="1" ht="15.75" thickBot="1">
      <c r="A24" s="12">
        <v>0</v>
      </c>
      <c r="B24" s="13" t="s">
        <v>31</v>
      </c>
      <c r="C24" s="14">
        <f aca="true" t="shared" si="4" ref="C24:Y24">SUM(C10:C23)</f>
        <v>327323</v>
      </c>
      <c r="D24" s="14">
        <f t="shared" si="4"/>
        <v>19232</v>
      </c>
      <c r="E24" s="14">
        <f t="shared" si="4"/>
        <v>66400</v>
      </c>
      <c r="F24" s="14">
        <f t="shared" si="4"/>
        <v>113390</v>
      </c>
      <c r="G24" s="14">
        <f t="shared" si="4"/>
        <v>9800</v>
      </c>
      <c r="H24" s="14">
        <f t="shared" si="4"/>
        <v>0</v>
      </c>
      <c r="I24" s="14">
        <f t="shared" si="4"/>
        <v>0</v>
      </c>
      <c r="J24" s="14">
        <f t="shared" si="4"/>
        <v>26200</v>
      </c>
      <c r="K24" s="14">
        <f t="shared" si="4"/>
        <v>39201</v>
      </c>
      <c r="L24" s="14">
        <f t="shared" si="4"/>
        <v>23200</v>
      </c>
      <c r="M24" s="14">
        <f t="shared" si="4"/>
        <v>15000</v>
      </c>
      <c r="N24" s="14">
        <f t="shared" si="4"/>
        <v>14900</v>
      </c>
      <c r="O24" s="14">
        <f t="shared" si="4"/>
        <v>0</v>
      </c>
      <c r="P24" s="14">
        <f t="shared" si="4"/>
        <v>0</v>
      </c>
      <c r="Q24" s="14">
        <f t="shared" si="4"/>
        <v>0</v>
      </c>
      <c r="R24" s="14">
        <f t="shared" si="4"/>
        <v>0</v>
      </c>
      <c r="S24" s="14">
        <f t="shared" si="4"/>
        <v>0</v>
      </c>
      <c r="T24" s="14">
        <f t="shared" si="4"/>
        <v>0</v>
      </c>
      <c r="U24" s="14">
        <f t="shared" si="4"/>
        <v>0</v>
      </c>
      <c r="V24" s="14">
        <f t="shared" si="4"/>
        <v>0</v>
      </c>
      <c r="W24" s="14">
        <f t="shared" si="4"/>
        <v>0</v>
      </c>
      <c r="X24" s="14">
        <f t="shared" si="4"/>
        <v>0</v>
      </c>
      <c r="Y24" s="15">
        <f t="shared" si="4"/>
        <v>0</v>
      </c>
    </row>
    <row r="25" spans="1:25" ht="12.75">
      <c r="A25" s="19">
        <v>3333115913</v>
      </c>
      <c r="B25" s="19" t="s">
        <v>32</v>
      </c>
      <c r="C25" s="6">
        <v>52880</v>
      </c>
      <c r="D25" s="6">
        <v>12880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15000</v>
      </c>
      <c r="K25" s="6">
        <v>15000</v>
      </c>
      <c r="L25" s="6">
        <v>10000</v>
      </c>
      <c r="M25" s="6">
        <v>0</v>
      </c>
      <c r="N25" s="6">
        <v>0</v>
      </c>
      <c r="O25" s="6">
        <f>(P25+Q25+R25+S25+T25+U25+V25+W25+X25+Y25)</f>
        <v>18000</v>
      </c>
      <c r="P25" s="6">
        <v>0</v>
      </c>
      <c r="Q25" s="6">
        <v>0</v>
      </c>
      <c r="R25" s="6">
        <v>10000</v>
      </c>
      <c r="S25" s="6">
        <v>8000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</row>
    <row r="26" spans="1:25" ht="12.75">
      <c r="A26" s="20">
        <v>3333115913</v>
      </c>
      <c r="B26" s="20" t="s">
        <v>33</v>
      </c>
      <c r="C26" s="9">
        <v>138120</v>
      </c>
      <c r="D26" s="9">
        <v>6120</v>
      </c>
      <c r="E26" s="9">
        <v>50000</v>
      </c>
      <c r="F26" s="9">
        <v>50000</v>
      </c>
      <c r="G26" s="9">
        <v>32000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f>(P26+Q26+R26+S26+T26+U26+V26+W26+X26+Y26)</f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</row>
    <row r="27" spans="1:25" ht="13.5" thickBot="1">
      <c r="A27" s="10">
        <v>3333115914</v>
      </c>
      <c r="B27" s="10" t="s">
        <v>34</v>
      </c>
      <c r="C27" s="11">
        <v>55000</v>
      </c>
      <c r="D27" s="11">
        <v>19263</v>
      </c>
      <c r="E27" s="11">
        <v>35000</v>
      </c>
      <c r="F27" s="11">
        <v>0</v>
      </c>
      <c r="G27" s="11">
        <v>0</v>
      </c>
      <c r="H27" s="11">
        <v>0</v>
      </c>
      <c r="I27" s="11">
        <v>0</v>
      </c>
      <c r="J27" s="11">
        <v>737</v>
      </c>
      <c r="K27" s="11">
        <v>0</v>
      </c>
      <c r="L27" s="11">
        <v>0</v>
      </c>
      <c r="M27" s="11">
        <v>0</v>
      </c>
      <c r="N27" s="11">
        <v>0</v>
      </c>
      <c r="O27" s="11">
        <f>(P27+Q27+R27+S27+T27+U27+V27+W27+X27+Y27)</f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</row>
    <row r="28" spans="1:25" s="16" customFormat="1" ht="15.75" thickBot="1">
      <c r="A28" s="12">
        <v>0</v>
      </c>
      <c r="B28" s="13" t="s">
        <v>35</v>
      </c>
      <c r="C28" s="14">
        <f aca="true" t="shared" si="5" ref="C28:Y28">SUM(C25:C27)</f>
        <v>246000</v>
      </c>
      <c r="D28" s="14">
        <f t="shared" si="5"/>
        <v>38263</v>
      </c>
      <c r="E28" s="14">
        <f t="shared" si="5"/>
        <v>85000</v>
      </c>
      <c r="F28" s="14">
        <f t="shared" si="5"/>
        <v>50000</v>
      </c>
      <c r="G28" s="14">
        <f t="shared" si="5"/>
        <v>32000</v>
      </c>
      <c r="H28" s="14">
        <f t="shared" si="5"/>
        <v>0</v>
      </c>
      <c r="I28" s="14">
        <f t="shared" si="5"/>
        <v>0</v>
      </c>
      <c r="J28" s="14">
        <f t="shared" si="5"/>
        <v>15737</v>
      </c>
      <c r="K28" s="14">
        <f t="shared" si="5"/>
        <v>15000</v>
      </c>
      <c r="L28" s="14">
        <f t="shared" si="5"/>
        <v>10000</v>
      </c>
      <c r="M28" s="14">
        <f t="shared" si="5"/>
        <v>0</v>
      </c>
      <c r="N28" s="14">
        <f t="shared" si="5"/>
        <v>0</v>
      </c>
      <c r="O28" s="14">
        <f t="shared" si="5"/>
        <v>18000</v>
      </c>
      <c r="P28" s="14">
        <f t="shared" si="5"/>
        <v>0</v>
      </c>
      <c r="Q28" s="14">
        <f t="shared" si="5"/>
        <v>0</v>
      </c>
      <c r="R28" s="14">
        <f t="shared" si="5"/>
        <v>10000</v>
      </c>
      <c r="S28" s="14">
        <f t="shared" si="5"/>
        <v>8000</v>
      </c>
      <c r="T28" s="14">
        <f t="shared" si="5"/>
        <v>0</v>
      </c>
      <c r="U28" s="14">
        <f t="shared" si="5"/>
        <v>0</v>
      </c>
      <c r="V28" s="14">
        <f t="shared" si="5"/>
        <v>0</v>
      </c>
      <c r="W28" s="14">
        <f t="shared" si="5"/>
        <v>0</v>
      </c>
      <c r="X28" s="14">
        <f t="shared" si="5"/>
        <v>0</v>
      </c>
      <c r="Y28" s="15">
        <f t="shared" si="5"/>
        <v>0</v>
      </c>
    </row>
    <row r="29" spans="1:25" ht="13.5" thickBot="1">
      <c r="A29" s="17">
        <v>3333117110</v>
      </c>
      <c r="B29" s="17" t="s">
        <v>36</v>
      </c>
      <c r="C29" s="18">
        <v>14243</v>
      </c>
      <c r="D29" s="18">
        <v>3873</v>
      </c>
      <c r="E29" s="18">
        <v>10370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f>(P29+Q29+R29+S29+T29+U29+V29+W29+X29+Y29)</f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s="16" customFormat="1" ht="15.75" thickBot="1">
      <c r="A30" s="12">
        <v>0</v>
      </c>
      <c r="B30" s="13" t="s">
        <v>37</v>
      </c>
      <c r="C30" s="14">
        <f aca="true" t="shared" si="6" ref="C30:Y30">SUM(C29)</f>
        <v>14243</v>
      </c>
      <c r="D30" s="14">
        <f t="shared" si="6"/>
        <v>3873</v>
      </c>
      <c r="E30" s="14">
        <f t="shared" si="6"/>
        <v>10370</v>
      </c>
      <c r="F30" s="14">
        <f t="shared" si="6"/>
        <v>0</v>
      </c>
      <c r="G30" s="14">
        <f t="shared" si="6"/>
        <v>0</v>
      </c>
      <c r="H30" s="14">
        <f t="shared" si="6"/>
        <v>0</v>
      </c>
      <c r="I30" s="14">
        <f t="shared" si="6"/>
        <v>0</v>
      </c>
      <c r="J30" s="14">
        <f t="shared" si="6"/>
        <v>0</v>
      </c>
      <c r="K30" s="14">
        <f t="shared" si="6"/>
        <v>0</v>
      </c>
      <c r="L30" s="14">
        <f t="shared" si="6"/>
        <v>0</v>
      </c>
      <c r="M30" s="14">
        <f t="shared" si="6"/>
        <v>0</v>
      </c>
      <c r="N30" s="14">
        <f t="shared" si="6"/>
        <v>0</v>
      </c>
      <c r="O30" s="14">
        <f t="shared" si="6"/>
        <v>0</v>
      </c>
      <c r="P30" s="14">
        <f t="shared" si="6"/>
        <v>0</v>
      </c>
      <c r="Q30" s="14">
        <f t="shared" si="6"/>
        <v>0</v>
      </c>
      <c r="R30" s="14">
        <f t="shared" si="6"/>
        <v>0</v>
      </c>
      <c r="S30" s="14">
        <f t="shared" si="6"/>
        <v>0</v>
      </c>
      <c r="T30" s="14">
        <f t="shared" si="6"/>
        <v>0</v>
      </c>
      <c r="U30" s="14">
        <f t="shared" si="6"/>
        <v>0</v>
      </c>
      <c r="V30" s="14">
        <f t="shared" si="6"/>
        <v>0</v>
      </c>
      <c r="W30" s="14">
        <f t="shared" si="6"/>
        <v>0</v>
      </c>
      <c r="X30" s="14">
        <f t="shared" si="6"/>
        <v>0</v>
      </c>
      <c r="Y30" s="15">
        <f t="shared" si="6"/>
        <v>0</v>
      </c>
    </row>
    <row r="31" spans="1:25" s="7" customFormat="1" ht="12.75">
      <c r="A31" s="19">
        <v>3333111502</v>
      </c>
      <c r="B31" s="19" t="s">
        <v>38</v>
      </c>
      <c r="C31" s="6">
        <v>53600</v>
      </c>
      <c r="D31" s="6">
        <v>31600</v>
      </c>
      <c r="E31" s="6">
        <v>12000</v>
      </c>
      <c r="F31" s="6">
        <v>0</v>
      </c>
      <c r="G31" s="6">
        <v>0</v>
      </c>
      <c r="H31" s="6">
        <v>0</v>
      </c>
      <c r="I31" s="6">
        <v>0</v>
      </c>
      <c r="J31" s="6">
        <v>10000</v>
      </c>
      <c r="K31" s="6">
        <v>0</v>
      </c>
      <c r="L31" s="6">
        <v>0</v>
      </c>
      <c r="M31" s="6">
        <v>0</v>
      </c>
      <c r="N31" s="6">
        <v>0</v>
      </c>
      <c r="O31" s="6">
        <f>(P31+Q31+R31+S31+T31+U31+V31+W31+X31+Y31)</f>
        <v>22300</v>
      </c>
      <c r="P31" s="6">
        <v>0</v>
      </c>
      <c r="Q31" s="6">
        <v>22300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</row>
    <row r="32" spans="1:25" ht="12.75">
      <c r="A32" s="20">
        <v>3333111502</v>
      </c>
      <c r="B32" s="20" t="s">
        <v>39</v>
      </c>
      <c r="C32" s="9">
        <v>148940</v>
      </c>
      <c r="D32" s="9">
        <v>105160</v>
      </c>
      <c r="E32" s="9">
        <v>43780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f>(P32+Q32+R32+S32+T32+U32+V32+W32+X32+Y32)</f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</row>
    <row r="33" spans="1:25" ht="12.75">
      <c r="A33" s="8">
        <v>3333141513</v>
      </c>
      <c r="B33" s="8" t="s">
        <v>40</v>
      </c>
      <c r="C33" s="9">
        <v>10301</v>
      </c>
      <c r="D33" s="9">
        <v>1370</v>
      </c>
      <c r="E33" s="9">
        <v>4879</v>
      </c>
      <c r="F33" s="9">
        <v>3252</v>
      </c>
      <c r="G33" s="9">
        <v>0</v>
      </c>
      <c r="H33" s="9">
        <v>0</v>
      </c>
      <c r="I33" s="9">
        <v>0</v>
      </c>
      <c r="J33" s="9">
        <v>400</v>
      </c>
      <c r="K33" s="9">
        <v>400</v>
      </c>
      <c r="L33" s="9">
        <v>0</v>
      </c>
      <c r="M33" s="9">
        <v>0</v>
      </c>
      <c r="N33" s="9">
        <v>0</v>
      </c>
      <c r="O33" s="9">
        <f>(P33+Q33+R33+S33+T33+U33+V33+W33+X33+Y33)</f>
        <v>300</v>
      </c>
      <c r="P33" s="9">
        <v>0</v>
      </c>
      <c r="Q33" s="9">
        <v>200</v>
      </c>
      <c r="R33" s="9">
        <v>100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</row>
    <row r="34" spans="1:25" ht="12.75">
      <c r="A34" s="8">
        <v>3333141514</v>
      </c>
      <c r="B34" s="8" t="s">
        <v>41</v>
      </c>
      <c r="C34" s="9">
        <v>80000</v>
      </c>
      <c r="D34" s="9">
        <v>5000</v>
      </c>
      <c r="E34" s="9">
        <v>20000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25000</v>
      </c>
      <c r="L34" s="9">
        <v>20000</v>
      </c>
      <c r="M34" s="9">
        <v>10000</v>
      </c>
      <c r="N34" s="9">
        <v>0</v>
      </c>
      <c r="O34" s="9">
        <f>(P34+Q34+R34+S34+T34+U34+V34+W34+X34+Y34)</f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</row>
    <row r="35" spans="1:25" ht="13.5" thickBot="1">
      <c r="A35" s="10">
        <v>3333181514</v>
      </c>
      <c r="B35" s="10" t="s">
        <v>42</v>
      </c>
      <c r="C35" s="11">
        <v>37500</v>
      </c>
      <c r="D35" s="11">
        <v>7000</v>
      </c>
      <c r="E35" s="11">
        <v>1000</v>
      </c>
      <c r="F35" s="11">
        <v>26500</v>
      </c>
      <c r="G35" s="11">
        <v>0</v>
      </c>
      <c r="H35" s="11">
        <v>0</v>
      </c>
      <c r="I35" s="11">
        <v>0</v>
      </c>
      <c r="J35" s="11">
        <v>3000</v>
      </c>
      <c r="K35" s="11">
        <v>0</v>
      </c>
      <c r="L35" s="11">
        <v>0</v>
      </c>
      <c r="M35" s="11">
        <v>0</v>
      </c>
      <c r="N35" s="11">
        <v>0</v>
      </c>
      <c r="O35" s="11">
        <f>(P35+Q35+R35+S35+T35+U35+V35+W35+X35+Y35)</f>
        <v>5000</v>
      </c>
      <c r="P35" s="11">
        <v>61</v>
      </c>
      <c r="Q35" s="11">
        <v>1000</v>
      </c>
      <c r="R35" s="11">
        <v>3000</v>
      </c>
      <c r="S35" s="11">
        <v>0</v>
      </c>
      <c r="T35" s="11">
        <v>0</v>
      </c>
      <c r="U35" s="11">
        <v>0</v>
      </c>
      <c r="V35" s="11">
        <v>939</v>
      </c>
      <c r="W35" s="11">
        <v>0</v>
      </c>
      <c r="X35" s="11">
        <v>0</v>
      </c>
      <c r="Y35" s="11">
        <v>0</v>
      </c>
    </row>
    <row r="36" spans="1:25" s="16" customFormat="1" ht="15.75" thickBot="1">
      <c r="A36" s="12">
        <v>0</v>
      </c>
      <c r="B36" s="13" t="s">
        <v>43</v>
      </c>
      <c r="C36" s="14">
        <f aca="true" t="shared" si="7" ref="C36:Y36">SUM(C31:C35)</f>
        <v>330341</v>
      </c>
      <c r="D36" s="14">
        <f t="shared" si="7"/>
        <v>150130</v>
      </c>
      <c r="E36" s="14">
        <f t="shared" si="7"/>
        <v>81659</v>
      </c>
      <c r="F36" s="14">
        <f t="shared" si="7"/>
        <v>29752</v>
      </c>
      <c r="G36" s="14">
        <f t="shared" si="7"/>
        <v>0</v>
      </c>
      <c r="H36" s="14">
        <f t="shared" si="7"/>
        <v>0</v>
      </c>
      <c r="I36" s="14">
        <f t="shared" si="7"/>
        <v>0</v>
      </c>
      <c r="J36" s="14">
        <f t="shared" si="7"/>
        <v>13400</v>
      </c>
      <c r="K36" s="14">
        <f t="shared" si="7"/>
        <v>25400</v>
      </c>
      <c r="L36" s="14">
        <f t="shared" si="7"/>
        <v>20000</v>
      </c>
      <c r="M36" s="14">
        <f t="shared" si="7"/>
        <v>10000</v>
      </c>
      <c r="N36" s="14">
        <f t="shared" si="7"/>
        <v>0</v>
      </c>
      <c r="O36" s="14">
        <f t="shared" si="7"/>
        <v>27600</v>
      </c>
      <c r="P36" s="14">
        <f t="shared" si="7"/>
        <v>61</v>
      </c>
      <c r="Q36" s="14">
        <f t="shared" si="7"/>
        <v>23500</v>
      </c>
      <c r="R36" s="14">
        <f t="shared" si="7"/>
        <v>3100</v>
      </c>
      <c r="S36" s="14">
        <f t="shared" si="7"/>
        <v>0</v>
      </c>
      <c r="T36" s="14">
        <f t="shared" si="7"/>
        <v>0</v>
      </c>
      <c r="U36" s="14">
        <f t="shared" si="7"/>
        <v>0</v>
      </c>
      <c r="V36" s="14">
        <f t="shared" si="7"/>
        <v>939</v>
      </c>
      <c r="W36" s="14">
        <f t="shared" si="7"/>
        <v>0</v>
      </c>
      <c r="X36" s="14">
        <f t="shared" si="7"/>
        <v>0</v>
      </c>
      <c r="Y36" s="15">
        <f t="shared" si="7"/>
        <v>0</v>
      </c>
    </row>
    <row r="37" spans="1:25" ht="12.75">
      <c r="A37" s="19">
        <v>3333110714</v>
      </c>
      <c r="B37" s="19" t="s">
        <v>44</v>
      </c>
      <c r="C37" s="6">
        <v>33520</v>
      </c>
      <c r="D37" s="6">
        <v>30160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3360</v>
      </c>
      <c r="K37" s="6">
        <v>0</v>
      </c>
      <c r="L37" s="6">
        <v>0</v>
      </c>
      <c r="M37" s="6">
        <v>0</v>
      </c>
      <c r="N37" s="6">
        <v>0</v>
      </c>
      <c r="O37" s="6">
        <f aca="true" t="shared" si="8" ref="O37:O42">(P37+Q37+R37+S37+T37+U37+V37+W37+X37+Y37)</f>
        <v>4500</v>
      </c>
      <c r="P37" s="6">
        <v>0</v>
      </c>
      <c r="Q37" s="6">
        <v>4500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</row>
    <row r="38" spans="1:25" ht="12.75">
      <c r="A38" s="20">
        <v>3333110714</v>
      </c>
      <c r="B38" s="20" t="s">
        <v>45</v>
      </c>
      <c r="C38" s="9">
        <v>99000</v>
      </c>
      <c r="D38" s="9">
        <v>50000</v>
      </c>
      <c r="E38" s="9">
        <v>49000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8"/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</row>
    <row r="39" spans="1:25" ht="12.75">
      <c r="A39" s="8">
        <v>3333110718</v>
      </c>
      <c r="B39" s="8" t="s">
        <v>46</v>
      </c>
      <c r="C39" s="9">
        <v>868</v>
      </c>
      <c r="D39" s="9">
        <v>868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f t="shared" si="8"/>
        <v>4132</v>
      </c>
      <c r="P39" s="9">
        <v>4132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</row>
    <row r="40" spans="1:25" ht="12.75">
      <c r="A40" s="8">
        <v>3333110719</v>
      </c>
      <c r="B40" s="8" t="s">
        <v>47</v>
      </c>
      <c r="C40" s="9">
        <v>68992</v>
      </c>
      <c r="D40" s="9">
        <v>18088</v>
      </c>
      <c r="E40" s="9">
        <v>49764</v>
      </c>
      <c r="F40" s="9">
        <v>0</v>
      </c>
      <c r="G40" s="9">
        <v>0</v>
      </c>
      <c r="H40" s="9">
        <v>0</v>
      </c>
      <c r="I40" s="9">
        <v>0</v>
      </c>
      <c r="J40" s="9">
        <v>1140</v>
      </c>
      <c r="K40" s="9">
        <v>0</v>
      </c>
      <c r="L40" s="9">
        <v>0</v>
      </c>
      <c r="M40" s="9">
        <v>0</v>
      </c>
      <c r="N40" s="9">
        <v>0</v>
      </c>
      <c r="O40" s="9">
        <f t="shared" si="8"/>
        <v>7150</v>
      </c>
      <c r="P40" s="9">
        <v>0</v>
      </c>
      <c r="Q40" s="9">
        <v>7150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</row>
    <row r="41" spans="1:25" ht="12.75">
      <c r="A41" s="8">
        <v>3333120712</v>
      </c>
      <c r="B41" s="8" t="s">
        <v>48</v>
      </c>
      <c r="C41" s="9">
        <v>30000</v>
      </c>
      <c r="D41" s="9">
        <v>0</v>
      </c>
      <c r="E41" s="9">
        <v>15000</v>
      </c>
      <c r="F41" s="9">
        <v>15000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f t="shared" si="8"/>
        <v>8000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3500</v>
      </c>
      <c r="W41" s="9">
        <v>4500</v>
      </c>
      <c r="X41" s="9">
        <v>0</v>
      </c>
      <c r="Y41" s="9">
        <v>0</v>
      </c>
    </row>
    <row r="42" spans="1:25" ht="13.5" thickBot="1">
      <c r="A42" s="10">
        <v>3333160717</v>
      </c>
      <c r="B42" s="10" t="s">
        <v>49</v>
      </c>
      <c r="C42" s="11">
        <v>9846</v>
      </c>
      <c r="D42" s="11">
        <v>6557</v>
      </c>
      <c r="E42" s="11">
        <v>3289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f t="shared" si="8"/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</row>
    <row r="43" spans="1:25" s="16" customFormat="1" ht="15.75" thickBot="1">
      <c r="A43" s="12">
        <v>0</v>
      </c>
      <c r="B43" s="13" t="s">
        <v>50</v>
      </c>
      <c r="C43" s="14">
        <f aca="true" t="shared" si="9" ref="C43:Y43">SUM(C37:C42)</f>
        <v>242226</v>
      </c>
      <c r="D43" s="14">
        <f t="shared" si="9"/>
        <v>105673</v>
      </c>
      <c r="E43" s="14">
        <f t="shared" si="9"/>
        <v>117053</v>
      </c>
      <c r="F43" s="14">
        <f t="shared" si="9"/>
        <v>15000</v>
      </c>
      <c r="G43" s="14">
        <f t="shared" si="9"/>
        <v>0</v>
      </c>
      <c r="H43" s="14">
        <f t="shared" si="9"/>
        <v>0</v>
      </c>
      <c r="I43" s="14">
        <f t="shared" si="9"/>
        <v>0</v>
      </c>
      <c r="J43" s="14">
        <f t="shared" si="9"/>
        <v>4500</v>
      </c>
      <c r="K43" s="14">
        <f t="shared" si="9"/>
        <v>0</v>
      </c>
      <c r="L43" s="14">
        <f t="shared" si="9"/>
        <v>0</v>
      </c>
      <c r="M43" s="14">
        <f t="shared" si="9"/>
        <v>0</v>
      </c>
      <c r="N43" s="14">
        <f t="shared" si="9"/>
        <v>0</v>
      </c>
      <c r="O43" s="14">
        <f t="shared" si="9"/>
        <v>23782</v>
      </c>
      <c r="P43" s="14">
        <f t="shared" si="9"/>
        <v>4132</v>
      </c>
      <c r="Q43" s="14">
        <f t="shared" si="9"/>
        <v>11650</v>
      </c>
      <c r="R43" s="14">
        <f t="shared" si="9"/>
        <v>0</v>
      </c>
      <c r="S43" s="14">
        <f t="shared" si="9"/>
        <v>0</v>
      </c>
      <c r="T43" s="14">
        <f t="shared" si="9"/>
        <v>0</v>
      </c>
      <c r="U43" s="14">
        <f t="shared" si="9"/>
        <v>0</v>
      </c>
      <c r="V43" s="14">
        <f t="shared" si="9"/>
        <v>3500</v>
      </c>
      <c r="W43" s="14">
        <f t="shared" si="9"/>
        <v>4500</v>
      </c>
      <c r="X43" s="14">
        <f t="shared" si="9"/>
        <v>0</v>
      </c>
      <c r="Y43" s="15">
        <f t="shared" si="9"/>
        <v>0</v>
      </c>
    </row>
    <row r="44" spans="1:25" ht="12.75">
      <c r="A44" s="19">
        <v>3333116201</v>
      </c>
      <c r="B44" s="19" t="s">
        <v>51</v>
      </c>
      <c r="C44" s="6">
        <v>38500</v>
      </c>
      <c r="D44" s="6">
        <v>0</v>
      </c>
      <c r="E44" s="6">
        <v>25075</v>
      </c>
      <c r="F44" s="6">
        <v>6636</v>
      </c>
      <c r="G44" s="6">
        <v>0</v>
      </c>
      <c r="H44" s="6">
        <v>0</v>
      </c>
      <c r="I44" s="6">
        <v>0</v>
      </c>
      <c r="J44" s="6">
        <v>6789</v>
      </c>
      <c r="K44" s="6">
        <v>0</v>
      </c>
      <c r="L44" s="6">
        <v>0</v>
      </c>
      <c r="M44" s="6">
        <v>0</v>
      </c>
      <c r="N44" s="6">
        <v>0</v>
      </c>
      <c r="O44" s="6">
        <f aca="true" t="shared" si="10" ref="O44:O51">(P44+Q44+R44+S44+T44+U44+V44+W44+X44+Y44)</f>
        <v>36000</v>
      </c>
      <c r="P44" s="6">
        <v>0</v>
      </c>
      <c r="Q44" s="6">
        <v>0</v>
      </c>
      <c r="R44" s="6">
        <v>0</v>
      </c>
      <c r="S44" s="6">
        <v>0</v>
      </c>
      <c r="T44" s="6">
        <v>36000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</row>
    <row r="45" spans="1:25" ht="12.75">
      <c r="A45" s="20">
        <v>3333116201</v>
      </c>
      <c r="B45" s="20" t="s">
        <v>52</v>
      </c>
      <c r="C45" s="9">
        <v>374000</v>
      </c>
      <c r="D45" s="9">
        <v>0</v>
      </c>
      <c r="E45" s="9">
        <v>0</v>
      </c>
      <c r="F45" s="9">
        <v>123000</v>
      </c>
      <c r="G45" s="9">
        <v>120000</v>
      </c>
      <c r="H45" s="9">
        <v>131000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f t="shared" si="10"/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</row>
    <row r="46" spans="1:25" ht="12.75">
      <c r="A46" s="8">
        <v>3333116203</v>
      </c>
      <c r="B46" s="8" t="s">
        <v>53</v>
      </c>
      <c r="C46" s="9">
        <v>3500</v>
      </c>
      <c r="D46" s="9">
        <v>0</v>
      </c>
      <c r="E46" s="9">
        <v>3500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f t="shared" si="10"/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</row>
    <row r="47" spans="1:25" ht="12.75">
      <c r="A47" s="8">
        <v>3333146201</v>
      </c>
      <c r="B47" s="8" t="s">
        <v>54</v>
      </c>
      <c r="C47" s="9">
        <v>10280</v>
      </c>
      <c r="D47" s="9">
        <v>0</v>
      </c>
      <c r="E47" s="9">
        <v>700</v>
      </c>
      <c r="F47" s="9">
        <v>7580</v>
      </c>
      <c r="G47" s="9">
        <v>0</v>
      </c>
      <c r="H47" s="9">
        <v>0</v>
      </c>
      <c r="I47" s="9">
        <v>0</v>
      </c>
      <c r="J47" s="9">
        <v>0</v>
      </c>
      <c r="K47" s="9">
        <v>2000</v>
      </c>
      <c r="L47" s="9">
        <v>0</v>
      </c>
      <c r="M47" s="9">
        <v>0</v>
      </c>
      <c r="N47" s="9">
        <v>0</v>
      </c>
      <c r="O47" s="9">
        <f t="shared" si="10"/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</row>
    <row r="48" spans="1:25" ht="12.75">
      <c r="A48" s="8">
        <v>3333146202</v>
      </c>
      <c r="B48" s="8" t="s">
        <v>55</v>
      </c>
      <c r="C48" s="9">
        <v>6500</v>
      </c>
      <c r="D48" s="9">
        <v>0</v>
      </c>
      <c r="E48" s="9">
        <v>400</v>
      </c>
      <c r="F48" s="9">
        <v>6100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f t="shared" si="10"/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</row>
    <row r="49" spans="1:25" ht="12.75">
      <c r="A49" s="8">
        <v>3333146216</v>
      </c>
      <c r="B49" s="8" t="s">
        <v>56</v>
      </c>
      <c r="C49" s="9">
        <v>2400</v>
      </c>
      <c r="D49" s="9">
        <v>1499</v>
      </c>
      <c r="E49" s="9">
        <v>901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f t="shared" si="10"/>
        <v>400</v>
      </c>
      <c r="P49" s="9">
        <v>200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200</v>
      </c>
      <c r="W49" s="9">
        <v>0</v>
      </c>
      <c r="X49" s="9">
        <v>0</v>
      </c>
      <c r="Y49" s="9">
        <v>0</v>
      </c>
    </row>
    <row r="50" spans="1:25" ht="12.75">
      <c r="A50" s="8">
        <v>3333146220</v>
      </c>
      <c r="B50" s="8" t="s">
        <v>57</v>
      </c>
      <c r="C50" s="9">
        <v>18498</v>
      </c>
      <c r="D50" s="9">
        <v>6548</v>
      </c>
      <c r="E50" s="9">
        <v>6100</v>
      </c>
      <c r="F50" s="9">
        <v>5850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f t="shared" si="10"/>
        <v>6270</v>
      </c>
      <c r="P50" s="9">
        <v>4909</v>
      </c>
      <c r="Q50" s="9">
        <v>773</v>
      </c>
      <c r="R50" s="9">
        <v>588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</row>
    <row r="51" spans="1:25" ht="13.5" thickBot="1">
      <c r="A51" s="10">
        <v>3333186219</v>
      </c>
      <c r="B51" s="10" t="s">
        <v>58</v>
      </c>
      <c r="C51" s="11">
        <v>24500</v>
      </c>
      <c r="D51" s="11">
        <v>17650</v>
      </c>
      <c r="E51" s="11">
        <v>6509</v>
      </c>
      <c r="F51" s="11">
        <v>341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f t="shared" si="10"/>
        <v>7612</v>
      </c>
      <c r="P51" s="11">
        <v>3000</v>
      </c>
      <c r="Q51" s="11">
        <v>4612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</row>
    <row r="52" spans="1:25" s="16" customFormat="1" ht="15.75" thickBot="1">
      <c r="A52" s="12">
        <v>0</v>
      </c>
      <c r="B52" s="13" t="s">
        <v>59</v>
      </c>
      <c r="C52" s="14">
        <f aca="true" t="shared" si="11" ref="C52:Y52">SUM(C44:C51)</f>
        <v>478178</v>
      </c>
      <c r="D52" s="14">
        <f t="shared" si="11"/>
        <v>25697</v>
      </c>
      <c r="E52" s="14">
        <f t="shared" si="11"/>
        <v>43185</v>
      </c>
      <c r="F52" s="14">
        <f t="shared" si="11"/>
        <v>149507</v>
      </c>
      <c r="G52" s="14">
        <f t="shared" si="11"/>
        <v>120000</v>
      </c>
      <c r="H52" s="14">
        <f t="shared" si="11"/>
        <v>131000</v>
      </c>
      <c r="I52" s="14">
        <f t="shared" si="11"/>
        <v>0</v>
      </c>
      <c r="J52" s="14">
        <f t="shared" si="11"/>
        <v>6789</v>
      </c>
      <c r="K52" s="14">
        <f t="shared" si="11"/>
        <v>2000</v>
      </c>
      <c r="L52" s="14">
        <f t="shared" si="11"/>
        <v>0</v>
      </c>
      <c r="M52" s="14">
        <f t="shared" si="11"/>
        <v>0</v>
      </c>
      <c r="N52" s="14">
        <f t="shared" si="11"/>
        <v>0</v>
      </c>
      <c r="O52" s="14">
        <f t="shared" si="11"/>
        <v>50282</v>
      </c>
      <c r="P52" s="14">
        <f t="shared" si="11"/>
        <v>8109</v>
      </c>
      <c r="Q52" s="14">
        <f t="shared" si="11"/>
        <v>5385</v>
      </c>
      <c r="R52" s="14">
        <f t="shared" si="11"/>
        <v>588</v>
      </c>
      <c r="S52" s="14">
        <f t="shared" si="11"/>
        <v>0</v>
      </c>
      <c r="T52" s="14">
        <f t="shared" si="11"/>
        <v>36000</v>
      </c>
      <c r="U52" s="14">
        <f t="shared" si="11"/>
        <v>0</v>
      </c>
      <c r="V52" s="14">
        <f t="shared" si="11"/>
        <v>200</v>
      </c>
      <c r="W52" s="14">
        <f t="shared" si="11"/>
        <v>0</v>
      </c>
      <c r="X52" s="14">
        <f t="shared" si="11"/>
        <v>0</v>
      </c>
      <c r="Y52" s="15">
        <f t="shared" si="11"/>
        <v>0</v>
      </c>
    </row>
    <row r="53" spans="1:25" ht="12.75">
      <c r="A53" s="19">
        <v>3333112404</v>
      </c>
      <c r="B53" s="19" t="s">
        <v>60</v>
      </c>
      <c r="C53" s="6">
        <v>98000</v>
      </c>
      <c r="D53" s="6">
        <v>11408</v>
      </c>
      <c r="E53" s="6">
        <v>64570</v>
      </c>
      <c r="F53" s="6">
        <v>22022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f>(P53+Q53+R53+S53+T53+U53+V53+W53+X53+Y53)</f>
        <v>14863</v>
      </c>
      <c r="P53" s="6">
        <v>4863</v>
      </c>
      <c r="Q53" s="6">
        <v>10000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</row>
    <row r="54" spans="1:25" ht="12.75">
      <c r="A54" s="8">
        <v>3333112410</v>
      </c>
      <c r="B54" s="8" t="s">
        <v>61</v>
      </c>
      <c r="C54" s="9">
        <v>7680</v>
      </c>
      <c r="D54" s="9">
        <v>7680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f>(P54+Q54+R54+S54+T54+U54+V54+W54+X54+Y54)</f>
        <v>4500</v>
      </c>
      <c r="P54" s="9">
        <v>4500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</row>
    <row r="55" spans="1:25" ht="12.75">
      <c r="A55" s="8">
        <v>3333112411</v>
      </c>
      <c r="B55" s="8" t="s">
        <v>62</v>
      </c>
      <c r="C55" s="9">
        <v>1350</v>
      </c>
      <c r="D55" s="9">
        <v>100</v>
      </c>
      <c r="E55" s="9">
        <v>600</v>
      </c>
      <c r="F55" s="9">
        <v>0</v>
      </c>
      <c r="G55" s="9">
        <v>0</v>
      </c>
      <c r="H55" s="9">
        <v>0</v>
      </c>
      <c r="I55" s="9">
        <v>0</v>
      </c>
      <c r="J55" s="9">
        <v>650</v>
      </c>
      <c r="K55" s="9">
        <v>0</v>
      </c>
      <c r="L55" s="9">
        <v>0</v>
      </c>
      <c r="M55" s="9">
        <v>0</v>
      </c>
      <c r="N55" s="9">
        <v>0</v>
      </c>
      <c r="O55" s="9">
        <f>(P55+Q55+R55+S55+T55+U55+V55+W55+X55+Y55)</f>
        <v>200</v>
      </c>
      <c r="P55" s="9">
        <v>0</v>
      </c>
      <c r="Q55" s="9">
        <v>200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</row>
    <row r="56" spans="1:25" ht="12.75">
      <c r="A56" s="8">
        <v>3333142412</v>
      </c>
      <c r="B56" s="8" t="s">
        <v>63</v>
      </c>
      <c r="C56" s="9">
        <v>20000</v>
      </c>
      <c r="D56" s="9">
        <v>0</v>
      </c>
      <c r="E56" s="9">
        <v>3000</v>
      </c>
      <c r="F56" s="9">
        <v>13000</v>
      </c>
      <c r="G56" s="9">
        <v>0</v>
      </c>
      <c r="H56" s="9">
        <v>0</v>
      </c>
      <c r="I56" s="9">
        <v>0</v>
      </c>
      <c r="J56" s="9">
        <v>700</v>
      </c>
      <c r="K56" s="9">
        <v>3300</v>
      </c>
      <c r="L56" s="9">
        <v>0</v>
      </c>
      <c r="M56" s="9">
        <v>0</v>
      </c>
      <c r="N56" s="9">
        <v>0</v>
      </c>
      <c r="O56" s="9">
        <f>(P56+Q56+R56+S56+T56+U56+V56+W56+X56+Y56)</f>
        <v>3000</v>
      </c>
      <c r="P56" s="9">
        <v>0</v>
      </c>
      <c r="Q56" s="9">
        <v>0</v>
      </c>
      <c r="R56" s="9">
        <v>3000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</row>
    <row r="57" spans="1:25" ht="13.5" thickBot="1">
      <c r="A57" s="10">
        <v>3333142413</v>
      </c>
      <c r="B57" s="10" t="s">
        <v>64</v>
      </c>
      <c r="C57" s="11">
        <v>5923</v>
      </c>
      <c r="D57" s="11">
        <v>0</v>
      </c>
      <c r="E57" s="11">
        <v>3000</v>
      </c>
      <c r="F57" s="11">
        <v>0</v>
      </c>
      <c r="G57" s="11">
        <v>0</v>
      </c>
      <c r="H57" s="11">
        <v>0</v>
      </c>
      <c r="I57" s="11">
        <v>0</v>
      </c>
      <c r="J57" s="11">
        <v>2923</v>
      </c>
      <c r="K57" s="11">
        <v>0</v>
      </c>
      <c r="L57" s="11">
        <v>0</v>
      </c>
      <c r="M57" s="11">
        <v>0</v>
      </c>
      <c r="N57" s="11">
        <v>0</v>
      </c>
      <c r="O57" s="11">
        <f>(P57+Q57+R57+S57+T57+U57+V57+W57+X57+Y57)</f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</row>
    <row r="58" spans="1:25" s="16" customFormat="1" ht="15.75" thickBot="1">
      <c r="A58" s="12">
        <v>0</v>
      </c>
      <c r="B58" s="13" t="s">
        <v>65</v>
      </c>
      <c r="C58" s="14">
        <f aca="true" t="shared" si="12" ref="C58:Y58">SUM(C53:C57)</f>
        <v>132953</v>
      </c>
      <c r="D58" s="14">
        <f t="shared" si="12"/>
        <v>19188</v>
      </c>
      <c r="E58" s="14">
        <f t="shared" si="12"/>
        <v>71170</v>
      </c>
      <c r="F58" s="14">
        <f t="shared" si="12"/>
        <v>35022</v>
      </c>
      <c r="G58" s="14">
        <f t="shared" si="12"/>
        <v>0</v>
      </c>
      <c r="H58" s="14">
        <f t="shared" si="12"/>
        <v>0</v>
      </c>
      <c r="I58" s="14">
        <f t="shared" si="12"/>
        <v>0</v>
      </c>
      <c r="J58" s="14">
        <f t="shared" si="12"/>
        <v>4273</v>
      </c>
      <c r="K58" s="14">
        <f t="shared" si="12"/>
        <v>3300</v>
      </c>
      <c r="L58" s="14">
        <f t="shared" si="12"/>
        <v>0</v>
      </c>
      <c r="M58" s="14">
        <f t="shared" si="12"/>
        <v>0</v>
      </c>
      <c r="N58" s="14">
        <f t="shared" si="12"/>
        <v>0</v>
      </c>
      <c r="O58" s="14">
        <f t="shared" si="12"/>
        <v>22563</v>
      </c>
      <c r="P58" s="14">
        <f t="shared" si="12"/>
        <v>9363</v>
      </c>
      <c r="Q58" s="14">
        <f t="shared" si="12"/>
        <v>10200</v>
      </c>
      <c r="R58" s="14">
        <f t="shared" si="12"/>
        <v>3000</v>
      </c>
      <c r="S58" s="14">
        <f t="shared" si="12"/>
        <v>0</v>
      </c>
      <c r="T58" s="14">
        <f t="shared" si="12"/>
        <v>0</v>
      </c>
      <c r="U58" s="14">
        <f t="shared" si="12"/>
        <v>0</v>
      </c>
      <c r="V58" s="14">
        <f t="shared" si="12"/>
        <v>0</v>
      </c>
      <c r="W58" s="14">
        <f t="shared" si="12"/>
        <v>0</v>
      </c>
      <c r="X58" s="14">
        <f t="shared" si="12"/>
        <v>0</v>
      </c>
      <c r="Y58" s="15">
        <f t="shared" si="12"/>
        <v>0</v>
      </c>
    </row>
    <row r="59" spans="1:25" ht="12.75">
      <c r="A59" s="19">
        <v>3333112702</v>
      </c>
      <c r="B59" s="19" t="s">
        <v>66</v>
      </c>
      <c r="C59" s="6">
        <v>10640</v>
      </c>
      <c r="D59" s="6">
        <v>10159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481</v>
      </c>
      <c r="K59" s="6">
        <v>0</v>
      </c>
      <c r="L59" s="6">
        <v>0</v>
      </c>
      <c r="M59" s="6">
        <v>0</v>
      </c>
      <c r="N59" s="6">
        <v>0</v>
      </c>
      <c r="O59" s="6">
        <f>(P59+Q59+R59+S59+T59+U59+V59+W59+X59+Y59)</f>
        <v>1953</v>
      </c>
      <c r="P59" s="6">
        <v>1795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158</v>
      </c>
      <c r="W59" s="6">
        <v>0</v>
      </c>
      <c r="X59" s="6">
        <v>0</v>
      </c>
      <c r="Y59" s="6">
        <v>0</v>
      </c>
    </row>
    <row r="60" spans="1:25" ht="12.75">
      <c r="A60" s="8">
        <v>3333112709</v>
      </c>
      <c r="B60" s="8" t="s">
        <v>67</v>
      </c>
      <c r="C60" s="9">
        <v>73418</v>
      </c>
      <c r="D60" s="9">
        <v>1871</v>
      </c>
      <c r="E60" s="9">
        <v>20230</v>
      </c>
      <c r="F60" s="9">
        <v>31502</v>
      </c>
      <c r="G60" s="9">
        <v>16049</v>
      </c>
      <c r="H60" s="9">
        <v>3766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f>(P60+Q60+R60+S60+T60+U60+V60+W60+X60+Y60)</f>
        <v>11738</v>
      </c>
      <c r="P60" s="9">
        <v>0</v>
      </c>
      <c r="Q60" s="9">
        <v>0</v>
      </c>
      <c r="R60" s="9">
        <v>4557</v>
      </c>
      <c r="S60" s="9">
        <v>5696</v>
      </c>
      <c r="T60" s="9">
        <v>1485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</row>
    <row r="61" spans="1:25" ht="12.75">
      <c r="A61" s="8">
        <v>3333112710</v>
      </c>
      <c r="B61" s="8" t="s">
        <v>68</v>
      </c>
      <c r="C61" s="9">
        <v>4472</v>
      </c>
      <c r="D61" s="9">
        <v>42</v>
      </c>
      <c r="E61" s="9">
        <v>3578</v>
      </c>
      <c r="F61" s="9">
        <v>852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f>(P61+Q61+R61+S61+T61+U61+V61+W61+X61+Y61)</f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</row>
    <row r="62" spans="1:25" ht="13.5" thickBot="1">
      <c r="A62" s="10">
        <v>3333152708</v>
      </c>
      <c r="B62" s="10" t="s">
        <v>69</v>
      </c>
      <c r="C62" s="11">
        <v>3453</v>
      </c>
      <c r="D62" s="11">
        <v>3453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f>(P62+Q62+R62+S62+T62+U62+V62+W62+X62+Y62)</f>
        <v>150</v>
      </c>
      <c r="P62" s="11">
        <v>150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</row>
    <row r="63" spans="1:25" s="16" customFormat="1" ht="15.75" thickBot="1">
      <c r="A63" s="12">
        <v>0</v>
      </c>
      <c r="B63" s="13" t="s">
        <v>70</v>
      </c>
      <c r="C63" s="14">
        <f aca="true" t="shared" si="13" ref="C63:Y63">SUM(C59:C62)</f>
        <v>91983</v>
      </c>
      <c r="D63" s="14">
        <f t="shared" si="13"/>
        <v>15525</v>
      </c>
      <c r="E63" s="14">
        <f t="shared" si="13"/>
        <v>23808</v>
      </c>
      <c r="F63" s="14">
        <f t="shared" si="13"/>
        <v>32354</v>
      </c>
      <c r="G63" s="14">
        <f t="shared" si="13"/>
        <v>16049</v>
      </c>
      <c r="H63" s="14">
        <f t="shared" si="13"/>
        <v>3766</v>
      </c>
      <c r="I63" s="14">
        <f t="shared" si="13"/>
        <v>0</v>
      </c>
      <c r="J63" s="14">
        <f t="shared" si="13"/>
        <v>481</v>
      </c>
      <c r="K63" s="14">
        <f t="shared" si="13"/>
        <v>0</v>
      </c>
      <c r="L63" s="14">
        <f t="shared" si="13"/>
        <v>0</v>
      </c>
      <c r="M63" s="14">
        <f t="shared" si="13"/>
        <v>0</v>
      </c>
      <c r="N63" s="14">
        <f t="shared" si="13"/>
        <v>0</v>
      </c>
      <c r="O63" s="14">
        <f t="shared" si="13"/>
        <v>13841</v>
      </c>
      <c r="P63" s="14">
        <f t="shared" si="13"/>
        <v>1945</v>
      </c>
      <c r="Q63" s="14">
        <f t="shared" si="13"/>
        <v>0</v>
      </c>
      <c r="R63" s="14">
        <f t="shared" si="13"/>
        <v>4557</v>
      </c>
      <c r="S63" s="14">
        <f t="shared" si="13"/>
        <v>5696</v>
      </c>
      <c r="T63" s="14">
        <f t="shared" si="13"/>
        <v>1485</v>
      </c>
      <c r="U63" s="14">
        <f t="shared" si="13"/>
        <v>0</v>
      </c>
      <c r="V63" s="14">
        <f t="shared" si="13"/>
        <v>158</v>
      </c>
      <c r="W63" s="14">
        <f t="shared" si="13"/>
        <v>0</v>
      </c>
      <c r="X63" s="14">
        <f t="shared" si="13"/>
        <v>0</v>
      </c>
      <c r="Y63" s="15">
        <f t="shared" si="13"/>
        <v>0</v>
      </c>
    </row>
    <row r="64" spans="1:25" ht="12.75">
      <c r="A64" s="19">
        <v>3333115604</v>
      </c>
      <c r="B64" s="19" t="s">
        <v>71</v>
      </c>
      <c r="C64" s="6">
        <v>38600</v>
      </c>
      <c r="D64" s="6">
        <v>38600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f>(P64+Q64+R64+S64+T64+U64+V64+W64+X64+Y64)</f>
        <v>6000</v>
      </c>
      <c r="P64" s="6">
        <v>6000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</row>
    <row r="65" spans="1:25" ht="12.75">
      <c r="A65" s="20">
        <v>3333115604</v>
      </c>
      <c r="B65" s="20" t="s">
        <v>72</v>
      </c>
      <c r="C65" s="9">
        <v>139195</v>
      </c>
      <c r="D65" s="9">
        <v>139195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f>(P65+Q65+R65+S65+T65+U65+V65+W65+X65+Y65)</f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</row>
    <row r="66" spans="1:25" ht="13.5" thickBot="1">
      <c r="A66" s="8">
        <v>3333115610</v>
      </c>
      <c r="B66" s="8" t="s">
        <v>73</v>
      </c>
      <c r="C66" s="9">
        <v>30000</v>
      </c>
      <c r="D66" s="9">
        <v>0</v>
      </c>
      <c r="E66" s="9">
        <v>7000</v>
      </c>
      <c r="F66" s="9">
        <v>10000</v>
      </c>
      <c r="G66" s="9">
        <v>0</v>
      </c>
      <c r="H66" s="9">
        <v>0</v>
      </c>
      <c r="I66" s="9">
        <v>0</v>
      </c>
      <c r="J66" s="9">
        <v>9000</v>
      </c>
      <c r="K66" s="9">
        <v>4000</v>
      </c>
      <c r="L66" s="9">
        <v>0</v>
      </c>
      <c r="M66" s="9">
        <v>0</v>
      </c>
      <c r="N66" s="9">
        <v>0</v>
      </c>
      <c r="O66" s="9">
        <f>(P66+Q66+R66+S66+T66+U66+V66+W66+X66+Y66)</f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</row>
    <row r="67" spans="1:25" s="16" customFormat="1" ht="15.75" thickBot="1">
      <c r="A67" s="12">
        <v>0</v>
      </c>
      <c r="B67" s="13" t="s">
        <v>74</v>
      </c>
      <c r="C67" s="14">
        <f aca="true" t="shared" si="14" ref="C67:Y67">SUM(C64:C66)</f>
        <v>207795</v>
      </c>
      <c r="D67" s="14">
        <f t="shared" si="14"/>
        <v>177795</v>
      </c>
      <c r="E67" s="14">
        <f t="shared" si="14"/>
        <v>7000</v>
      </c>
      <c r="F67" s="14">
        <f t="shared" si="14"/>
        <v>10000</v>
      </c>
      <c r="G67" s="14">
        <f t="shared" si="14"/>
        <v>0</v>
      </c>
      <c r="H67" s="14">
        <f t="shared" si="14"/>
        <v>0</v>
      </c>
      <c r="I67" s="14">
        <f t="shared" si="14"/>
        <v>0</v>
      </c>
      <c r="J67" s="14">
        <f t="shared" si="14"/>
        <v>9000</v>
      </c>
      <c r="K67" s="14">
        <f t="shared" si="14"/>
        <v>4000</v>
      </c>
      <c r="L67" s="14">
        <f t="shared" si="14"/>
        <v>0</v>
      </c>
      <c r="M67" s="14">
        <f t="shared" si="14"/>
        <v>0</v>
      </c>
      <c r="N67" s="14">
        <f t="shared" si="14"/>
        <v>0</v>
      </c>
      <c r="O67" s="14">
        <f t="shared" si="14"/>
        <v>6000</v>
      </c>
      <c r="P67" s="14">
        <f t="shared" si="14"/>
        <v>6000</v>
      </c>
      <c r="Q67" s="14">
        <f t="shared" si="14"/>
        <v>0</v>
      </c>
      <c r="R67" s="14">
        <f t="shared" si="14"/>
        <v>0</v>
      </c>
      <c r="S67" s="14">
        <f t="shared" si="14"/>
        <v>0</v>
      </c>
      <c r="T67" s="14">
        <f t="shared" si="14"/>
        <v>0</v>
      </c>
      <c r="U67" s="14">
        <f t="shared" si="14"/>
        <v>0</v>
      </c>
      <c r="V67" s="14">
        <f t="shared" si="14"/>
        <v>0</v>
      </c>
      <c r="W67" s="14">
        <f t="shared" si="14"/>
        <v>0</v>
      </c>
      <c r="X67" s="14">
        <f t="shared" si="14"/>
        <v>0</v>
      </c>
      <c r="Y67" s="15">
        <f t="shared" si="14"/>
        <v>0</v>
      </c>
    </row>
    <row r="68" spans="1:25" ht="12.75">
      <c r="A68" s="8">
        <v>3333112116</v>
      </c>
      <c r="B68" s="8" t="s">
        <v>75</v>
      </c>
      <c r="C68" s="9">
        <v>10578</v>
      </c>
      <c r="D68" s="9">
        <v>10578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>(P68+Q68+R68+S68+T68+U68+V68+W68+X68+Y68)</f>
        <v>2154</v>
      </c>
      <c r="P68" s="9">
        <v>2154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</row>
    <row r="69" spans="1:25" ht="12.75">
      <c r="A69" s="8">
        <v>3333112117</v>
      </c>
      <c r="B69" s="8" t="s">
        <v>76</v>
      </c>
      <c r="C69" s="9">
        <v>102095</v>
      </c>
      <c r="D69" s="9">
        <v>2343</v>
      </c>
      <c r="E69" s="9">
        <v>25600</v>
      </c>
      <c r="F69" s="9">
        <v>54215</v>
      </c>
      <c r="G69" s="9">
        <v>19937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f>(P69+Q69+R69+S69+T69+U69+V69+W69+X69+Y69)</f>
        <v>25462</v>
      </c>
      <c r="P69" s="9">
        <v>0</v>
      </c>
      <c r="Q69" s="9">
        <v>10000</v>
      </c>
      <c r="R69" s="9">
        <v>13013</v>
      </c>
      <c r="S69" s="9">
        <v>0</v>
      </c>
      <c r="T69" s="9">
        <v>0</v>
      </c>
      <c r="U69" s="9">
        <v>0</v>
      </c>
      <c r="V69" s="9">
        <v>0</v>
      </c>
      <c r="W69" s="9">
        <v>2449</v>
      </c>
      <c r="X69" s="9">
        <v>0</v>
      </c>
      <c r="Y69" s="9">
        <v>0</v>
      </c>
    </row>
    <row r="70" spans="1:25" ht="12.75">
      <c r="A70" s="8">
        <v>3333112118</v>
      </c>
      <c r="B70" s="8" t="s">
        <v>77</v>
      </c>
      <c r="C70" s="9">
        <v>22344</v>
      </c>
      <c r="D70" s="9">
        <v>4745</v>
      </c>
      <c r="E70" s="9">
        <v>3698</v>
      </c>
      <c r="F70" s="9">
        <v>5000</v>
      </c>
      <c r="G70" s="9">
        <v>3806</v>
      </c>
      <c r="H70" s="9">
        <v>4990</v>
      </c>
      <c r="I70" s="9">
        <v>0</v>
      </c>
      <c r="J70" s="9">
        <v>0</v>
      </c>
      <c r="K70" s="9">
        <v>105</v>
      </c>
      <c r="L70" s="9">
        <v>0</v>
      </c>
      <c r="M70" s="9">
        <v>0</v>
      </c>
      <c r="N70" s="9">
        <v>0</v>
      </c>
      <c r="O70" s="9">
        <f>(P70+Q70+R70+S70+T70+U70+V70+W70+X70+Y70)</f>
        <v>1300</v>
      </c>
      <c r="P70" s="9">
        <v>0</v>
      </c>
      <c r="Q70" s="9">
        <v>0</v>
      </c>
      <c r="R70" s="9">
        <v>600</v>
      </c>
      <c r="S70" s="9">
        <v>0</v>
      </c>
      <c r="T70" s="9">
        <v>700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</row>
    <row r="71" spans="1:25" ht="13.5" thickBot="1">
      <c r="A71" s="8">
        <v>3333112119</v>
      </c>
      <c r="B71" s="8" t="s">
        <v>78</v>
      </c>
      <c r="C71" s="9">
        <v>28477</v>
      </c>
      <c r="D71" s="9">
        <v>22954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5523</v>
      </c>
      <c r="K71" s="9">
        <v>0</v>
      </c>
      <c r="L71" s="9">
        <v>0</v>
      </c>
      <c r="M71" s="9">
        <v>0</v>
      </c>
      <c r="N71" s="9">
        <v>0</v>
      </c>
      <c r="O71" s="9">
        <f>(P71+Q71+R71+S71+T71+U71+V71+W71+X71+Y71)</f>
        <v>2520</v>
      </c>
      <c r="P71" s="9">
        <v>20</v>
      </c>
      <c r="Q71" s="9">
        <v>2500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</row>
    <row r="72" spans="1:25" s="16" customFormat="1" ht="15.75" thickBot="1">
      <c r="A72" s="12">
        <v>0</v>
      </c>
      <c r="B72" s="13" t="s">
        <v>79</v>
      </c>
      <c r="C72" s="14">
        <f aca="true" t="shared" si="15" ref="C72:Y72">SUM(C68:C71)</f>
        <v>163494</v>
      </c>
      <c r="D72" s="14">
        <f t="shared" si="15"/>
        <v>40620</v>
      </c>
      <c r="E72" s="14">
        <f t="shared" si="15"/>
        <v>29298</v>
      </c>
      <c r="F72" s="14">
        <f t="shared" si="15"/>
        <v>59215</v>
      </c>
      <c r="G72" s="14">
        <f t="shared" si="15"/>
        <v>23743</v>
      </c>
      <c r="H72" s="14">
        <f t="shared" si="15"/>
        <v>4990</v>
      </c>
      <c r="I72" s="14">
        <f t="shared" si="15"/>
        <v>0</v>
      </c>
      <c r="J72" s="14">
        <f t="shared" si="15"/>
        <v>5523</v>
      </c>
      <c r="K72" s="14">
        <f t="shared" si="15"/>
        <v>105</v>
      </c>
      <c r="L72" s="14">
        <f t="shared" si="15"/>
        <v>0</v>
      </c>
      <c r="M72" s="14">
        <f t="shared" si="15"/>
        <v>0</v>
      </c>
      <c r="N72" s="14">
        <f t="shared" si="15"/>
        <v>0</v>
      </c>
      <c r="O72" s="14">
        <f t="shared" si="15"/>
        <v>31436</v>
      </c>
      <c r="P72" s="14">
        <f t="shared" si="15"/>
        <v>2174</v>
      </c>
      <c r="Q72" s="14">
        <f t="shared" si="15"/>
        <v>12500</v>
      </c>
      <c r="R72" s="14">
        <f t="shared" si="15"/>
        <v>13613</v>
      </c>
      <c r="S72" s="14">
        <f t="shared" si="15"/>
        <v>0</v>
      </c>
      <c r="T72" s="14">
        <f t="shared" si="15"/>
        <v>700</v>
      </c>
      <c r="U72" s="14">
        <f t="shared" si="15"/>
        <v>0</v>
      </c>
      <c r="V72" s="14">
        <f t="shared" si="15"/>
        <v>0</v>
      </c>
      <c r="W72" s="14">
        <f t="shared" si="15"/>
        <v>2449</v>
      </c>
      <c r="X72" s="14">
        <f t="shared" si="15"/>
        <v>0</v>
      </c>
      <c r="Y72" s="15">
        <f t="shared" si="15"/>
        <v>0</v>
      </c>
    </row>
    <row r="73" spans="1:25" ht="12.75">
      <c r="A73" s="8">
        <v>3333110015</v>
      </c>
      <c r="B73" s="8" t="s">
        <v>80</v>
      </c>
      <c r="C73" s="9">
        <v>10461</v>
      </c>
      <c r="D73" s="9">
        <v>9531</v>
      </c>
      <c r="E73" s="9">
        <v>535</v>
      </c>
      <c r="F73" s="9">
        <v>0</v>
      </c>
      <c r="G73" s="9">
        <v>0</v>
      </c>
      <c r="H73" s="9">
        <v>0</v>
      </c>
      <c r="I73" s="9">
        <v>0</v>
      </c>
      <c r="J73" s="9">
        <v>395</v>
      </c>
      <c r="K73" s="9">
        <v>0</v>
      </c>
      <c r="L73" s="9">
        <v>0</v>
      </c>
      <c r="M73" s="9">
        <v>0</v>
      </c>
      <c r="N73" s="9">
        <v>0</v>
      </c>
      <c r="O73" s="9">
        <f aca="true" t="shared" si="16" ref="O73:O94">(P73+Q73+R73+S73+T73+U73+V73+W73+X73+Y73)</f>
        <v>57800</v>
      </c>
      <c r="P73" s="9">
        <v>200</v>
      </c>
      <c r="Q73" s="9">
        <v>13901</v>
      </c>
      <c r="R73" s="9">
        <v>16570</v>
      </c>
      <c r="S73" s="9">
        <v>13020</v>
      </c>
      <c r="T73" s="9">
        <v>6309</v>
      </c>
      <c r="U73" s="9">
        <v>0</v>
      </c>
      <c r="V73" s="9">
        <v>300</v>
      </c>
      <c r="W73" s="9">
        <v>3200</v>
      </c>
      <c r="X73" s="9">
        <v>2300</v>
      </c>
      <c r="Y73" s="9">
        <v>2000</v>
      </c>
    </row>
    <row r="74" spans="1:25" ht="12.75">
      <c r="A74" s="20">
        <v>3333110015</v>
      </c>
      <c r="B74" s="20" t="s">
        <v>81</v>
      </c>
      <c r="C74" s="9">
        <v>189792</v>
      </c>
      <c r="D74" s="9">
        <v>0</v>
      </c>
      <c r="E74" s="9">
        <v>59100</v>
      </c>
      <c r="F74" s="9">
        <v>44150</v>
      </c>
      <c r="G74" s="9">
        <v>56842</v>
      </c>
      <c r="H74" s="9">
        <v>29700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f t="shared" si="16"/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</row>
    <row r="75" spans="1:25" ht="12.75">
      <c r="A75" s="8">
        <v>3333110042</v>
      </c>
      <c r="B75" s="8" t="s">
        <v>82</v>
      </c>
      <c r="C75" s="9">
        <v>23040</v>
      </c>
      <c r="D75" s="9">
        <v>300</v>
      </c>
      <c r="E75" s="9">
        <v>10700</v>
      </c>
      <c r="F75" s="9">
        <v>10040</v>
      </c>
      <c r="G75" s="9">
        <v>0</v>
      </c>
      <c r="H75" s="9">
        <v>0</v>
      </c>
      <c r="I75" s="9">
        <v>0</v>
      </c>
      <c r="J75" s="9">
        <v>1000</v>
      </c>
      <c r="K75" s="9">
        <v>1000</v>
      </c>
      <c r="L75" s="9">
        <v>0</v>
      </c>
      <c r="M75" s="9">
        <v>0</v>
      </c>
      <c r="N75" s="9">
        <v>0</v>
      </c>
      <c r="O75" s="9">
        <f t="shared" si="16"/>
        <v>165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165</v>
      </c>
      <c r="W75" s="9">
        <v>0</v>
      </c>
      <c r="X75" s="9">
        <v>0</v>
      </c>
      <c r="Y75" s="9">
        <v>0</v>
      </c>
    </row>
    <row r="76" spans="1:25" ht="12.75">
      <c r="A76" s="8">
        <v>3333110043</v>
      </c>
      <c r="B76" s="8" t="s">
        <v>83</v>
      </c>
      <c r="C76" s="9">
        <v>47200</v>
      </c>
      <c r="D76" s="9">
        <v>18600</v>
      </c>
      <c r="E76" s="9">
        <v>28600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f t="shared" si="16"/>
        <v>8800</v>
      </c>
      <c r="P76" s="9">
        <v>4400</v>
      </c>
      <c r="Q76" s="9">
        <v>4400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</row>
    <row r="77" spans="1:25" ht="12.75">
      <c r="A77" s="8">
        <v>3333110048</v>
      </c>
      <c r="B77" s="8" t="s">
        <v>84</v>
      </c>
      <c r="C77" s="9">
        <v>14165</v>
      </c>
      <c r="D77" s="9">
        <v>13150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1015</v>
      </c>
      <c r="K77" s="9">
        <v>0</v>
      </c>
      <c r="L77" s="9">
        <v>0</v>
      </c>
      <c r="M77" s="9">
        <v>0</v>
      </c>
      <c r="N77" s="9">
        <v>0</v>
      </c>
      <c r="O77" s="9">
        <f t="shared" si="16"/>
        <v>4900</v>
      </c>
      <c r="P77" s="9">
        <v>500</v>
      </c>
      <c r="Q77" s="9">
        <v>4400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</row>
    <row r="78" spans="1:25" ht="12.75">
      <c r="A78" s="8">
        <v>3333110054</v>
      </c>
      <c r="B78" s="8" t="s">
        <v>85</v>
      </c>
      <c r="C78" s="9">
        <v>3549</v>
      </c>
      <c r="D78" s="9">
        <v>250</v>
      </c>
      <c r="E78" s="9">
        <v>3000</v>
      </c>
      <c r="F78" s="9">
        <v>0</v>
      </c>
      <c r="G78" s="9">
        <v>0</v>
      </c>
      <c r="H78" s="9">
        <v>0</v>
      </c>
      <c r="I78" s="9">
        <v>0</v>
      </c>
      <c r="J78" s="9">
        <v>299</v>
      </c>
      <c r="K78" s="9">
        <v>0</v>
      </c>
      <c r="L78" s="9">
        <v>0</v>
      </c>
      <c r="M78" s="9">
        <v>0</v>
      </c>
      <c r="N78" s="9">
        <v>0</v>
      </c>
      <c r="O78" s="9">
        <f t="shared" si="16"/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</row>
    <row r="79" spans="1:25" ht="12.75">
      <c r="A79" s="8">
        <v>3333110056</v>
      </c>
      <c r="B79" s="8" t="s">
        <v>86</v>
      </c>
      <c r="C79" s="9">
        <v>4500</v>
      </c>
      <c r="D79" s="9">
        <v>0</v>
      </c>
      <c r="E79" s="9">
        <v>4500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f t="shared" si="16"/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</row>
    <row r="80" spans="1:25" ht="12.75">
      <c r="A80" s="8">
        <v>3333110057</v>
      </c>
      <c r="B80" s="8" t="s">
        <v>87</v>
      </c>
      <c r="C80" s="9">
        <v>13266</v>
      </c>
      <c r="D80" s="9">
        <v>0</v>
      </c>
      <c r="E80" s="9">
        <v>800</v>
      </c>
      <c r="F80" s="9">
        <v>0</v>
      </c>
      <c r="G80" s="9">
        <v>4000</v>
      </c>
      <c r="H80" s="9">
        <v>2366</v>
      </c>
      <c r="I80" s="9">
        <v>0</v>
      </c>
      <c r="J80" s="9">
        <v>600</v>
      </c>
      <c r="K80" s="9">
        <v>3000</v>
      </c>
      <c r="L80" s="9">
        <v>2500</v>
      </c>
      <c r="M80" s="9">
        <v>0</v>
      </c>
      <c r="N80" s="9">
        <v>0</v>
      </c>
      <c r="O80" s="9">
        <f t="shared" si="16"/>
        <v>20000</v>
      </c>
      <c r="P80" s="9">
        <v>0</v>
      </c>
      <c r="Q80" s="9">
        <v>2000</v>
      </c>
      <c r="R80" s="9">
        <v>2000</v>
      </c>
      <c r="S80" s="9">
        <v>2000</v>
      </c>
      <c r="T80" s="9">
        <v>14000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</row>
    <row r="81" spans="1:25" ht="12.75">
      <c r="A81" s="20">
        <v>3333110057</v>
      </c>
      <c r="B81" s="20" t="s">
        <v>88</v>
      </c>
      <c r="C81" s="9">
        <v>153779</v>
      </c>
      <c r="D81" s="9">
        <v>0</v>
      </c>
      <c r="E81" s="9">
        <v>4496</v>
      </c>
      <c r="F81" s="9">
        <v>34733</v>
      </c>
      <c r="G81" s="9">
        <v>29222</v>
      </c>
      <c r="H81" s="9">
        <v>29222</v>
      </c>
      <c r="I81" s="9">
        <v>56106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16"/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</row>
    <row r="82" spans="1:25" ht="12.75">
      <c r="A82" s="8">
        <v>3333110059</v>
      </c>
      <c r="B82" s="8" t="s">
        <v>89</v>
      </c>
      <c r="C82" s="9">
        <v>3595</v>
      </c>
      <c r="D82" s="9">
        <v>0</v>
      </c>
      <c r="E82" s="9">
        <v>3095</v>
      </c>
      <c r="F82" s="9">
        <v>0</v>
      </c>
      <c r="G82" s="9">
        <v>0</v>
      </c>
      <c r="H82" s="9">
        <v>0</v>
      </c>
      <c r="I82" s="9">
        <v>0</v>
      </c>
      <c r="J82" s="9">
        <v>500</v>
      </c>
      <c r="K82" s="9">
        <v>0</v>
      </c>
      <c r="L82" s="9">
        <v>0</v>
      </c>
      <c r="M82" s="9">
        <v>0</v>
      </c>
      <c r="N82" s="9">
        <v>0</v>
      </c>
      <c r="O82" s="9">
        <f t="shared" si="16"/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</row>
    <row r="83" spans="1:25" ht="12.75">
      <c r="A83" s="8">
        <v>3333110060</v>
      </c>
      <c r="B83" s="8" t="s">
        <v>90</v>
      </c>
      <c r="C83" s="9">
        <v>18500</v>
      </c>
      <c r="D83" s="9">
        <v>0</v>
      </c>
      <c r="E83" s="9">
        <v>0</v>
      </c>
      <c r="F83" s="9">
        <v>6000</v>
      </c>
      <c r="G83" s="9">
        <v>12500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f t="shared" si="16"/>
        <v>2000</v>
      </c>
      <c r="P83" s="9">
        <v>0</v>
      </c>
      <c r="Q83" s="9">
        <v>0</v>
      </c>
      <c r="R83" s="9">
        <v>0</v>
      </c>
      <c r="S83" s="9">
        <v>900</v>
      </c>
      <c r="T83" s="9">
        <v>0</v>
      </c>
      <c r="U83" s="9">
        <v>0</v>
      </c>
      <c r="V83" s="9">
        <v>0</v>
      </c>
      <c r="W83" s="9">
        <v>900</v>
      </c>
      <c r="X83" s="9">
        <v>200</v>
      </c>
      <c r="Y83" s="9">
        <v>0</v>
      </c>
    </row>
    <row r="84" spans="1:25" ht="12.75">
      <c r="A84" s="8">
        <v>3333110061</v>
      </c>
      <c r="B84" s="8" t="s">
        <v>91</v>
      </c>
      <c r="C84" s="9">
        <v>1500</v>
      </c>
      <c r="D84" s="9">
        <v>0</v>
      </c>
      <c r="E84" s="9">
        <v>0</v>
      </c>
      <c r="F84" s="9">
        <v>1500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f t="shared" si="16"/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</row>
    <row r="85" spans="1:25" ht="12.75">
      <c r="A85" s="8">
        <v>3333110062</v>
      </c>
      <c r="B85" s="8" t="s">
        <v>92</v>
      </c>
      <c r="C85" s="9">
        <v>1600</v>
      </c>
      <c r="D85" s="9">
        <v>0</v>
      </c>
      <c r="E85" s="9">
        <v>1600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f t="shared" si="16"/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</row>
    <row r="86" spans="1:25" ht="12.75">
      <c r="A86" s="8">
        <v>3333130001</v>
      </c>
      <c r="B86" s="8" t="s">
        <v>93</v>
      </c>
      <c r="C86" s="9">
        <v>15000</v>
      </c>
      <c r="D86" s="9">
        <v>0</v>
      </c>
      <c r="E86" s="9">
        <v>15000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f t="shared" si="16"/>
        <v>722</v>
      </c>
      <c r="P86" s="9">
        <v>0</v>
      </c>
      <c r="Q86" s="9">
        <v>722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</row>
    <row r="87" spans="1:25" ht="12.75">
      <c r="A87" s="8">
        <v>3333130002</v>
      </c>
      <c r="B87" s="8" t="s">
        <v>94</v>
      </c>
      <c r="C87" s="9">
        <v>11110</v>
      </c>
      <c r="D87" s="9">
        <v>0</v>
      </c>
      <c r="E87" s="9">
        <v>2125</v>
      </c>
      <c r="F87" s="9">
        <v>3875</v>
      </c>
      <c r="G87" s="9">
        <v>0</v>
      </c>
      <c r="H87" s="9">
        <v>0</v>
      </c>
      <c r="I87" s="9">
        <v>0</v>
      </c>
      <c r="J87" s="9">
        <v>5110</v>
      </c>
      <c r="K87" s="9">
        <v>0</v>
      </c>
      <c r="L87" s="9">
        <v>0</v>
      </c>
      <c r="M87" s="9">
        <v>0</v>
      </c>
      <c r="N87" s="9">
        <v>0</v>
      </c>
      <c r="O87" s="9">
        <f t="shared" si="16"/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</row>
    <row r="88" spans="1:25" ht="12.75">
      <c r="A88" s="8">
        <v>3333140017</v>
      </c>
      <c r="B88" s="8" t="s">
        <v>95</v>
      </c>
      <c r="C88" s="9">
        <v>38290</v>
      </c>
      <c r="D88" s="9">
        <v>16240</v>
      </c>
      <c r="E88" s="9">
        <v>18000</v>
      </c>
      <c r="F88" s="9">
        <v>0</v>
      </c>
      <c r="G88" s="9">
        <v>0</v>
      </c>
      <c r="H88" s="9">
        <v>0</v>
      </c>
      <c r="I88" s="9">
        <v>0</v>
      </c>
      <c r="J88" s="9">
        <v>4050</v>
      </c>
      <c r="K88" s="9">
        <v>0</v>
      </c>
      <c r="L88" s="9">
        <v>0</v>
      </c>
      <c r="M88" s="9">
        <v>0</v>
      </c>
      <c r="N88" s="9">
        <v>0</v>
      </c>
      <c r="O88" s="9">
        <f t="shared" si="16"/>
        <v>1110</v>
      </c>
      <c r="P88" s="9">
        <v>500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610</v>
      </c>
      <c r="W88" s="9">
        <v>0</v>
      </c>
      <c r="X88" s="9">
        <v>0</v>
      </c>
      <c r="Y88" s="9">
        <v>0</v>
      </c>
    </row>
    <row r="89" spans="1:25" ht="12.75">
      <c r="A89" s="8">
        <v>3333140056</v>
      </c>
      <c r="B89" s="8" t="s">
        <v>96</v>
      </c>
      <c r="C89" s="9">
        <v>9000</v>
      </c>
      <c r="D89" s="9">
        <v>0</v>
      </c>
      <c r="E89" s="9">
        <v>4700</v>
      </c>
      <c r="F89" s="9">
        <v>4300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f t="shared" si="16"/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</row>
    <row r="90" spans="1:25" ht="12.75">
      <c r="A90" s="8">
        <v>3333140057</v>
      </c>
      <c r="B90" s="8" t="s">
        <v>97</v>
      </c>
      <c r="C90" s="9">
        <v>35000</v>
      </c>
      <c r="D90" s="9">
        <v>0</v>
      </c>
      <c r="E90" s="9">
        <v>3000</v>
      </c>
      <c r="F90" s="9">
        <v>16000</v>
      </c>
      <c r="G90" s="9">
        <v>15000</v>
      </c>
      <c r="H90" s="9">
        <v>0</v>
      </c>
      <c r="I90" s="9">
        <v>0</v>
      </c>
      <c r="J90" s="9">
        <v>1000</v>
      </c>
      <c r="K90" s="9">
        <v>0</v>
      </c>
      <c r="L90" s="9">
        <v>0</v>
      </c>
      <c r="M90" s="9">
        <v>0</v>
      </c>
      <c r="N90" s="9">
        <v>0</v>
      </c>
      <c r="O90" s="9">
        <f t="shared" si="16"/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</row>
    <row r="91" spans="1:25" ht="12.75">
      <c r="A91" s="8">
        <v>3333150044</v>
      </c>
      <c r="B91" s="8" t="s">
        <v>98</v>
      </c>
      <c r="C91" s="9">
        <v>26721</v>
      </c>
      <c r="D91" s="9">
        <v>22140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4581</v>
      </c>
      <c r="K91" s="9">
        <v>0</v>
      </c>
      <c r="L91" s="9">
        <v>0</v>
      </c>
      <c r="M91" s="9">
        <v>0</v>
      </c>
      <c r="N91" s="9">
        <v>0</v>
      </c>
      <c r="O91" s="9">
        <f t="shared" si="16"/>
        <v>700</v>
      </c>
      <c r="P91" s="9">
        <v>700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</row>
    <row r="92" spans="1:25" ht="12.75">
      <c r="A92" s="8">
        <v>3333150047</v>
      </c>
      <c r="B92" s="8" t="s">
        <v>99</v>
      </c>
      <c r="C92" s="9">
        <v>42592</v>
      </c>
      <c r="D92" s="9">
        <v>26792</v>
      </c>
      <c r="E92" s="9">
        <v>13800</v>
      </c>
      <c r="F92" s="9">
        <v>0</v>
      </c>
      <c r="G92" s="9">
        <v>0</v>
      </c>
      <c r="H92" s="9">
        <v>0</v>
      </c>
      <c r="I92" s="9">
        <v>0</v>
      </c>
      <c r="J92" s="9">
        <v>2000</v>
      </c>
      <c r="K92" s="9">
        <v>0</v>
      </c>
      <c r="L92" s="9">
        <v>0</v>
      </c>
      <c r="M92" s="9">
        <v>0</v>
      </c>
      <c r="N92" s="9">
        <v>0</v>
      </c>
      <c r="O92" s="9">
        <f t="shared" si="16"/>
        <v>2000</v>
      </c>
      <c r="P92" s="9">
        <v>500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1500</v>
      </c>
      <c r="W92" s="9">
        <v>0</v>
      </c>
      <c r="X92" s="9">
        <v>0</v>
      </c>
      <c r="Y92" s="9">
        <v>0</v>
      </c>
    </row>
    <row r="93" spans="1:25" ht="12.75">
      <c r="A93" s="8">
        <v>3333150054</v>
      </c>
      <c r="B93" s="8" t="s">
        <v>100</v>
      </c>
      <c r="C93" s="9">
        <v>30000</v>
      </c>
      <c r="D93" s="9">
        <v>650</v>
      </c>
      <c r="E93" s="9">
        <v>18000</v>
      </c>
      <c r="F93" s="9">
        <v>0</v>
      </c>
      <c r="G93" s="9">
        <v>0</v>
      </c>
      <c r="H93" s="9">
        <v>0</v>
      </c>
      <c r="I93" s="9">
        <v>0</v>
      </c>
      <c r="J93" s="9">
        <v>11350</v>
      </c>
      <c r="K93" s="9">
        <v>0</v>
      </c>
      <c r="L93" s="9">
        <v>0</v>
      </c>
      <c r="M93" s="9">
        <v>0</v>
      </c>
      <c r="N93" s="9">
        <v>0</v>
      </c>
      <c r="O93" s="9">
        <f t="shared" si="16"/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</row>
    <row r="94" spans="1:25" ht="13.5" thickBot="1">
      <c r="A94" s="8">
        <v>3333180041</v>
      </c>
      <c r="B94" s="8" t="s">
        <v>101</v>
      </c>
      <c r="C94" s="9">
        <v>2200</v>
      </c>
      <c r="D94" s="9">
        <v>0</v>
      </c>
      <c r="E94" s="9">
        <v>1800</v>
      </c>
      <c r="F94" s="9">
        <v>400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f t="shared" si="16"/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</row>
    <row r="95" spans="1:25" s="16" customFormat="1" ht="15.75" thickBot="1">
      <c r="A95" s="12">
        <v>0</v>
      </c>
      <c r="B95" s="13" t="s">
        <v>102</v>
      </c>
      <c r="C95" s="14">
        <f aca="true" t="shared" si="17" ref="C95:Y95">SUM(C73:C94)</f>
        <v>694860</v>
      </c>
      <c r="D95" s="14">
        <f t="shared" si="17"/>
        <v>107653</v>
      </c>
      <c r="E95" s="14">
        <f t="shared" si="17"/>
        <v>192851</v>
      </c>
      <c r="F95" s="14">
        <f t="shared" si="17"/>
        <v>120998</v>
      </c>
      <c r="G95" s="14">
        <f t="shared" si="17"/>
        <v>117564</v>
      </c>
      <c r="H95" s="14">
        <f t="shared" si="17"/>
        <v>61288</v>
      </c>
      <c r="I95" s="14">
        <f t="shared" si="17"/>
        <v>56106</v>
      </c>
      <c r="J95" s="14">
        <f t="shared" si="17"/>
        <v>31900</v>
      </c>
      <c r="K95" s="14">
        <f t="shared" si="17"/>
        <v>4000</v>
      </c>
      <c r="L95" s="14">
        <f t="shared" si="17"/>
        <v>2500</v>
      </c>
      <c r="M95" s="14">
        <f t="shared" si="17"/>
        <v>0</v>
      </c>
      <c r="N95" s="14">
        <f t="shared" si="17"/>
        <v>0</v>
      </c>
      <c r="O95" s="14">
        <f t="shared" si="17"/>
        <v>98197</v>
      </c>
      <c r="P95" s="14">
        <f t="shared" si="17"/>
        <v>6800</v>
      </c>
      <c r="Q95" s="14">
        <f t="shared" si="17"/>
        <v>25423</v>
      </c>
      <c r="R95" s="14">
        <f t="shared" si="17"/>
        <v>18570</v>
      </c>
      <c r="S95" s="14">
        <f t="shared" si="17"/>
        <v>15920</v>
      </c>
      <c r="T95" s="14">
        <f t="shared" si="17"/>
        <v>20309</v>
      </c>
      <c r="U95" s="14">
        <f t="shared" si="17"/>
        <v>0</v>
      </c>
      <c r="V95" s="14">
        <f t="shared" si="17"/>
        <v>2575</v>
      </c>
      <c r="W95" s="14">
        <f t="shared" si="17"/>
        <v>4100</v>
      </c>
      <c r="X95" s="14">
        <f t="shared" si="17"/>
        <v>2500</v>
      </c>
      <c r="Y95" s="15">
        <f t="shared" si="17"/>
        <v>2000</v>
      </c>
    </row>
    <row r="96" spans="1:25" ht="12.75">
      <c r="A96" s="8">
        <v>3333111103</v>
      </c>
      <c r="B96" s="8" t="s">
        <v>103</v>
      </c>
      <c r="C96" s="9">
        <v>20000</v>
      </c>
      <c r="D96" s="9">
        <v>20000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f>(P96+Q96+R96+S96+T96+U96+V96+W96+X96+Y96)</f>
        <v>8000</v>
      </c>
      <c r="P96" s="9">
        <v>7000</v>
      </c>
      <c r="Q96" s="9">
        <v>1000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</row>
    <row r="97" spans="1:25" ht="12.75">
      <c r="A97" s="20">
        <v>3333141110</v>
      </c>
      <c r="B97" s="20" t="s">
        <v>104</v>
      </c>
      <c r="C97" s="9">
        <v>135869</v>
      </c>
      <c r="D97" s="9">
        <v>0</v>
      </c>
      <c r="E97" s="9">
        <v>78948</v>
      </c>
      <c r="F97" s="9">
        <v>56921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f>(P97+Q97+R97+S97+T97+U97+V97+W97+X97+Y97)</f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</row>
    <row r="98" spans="1:25" ht="12.75">
      <c r="A98" s="8">
        <v>3333141110</v>
      </c>
      <c r="B98" s="8" t="s">
        <v>105</v>
      </c>
      <c r="C98" s="9">
        <v>5605</v>
      </c>
      <c r="D98" s="9">
        <v>300</v>
      </c>
      <c r="E98" s="9">
        <v>205</v>
      </c>
      <c r="F98" s="9">
        <v>100</v>
      </c>
      <c r="G98" s="9">
        <v>0</v>
      </c>
      <c r="H98" s="9">
        <v>0</v>
      </c>
      <c r="I98" s="9">
        <v>0</v>
      </c>
      <c r="J98" s="9">
        <v>0</v>
      </c>
      <c r="K98" s="9">
        <v>5000</v>
      </c>
      <c r="L98" s="9">
        <v>0</v>
      </c>
      <c r="M98" s="9">
        <v>0</v>
      </c>
      <c r="N98" s="9">
        <v>0</v>
      </c>
      <c r="O98" s="9">
        <f>(P98+Q98+R98+S98+T98+U98+V98+W98+X98+Y98)</f>
        <v>24600</v>
      </c>
      <c r="P98" s="9">
        <v>0</v>
      </c>
      <c r="Q98" s="9">
        <v>24600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</row>
    <row r="99" spans="1:25" ht="13.5" thickBot="1">
      <c r="A99" s="8">
        <v>3333141111</v>
      </c>
      <c r="B99" s="8" t="s">
        <v>106</v>
      </c>
      <c r="C99" s="9">
        <v>7785</v>
      </c>
      <c r="D99" s="9">
        <v>7785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f>(P99+Q99+R99+S99+T99+U99+V99+W99+X99+Y99)</f>
        <v>2800</v>
      </c>
      <c r="P99" s="9">
        <v>2800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</row>
    <row r="100" spans="1:25" s="16" customFormat="1" ht="15.75" thickBot="1">
      <c r="A100" s="12">
        <v>0</v>
      </c>
      <c r="B100" s="13" t="s">
        <v>107</v>
      </c>
      <c r="C100" s="14">
        <f aca="true" t="shared" si="18" ref="C100:Y100">SUM(C96:C99)</f>
        <v>169259</v>
      </c>
      <c r="D100" s="14">
        <f t="shared" si="18"/>
        <v>28085</v>
      </c>
      <c r="E100" s="14">
        <f t="shared" si="18"/>
        <v>79153</v>
      </c>
      <c r="F100" s="14">
        <f t="shared" si="18"/>
        <v>57021</v>
      </c>
      <c r="G100" s="14">
        <f t="shared" si="18"/>
        <v>0</v>
      </c>
      <c r="H100" s="14">
        <f t="shared" si="18"/>
        <v>0</v>
      </c>
      <c r="I100" s="14">
        <f t="shared" si="18"/>
        <v>0</v>
      </c>
      <c r="J100" s="14">
        <f t="shared" si="18"/>
        <v>0</v>
      </c>
      <c r="K100" s="14">
        <f t="shared" si="18"/>
        <v>5000</v>
      </c>
      <c r="L100" s="14">
        <f t="shared" si="18"/>
        <v>0</v>
      </c>
      <c r="M100" s="14">
        <f t="shared" si="18"/>
        <v>0</v>
      </c>
      <c r="N100" s="14">
        <f t="shared" si="18"/>
        <v>0</v>
      </c>
      <c r="O100" s="14">
        <f t="shared" si="18"/>
        <v>35400</v>
      </c>
      <c r="P100" s="14">
        <f t="shared" si="18"/>
        <v>9800</v>
      </c>
      <c r="Q100" s="14">
        <f t="shared" si="18"/>
        <v>25600</v>
      </c>
      <c r="R100" s="14">
        <f t="shared" si="18"/>
        <v>0</v>
      </c>
      <c r="S100" s="14">
        <f t="shared" si="18"/>
        <v>0</v>
      </c>
      <c r="T100" s="14">
        <f t="shared" si="18"/>
        <v>0</v>
      </c>
      <c r="U100" s="14">
        <f t="shared" si="18"/>
        <v>0</v>
      </c>
      <c r="V100" s="14">
        <f t="shared" si="18"/>
        <v>0</v>
      </c>
      <c r="W100" s="14">
        <f t="shared" si="18"/>
        <v>0</v>
      </c>
      <c r="X100" s="14">
        <f t="shared" si="18"/>
        <v>0</v>
      </c>
      <c r="Y100" s="15">
        <f t="shared" si="18"/>
        <v>0</v>
      </c>
    </row>
    <row r="101" spans="1:25" ht="12.75">
      <c r="A101" s="8">
        <v>3333113012</v>
      </c>
      <c r="B101" s="8" t="s">
        <v>108</v>
      </c>
      <c r="C101" s="9">
        <v>6700</v>
      </c>
      <c r="D101" s="9">
        <v>3120</v>
      </c>
      <c r="E101" s="9">
        <v>1580</v>
      </c>
      <c r="F101" s="9">
        <v>400</v>
      </c>
      <c r="G101" s="9">
        <v>500</v>
      </c>
      <c r="H101" s="9">
        <v>1100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f aca="true" t="shared" si="19" ref="O101:O106">(P101+Q101+R101+S101+T101+U101+V101+W101+X101+Y101)</f>
        <v>13560</v>
      </c>
      <c r="P101" s="9">
        <v>0</v>
      </c>
      <c r="Q101" s="9">
        <v>2100</v>
      </c>
      <c r="R101" s="9">
        <v>2320</v>
      </c>
      <c r="S101" s="9">
        <v>3940</v>
      </c>
      <c r="T101" s="9">
        <v>5200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</row>
    <row r="102" spans="1:25" ht="12.75">
      <c r="A102" s="20">
        <v>3333113012</v>
      </c>
      <c r="B102" s="20" t="s">
        <v>109</v>
      </c>
      <c r="C102" s="9">
        <v>204481</v>
      </c>
      <c r="D102" s="9">
        <v>0</v>
      </c>
      <c r="E102" s="9">
        <v>20800</v>
      </c>
      <c r="F102" s="9">
        <v>20100</v>
      </c>
      <c r="G102" s="9">
        <v>29720</v>
      </c>
      <c r="H102" s="9">
        <v>133861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f t="shared" si="19"/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</row>
    <row r="103" spans="1:25" ht="12.75">
      <c r="A103" s="8">
        <v>3333113013</v>
      </c>
      <c r="B103" s="8" t="s">
        <v>110</v>
      </c>
      <c r="C103" s="9">
        <v>18080</v>
      </c>
      <c r="D103" s="9">
        <v>7680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6700</v>
      </c>
      <c r="K103" s="9">
        <v>3700</v>
      </c>
      <c r="L103" s="9">
        <v>0</v>
      </c>
      <c r="M103" s="9">
        <v>0</v>
      </c>
      <c r="N103" s="9">
        <v>0</v>
      </c>
      <c r="O103" s="9">
        <f t="shared" si="19"/>
        <v>2000</v>
      </c>
      <c r="P103" s="9">
        <v>2000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</row>
    <row r="104" spans="1:25" ht="12.75">
      <c r="A104" s="8">
        <v>3333143011</v>
      </c>
      <c r="B104" s="8" t="s">
        <v>111</v>
      </c>
      <c r="C104" s="9">
        <v>6100</v>
      </c>
      <c r="D104" s="9">
        <v>5290</v>
      </c>
      <c r="E104" s="9">
        <v>810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f t="shared" si="19"/>
        <v>16500</v>
      </c>
      <c r="P104" s="9">
        <v>0</v>
      </c>
      <c r="Q104" s="9">
        <v>16500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</row>
    <row r="105" spans="1:25" ht="12.75">
      <c r="A105" s="20">
        <v>3333143011</v>
      </c>
      <c r="B105" s="20" t="s">
        <v>112</v>
      </c>
      <c r="C105" s="9">
        <v>133900</v>
      </c>
      <c r="D105" s="9">
        <v>45100</v>
      </c>
      <c r="E105" s="9">
        <v>88800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f t="shared" si="19"/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</row>
    <row r="106" spans="1:25" ht="13.5" thickBot="1">
      <c r="A106" s="8">
        <v>3333153001</v>
      </c>
      <c r="B106" s="8" t="s">
        <v>113</v>
      </c>
      <c r="C106" s="9">
        <v>23150</v>
      </c>
      <c r="D106" s="9">
        <v>0</v>
      </c>
      <c r="E106" s="9">
        <v>800</v>
      </c>
      <c r="F106" s="9">
        <v>22350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f t="shared" si="19"/>
        <v>150</v>
      </c>
      <c r="P106" s="9">
        <v>0</v>
      </c>
      <c r="Q106" s="9">
        <v>150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</row>
    <row r="107" spans="1:25" s="16" customFormat="1" ht="15.75" thickBot="1">
      <c r="A107" s="12">
        <v>0</v>
      </c>
      <c r="B107" s="13" t="s">
        <v>114</v>
      </c>
      <c r="C107" s="14">
        <f aca="true" t="shared" si="20" ref="C107:Y107">SUM(C101:C106)</f>
        <v>392411</v>
      </c>
      <c r="D107" s="14">
        <f t="shared" si="20"/>
        <v>61190</v>
      </c>
      <c r="E107" s="14">
        <f t="shared" si="20"/>
        <v>112790</v>
      </c>
      <c r="F107" s="14">
        <f t="shared" si="20"/>
        <v>42850</v>
      </c>
      <c r="G107" s="14">
        <f t="shared" si="20"/>
        <v>30220</v>
      </c>
      <c r="H107" s="14">
        <f t="shared" si="20"/>
        <v>134961</v>
      </c>
      <c r="I107" s="14">
        <f t="shared" si="20"/>
        <v>0</v>
      </c>
      <c r="J107" s="14">
        <f t="shared" si="20"/>
        <v>6700</v>
      </c>
      <c r="K107" s="14">
        <f t="shared" si="20"/>
        <v>3700</v>
      </c>
      <c r="L107" s="14">
        <f t="shared" si="20"/>
        <v>0</v>
      </c>
      <c r="M107" s="14">
        <f t="shared" si="20"/>
        <v>0</v>
      </c>
      <c r="N107" s="14">
        <f t="shared" si="20"/>
        <v>0</v>
      </c>
      <c r="O107" s="14">
        <f t="shared" si="20"/>
        <v>32210</v>
      </c>
      <c r="P107" s="14">
        <f t="shared" si="20"/>
        <v>2000</v>
      </c>
      <c r="Q107" s="14">
        <f t="shared" si="20"/>
        <v>18750</v>
      </c>
      <c r="R107" s="14">
        <f t="shared" si="20"/>
        <v>2320</v>
      </c>
      <c r="S107" s="14">
        <f t="shared" si="20"/>
        <v>3940</v>
      </c>
      <c r="T107" s="14">
        <f t="shared" si="20"/>
        <v>5200</v>
      </c>
      <c r="U107" s="14">
        <f t="shared" si="20"/>
        <v>0</v>
      </c>
      <c r="V107" s="14">
        <f t="shared" si="20"/>
        <v>0</v>
      </c>
      <c r="W107" s="14">
        <f t="shared" si="20"/>
        <v>0</v>
      </c>
      <c r="X107" s="14">
        <f t="shared" si="20"/>
        <v>0</v>
      </c>
      <c r="Y107" s="15">
        <f t="shared" si="20"/>
        <v>0</v>
      </c>
    </row>
    <row r="108" spans="1:25" ht="12.75">
      <c r="A108" s="8">
        <v>3333115202</v>
      </c>
      <c r="B108" s="8" t="s">
        <v>115</v>
      </c>
      <c r="C108" s="9">
        <v>4790</v>
      </c>
      <c r="D108" s="9">
        <v>180</v>
      </c>
      <c r="E108" s="9">
        <v>2420</v>
      </c>
      <c r="F108" s="9">
        <v>0</v>
      </c>
      <c r="G108" s="9">
        <v>0</v>
      </c>
      <c r="H108" s="9">
        <v>0</v>
      </c>
      <c r="I108" s="9">
        <v>0</v>
      </c>
      <c r="J108" s="9">
        <v>2190</v>
      </c>
      <c r="K108" s="9">
        <v>0</v>
      </c>
      <c r="L108" s="9">
        <v>0</v>
      </c>
      <c r="M108" s="9">
        <v>0</v>
      </c>
      <c r="N108" s="9">
        <v>0</v>
      </c>
      <c r="O108" s="9">
        <f aca="true" t="shared" si="21" ref="O108:O116">(P108+Q108+R108+S108+T108+U108+V108+W108+X108+Y108)</f>
        <v>110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110</v>
      </c>
      <c r="W108" s="9">
        <v>0</v>
      </c>
      <c r="X108" s="9">
        <v>0</v>
      </c>
      <c r="Y108" s="9">
        <v>0</v>
      </c>
    </row>
    <row r="109" spans="1:25" ht="12.75">
      <c r="A109" s="8">
        <v>3333115222</v>
      </c>
      <c r="B109" s="8" t="s">
        <v>116</v>
      </c>
      <c r="C109" s="9">
        <v>30000</v>
      </c>
      <c r="D109" s="9">
        <v>12000</v>
      </c>
      <c r="E109" s="9">
        <v>0</v>
      </c>
      <c r="F109" s="9">
        <v>6000</v>
      </c>
      <c r="G109" s="9">
        <v>0</v>
      </c>
      <c r="H109" s="9">
        <v>0</v>
      </c>
      <c r="I109" s="9">
        <v>0</v>
      </c>
      <c r="J109" s="9">
        <v>6000</v>
      </c>
      <c r="K109" s="9">
        <v>6000</v>
      </c>
      <c r="L109" s="9">
        <v>0</v>
      </c>
      <c r="M109" s="9">
        <v>0</v>
      </c>
      <c r="N109" s="9">
        <v>0</v>
      </c>
      <c r="O109" s="9">
        <f t="shared" si="21"/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</row>
    <row r="110" spans="1:25" ht="12.75">
      <c r="A110" s="8">
        <v>3333115223</v>
      </c>
      <c r="B110" s="8" t="s">
        <v>117</v>
      </c>
      <c r="C110" s="9">
        <v>4060</v>
      </c>
      <c r="D110" s="9">
        <v>4060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f t="shared" si="21"/>
        <v>500</v>
      </c>
      <c r="P110" s="9">
        <v>250</v>
      </c>
      <c r="Q110" s="9">
        <v>250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</row>
    <row r="111" spans="1:25" ht="12.75">
      <c r="A111" s="8">
        <v>3333115224</v>
      </c>
      <c r="B111" s="8" t="s">
        <v>118</v>
      </c>
      <c r="C111" s="9">
        <v>13200</v>
      </c>
      <c r="D111" s="9">
        <v>200</v>
      </c>
      <c r="E111" s="9">
        <v>10000</v>
      </c>
      <c r="F111" s="9">
        <v>0</v>
      </c>
      <c r="G111" s="9">
        <v>0</v>
      </c>
      <c r="H111" s="9">
        <v>0</v>
      </c>
      <c r="I111" s="9">
        <v>0</v>
      </c>
      <c r="J111" s="9">
        <v>3000</v>
      </c>
      <c r="K111" s="9">
        <v>0</v>
      </c>
      <c r="L111" s="9">
        <v>0</v>
      </c>
      <c r="M111" s="9">
        <v>0</v>
      </c>
      <c r="N111" s="9">
        <v>0</v>
      </c>
      <c r="O111" s="9">
        <f t="shared" si="21"/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</row>
    <row r="112" spans="1:25" ht="12.75">
      <c r="A112" s="8">
        <v>3333115225</v>
      </c>
      <c r="B112" s="8" t="s">
        <v>119</v>
      </c>
      <c r="C112" s="9">
        <v>30000</v>
      </c>
      <c r="D112" s="9">
        <v>103</v>
      </c>
      <c r="E112" s="9">
        <v>20000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9897</v>
      </c>
      <c r="L112" s="9">
        <v>0</v>
      </c>
      <c r="M112" s="9">
        <v>0</v>
      </c>
      <c r="N112" s="9">
        <v>0</v>
      </c>
      <c r="O112" s="9">
        <f t="shared" si="21"/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</row>
    <row r="113" spans="1:25" ht="12.75">
      <c r="A113" s="8">
        <v>3333135201</v>
      </c>
      <c r="B113" s="8" t="s">
        <v>120</v>
      </c>
      <c r="C113" s="9">
        <v>49900</v>
      </c>
      <c r="D113" s="9">
        <v>40864</v>
      </c>
      <c r="E113" s="9">
        <v>104</v>
      </c>
      <c r="F113" s="9">
        <v>0</v>
      </c>
      <c r="G113" s="9">
        <v>0</v>
      </c>
      <c r="H113" s="9">
        <v>0</v>
      </c>
      <c r="I113" s="9">
        <v>0</v>
      </c>
      <c r="J113" s="9">
        <v>8932</v>
      </c>
      <c r="K113" s="9">
        <v>0</v>
      </c>
      <c r="L113" s="9">
        <v>0</v>
      </c>
      <c r="M113" s="9">
        <v>0</v>
      </c>
      <c r="N113" s="9">
        <v>0</v>
      </c>
      <c r="O113" s="9">
        <f t="shared" si="21"/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</row>
    <row r="114" spans="1:25" ht="12.75">
      <c r="A114" s="8">
        <v>3333155207</v>
      </c>
      <c r="B114" s="8" t="s">
        <v>121</v>
      </c>
      <c r="C114" s="9">
        <v>12045</v>
      </c>
      <c r="D114" s="9">
        <v>12045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f t="shared" si="21"/>
        <v>192</v>
      </c>
      <c r="P114" s="9">
        <v>192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</row>
    <row r="115" spans="1:25" ht="12.75">
      <c r="A115" s="8">
        <v>3333155220</v>
      </c>
      <c r="B115" s="8" t="s">
        <v>122</v>
      </c>
      <c r="C115" s="9">
        <v>24000</v>
      </c>
      <c r="D115" s="9">
        <v>0</v>
      </c>
      <c r="E115" s="9">
        <v>6000</v>
      </c>
      <c r="F115" s="9">
        <v>6000</v>
      </c>
      <c r="G115" s="9">
        <v>0</v>
      </c>
      <c r="H115" s="9">
        <v>0</v>
      </c>
      <c r="I115" s="9">
        <v>0</v>
      </c>
      <c r="J115" s="9">
        <v>6000</v>
      </c>
      <c r="K115" s="9">
        <v>6000</v>
      </c>
      <c r="L115" s="9">
        <v>0</v>
      </c>
      <c r="M115" s="9">
        <v>0</v>
      </c>
      <c r="N115" s="9">
        <v>0</v>
      </c>
      <c r="O115" s="9">
        <f t="shared" si="21"/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</row>
    <row r="116" spans="1:25" ht="13.5" thickBot="1">
      <c r="A116" s="8">
        <v>3333155221</v>
      </c>
      <c r="B116" s="8" t="s">
        <v>123</v>
      </c>
      <c r="C116" s="9">
        <v>11357</v>
      </c>
      <c r="D116" s="9">
        <v>10938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419</v>
      </c>
      <c r="K116" s="9">
        <v>0</v>
      </c>
      <c r="L116" s="9">
        <v>0</v>
      </c>
      <c r="M116" s="9">
        <v>0</v>
      </c>
      <c r="N116" s="9">
        <v>0</v>
      </c>
      <c r="O116" s="9">
        <f t="shared" si="21"/>
        <v>200</v>
      </c>
      <c r="P116" s="9">
        <v>200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</row>
    <row r="117" spans="1:25" s="16" customFormat="1" ht="15.75" thickBot="1">
      <c r="A117" s="12">
        <v>0</v>
      </c>
      <c r="B117" s="13" t="s">
        <v>124</v>
      </c>
      <c r="C117" s="14">
        <f aca="true" t="shared" si="22" ref="C117:Y117">SUM(C108:C116)</f>
        <v>179352</v>
      </c>
      <c r="D117" s="14">
        <f t="shared" si="22"/>
        <v>80390</v>
      </c>
      <c r="E117" s="14">
        <f t="shared" si="22"/>
        <v>38524</v>
      </c>
      <c r="F117" s="14">
        <f t="shared" si="22"/>
        <v>12000</v>
      </c>
      <c r="G117" s="14">
        <f t="shared" si="22"/>
        <v>0</v>
      </c>
      <c r="H117" s="14">
        <f t="shared" si="22"/>
        <v>0</v>
      </c>
      <c r="I117" s="14">
        <f t="shared" si="22"/>
        <v>0</v>
      </c>
      <c r="J117" s="14">
        <f t="shared" si="22"/>
        <v>26541</v>
      </c>
      <c r="K117" s="14">
        <f t="shared" si="22"/>
        <v>21897</v>
      </c>
      <c r="L117" s="14">
        <f t="shared" si="22"/>
        <v>0</v>
      </c>
      <c r="M117" s="14">
        <f t="shared" si="22"/>
        <v>0</v>
      </c>
      <c r="N117" s="14">
        <f t="shared" si="22"/>
        <v>0</v>
      </c>
      <c r="O117" s="14">
        <f t="shared" si="22"/>
        <v>1002</v>
      </c>
      <c r="P117" s="14">
        <f t="shared" si="22"/>
        <v>642</v>
      </c>
      <c r="Q117" s="14">
        <f t="shared" si="22"/>
        <v>250</v>
      </c>
      <c r="R117" s="14">
        <f t="shared" si="22"/>
        <v>0</v>
      </c>
      <c r="S117" s="14">
        <f t="shared" si="22"/>
        <v>0</v>
      </c>
      <c r="T117" s="14">
        <f t="shared" si="22"/>
        <v>0</v>
      </c>
      <c r="U117" s="14">
        <f t="shared" si="22"/>
        <v>0</v>
      </c>
      <c r="V117" s="14">
        <f t="shared" si="22"/>
        <v>110</v>
      </c>
      <c r="W117" s="14">
        <f t="shared" si="22"/>
        <v>0</v>
      </c>
      <c r="X117" s="14">
        <f t="shared" si="22"/>
        <v>0</v>
      </c>
      <c r="Y117" s="15">
        <f t="shared" si="22"/>
        <v>0</v>
      </c>
    </row>
    <row r="118" spans="1:25" ht="12.75">
      <c r="A118" s="20">
        <v>3333113319</v>
      </c>
      <c r="B118" s="20" t="s">
        <v>125</v>
      </c>
      <c r="C118" s="9">
        <v>267072</v>
      </c>
      <c r="D118" s="9">
        <v>0</v>
      </c>
      <c r="E118" s="9">
        <v>0</v>
      </c>
      <c r="F118" s="9">
        <v>0</v>
      </c>
      <c r="G118" s="9">
        <v>37818</v>
      </c>
      <c r="H118" s="9">
        <v>107754</v>
      </c>
      <c r="I118" s="9">
        <v>121500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f>(P118+Q118+R118+S118+T118+U118+V118+W118+X118+Y118)</f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</row>
    <row r="119" spans="1:25" ht="12.75">
      <c r="A119" s="8">
        <v>3333113319</v>
      </c>
      <c r="B119" s="8" t="s">
        <v>126</v>
      </c>
      <c r="C119" s="9">
        <v>313500</v>
      </c>
      <c r="D119" s="9">
        <v>1088</v>
      </c>
      <c r="E119" s="9">
        <v>0</v>
      </c>
      <c r="F119" s="9">
        <v>3500</v>
      </c>
      <c r="G119" s="9">
        <v>0</v>
      </c>
      <c r="H119" s="9">
        <v>0</v>
      </c>
      <c r="I119" s="9">
        <v>0</v>
      </c>
      <c r="J119" s="9">
        <v>2204</v>
      </c>
      <c r="K119" s="9">
        <v>1186</v>
      </c>
      <c r="L119" s="9">
        <v>51269</v>
      </c>
      <c r="M119" s="9">
        <v>136337</v>
      </c>
      <c r="N119" s="9">
        <v>117916</v>
      </c>
      <c r="O119" s="9">
        <f>(P119+Q119+R119+S119+T119+U119+V119+W119+X119+Y119)</f>
        <v>45168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45168</v>
      </c>
      <c r="V119" s="9">
        <v>0</v>
      </c>
      <c r="W119" s="9">
        <v>0</v>
      </c>
      <c r="X119" s="9">
        <v>0</v>
      </c>
      <c r="Y119" s="9">
        <v>0</v>
      </c>
    </row>
    <row r="120" spans="1:25" ht="12.75">
      <c r="A120" s="8">
        <v>3333113320</v>
      </c>
      <c r="B120" s="8" t="s">
        <v>127</v>
      </c>
      <c r="C120" s="9">
        <v>2045</v>
      </c>
      <c r="D120" s="9">
        <v>0</v>
      </c>
      <c r="E120" s="9">
        <v>1535</v>
      </c>
      <c r="F120" s="9">
        <v>0</v>
      </c>
      <c r="G120" s="9">
        <v>0</v>
      </c>
      <c r="H120" s="9">
        <v>0</v>
      </c>
      <c r="I120" s="9">
        <v>0</v>
      </c>
      <c r="J120" s="9">
        <v>510</v>
      </c>
      <c r="K120" s="9">
        <v>0</v>
      </c>
      <c r="L120" s="9">
        <v>0</v>
      </c>
      <c r="M120" s="9">
        <v>0</v>
      </c>
      <c r="N120" s="9">
        <v>0</v>
      </c>
      <c r="O120" s="9">
        <f>(P120+Q120+R120+S120+T120+U120+V120+W120+X120+Y120)</f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</row>
    <row r="121" spans="1:25" ht="12.75">
      <c r="A121" s="8">
        <v>3333143318</v>
      </c>
      <c r="B121" s="8" t="s">
        <v>128</v>
      </c>
      <c r="C121" s="9">
        <v>49050</v>
      </c>
      <c r="D121" s="9">
        <v>0</v>
      </c>
      <c r="E121" s="9">
        <v>400</v>
      </c>
      <c r="F121" s="9">
        <v>25200</v>
      </c>
      <c r="G121" s="9">
        <v>14300</v>
      </c>
      <c r="H121" s="9">
        <v>0</v>
      </c>
      <c r="I121" s="9">
        <v>0</v>
      </c>
      <c r="J121" s="9">
        <v>900</v>
      </c>
      <c r="K121" s="9">
        <v>4200</v>
      </c>
      <c r="L121" s="9">
        <v>4050</v>
      </c>
      <c r="M121" s="9">
        <v>0</v>
      </c>
      <c r="N121" s="9">
        <v>0</v>
      </c>
      <c r="O121" s="9">
        <f>(P121+Q121+R121+S121+T121+U121+V121+W121+X121+Y121)</f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</row>
    <row r="122" spans="1:25" ht="12.75">
      <c r="A122" s="8">
        <v>3333143317</v>
      </c>
      <c r="B122" s="8" t="s">
        <v>129</v>
      </c>
      <c r="C122" s="9">
        <f>D122+E122</f>
        <v>70218</v>
      </c>
      <c r="D122" s="9">
        <v>8147</v>
      </c>
      <c r="E122" s="9">
        <v>62071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9">
        <v>14810</v>
      </c>
      <c r="P122" s="9">
        <v>60</v>
      </c>
      <c r="Q122" s="9">
        <v>14750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</row>
    <row r="123" spans="1:25" ht="13.5" thickBot="1">
      <c r="A123" s="8">
        <v>3333153301</v>
      </c>
      <c r="B123" s="8" t="s">
        <v>130</v>
      </c>
      <c r="C123" s="9">
        <v>1900</v>
      </c>
      <c r="D123" s="9">
        <v>0</v>
      </c>
      <c r="E123" s="9">
        <v>1000</v>
      </c>
      <c r="F123" s="9">
        <v>0</v>
      </c>
      <c r="G123" s="9">
        <v>0</v>
      </c>
      <c r="H123" s="9">
        <v>0</v>
      </c>
      <c r="I123" s="9">
        <v>0</v>
      </c>
      <c r="J123" s="9">
        <v>900</v>
      </c>
      <c r="K123" s="9">
        <v>0</v>
      </c>
      <c r="L123" s="9">
        <v>0</v>
      </c>
      <c r="M123" s="9">
        <v>0</v>
      </c>
      <c r="N123" s="9">
        <v>0</v>
      </c>
      <c r="O123" s="9">
        <f>(P123+Q123+R123+S123+T123+U123+V123+W123+X123+Y123)</f>
        <v>3335</v>
      </c>
      <c r="P123" s="9">
        <v>35</v>
      </c>
      <c r="Q123" s="9">
        <v>0</v>
      </c>
      <c r="R123" s="9">
        <v>0</v>
      </c>
      <c r="S123" s="9">
        <v>3300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</row>
    <row r="124" spans="1:25" s="16" customFormat="1" ht="15.75" thickBot="1">
      <c r="A124" s="12">
        <v>0</v>
      </c>
      <c r="B124" s="13" t="s">
        <v>131</v>
      </c>
      <c r="C124" s="14">
        <f aca="true" t="shared" si="23" ref="C124:Y124">SUM(C118:C123)</f>
        <v>703785</v>
      </c>
      <c r="D124" s="14">
        <f t="shared" si="23"/>
        <v>9235</v>
      </c>
      <c r="E124" s="14">
        <f t="shared" si="23"/>
        <v>65006</v>
      </c>
      <c r="F124" s="14">
        <f t="shared" si="23"/>
        <v>28700</v>
      </c>
      <c r="G124" s="14">
        <f t="shared" si="23"/>
        <v>52118</v>
      </c>
      <c r="H124" s="14">
        <f t="shared" si="23"/>
        <v>107754</v>
      </c>
      <c r="I124" s="14">
        <f t="shared" si="23"/>
        <v>121500</v>
      </c>
      <c r="J124" s="14">
        <f t="shared" si="23"/>
        <v>4514</v>
      </c>
      <c r="K124" s="14">
        <f t="shared" si="23"/>
        <v>5386</v>
      </c>
      <c r="L124" s="14">
        <f t="shared" si="23"/>
        <v>55319</v>
      </c>
      <c r="M124" s="14">
        <f t="shared" si="23"/>
        <v>136337</v>
      </c>
      <c r="N124" s="14">
        <f t="shared" si="23"/>
        <v>117916</v>
      </c>
      <c r="O124" s="14">
        <f t="shared" si="23"/>
        <v>63313</v>
      </c>
      <c r="P124" s="14">
        <f t="shared" si="23"/>
        <v>95</v>
      </c>
      <c r="Q124" s="14">
        <f t="shared" si="23"/>
        <v>14750</v>
      </c>
      <c r="R124" s="14">
        <f t="shared" si="23"/>
        <v>0</v>
      </c>
      <c r="S124" s="14">
        <f t="shared" si="23"/>
        <v>3300</v>
      </c>
      <c r="T124" s="14">
        <f t="shared" si="23"/>
        <v>0</v>
      </c>
      <c r="U124" s="14">
        <f t="shared" si="23"/>
        <v>45168</v>
      </c>
      <c r="V124" s="14">
        <f t="shared" si="23"/>
        <v>0</v>
      </c>
      <c r="W124" s="14">
        <f t="shared" si="23"/>
        <v>0</v>
      </c>
      <c r="X124" s="14">
        <f t="shared" si="23"/>
        <v>0</v>
      </c>
      <c r="Y124" s="15">
        <f t="shared" si="23"/>
        <v>0</v>
      </c>
    </row>
    <row r="125" spans="1:25" ht="13.5" thickBot="1">
      <c r="A125" s="8">
        <v>3333154601</v>
      </c>
      <c r="B125" s="8" t="s">
        <v>132</v>
      </c>
      <c r="C125" s="9">
        <v>8000</v>
      </c>
      <c r="D125" s="9">
        <v>0</v>
      </c>
      <c r="E125" s="9">
        <v>8000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f>(P125+Q125+R125+S125+T125+U125+V125+W125+X125+Y125)</f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</row>
    <row r="126" spans="1:25" s="16" customFormat="1" ht="15.75" thickBot="1">
      <c r="A126" s="12">
        <v>0</v>
      </c>
      <c r="B126" s="13" t="s">
        <v>133</v>
      </c>
      <c r="C126" s="14">
        <f aca="true" t="shared" si="24" ref="C126:Y126">SUM(C125)</f>
        <v>8000</v>
      </c>
      <c r="D126" s="14">
        <f t="shared" si="24"/>
        <v>0</v>
      </c>
      <c r="E126" s="14">
        <f t="shared" si="24"/>
        <v>8000</v>
      </c>
      <c r="F126" s="9">
        <f t="shared" si="24"/>
        <v>0</v>
      </c>
      <c r="G126" s="14">
        <f t="shared" si="24"/>
        <v>0</v>
      </c>
      <c r="H126" s="14">
        <f t="shared" si="24"/>
        <v>0</v>
      </c>
      <c r="I126" s="14">
        <f t="shared" si="24"/>
        <v>0</v>
      </c>
      <c r="J126" s="14">
        <f t="shared" si="24"/>
        <v>0</v>
      </c>
      <c r="K126" s="14">
        <f t="shared" si="24"/>
        <v>0</v>
      </c>
      <c r="L126" s="14">
        <f t="shared" si="24"/>
        <v>0</v>
      </c>
      <c r="M126" s="14">
        <f t="shared" si="24"/>
        <v>0</v>
      </c>
      <c r="N126" s="14">
        <f t="shared" si="24"/>
        <v>0</v>
      </c>
      <c r="O126" s="14">
        <f t="shared" si="24"/>
        <v>0</v>
      </c>
      <c r="P126" s="14">
        <f t="shared" si="24"/>
        <v>0</v>
      </c>
      <c r="Q126" s="14">
        <f t="shared" si="24"/>
        <v>0</v>
      </c>
      <c r="R126" s="14">
        <f t="shared" si="24"/>
        <v>0</v>
      </c>
      <c r="S126" s="14">
        <f t="shared" si="24"/>
        <v>0</v>
      </c>
      <c r="T126" s="14">
        <f t="shared" si="24"/>
        <v>0</v>
      </c>
      <c r="U126" s="14">
        <f t="shared" si="24"/>
        <v>0</v>
      </c>
      <c r="V126" s="14">
        <f t="shared" si="24"/>
        <v>0</v>
      </c>
      <c r="W126" s="14">
        <f t="shared" si="24"/>
        <v>0</v>
      </c>
      <c r="X126" s="14">
        <f t="shared" si="24"/>
        <v>0</v>
      </c>
      <c r="Y126" s="15">
        <f t="shared" si="24"/>
        <v>0</v>
      </c>
    </row>
    <row r="127" spans="1:25" ht="12.75">
      <c r="A127" s="8">
        <v>3333113610</v>
      </c>
      <c r="B127" s="8" t="s">
        <v>134</v>
      </c>
      <c r="C127" s="9">
        <v>1000</v>
      </c>
      <c r="D127" s="9">
        <v>1000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f>(P127+Q127+R127+S127+T127+U127+V127+W127+X127+Y127)</f>
        <v>400</v>
      </c>
      <c r="P127" s="9">
        <v>400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</row>
    <row r="128" spans="1:25" ht="12.75">
      <c r="A128" s="8">
        <v>3333113611</v>
      </c>
      <c r="B128" s="8" t="s">
        <v>135</v>
      </c>
      <c r="C128" s="9">
        <v>1800</v>
      </c>
      <c r="D128" s="9">
        <v>85</v>
      </c>
      <c r="E128" s="9">
        <v>800</v>
      </c>
      <c r="F128" s="9">
        <v>915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>(P128+Q128+R128+S128+T128+U128+V128+W128+X128+Y128)</f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</row>
    <row r="129" spans="1:25" ht="13.5" thickBot="1">
      <c r="A129" s="8">
        <v>3333113612</v>
      </c>
      <c r="B129" s="8" t="s">
        <v>136</v>
      </c>
      <c r="C129" s="9">
        <v>3310</v>
      </c>
      <c r="D129" s="9">
        <v>200</v>
      </c>
      <c r="E129" s="9">
        <v>1050</v>
      </c>
      <c r="F129" s="9">
        <v>750</v>
      </c>
      <c r="G129" s="9">
        <v>0</v>
      </c>
      <c r="H129" s="9">
        <v>0</v>
      </c>
      <c r="I129" s="9">
        <v>0</v>
      </c>
      <c r="J129" s="9">
        <v>400</v>
      </c>
      <c r="K129" s="9">
        <v>910</v>
      </c>
      <c r="L129" s="9">
        <v>0</v>
      </c>
      <c r="M129" s="9">
        <v>0</v>
      </c>
      <c r="N129" s="9">
        <v>0</v>
      </c>
      <c r="O129" s="9">
        <f>(P129+Q129+R129+S129+T129+U129+V129+W129+X129+Y129)</f>
        <v>750</v>
      </c>
      <c r="P129" s="9">
        <v>0</v>
      </c>
      <c r="Q129" s="9">
        <v>200</v>
      </c>
      <c r="R129" s="9">
        <v>550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</row>
    <row r="130" spans="1:25" s="16" customFormat="1" ht="15.75" thickBot="1">
      <c r="A130" s="12">
        <v>0</v>
      </c>
      <c r="B130" s="13" t="s">
        <v>137</v>
      </c>
      <c r="C130" s="14">
        <f aca="true" t="shared" si="25" ref="C130:Y130">SUM(C127:C129)</f>
        <v>6110</v>
      </c>
      <c r="D130" s="14">
        <f t="shared" si="25"/>
        <v>1285</v>
      </c>
      <c r="E130" s="14">
        <f t="shared" si="25"/>
        <v>1850</v>
      </c>
      <c r="F130" s="14">
        <f t="shared" si="25"/>
        <v>1665</v>
      </c>
      <c r="G130" s="14">
        <f t="shared" si="25"/>
        <v>0</v>
      </c>
      <c r="H130" s="14">
        <f t="shared" si="25"/>
        <v>0</v>
      </c>
      <c r="I130" s="14">
        <f t="shared" si="25"/>
        <v>0</v>
      </c>
      <c r="J130" s="14">
        <f t="shared" si="25"/>
        <v>400</v>
      </c>
      <c r="K130" s="14">
        <f t="shared" si="25"/>
        <v>910</v>
      </c>
      <c r="L130" s="14">
        <f t="shared" si="25"/>
        <v>0</v>
      </c>
      <c r="M130" s="14">
        <f t="shared" si="25"/>
        <v>0</v>
      </c>
      <c r="N130" s="14">
        <f t="shared" si="25"/>
        <v>0</v>
      </c>
      <c r="O130" s="14">
        <f t="shared" si="25"/>
        <v>1150</v>
      </c>
      <c r="P130" s="14">
        <f t="shared" si="25"/>
        <v>400</v>
      </c>
      <c r="Q130" s="14">
        <f t="shared" si="25"/>
        <v>200</v>
      </c>
      <c r="R130" s="14">
        <f t="shared" si="25"/>
        <v>550</v>
      </c>
      <c r="S130" s="14">
        <f t="shared" si="25"/>
        <v>0</v>
      </c>
      <c r="T130" s="14">
        <f t="shared" si="25"/>
        <v>0</v>
      </c>
      <c r="U130" s="14">
        <f t="shared" si="25"/>
        <v>0</v>
      </c>
      <c r="V130" s="14">
        <f t="shared" si="25"/>
        <v>0</v>
      </c>
      <c r="W130" s="14">
        <f t="shared" si="25"/>
        <v>0</v>
      </c>
      <c r="X130" s="14">
        <f t="shared" si="25"/>
        <v>0</v>
      </c>
      <c r="Y130" s="15">
        <f t="shared" si="25"/>
        <v>0</v>
      </c>
    </row>
    <row r="131" spans="1:25" ht="12.75">
      <c r="A131" s="8">
        <v>3333117006</v>
      </c>
      <c r="B131" s="8" t="s">
        <v>138</v>
      </c>
      <c r="C131" s="9">
        <v>3975</v>
      </c>
      <c r="D131" s="9">
        <v>150</v>
      </c>
      <c r="E131" s="9">
        <v>140</v>
      </c>
      <c r="F131" s="9">
        <v>3685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f>(P131+Q131+R131+S131+T131+U131+V131+W131+X131+Y131)</f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</row>
    <row r="132" spans="1:25" ht="12.75">
      <c r="A132" s="8">
        <v>3333117008</v>
      </c>
      <c r="B132" s="8" t="s">
        <v>139</v>
      </c>
      <c r="C132" s="9">
        <v>5740</v>
      </c>
      <c r="D132" s="9">
        <v>0</v>
      </c>
      <c r="E132" s="9">
        <v>3700</v>
      </c>
      <c r="F132" s="9">
        <v>0</v>
      </c>
      <c r="G132" s="9">
        <v>0</v>
      </c>
      <c r="H132" s="9">
        <v>0</v>
      </c>
      <c r="I132" s="9">
        <v>0</v>
      </c>
      <c r="J132" s="9">
        <v>2040</v>
      </c>
      <c r="K132" s="9">
        <v>0</v>
      </c>
      <c r="L132" s="9">
        <v>0</v>
      </c>
      <c r="M132" s="9">
        <v>0</v>
      </c>
      <c r="N132" s="9">
        <v>0</v>
      </c>
      <c r="O132" s="9">
        <f>(P132+Q132+R132+S132+T132+U132+V132+W132+X132+Y132)</f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</row>
    <row r="133" spans="1:25" ht="13.5" thickBot="1">
      <c r="A133" s="8">
        <v>3333147005</v>
      </c>
      <c r="B133" s="8" t="s">
        <v>140</v>
      </c>
      <c r="C133" s="9">
        <v>22380</v>
      </c>
      <c r="D133" s="9">
        <v>21980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400</v>
      </c>
      <c r="K133" s="9">
        <v>0</v>
      </c>
      <c r="L133" s="9">
        <v>0</v>
      </c>
      <c r="M133" s="9">
        <v>0</v>
      </c>
      <c r="N133" s="9">
        <v>0</v>
      </c>
      <c r="O133" s="9">
        <f>(P133+Q133+R133+S133+T133+U133+V133+W133+X133+Y133)</f>
        <v>6800</v>
      </c>
      <c r="P133" s="9">
        <v>4900</v>
      </c>
      <c r="Q133" s="9">
        <v>1900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</row>
    <row r="134" spans="1:25" s="16" customFormat="1" ht="15.75" thickBot="1">
      <c r="A134" s="12">
        <v>0</v>
      </c>
      <c r="B134" s="13" t="s">
        <v>141</v>
      </c>
      <c r="C134" s="14">
        <f aca="true" t="shared" si="26" ref="C134:Y134">SUM(C131:C133)</f>
        <v>32095</v>
      </c>
      <c r="D134" s="14">
        <f t="shared" si="26"/>
        <v>22130</v>
      </c>
      <c r="E134" s="14">
        <f t="shared" si="26"/>
        <v>3840</v>
      </c>
      <c r="F134" s="14">
        <f t="shared" si="26"/>
        <v>3685</v>
      </c>
      <c r="G134" s="14">
        <f t="shared" si="26"/>
        <v>0</v>
      </c>
      <c r="H134" s="14">
        <f t="shared" si="26"/>
        <v>0</v>
      </c>
      <c r="I134" s="14">
        <f t="shared" si="26"/>
        <v>0</v>
      </c>
      <c r="J134" s="14">
        <f t="shared" si="26"/>
        <v>2440</v>
      </c>
      <c r="K134" s="14">
        <f t="shared" si="26"/>
        <v>0</v>
      </c>
      <c r="L134" s="14">
        <f t="shared" si="26"/>
        <v>0</v>
      </c>
      <c r="M134" s="14">
        <f t="shared" si="26"/>
        <v>0</v>
      </c>
      <c r="N134" s="14">
        <f t="shared" si="26"/>
        <v>0</v>
      </c>
      <c r="O134" s="14">
        <f t="shared" si="26"/>
        <v>6800</v>
      </c>
      <c r="P134" s="14">
        <f t="shared" si="26"/>
        <v>4900</v>
      </c>
      <c r="Q134" s="14">
        <f t="shared" si="26"/>
        <v>1900</v>
      </c>
      <c r="R134" s="14">
        <f t="shared" si="26"/>
        <v>0</v>
      </c>
      <c r="S134" s="14">
        <f t="shared" si="26"/>
        <v>0</v>
      </c>
      <c r="T134" s="14">
        <f t="shared" si="26"/>
        <v>0</v>
      </c>
      <c r="U134" s="14">
        <f t="shared" si="26"/>
        <v>0</v>
      </c>
      <c r="V134" s="14">
        <f t="shared" si="26"/>
        <v>0</v>
      </c>
      <c r="W134" s="14">
        <f t="shared" si="26"/>
        <v>0</v>
      </c>
      <c r="X134" s="14">
        <f t="shared" si="26"/>
        <v>0</v>
      </c>
      <c r="Y134" s="15">
        <f t="shared" si="26"/>
        <v>0</v>
      </c>
    </row>
    <row r="135" spans="1:25" ht="12.75">
      <c r="A135" s="8">
        <v>3333114301</v>
      </c>
      <c r="B135" s="8" t="s">
        <v>142</v>
      </c>
      <c r="C135" s="9">
        <v>55123</v>
      </c>
      <c r="D135" s="9">
        <v>460</v>
      </c>
      <c r="E135" s="9">
        <v>29540</v>
      </c>
      <c r="F135" s="9">
        <v>0</v>
      </c>
      <c r="G135" s="9">
        <v>0</v>
      </c>
      <c r="H135" s="9">
        <v>0</v>
      </c>
      <c r="I135" s="9">
        <v>0</v>
      </c>
      <c r="J135" s="9">
        <v>15900</v>
      </c>
      <c r="K135" s="9">
        <v>9223</v>
      </c>
      <c r="L135" s="9">
        <v>0</v>
      </c>
      <c r="M135" s="9">
        <v>0</v>
      </c>
      <c r="N135" s="9">
        <v>0</v>
      </c>
      <c r="O135" s="9">
        <f>(P135+Q135+R135+S135+T135+U135+V135+W135+X135+Y135)</f>
        <v>1697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900</v>
      </c>
      <c r="W135" s="9">
        <v>797</v>
      </c>
      <c r="X135" s="9">
        <v>0</v>
      </c>
      <c r="Y135" s="9">
        <v>0</v>
      </c>
    </row>
    <row r="136" spans="1:25" ht="12.75">
      <c r="A136" s="8">
        <v>3333114302</v>
      </c>
      <c r="B136" s="8" t="s">
        <v>143</v>
      </c>
      <c r="C136" s="9">
        <v>13310</v>
      </c>
      <c r="D136" s="9">
        <v>230</v>
      </c>
      <c r="E136" s="9">
        <v>7270</v>
      </c>
      <c r="F136" s="9">
        <v>0</v>
      </c>
      <c r="G136" s="9">
        <v>0</v>
      </c>
      <c r="H136" s="9">
        <v>0</v>
      </c>
      <c r="I136" s="9">
        <v>0</v>
      </c>
      <c r="J136" s="9">
        <v>5810</v>
      </c>
      <c r="K136" s="9">
        <v>0</v>
      </c>
      <c r="L136" s="9">
        <v>0</v>
      </c>
      <c r="M136" s="9">
        <v>0</v>
      </c>
      <c r="N136" s="9">
        <v>0</v>
      </c>
      <c r="O136" s="9">
        <f>(P136+Q136+R136+S136+T136+U136+V136+W136+X136+Y136)</f>
        <v>1190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1190</v>
      </c>
      <c r="W136" s="9">
        <v>0</v>
      </c>
      <c r="X136" s="9">
        <v>0</v>
      </c>
      <c r="Y136" s="9">
        <v>0</v>
      </c>
    </row>
    <row r="137" spans="1:25" ht="13.5" thickBot="1">
      <c r="A137" s="8">
        <v>3333114303</v>
      </c>
      <c r="B137" s="8" t="s">
        <v>144</v>
      </c>
      <c r="C137" s="9">
        <v>22950</v>
      </c>
      <c r="D137" s="9">
        <v>250</v>
      </c>
      <c r="E137" s="9">
        <v>4250</v>
      </c>
      <c r="F137" s="9">
        <v>5000</v>
      </c>
      <c r="G137" s="9">
        <v>5000</v>
      </c>
      <c r="H137" s="9">
        <v>0</v>
      </c>
      <c r="I137" s="9">
        <v>0</v>
      </c>
      <c r="J137" s="9">
        <v>6150</v>
      </c>
      <c r="K137" s="9">
        <v>1150</v>
      </c>
      <c r="L137" s="9">
        <v>1150</v>
      </c>
      <c r="M137" s="9">
        <v>0</v>
      </c>
      <c r="N137" s="9">
        <v>0</v>
      </c>
      <c r="O137" s="9">
        <f>(P137+Q137+R137+S137+T137+U137+V137+W137+X137+Y137)</f>
        <v>418</v>
      </c>
      <c r="P137" s="9">
        <v>0</v>
      </c>
      <c r="Q137" s="9">
        <v>0</v>
      </c>
      <c r="R137" s="9">
        <v>0</v>
      </c>
      <c r="S137" s="9">
        <v>418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</row>
    <row r="138" spans="1:25" s="16" customFormat="1" ht="15.75" thickBot="1">
      <c r="A138" s="12">
        <v>0</v>
      </c>
      <c r="B138" s="13" t="s">
        <v>145</v>
      </c>
      <c r="C138" s="14">
        <f aca="true" t="shared" si="27" ref="C138:Y138">SUM(C135:C137)</f>
        <v>91383</v>
      </c>
      <c r="D138" s="14">
        <f t="shared" si="27"/>
        <v>940</v>
      </c>
      <c r="E138" s="14">
        <f t="shared" si="27"/>
        <v>41060</v>
      </c>
      <c r="F138" s="14">
        <f t="shared" si="27"/>
        <v>5000</v>
      </c>
      <c r="G138" s="14">
        <f t="shared" si="27"/>
        <v>5000</v>
      </c>
      <c r="H138" s="14">
        <f t="shared" si="27"/>
        <v>0</v>
      </c>
      <c r="I138" s="14">
        <f t="shared" si="27"/>
        <v>0</v>
      </c>
      <c r="J138" s="14">
        <f t="shared" si="27"/>
        <v>27860</v>
      </c>
      <c r="K138" s="14">
        <f t="shared" si="27"/>
        <v>10373</v>
      </c>
      <c r="L138" s="14">
        <f t="shared" si="27"/>
        <v>1150</v>
      </c>
      <c r="M138" s="14">
        <f t="shared" si="27"/>
        <v>0</v>
      </c>
      <c r="N138" s="14">
        <f t="shared" si="27"/>
        <v>0</v>
      </c>
      <c r="O138" s="14">
        <f t="shared" si="27"/>
        <v>3305</v>
      </c>
      <c r="P138" s="14">
        <f t="shared" si="27"/>
        <v>0</v>
      </c>
      <c r="Q138" s="14">
        <f t="shared" si="27"/>
        <v>0</v>
      </c>
      <c r="R138" s="14">
        <f t="shared" si="27"/>
        <v>0</v>
      </c>
      <c r="S138" s="14">
        <f t="shared" si="27"/>
        <v>418</v>
      </c>
      <c r="T138" s="14">
        <f t="shared" si="27"/>
        <v>0</v>
      </c>
      <c r="U138" s="14">
        <f t="shared" si="27"/>
        <v>0</v>
      </c>
      <c r="V138" s="14">
        <f t="shared" si="27"/>
        <v>2090</v>
      </c>
      <c r="W138" s="14">
        <f t="shared" si="27"/>
        <v>797</v>
      </c>
      <c r="X138" s="14">
        <f t="shared" si="27"/>
        <v>0</v>
      </c>
      <c r="Y138" s="14">
        <f t="shared" si="27"/>
        <v>0</v>
      </c>
    </row>
    <row r="139" spans="1:25" ht="12.75">
      <c r="A139" s="8">
        <v>3333114326</v>
      </c>
      <c r="B139" s="8" t="s">
        <v>146</v>
      </c>
      <c r="C139" s="9">
        <v>83347</v>
      </c>
      <c r="D139" s="9">
        <v>50010</v>
      </c>
      <c r="E139" s="9">
        <v>33337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f>(P139+Q139+R139+S139+T139+U139+V139+W139+X139+Y139)</f>
        <v>12280</v>
      </c>
      <c r="P139" s="9">
        <v>11930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350</v>
      </c>
      <c r="W139" s="9">
        <v>0</v>
      </c>
      <c r="X139" s="9">
        <v>0</v>
      </c>
      <c r="Y139" s="9">
        <v>0</v>
      </c>
    </row>
    <row r="140" spans="1:25" ht="12.75">
      <c r="A140" s="8">
        <v>3333114701</v>
      </c>
      <c r="B140" s="8" t="s">
        <v>147</v>
      </c>
      <c r="C140" s="9">
        <v>28000</v>
      </c>
      <c r="D140" s="9">
        <v>0</v>
      </c>
      <c r="E140" s="9">
        <v>3000</v>
      </c>
      <c r="F140" s="9">
        <v>21000</v>
      </c>
      <c r="G140" s="9">
        <v>4000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f>(P140+Q140+R140+S140+T140+U140+V140+W140+X140+Y140)</f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</row>
    <row r="141" spans="1:25" ht="12.75">
      <c r="A141" s="20">
        <v>3333114701</v>
      </c>
      <c r="B141" s="20" t="s">
        <v>148</v>
      </c>
      <c r="C141" s="9">
        <v>192000</v>
      </c>
      <c r="D141" s="9">
        <v>0</v>
      </c>
      <c r="E141" s="9">
        <v>0</v>
      </c>
      <c r="F141" s="9">
        <v>46000</v>
      </c>
      <c r="G141" s="9">
        <v>116000</v>
      </c>
      <c r="H141" s="9">
        <v>30000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f>(P141+Q141+R141+S141+T141+U141+V141+W141+X141+Y141)</f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</row>
    <row r="142" spans="1:25" ht="13.5" thickBot="1">
      <c r="A142" s="8">
        <v>3333114703</v>
      </c>
      <c r="B142" s="8" t="s">
        <v>149</v>
      </c>
      <c r="C142" s="9">
        <v>17153</v>
      </c>
      <c r="D142" s="9">
        <v>17153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f>(P142+Q142+R142+S142+T142+U142+V142+W142+X142+Y142)</f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</row>
    <row r="143" spans="1:25" s="16" customFormat="1" ht="15.75" thickBot="1">
      <c r="A143" s="12">
        <v>0</v>
      </c>
      <c r="B143" s="13" t="s">
        <v>150</v>
      </c>
      <c r="C143" s="14">
        <f aca="true" t="shared" si="28" ref="C143:Y143">SUM(C139:C142)</f>
        <v>320500</v>
      </c>
      <c r="D143" s="14">
        <f t="shared" si="28"/>
        <v>67163</v>
      </c>
      <c r="E143" s="14">
        <f t="shared" si="28"/>
        <v>36337</v>
      </c>
      <c r="F143" s="14">
        <f t="shared" si="28"/>
        <v>67000</v>
      </c>
      <c r="G143" s="14">
        <f t="shared" si="28"/>
        <v>120000</v>
      </c>
      <c r="H143" s="14">
        <f t="shared" si="28"/>
        <v>30000</v>
      </c>
      <c r="I143" s="14">
        <f t="shared" si="28"/>
        <v>0</v>
      </c>
      <c r="J143" s="14">
        <f t="shared" si="28"/>
        <v>0</v>
      </c>
      <c r="K143" s="14">
        <f t="shared" si="28"/>
        <v>0</v>
      </c>
      <c r="L143" s="14">
        <f t="shared" si="28"/>
        <v>0</v>
      </c>
      <c r="M143" s="14">
        <f t="shared" si="28"/>
        <v>0</v>
      </c>
      <c r="N143" s="14">
        <f t="shared" si="28"/>
        <v>0</v>
      </c>
      <c r="O143" s="14">
        <f t="shared" si="28"/>
        <v>12280</v>
      </c>
      <c r="P143" s="14">
        <f t="shared" si="28"/>
        <v>11930</v>
      </c>
      <c r="Q143" s="14">
        <f t="shared" si="28"/>
        <v>0</v>
      </c>
      <c r="R143" s="14">
        <f t="shared" si="28"/>
        <v>0</v>
      </c>
      <c r="S143" s="14">
        <f t="shared" si="28"/>
        <v>0</v>
      </c>
      <c r="T143" s="14">
        <f t="shared" si="28"/>
        <v>0</v>
      </c>
      <c r="U143" s="14">
        <f t="shared" si="28"/>
        <v>0</v>
      </c>
      <c r="V143" s="14">
        <f t="shared" si="28"/>
        <v>350</v>
      </c>
      <c r="W143" s="14">
        <f t="shared" si="28"/>
        <v>0</v>
      </c>
      <c r="X143" s="14">
        <f t="shared" si="28"/>
        <v>0</v>
      </c>
      <c r="Y143" s="14">
        <f t="shared" si="28"/>
        <v>0</v>
      </c>
    </row>
    <row r="144" spans="1:25" ht="12.75">
      <c r="A144" s="8">
        <v>3333111801</v>
      </c>
      <c r="B144" s="8" t="s">
        <v>151</v>
      </c>
      <c r="C144" s="9">
        <v>63058</v>
      </c>
      <c r="D144" s="9">
        <v>63058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f aca="true" t="shared" si="29" ref="O144:O150">(P144+Q144+R144+S144+T144+U144+V144+W144+X144+Y144)</f>
        <v>4774</v>
      </c>
      <c r="P144" s="9">
        <v>4774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</row>
    <row r="145" spans="1:25" ht="12.75">
      <c r="A145" s="8">
        <v>3333111823</v>
      </c>
      <c r="B145" s="8" t="s">
        <v>152</v>
      </c>
      <c r="C145" s="9">
        <v>8400</v>
      </c>
      <c r="D145" s="9">
        <v>8400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f t="shared" si="29"/>
        <v>3000</v>
      </c>
      <c r="P145" s="9">
        <v>3000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</row>
    <row r="146" spans="1:25" ht="12.75">
      <c r="A146" s="8">
        <v>3333111824</v>
      </c>
      <c r="B146" s="8" t="s">
        <v>153</v>
      </c>
      <c r="C146" s="9">
        <v>5667</v>
      </c>
      <c r="D146" s="9">
        <v>3667</v>
      </c>
      <c r="E146" s="9">
        <v>2000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f t="shared" si="29"/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</row>
    <row r="147" spans="1:25" ht="12.75">
      <c r="A147" s="8">
        <v>3333111825</v>
      </c>
      <c r="B147" s="8" t="s">
        <v>154</v>
      </c>
      <c r="C147" s="9">
        <v>19040</v>
      </c>
      <c r="D147" s="9">
        <v>0</v>
      </c>
      <c r="E147" s="9">
        <v>320</v>
      </c>
      <c r="F147" s="9">
        <v>12720</v>
      </c>
      <c r="G147" s="9">
        <v>0</v>
      </c>
      <c r="H147" s="9">
        <v>0</v>
      </c>
      <c r="I147" s="9">
        <v>0</v>
      </c>
      <c r="J147" s="9">
        <v>0</v>
      </c>
      <c r="K147" s="9">
        <v>6000</v>
      </c>
      <c r="L147" s="9">
        <v>0</v>
      </c>
      <c r="M147" s="9">
        <v>0</v>
      </c>
      <c r="N147" s="9">
        <v>0</v>
      </c>
      <c r="O147" s="9">
        <f t="shared" si="29"/>
        <v>2000</v>
      </c>
      <c r="P147" s="9">
        <v>0</v>
      </c>
      <c r="Q147" s="9">
        <v>0</v>
      </c>
      <c r="R147" s="9">
        <v>2000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</row>
    <row r="148" spans="1:25" ht="12.75">
      <c r="A148" s="8">
        <v>3333111828</v>
      </c>
      <c r="B148" s="8" t="s">
        <v>155</v>
      </c>
      <c r="C148" s="9">
        <v>5000</v>
      </c>
      <c r="D148" s="9">
        <v>0</v>
      </c>
      <c r="E148" s="9">
        <v>5000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f t="shared" si="29"/>
        <v>16000</v>
      </c>
      <c r="P148" s="9">
        <v>0</v>
      </c>
      <c r="Q148" s="9">
        <v>0</v>
      </c>
      <c r="R148" s="9">
        <v>0</v>
      </c>
      <c r="S148" s="9">
        <v>16000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</row>
    <row r="149" spans="1:26" ht="12.75">
      <c r="A149" s="20">
        <v>3333111828</v>
      </c>
      <c r="B149" s="20" t="s">
        <v>156</v>
      </c>
      <c r="C149" s="9">
        <v>145400</v>
      </c>
      <c r="D149" s="9">
        <v>0</v>
      </c>
      <c r="E149" s="9">
        <v>0</v>
      </c>
      <c r="F149" s="9">
        <v>100000</v>
      </c>
      <c r="G149" s="9">
        <v>45400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f t="shared" si="29"/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7"/>
    </row>
    <row r="150" spans="1:25" ht="13.5" thickBot="1">
      <c r="A150" s="8">
        <v>3333151826</v>
      </c>
      <c r="B150" s="8" t="s">
        <v>157</v>
      </c>
      <c r="C150" s="9">
        <v>3325</v>
      </c>
      <c r="D150" s="9">
        <v>3325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f t="shared" si="29"/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</row>
    <row r="151" spans="1:25" s="16" customFormat="1" ht="15.75" thickBot="1">
      <c r="A151" s="12">
        <v>0</v>
      </c>
      <c r="B151" s="13" t="s">
        <v>158</v>
      </c>
      <c r="C151" s="14">
        <f aca="true" t="shared" si="30" ref="C151:Y151">SUM(C144:C150)</f>
        <v>249890</v>
      </c>
      <c r="D151" s="14">
        <f t="shared" si="30"/>
        <v>78450</v>
      </c>
      <c r="E151" s="14">
        <f t="shared" si="30"/>
        <v>7320</v>
      </c>
      <c r="F151" s="14">
        <f t="shared" si="30"/>
        <v>112720</v>
      </c>
      <c r="G151" s="14">
        <f t="shared" si="30"/>
        <v>45400</v>
      </c>
      <c r="H151" s="14">
        <f t="shared" si="30"/>
        <v>0</v>
      </c>
      <c r="I151" s="14">
        <f t="shared" si="30"/>
        <v>0</v>
      </c>
      <c r="J151" s="14">
        <f t="shared" si="30"/>
        <v>0</v>
      </c>
      <c r="K151" s="14">
        <f t="shared" si="30"/>
        <v>6000</v>
      </c>
      <c r="L151" s="14">
        <f t="shared" si="30"/>
        <v>0</v>
      </c>
      <c r="M151" s="14">
        <f t="shared" si="30"/>
        <v>0</v>
      </c>
      <c r="N151" s="14">
        <f t="shared" si="30"/>
        <v>0</v>
      </c>
      <c r="O151" s="14">
        <f t="shared" si="30"/>
        <v>25774</v>
      </c>
      <c r="P151" s="14">
        <f t="shared" si="30"/>
        <v>7774</v>
      </c>
      <c r="Q151" s="14">
        <f t="shared" si="30"/>
        <v>0</v>
      </c>
      <c r="R151" s="14">
        <f t="shared" si="30"/>
        <v>2000</v>
      </c>
      <c r="S151" s="14">
        <f t="shared" si="30"/>
        <v>16000</v>
      </c>
      <c r="T151" s="14">
        <f t="shared" si="30"/>
        <v>0</v>
      </c>
      <c r="U151" s="14">
        <f t="shared" si="30"/>
        <v>0</v>
      </c>
      <c r="V151" s="14">
        <f t="shared" si="30"/>
        <v>0</v>
      </c>
      <c r="W151" s="14">
        <f t="shared" si="30"/>
        <v>0</v>
      </c>
      <c r="X151" s="14">
        <f t="shared" si="30"/>
        <v>0</v>
      </c>
      <c r="Y151" s="15">
        <f t="shared" si="30"/>
        <v>0</v>
      </c>
    </row>
    <row r="152" spans="1:25" s="16" customFormat="1" ht="15.75" thickBot="1">
      <c r="A152" s="12"/>
      <c r="B152" s="13" t="s">
        <v>159</v>
      </c>
      <c r="C152" s="14">
        <f aca="true" t="shared" si="31" ref="C152:Y152">(C7+C9+C24+C28+C30+C36+C43+C52+C58+C63+C67+C72+C95+C100+C107+C117+C124+C126+C130+C134+C138+C143+C151)</f>
        <v>5389036</v>
      </c>
      <c r="D152" s="14">
        <f t="shared" si="31"/>
        <v>1067445</v>
      </c>
      <c r="E152" s="14">
        <f t="shared" si="31"/>
        <v>1180659</v>
      </c>
      <c r="F152" s="14">
        <f t="shared" si="31"/>
        <v>1082689</v>
      </c>
      <c r="G152" s="14">
        <f t="shared" si="31"/>
        <v>634573</v>
      </c>
      <c r="H152" s="14">
        <f t="shared" si="31"/>
        <v>473759</v>
      </c>
      <c r="I152" s="14">
        <f t="shared" si="31"/>
        <v>177606</v>
      </c>
      <c r="J152" s="14">
        <f t="shared" si="31"/>
        <v>218095</v>
      </c>
      <c r="K152" s="14">
        <f t="shared" si="31"/>
        <v>147348</v>
      </c>
      <c r="L152" s="14">
        <f t="shared" si="31"/>
        <v>112169</v>
      </c>
      <c r="M152" s="14">
        <f t="shared" si="31"/>
        <v>161877</v>
      </c>
      <c r="N152" s="14">
        <f t="shared" si="31"/>
        <v>132816</v>
      </c>
      <c r="O152" s="14">
        <f t="shared" si="31"/>
        <v>540144</v>
      </c>
      <c r="P152" s="14">
        <f t="shared" si="31"/>
        <v>88916</v>
      </c>
      <c r="Q152" s="14">
        <f t="shared" si="31"/>
        <v>163411</v>
      </c>
      <c r="R152" s="14">
        <f t="shared" si="31"/>
        <v>77315</v>
      </c>
      <c r="S152" s="14">
        <f t="shared" si="31"/>
        <v>58412</v>
      </c>
      <c r="T152" s="14">
        <f t="shared" si="31"/>
        <v>63694</v>
      </c>
      <c r="U152" s="14">
        <f t="shared" si="31"/>
        <v>45168</v>
      </c>
      <c r="V152" s="14">
        <f t="shared" si="31"/>
        <v>18882</v>
      </c>
      <c r="W152" s="14">
        <f t="shared" si="31"/>
        <v>15846</v>
      </c>
      <c r="X152" s="14">
        <f t="shared" si="31"/>
        <v>6500</v>
      </c>
      <c r="Y152" s="15">
        <f t="shared" si="31"/>
        <v>2000</v>
      </c>
    </row>
    <row r="153" spans="5:8" ht="12.75">
      <c r="E153" s="21"/>
      <c r="F153" s="21"/>
      <c r="G153" s="21"/>
      <c r="H153" s="21"/>
    </row>
    <row r="155" ht="13.5" thickBot="1"/>
    <row r="156" spans="2:25" s="16" customFormat="1" ht="15">
      <c r="B156" s="31" t="s">
        <v>160</v>
      </c>
      <c r="C156" s="32"/>
      <c r="D156" s="32"/>
      <c r="E156" s="28">
        <v>1242147</v>
      </c>
      <c r="F156" s="31"/>
      <c r="G156" s="32"/>
      <c r="H156" s="32"/>
      <c r="I156" s="32"/>
      <c r="J156" s="32"/>
      <c r="K156" s="32"/>
      <c r="L156" s="32"/>
      <c r="M156" s="32"/>
      <c r="N156" s="32"/>
      <c r="O156" s="32"/>
      <c r="P156" s="33"/>
      <c r="Q156" s="28">
        <v>202617</v>
      </c>
      <c r="R156" s="22"/>
      <c r="S156" s="22"/>
      <c r="T156" s="22"/>
      <c r="U156" s="22"/>
      <c r="V156" s="22"/>
      <c r="W156" s="22"/>
      <c r="X156" s="22"/>
      <c r="Y156" s="22"/>
    </row>
    <row r="157" spans="2:17" s="16" customFormat="1" ht="15">
      <c r="B157" s="34" t="s">
        <v>161</v>
      </c>
      <c r="C157" s="35"/>
      <c r="D157" s="35"/>
      <c r="E157" s="29"/>
      <c r="F157" s="34"/>
      <c r="G157" s="35"/>
      <c r="H157" s="35"/>
      <c r="I157" s="35"/>
      <c r="J157" s="35"/>
      <c r="K157" s="35"/>
      <c r="L157" s="35"/>
      <c r="M157" s="35"/>
      <c r="N157" s="35"/>
      <c r="O157" s="35"/>
      <c r="P157" s="36"/>
      <c r="Q157" s="29">
        <v>28865</v>
      </c>
    </row>
    <row r="158" spans="2:17" s="16" customFormat="1" ht="15">
      <c r="B158" s="34" t="s">
        <v>173</v>
      </c>
      <c r="C158" s="35"/>
      <c r="D158" s="35"/>
      <c r="E158" s="29">
        <v>39000</v>
      </c>
      <c r="F158" s="34"/>
      <c r="G158" s="35"/>
      <c r="H158" s="35"/>
      <c r="I158" s="35"/>
      <c r="J158" s="35"/>
      <c r="K158" s="35"/>
      <c r="L158" s="35"/>
      <c r="M158" s="35"/>
      <c r="N158" s="35"/>
      <c r="O158" s="35"/>
      <c r="P158" s="36"/>
      <c r="Q158" s="29"/>
    </row>
    <row r="159" spans="2:17" s="16" customFormat="1" ht="15.75" thickBot="1">
      <c r="B159" s="37" t="s">
        <v>162</v>
      </c>
      <c r="C159" s="38"/>
      <c r="D159" s="38"/>
      <c r="E159" s="30">
        <v>22488</v>
      </c>
      <c r="F159" s="37"/>
      <c r="G159" s="38"/>
      <c r="H159" s="38"/>
      <c r="I159" s="38"/>
      <c r="J159" s="38"/>
      <c r="K159" s="38"/>
      <c r="L159" s="38"/>
      <c r="M159" s="38"/>
      <c r="N159" s="38"/>
      <c r="O159" s="38"/>
      <c r="P159" s="39"/>
      <c r="Q159" s="30">
        <f>Q156-Q152-Q157</f>
        <v>10341</v>
      </c>
    </row>
    <row r="160" spans="2:25" s="26" customFormat="1" ht="12.75">
      <c r="B160" s="26" t="s">
        <v>163</v>
      </c>
      <c r="C160" s="27">
        <f aca="true" t="shared" si="32" ref="C160:Y160">SUM(C3:C151)/2</f>
        <v>5389036</v>
      </c>
      <c r="D160" s="27">
        <f t="shared" si="32"/>
        <v>1067445</v>
      </c>
      <c r="E160" s="27">
        <f t="shared" si="32"/>
        <v>1180659</v>
      </c>
      <c r="F160" s="27">
        <f t="shared" si="32"/>
        <v>1082689</v>
      </c>
      <c r="G160" s="27">
        <f t="shared" si="32"/>
        <v>634573</v>
      </c>
      <c r="H160" s="27">
        <f t="shared" si="32"/>
        <v>473759</v>
      </c>
      <c r="I160" s="27">
        <f t="shared" si="32"/>
        <v>177606</v>
      </c>
      <c r="J160" s="27">
        <f t="shared" si="32"/>
        <v>218095</v>
      </c>
      <c r="K160" s="27">
        <f t="shared" si="32"/>
        <v>147348</v>
      </c>
      <c r="L160" s="27">
        <f t="shared" si="32"/>
        <v>112169</v>
      </c>
      <c r="M160" s="27">
        <f t="shared" si="32"/>
        <v>161877</v>
      </c>
      <c r="N160" s="27">
        <f t="shared" si="32"/>
        <v>132816</v>
      </c>
      <c r="O160" s="27">
        <f t="shared" si="32"/>
        <v>540144</v>
      </c>
      <c r="P160" s="27">
        <f t="shared" si="32"/>
        <v>88916</v>
      </c>
      <c r="Q160" s="27">
        <f t="shared" si="32"/>
        <v>163411</v>
      </c>
      <c r="R160" s="27">
        <f t="shared" si="32"/>
        <v>77315</v>
      </c>
      <c r="S160" s="27">
        <f t="shared" si="32"/>
        <v>58412</v>
      </c>
      <c r="T160" s="27">
        <f t="shared" si="32"/>
        <v>63694</v>
      </c>
      <c r="U160" s="27">
        <f t="shared" si="32"/>
        <v>45168</v>
      </c>
      <c r="V160" s="27">
        <f t="shared" si="32"/>
        <v>18882</v>
      </c>
      <c r="W160" s="27">
        <f t="shared" si="32"/>
        <v>15846</v>
      </c>
      <c r="X160" s="27">
        <f t="shared" si="32"/>
        <v>6500</v>
      </c>
      <c r="Y160" s="27">
        <f t="shared" si="32"/>
        <v>2000</v>
      </c>
    </row>
    <row r="161" spans="3:25" ht="12.75">
      <c r="C161" s="40">
        <f>C152-C160</f>
        <v>0</v>
      </c>
      <c r="D161" s="40">
        <f aca="true" t="shared" si="33" ref="D161:I161">D152-D160</f>
        <v>0</v>
      </c>
      <c r="E161" s="40">
        <f t="shared" si="33"/>
        <v>0</v>
      </c>
      <c r="F161" s="40">
        <f t="shared" si="33"/>
        <v>0</v>
      </c>
      <c r="G161" s="40">
        <f t="shared" si="33"/>
        <v>0</v>
      </c>
      <c r="H161" s="40">
        <f t="shared" si="33"/>
        <v>0</v>
      </c>
      <c r="I161" s="40">
        <f t="shared" si="33"/>
        <v>0</v>
      </c>
      <c r="J161" s="40">
        <f aca="true" t="shared" si="34" ref="J161:Y161">J152-J160</f>
        <v>0</v>
      </c>
      <c r="K161" s="40">
        <f t="shared" si="34"/>
        <v>0</v>
      </c>
      <c r="L161" s="40">
        <f t="shared" si="34"/>
        <v>0</v>
      </c>
      <c r="M161" s="40">
        <f t="shared" si="34"/>
        <v>0</v>
      </c>
      <c r="N161" s="40">
        <f t="shared" si="34"/>
        <v>0</v>
      </c>
      <c r="O161" s="40">
        <f t="shared" si="34"/>
        <v>0</v>
      </c>
      <c r="P161" s="40">
        <f t="shared" si="34"/>
        <v>0</v>
      </c>
      <c r="Q161" s="40">
        <f t="shared" si="34"/>
        <v>0</v>
      </c>
      <c r="R161" s="40">
        <f t="shared" si="34"/>
        <v>0</v>
      </c>
      <c r="S161" s="40">
        <f t="shared" si="34"/>
        <v>0</v>
      </c>
      <c r="T161" s="40">
        <f t="shared" si="34"/>
        <v>0</v>
      </c>
      <c r="U161" s="40">
        <f t="shared" si="34"/>
        <v>0</v>
      </c>
      <c r="V161" s="40">
        <f t="shared" si="34"/>
        <v>0</v>
      </c>
      <c r="W161" s="40">
        <f t="shared" si="34"/>
        <v>0</v>
      </c>
      <c r="X161" s="40">
        <f t="shared" si="34"/>
        <v>0</v>
      </c>
      <c r="Y161" s="40">
        <f t="shared" si="34"/>
        <v>0</v>
      </c>
    </row>
    <row r="163" spans="2:25" ht="12.75">
      <c r="B163" s="8" t="s">
        <v>164</v>
      </c>
      <c r="C163" s="23"/>
      <c r="D163" s="23"/>
      <c r="E163" s="8">
        <v>880</v>
      </c>
      <c r="F163" s="8">
        <v>0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2:25" ht="12.75">
      <c r="B164" s="8" t="s">
        <v>165</v>
      </c>
      <c r="C164" s="23"/>
      <c r="D164" s="23"/>
      <c r="E164" s="8">
        <v>13400</v>
      </c>
      <c r="F164" s="8">
        <v>0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2:26" ht="12.75">
      <c r="B165" s="8" t="s">
        <v>168</v>
      </c>
      <c r="C165" s="23"/>
      <c r="D165" s="23"/>
      <c r="E165" s="8">
        <v>30000</v>
      </c>
      <c r="F165" s="8">
        <v>0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20"/>
      <c r="R165" s="20"/>
      <c r="S165" s="20"/>
      <c r="T165" s="20"/>
      <c r="U165" s="20"/>
      <c r="V165" s="20"/>
      <c r="W165" s="20"/>
      <c r="X165" s="20"/>
      <c r="Y165" s="20"/>
      <c r="Z165" s="7"/>
    </row>
    <row r="166" spans="2:25" ht="12.75">
      <c r="B166" s="8" t="s">
        <v>169</v>
      </c>
      <c r="C166" s="23">
        <v>3000</v>
      </c>
      <c r="D166" s="23"/>
      <c r="E166" s="8">
        <v>1000</v>
      </c>
      <c r="F166" s="8">
        <v>0</v>
      </c>
      <c r="G166" s="8"/>
      <c r="H166" s="8"/>
      <c r="I166" s="8"/>
      <c r="J166" s="8">
        <v>2000</v>
      </c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2:25" ht="12.75">
      <c r="B167" s="8" t="s">
        <v>170</v>
      </c>
      <c r="C167" s="23">
        <v>35000</v>
      </c>
      <c r="D167" s="23"/>
      <c r="E167" s="8">
        <v>7750</v>
      </c>
      <c r="F167" s="8">
        <v>10000</v>
      </c>
      <c r="G167" s="8"/>
      <c r="H167" s="8"/>
      <c r="I167" s="8"/>
      <c r="J167" s="8">
        <v>7750</v>
      </c>
      <c r="K167" s="8">
        <v>10000</v>
      </c>
      <c r="L167" s="8"/>
      <c r="M167" s="8"/>
      <c r="N167" s="8"/>
      <c r="O167" s="8">
        <v>3000</v>
      </c>
      <c r="P167" s="8"/>
      <c r="Q167" s="8">
        <v>1000</v>
      </c>
      <c r="R167" s="8">
        <v>2000</v>
      </c>
      <c r="S167" s="8"/>
      <c r="T167" s="8"/>
      <c r="U167" s="8"/>
      <c r="V167" s="8"/>
      <c r="W167" s="8"/>
      <c r="X167" s="8"/>
      <c r="Y167" s="8"/>
    </row>
    <row r="168" spans="1:25" ht="13.5" thickBot="1">
      <c r="A168" s="24" t="s">
        <v>191</v>
      </c>
      <c r="B168" s="8" t="s">
        <v>171</v>
      </c>
      <c r="C168" s="23">
        <v>6500</v>
      </c>
      <c r="D168" s="23"/>
      <c r="E168" s="8">
        <v>3500</v>
      </c>
      <c r="F168" s="8">
        <v>0</v>
      </c>
      <c r="G168" s="8"/>
      <c r="H168" s="8"/>
      <c r="I168" s="8"/>
      <c r="J168" s="8">
        <v>3000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2:25" ht="13.5" thickTop="1">
      <c r="B169" s="8" t="s">
        <v>175</v>
      </c>
      <c r="C169" s="23">
        <v>16800</v>
      </c>
      <c r="D169" s="23"/>
      <c r="E169" s="8">
        <v>7000</v>
      </c>
      <c r="F169" s="8">
        <v>4200</v>
      </c>
      <c r="G169" s="8"/>
      <c r="H169" s="8"/>
      <c r="I169" s="8"/>
      <c r="J169" s="8">
        <v>2800</v>
      </c>
      <c r="K169" s="8">
        <v>2800</v>
      </c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2:25" ht="12.75">
      <c r="B170" s="8" t="s">
        <v>172</v>
      </c>
      <c r="C170" s="23">
        <v>20000</v>
      </c>
      <c r="D170" s="23"/>
      <c r="E170" s="8">
        <v>1000</v>
      </c>
      <c r="F170" s="8">
        <v>7000</v>
      </c>
      <c r="G170" s="8">
        <v>6000</v>
      </c>
      <c r="H170" s="8"/>
      <c r="I170" s="8"/>
      <c r="J170" s="8"/>
      <c r="K170" s="8">
        <v>3000</v>
      </c>
      <c r="L170" s="8">
        <v>3000</v>
      </c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2:26" ht="12.75">
      <c r="B171" s="8" t="s">
        <v>174</v>
      </c>
      <c r="C171" s="23">
        <v>215000</v>
      </c>
      <c r="D171" s="23"/>
      <c r="E171" s="8">
        <v>118000</v>
      </c>
      <c r="F171" s="8">
        <v>97000</v>
      </c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20"/>
      <c r="R171" s="20"/>
      <c r="S171" s="20"/>
      <c r="T171" s="20"/>
      <c r="U171" s="20"/>
      <c r="V171" s="20"/>
      <c r="W171" s="20"/>
      <c r="X171" s="20"/>
      <c r="Y171" s="20"/>
      <c r="Z171" s="7"/>
    </row>
    <row r="172" spans="2:26" ht="12.75">
      <c r="B172" s="8" t="s">
        <v>176</v>
      </c>
      <c r="C172" s="23"/>
      <c r="D172" s="23"/>
      <c r="E172" s="8">
        <v>20000</v>
      </c>
      <c r="F172" s="8" t="s">
        <v>190</v>
      </c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20"/>
      <c r="R172" s="20"/>
      <c r="S172" s="20"/>
      <c r="T172" s="20"/>
      <c r="U172" s="20"/>
      <c r="V172" s="20"/>
      <c r="W172" s="20"/>
      <c r="X172" s="20"/>
      <c r="Y172" s="20"/>
      <c r="Z172" s="7"/>
    </row>
    <row r="173" spans="2:26" ht="12.75">
      <c r="B173" s="8" t="s">
        <v>177</v>
      </c>
      <c r="C173" s="23">
        <v>1475</v>
      </c>
      <c r="D173" s="23"/>
      <c r="E173" s="8">
        <v>1475</v>
      </c>
      <c r="F173" s="8">
        <v>0</v>
      </c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20"/>
      <c r="R173" s="20"/>
      <c r="S173" s="20"/>
      <c r="T173" s="20"/>
      <c r="U173" s="20"/>
      <c r="V173" s="20"/>
      <c r="W173" s="20"/>
      <c r="X173" s="20"/>
      <c r="Y173" s="20"/>
      <c r="Z173" s="7"/>
    </row>
    <row r="174" spans="1:26" ht="13.5" thickBot="1">
      <c r="A174" s="24" t="s">
        <v>179</v>
      </c>
      <c r="B174" s="8" t="s">
        <v>178</v>
      </c>
      <c r="C174" s="23">
        <v>3823</v>
      </c>
      <c r="D174" s="23"/>
      <c r="E174" s="8">
        <v>3823</v>
      </c>
      <c r="F174" s="8">
        <v>0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20"/>
      <c r="R174" s="20"/>
      <c r="S174" s="20"/>
      <c r="T174" s="20"/>
      <c r="U174" s="20"/>
      <c r="V174" s="20"/>
      <c r="W174" s="20"/>
      <c r="X174" s="20"/>
      <c r="Y174" s="20"/>
      <c r="Z174" s="7"/>
    </row>
    <row r="175" spans="2:26" ht="13.5" thickTop="1">
      <c r="B175" s="8" t="s">
        <v>180</v>
      </c>
      <c r="C175" s="23">
        <v>14000</v>
      </c>
      <c r="D175" s="23"/>
      <c r="E175" s="8">
        <v>9000</v>
      </c>
      <c r="F175" s="8">
        <v>4000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20"/>
      <c r="R175" s="20"/>
      <c r="S175" s="20"/>
      <c r="T175" s="20"/>
      <c r="U175" s="20"/>
      <c r="V175" s="20"/>
      <c r="W175" s="20"/>
      <c r="X175" s="20"/>
      <c r="Y175" s="20"/>
      <c r="Z175" s="7"/>
    </row>
    <row r="176" spans="2:26" ht="12.75">
      <c r="B176" s="8" t="s">
        <v>181</v>
      </c>
      <c r="C176" s="23"/>
      <c r="D176" s="23"/>
      <c r="E176" s="8">
        <v>60000</v>
      </c>
      <c r="F176" s="8">
        <v>0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20"/>
      <c r="R176" s="20"/>
      <c r="S176" s="20"/>
      <c r="T176" s="20"/>
      <c r="U176" s="20"/>
      <c r="V176" s="20"/>
      <c r="W176" s="20"/>
      <c r="X176" s="20"/>
      <c r="Y176" s="20"/>
      <c r="Z176" s="7"/>
    </row>
    <row r="177" spans="2:26" ht="12.75">
      <c r="B177" s="8" t="s">
        <v>189</v>
      </c>
      <c r="C177" s="23"/>
      <c r="D177" s="23"/>
      <c r="E177" s="8">
        <v>0</v>
      </c>
      <c r="F177" s="8">
        <v>106622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20"/>
      <c r="R177" s="20"/>
      <c r="S177" s="20"/>
      <c r="T177" s="20"/>
      <c r="U177" s="20"/>
      <c r="V177" s="20"/>
      <c r="W177" s="20"/>
      <c r="X177" s="20"/>
      <c r="Y177" s="20"/>
      <c r="Z177" s="7"/>
    </row>
    <row r="178" spans="2:26" ht="26.25" thickBot="1">
      <c r="B178" s="48" t="s">
        <v>192</v>
      </c>
      <c r="C178" s="45">
        <v>6000</v>
      </c>
      <c r="D178" s="45"/>
      <c r="E178" s="17">
        <v>6000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>
        <v>1500</v>
      </c>
      <c r="P178" s="17"/>
      <c r="Q178" s="46">
        <v>1500</v>
      </c>
      <c r="R178" s="46"/>
      <c r="S178" s="46"/>
      <c r="T178" s="46"/>
      <c r="U178" s="46"/>
      <c r="V178" s="46"/>
      <c r="W178" s="46"/>
      <c r="X178" s="46"/>
      <c r="Y178" s="47"/>
      <c r="Z178" s="7"/>
    </row>
    <row r="179" spans="1:25" s="16" customFormat="1" ht="15.75" thickBot="1">
      <c r="A179" s="12"/>
      <c r="B179" s="13" t="s">
        <v>182</v>
      </c>
      <c r="C179" s="14"/>
      <c r="D179" s="14"/>
      <c r="E179" s="14">
        <f aca="true" t="shared" si="35" ref="E179:Y179">SUM(E163:E178)</f>
        <v>282828</v>
      </c>
      <c r="F179" s="14">
        <f t="shared" si="35"/>
        <v>228822</v>
      </c>
      <c r="G179" s="14">
        <f t="shared" si="35"/>
        <v>6000</v>
      </c>
      <c r="H179" s="14">
        <f t="shared" si="35"/>
        <v>0</v>
      </c>
      <c r="I179" s="14">
        <f t="shared" si="35"/>
        <v>0</v>
      </c>
      <c r="J179" s="14">
        <f t="shared" si="35"/>
        <v>15550</v>
      </c>
      <c r="K179" s="14">
        <f t="shared" si="35"/>
        <v>15800</v>
      </c>
      <c r="L179" s="14">
        <f t="shared" si="35"/>
        <v>3000</v>
      </c>
      <c r="M179" s="14">
        <f t="shared" si="35"/>
        <v>0</v>
      </c>
      <c r="N179" s="14">
        <f t="shared" si="35"/>
        <v>0</v>
      </c>
      <c r="O179" s="14">
        <f t="shared" si="35"/>
        <v>4500</v>
      </c>
      <c r="P179" s="14">
        <f t="shared" si="35"/>
        <v>0</v>
      </c>
      <c r="Q179" s="14">
        <f t="shared" si="35"/>
        <v>2500</v>
      </c>
      <c r="R179" s="14">
        <f t="shared" si="35"/>
        <v>2000</v>
      </c>
      <c r="S179" s="14">
        <f t="shared" si="35"/>
        <v>0</v>
      </c>
      <c r="T179" s="14">
        <f t="shared" si="35"/>
        <v>0</v>
      </c>
      <c r="U179" s="14">
        <f t="shared" si="35"/>
        <v>0</v>
      </c>
      <c r="V179" s="14">
        <f t="shared" si="35"/>
        <v>0</v>
      </c>
      <c r="W179" s="14">
        <f t="shared" si="35"/>
        <v>0</v>
      </c>
      <c r="X179" s="14">
        <f t="shared" si="35"/>
        <v>0</v>
      </c>
      <c r="Y179" s="14">
        <f t="shared" si="35"/>
        <v>0</v>
      </c>
    </row>
    <row r="181" ht="13.5" thickBot="1"/>
    <row r="182" spans="1:25" s="16" customFormat="1" ht="15.75" thickBot="1">
      <c r="A182" s="12"/>
      <c r="B182" s="13" t="s">
        <v>167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5"/>
    </row>
    <row r="184" spans="2:25" ht="12.75">
      <c r="B184" s="8" t="s">
        <v>166</v>
      </c>
      <c r="C184" s="23">
        <v>116708</v>
      </c>
      <c r="D184" s="23"/>
      <c r="E184" s="8">
        <v>12000</v>
      </c>
      <c r="F184" s="8">
        <v>41000</v>
      </c>
      <c r="G184" s="8">
        <v>63708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2:25" ht="12.75">
      <c r="B185" s="8" t="s">
        <v>183</v>
      </c>
      <c r="C185" s="23"/>
      <c r="D185" s="23"/>
      <c r="E185" s="8">
        <v>15000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2:26" ht="12.75">
      <c r="B186" s="8" t="s">
        <v>184</v>
      </c>
      <c r="C186" s="23"/>
      <c r="D186" s="23"/>
      <c r="E186" s="8">
        <v>4000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20"/>
      <c r="R186" s="20"/>
      <c r="S186" s="20"/>
      <c r="T186" s="20"/>
      <c r="U186" s="20"/>
      <c r="V186" s="20"/>
      <c r="W186" s="20"/>
      <c r="X186" s="20"/>
      <c r="Y186" s="20"/>
      <c r="Z186" s="7"/>
    </row>
    <row r="187" spans="2:25" s="42" customFormat="1" ht="25.5">
      <c r="B187" s="25" t="s">
        <v>185</v>
      </c>
      <c r="C187" s="43">
        <v>296770</v>
      </c>
      <c r="D187" s="43"/>
      <c r="E187" s="44">
        <v>7000</v>
      </c>
      <c r="F187" s="44">
        <v>150000</v>
      </c>
      <c r="G187" s="44">
        <v>139770</v>
      </c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</row>
    <row r="188" spans="2:25" ht="13.5" thickBot="1">
      <c r="B188" s="8" t="s">
        <v>186</v>
      </c>
      <c r="C188" s="23"/>
      <c r="D188" s="23"/>
      <c r="E188" s="8">
        <v>1000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s="16" customFormat="1" ht="15.75" thickBot="1">
      <c r="A189" s="12"/>
      <c r="B189" s="13" t="s">
        <v>182</v>
      </c>
      <c r="C189" s="14"/>
      <c r="D189" s="14"/>
      <c r="E189" s="14">
        <f>SUM(E184:E188)</f>
        <v>39000</v>
      </c>
      <c r="F189" s="14">
        <f>SUM(F184:F188)</f>
        <v>191000</v>
      </c>
      <c r="G189" s="14">
        <f>SUM(G184:G188)</f>
        <v>203478</v>
      </c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5"/>
    </row>
    <row r="192" ht="18">
      <c r="A192" s="41" t="s">
        <v>187</v>
      </c>
    </row>
    <row r="194" spans="1:25" ht="12.75">
      <c r="A194" s="8">
        <v>3333154601</v>
      </c>
      <c r="B194" s="8" t="s">
        <v>132</v>
      </c>
      <c r="C194" s="9">
        <v>8000</v>
      </c>
      <c r="D194" s="9">
        <v>0</v>
      </c>
      <c r="E194" s="9">
        <v>8000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f>(P194+Q194+R194+S194+T194+U194+V194+W194+X194+Y194)</f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</row>
    <row r="195" spans="1:25" ht="12.75">
      <c r="A195" s="8">
        <v>3333153301</v>
      </c>
      <c r="B195" s="8" t="s">
        <v>130</v>
      </c>
      <c r="C195" s="9">
        <v>1900</v>
      </c>
      <c r="D195" s="9">
        <v>0</v>
      </c>
      <c r="E195" s="9">
        <v>1000</v>
      </c>
      <c r="F195" s="9">
        <v>0</v>
      </c>
      <c r="G195" s="9">
        <v>0</v>
      </c>
      <c r="H195" s="9">
        <v>0</v>
      </c>
      <c r="I195" s="9">
        <v>0</v>
      </c>
      <c r="J195" s="9">
        <v>900</v>
      </c>
      <c r="K195" s="9">
        <v>0</v>
      </c>
      <c r="L195" s="9">
        <v>0</v>
      </c>
      <c r="M195" s="9">
        <v>0</v>
      </c>
      <c r="N195" s="9">
        <v>0</v>
      </c>
      <c r="O195" s="9">
        <f>(P195+Q195+R195+S195+T195+U195+V195+W195+X195+Y195)</f>
        <v>3335</v>
      </c>
      <c r="P195" s="9">
        <v>35</v>
      </c>
      <c r="Q195" s="9">
        <v>0</v>
      </c>
      <c r="R195" s="9">
        <v>0</v>
      </c>
      <c r="S195" s="9">
        <v>3300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</row>
    <row r="196" spans="1:25" ht="12.75">
      <c r="A196" s="8">
        <v>3333153866</v>
      </c>
      <c r="B196" s="8" t="s">
        <v>28</v>
      </c>
      <c r="C196" s="9">
        <v>16400</v>
      </c>
      <c r="D196" s="9">
        <v>0</v>
      </c>
      <c r="E196" s="9">
        <v>400</v>
      </c>
      <c r="F196" s="9">
        <v>16000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f>(P196+Q196+R196+S196+T196+U196+V196+W196+X196+Y196)</f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</row>
    <row r="197" spans="1:25" ht="12.75">
      <c r="A197" s="8">
        <v>3333153867</v>
      </c>
      <c r="B197" s="8" t="s">
        <v>29</v>
      </c>
      <c r="C197" s="9">
        <v>20100</v>
      </c>
      <c r="D197" s="9">
        <v>500</v>
      </c>
      <c r="E197" s="9">
        <v>17600</v>
      </c>
      <c r="F197" s="9">
        <v>0</v>
      </c>
      <c r="G197" s="9">
        <v>0</v>
      </c>
      <c r="H197" s="9">
        <v>0</v>
      </c>
      <c r="I197" s="9">
        <v>0</v>
      </c>
      <c r="J197" s="9">
        <v>2000</v>
      </c>
      <c r="K197" s="9">
        <v>0</v>
      </c>
      <c r="L197" s="9">
        <v>0</v>
      </c>
      <c r="M197" s="9">
        <v>0</v>
      </c>
      <c r="N197" s="9">
        <v>0</v>
      </c>
      <c r="O197" s="9">
        <f>(P197+Q197+R197+S197+T197+U197+V197+W197+X197+Y197)</f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</row>
    <row r="198" spans="1:25" ht="12.75">
      <c r="A198" s="8">
        <v>3333143833</v>
      </c>
      <c r="B198" s="8" t="s">
        <v>23</v>
      </c>
      <c r="C198" s="9">
        <v>44523</v>
      </c>
      <c r="D198" s="9">
        <v>18172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15000</v>
      </c>
      <c r="K198" s="9">
        <v>11351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</row>
    <row r="199" spans="1:25" ht="12.75">
      <c r="A199" s="8">
        <v>3333143866</v>
      </c>
      <c r="B199" s="8" t="s">
        <v>24</v>
      </c>
      <c r="C199" s="9">
        <v>52000</v>
      </c>
      <c r="D199" s="9">
        <v>0</v>
      </c>
      <c r="E199" s="9">
        <v>2000</v>
      </c>
      <c r="F199" s="9">
        <v>50000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</row>
    <row r="200" spans="1:25" ht="12.75">
      <c r="A200" s="8">
        <v>3333143867</v>
      </c>
      <c r="B200" s="8" t="s">
        <v>25</v>
      </c>
      <c r="C200" s="9">
        <v>32500</v>
      </c>
      <c r="D200" s="9">
        <v>0</v>
      </c>
      <c r="E200" s="9">
        <v>500</v>
      </c>
      <c r="F200" s="9">
        <v>28750</v>
      </c>
      <c r="G200" s="9">
        <v>0</v>
      </c>
      <c r="H200" s="9">
        <v>0</v>
      </c>
      <c r="I200" s="9">
        <v>0</v>
      </c>
      <c r="J200" s="9">
        <v>0</v>
      </c>
      <c r="K200" s="9">
        <v>3250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</row>
    <row r="201" spans="1:25" ht="12.75">
      <c r="A201" s="8">
        <v>3333143868</v>
      </c>
      <c r="B201" s="8" t="s">
        <v>26</v>
      </c>
      <c r="C201" s="9">
        <v>10500</v>
      </c>
      <c r="D201" s="9">
        <v>0</v>
      </c>
      <c r="E201" s="9">
        <v>10500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</row>
    <row r="202" spans="1:25" ht="12.75">
      <c r="A202" s="8">
        <v>3333141513</v>
      </c>
      <c r="B202" s="8" t="s">
        <v>40</v>
      </c>
      <c r="C202" s="9">
        <v>10301</v>
      </c>
      <c r="D202" s="9">
        <v>1370</v>
      </c>
      <c r="E202" s="9">
        <v>4879</v>
      </c>
      <c r="F202" s="9">
        <v>3252</v>
      </c>
      <c r="G202" s="9">
        <v>0</v>
      </c>
      <c r="H202" s="9">
        <v>0</v>
      </c>
      <c r="I202" s="9">
        <v>0</v>
      </c>
      <c r="J202" s="9">
        <v>400</v>
      </c>
      <c r="K202" s="9">
        <v>400</v>
      </c>
      <c r="L202" s="9">
        <v>0</v>
      </c>
      <c r="M202" s="9">
        <v>0</v>
      </c>
      <c r="N202" s="9">
        <v>0</v>
      </c>
      <c r="O202" s="9">
        <v>300</v>
      </c>
      <c r="P202" s="9">
        <v>0</v>
      </c>
      <c r="Q202" s="9">
        <v>200</v>
      </c>
      <c r="R202" s="9">
        <v>100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</row>
    <row r="203" spans="1:25" ht="12.75">
      <c r="A203" s="8">
        <v>3333141514</v>
      </c>
      <c r="B203" s="8" t="s">
        <v>41</v>
      </c>
      <c r="C203" s="9">
        <v>80000</v>
      </c>
      <c r="D203" s="9">
        <v>5000</v>
      </c>
      <c r="E203" s="9">
        <v>20000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25000</v>
      </c>
      <c r="L203" s="9">
        <v>20000</v>
      </c>
      <c r="M203" s="9">
        <v>10000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</row>
    <row r="204" spans="1:25" ht="12.75">
      <c r="A204" s="8">
        <v>3333146201</v>
      </c>
      <c r="B204" s="8" t="s">
        <v>54</v>
      </c>
      <c r="C204" s="9">
        <v>10280</v>
      </c>
      <c r="D204" s="9">
        <v>0</v>
      </c>
      <c r="E204" s="9">
        <v>700</v>
      </c>
      <c r="F204" s="9">
        <v>7580</v>
      </c>
      <c r="G204" s="9">
        <v>0</v>
      </c>
      <c r="H204" s="9">
        <v>0</v>
      </c>
      <c r="I204" s="9">
        <v>0</v>
      </c>
      <c r="J204" s="9">
        <v>0</v>
      </c>
      <c r="K204" s="9">
        <v>2000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</row>
    <row r="205" spans="1:25" ht="12.75">
      <c r="A205" s="8">
        <v>3333146202</v>
      </c>
      <c r="B205" s="8" t="s">
        <v>55</v>
      </c>
      <c r="C205" s="9">
        <v>6500</v>
      </c>
      <c r="D205" s="9">
        <v>0</v>
      </c>
      <c r="E205" s="9">
        <v>400</v>
      </c>
      <c r="F205" s="9">
        <v>6100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</row>
    <row r="206" spans="1:25" ht="12.75">
      <c r="A206" s="8">
        <v>3333146216</v>
      </c>
      <c r="B206" s="8" t="s">
        <v>56</v>
      </c>
      <c r="C206" s="9">
        <v>2400</v>
      </c>
      <c r="D206" s="9">
        <v>1499</v>
      </c>
      <c r="E206" s="9">
        <v>901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400</v>
      </c>
      <c r="P206" s="9">
        <v>200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200</v>
      </c>
      <c r="W206" s="9">
        <v>0</v>
      </c>
      <c r="X206" s="9">
        <v>0</v>
      </c>
      <c r="Y206" s="9">
        <v>0</v>
      </c>
    </row>
    <row r="207" spans="1:25" ht="12.75">
      <c r="A207" s="8">
        <v>3333146220</v>
      </c>
      <c r="B207" s="8" t="s">
        <v>57</v>
      </c>
      <c r="C207" s="9">
        <v>18498</v>
      </c>
      <c r="D207" s="9">
        <v>6548</v>
      </c>
      <c r="E207" s="9">
        <v>6100</v>
      </c>
      <c r="F207" s="9">
        <v>5850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6270</v>
      </c>
      <c r="P207" s="9">
        <v>4909</v>
      </c>
      <c r="Q207" s="9">
        <v>773</v>
      </c>
      <c r="R207" s="9">
        <v>588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</row>
    <row r="208" spans="1:25" ht="12.75">
      <c r="A208" s="8">
        <v>3333142412</v>
      </c>
      <c r="B208" s="8" t="s">
        <v>63</v>
      </c>
      <c r="C208" s="9">
        <v>20000</v>
      </c>
      <c r="D208" s="9">
        <v>0</v>
      </c>
      <c r="E208" s="9">
        <v>3000</v>
      </c>
      <c r="F208" s="9">
        <v>13000</v>
      </c>
      <c r="G208" s="9">
        <v>0</v>
      </c>
      <c r="H208" s="9">
        <v>0</v>
      </c>
      <c r="I208" s="9">
        <v>0</v>
      </c>
      <c r="J208" s="9">
        <v>700</v>
      </c>
      <c r="K208" s="9">
        <v>3300</v>
      </c>
      <c r="L208" s="9">
        <v>0</v>
      </c>
      <c r="M208" s="9">
        <v>0</v>
      </c>
      <c r="N208" s="9">
        <v>0</v>
      </c>
      <c r="O208" s="9">
        <v>3000</v>
      </c>
      <c r="P208" s="9">
        <v>0</v>
      </c>
      <c r="Q208" s="9">
        <v>0</v>
      </c>
      <c r="R208" s="9">
        <v>3000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</row>
    <row r="209" spans="1:25" ht="12.75">
      <c r="A209" s="10">
        <v>3333142413</v>
      </c>
      <c r="B209" s="10" t="s">
        <v>64</v>
      </c>
      <c r="C209" s="11">
        <v>5923</v>
      </c>
      <c r="D209" s="11">
        <v>0</v>
      </c>
      <c r="E209" s="11">
        <v>3000</v>
      </c>
      <c r="F209" s="11">
        <v>0</v>
      </c>
      <c r="G209" s="11">
        <v>0</v>
      </c>
      <c r="H209" s="11">
        <v>0</v>
      </c>
      <c r="I209" s="11">
        <v>0</v>
      </c>
      <c r="J209" s="11">
        <v>2923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</row>
    <row r="210" spans="1:25" ht="12.75">
      <c r="A210" s="8">
        <v>3333140017</v>
      </c>
      <c r="B210" s="8" t="s">
        <v>95</v>
      </c>
      <c r="C210" s="9">
        <v>38290</v>
      </c>
      <c r="D210" s="9">
        <v>16240</v>
      </c>
      <c r="E210" s="9">
        <v>18000</v>
      </c>
      <c r="F210" s="9">
        <v>0</v>
      </c>
      <c r="G210" s="9">
        <v>0</v>
      </c>
      <c r="H210" s="9">
        <v>0</v>
      </c>
      <c r="I210" s="9">
        <v>0</v>
      </c>
      <c r="J210" s="9">
        <v>4050</v>
      </c>
      <c r="K210" s="9">
        <v>0</v>
      </c>
      <c r="L210" s="9">
        <v>0</v>
      </c>
      <c r="M210" s="9">
        <v>0</v>
      </c>
      <c r="N210" s="9">
        <v>0</v>
      </c>
      <c r="O210" s="9">
        <v>1110</v>
      </c>
      <c r="P210" s="9">
        <v>500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610</v>
      </c>
      <c r="W210" s="9">
        <v>0</v>
      </c>
      <c r="X210" s="9">
        <v>0</v>
      </c>
      <c r="Y210" s="9">
        <v>0</v>
      </c>
    </row>
    <row r="211" spans="1:25" ht="12.75">
      <c r="A211" s="8">
        <v>3333140056</v>
      </c>
      <c r="B211" s="8" t="s">
        <v>96</v>
      </c>
      <c r="C211" s="9">
        <v>9000</v>
      </c>
      <c r="D211" s="9">
        <v>0</v>
      </c>
      <c r="E211" s="9">
        <v>4700</v>
      </c>
      <c r="F211" s="9">
        <v>4300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</row>
    <row r="212" spans="1:25" ht="12.75">
      <c r="A212" s="8">
        <v>3333140057</v>
      </c>
      <c r="B212" s="8" t="s">
        <v>97</v>
      </c>
      <c r="C212" s="9">
        <v>35000</v>
      </c>
      <c r="D212" s="9">
        <v>0</v>
      </c>
      <c r="E212" s="9">
        <v>3000</v>
      </c>
      <c r="F212" s="9">
        <v>16000</v>
      </c>
      <c r="G212" s="9">
        <v>15000</v>
      </c>
      <c r="H212" s="9">
        <v>0</v>
      </c>
      <c r="I212" s="9">
        <v>0</v>
      </c>
      <c r="J212" s="9">
        <v>1000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</row>
    <row r="213" spans="1:25" ht="12.75">
      <c r="A213" s="20">
        <v>3333141110</v>
      </c>
      <c r="B213" s="20" t="s">
        <v>104</v>
      </c>
      <c r="C213" s="9">
        <v>135869</v>
      </c>
      <c r="D213" s="9">
        <v>0</v>
      </c>
      <c r="E213" s="9">
        <v>78948</v>
      </c>
      <c r="F213" s="9">
        <v>56921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</row>
    <row r="214" spans="1:26" ht="12.75">
      <c r="A214" s="8">
        <v>3333141110</v>
      </c>
      <c r="B214" s="8" t="s">
        <v>105</v>
      </c>
      <c r="C214" s="9">
        <v>5605</v>
      </c>
      <c r="D214" s="9">
        <v>300</v>
      </c>
      <c r="E214" s="9">
        <v>205</v>
      </c>
      <c r="F214" s="9">
        <v>100</v>
      </c>
      <c r="G214" s="9">
        <v>0</v>
      </c>
      <c r="H214" s="9">
        <v>0</v>
      </c>
      <c r="I214" s="9">
        <v>0</v>
      </c>
      <c r="J214" s="9">
        <v>0</v>
      </c>
      <c r="K214" s="9">
        <v>5000</v>
      </c>
      <c r="L214" s="9">
        <v>0</v>
      </c>
      <c r="M214" s="9">
        <v>0</v>
      </c>
      <c r="N214" s="9">
        <v>0</v>
      </c>
      <c r="O214" s="9">
        <v>24600</v>
      </c>
      <c r="P214" s="9">
        <v>0</v>
      </c>
      <c r="Q214" s="9">
        <v>24600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7"/>
    </row>
    <row r="215" spans="1:25" ht="12.75">
      <c r="A215" s="8">
        <v>3333141111</v>
      </c>
      <c r="B215" s="8" t="s">
        <v>106</v>
      </c>
      <c r="C215" s="9">
        <v>7785</v>
      </c>
      <c r="D215" s="9">
        <v>7785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2800</v>
      </c>
      <c r="P215" s="9">
        <v>2800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</row>
    <row r="216" spans="1:25" ht="12.75">
      <c r="A216" s="8">
        <v>3333143011</v>
      </c>
      <c r="B216" s="8" t="s">
        <v>111</v>
      </c>
      <c r="C216" s="9">
        <v>6100</v>
      </c>
      <c r="D216" s="9">
        <v>5290</v>
      </c>
      <c r="E216" s="9">
        <v>810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16500</v>
      </c>
      <c r="P216" s="9">
        <v>0</v>
      </c>
      <c r="Q216" s="9">
        <v>16500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</row>
    <row r="217" spans="1:25" ht="12.75">
      <c r="A217" s="20">
        <v>3333143011</v>
      </c>
      <c r="B217" s="20" t="s">
        <v>112</v>
      </c>
      <c r="C217" s="9">
        <v>133900</v>
      </c>
      <c r="D217" s="9">
        <v>45100</v>
      </c>
      <c r="E217" s="9">
        <v>88800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</row>
    <row r="218" spans="1:25" ht="12.75">
      <c r="A218" s="8">
        <v>3333143318</v>
      </c>
      <c r="B218" s="8" t="s">
        <v>128</v>
      </c>
      <c r="C218" s="9">
        <v>49050</v>
      </c>
      <c r="D218" s="9">
        <v>0</v>
      </c>
      <c r="E218" s="9">
        <v>400</v>
      </c>
      <c r="F218" s="9">
        <v>25200</v>
      </c>
      <c r="G218" s="9">
        <v>14300</v>
      </c>
      <c r="H218" s="9">
        <v>0</v>
      </c>
      <c r="I218" s="9">
        <v>0</v>
      </c>
      <c r="J218" s="9">
        <v>900</v>
      </c>
      <c r="K218" s="9">
        <v>4200</v>
      </c>
      <c r="L218" s="9">
        <v>4050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</row>
    <row r="219" spans="1:25" ht="12.75">
      <c r="A219" s="8">
        <v>3333143317</v>
      </c>
      <c r="B219" s="8" t="s">
        <v>129</v>
      </c>
      <c r="C219" s="9">
        <v>70218</v>
      </c>
      <c r="D219" s="9">
        <v>8147</v>
      </c>
      <c r="E219" s="9">
        <v>62071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9">
        <v>14810</v>
      </c>
      <c r="P219" s="9">
        <v>60</v>
      </c>
      <c r="Q219" s="9">
        <v>14750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</row>
    <row r="220" spans="1:25" ht="13.5" thickBot="1">
      <c r="A220" s="8">
        <v>3333147005</v>
      </c>
      <c r="B220" s="8" t="s">
        <v>140</v>
      </c>
      <c r="C220" s="9">
        <v>22380</v>
      </c>
      <c r="D220" s="9">
        <v>21980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400</v>
      </c>
      <c r="K220" s="9">
        <v>0</v>
      </c>
      <c r="L220" s="9">
        <v>0</v>
      </c>
      <c r="M220" s="9">
        <v>0</v>
      </c>
      <c r="N220" s="9">
        <v>0</v>
      </c>
      <c r="O220" s="9">
        <v>6800</v>
      </c>
      <c r="P220" s="9">
        <v>4900</v>
      </c>
      <c r="Q220" s="9">
        <v>1900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</row>
    <row r="221" spans="1:25" s="16" customFormat="1" ht="15.75" thickBot="1">
      <c r="A221" s="12"/>
      <c r="B221" s="13"/>
      <c r="C221" s="14">
        <f>SUM(C198:C220)</f>
        <v>806622</v>
      </c>
      <c r="D221" s="14">
        <f aca="true" t="shared" si="36" ref="D221:Y221">SUM(D194:D220)</f>
        <v>137931</v>
      </c>
      <c r="E221" s="14">
        <f t="shared" si="36"/>
        <v>335914</v>
      </c>
      <c r="F221" s="14">
        <f t="shared" si="36"/>
        <v>233053</v>
      </c>
      <c r="G221" s="14">
        <f t="shared" si="36"/>
        <v>29300</v>
      </c>
      <c r="H221" s="14">
        <f t="shared" si="36"/>
        <v>0</v>
      </c>
      <c r="I221" s="14">
        <f t="shared" si="36"/>
        <v>0</v>
      </c>
      <c r="J221" s="14">
        <f t="shared" si="36"/>
        <v>28273</v>
      </c>
      <c r="K221" s="14">
        <f t="shared" si="36"/>
        <v>54501</v>
      </c>
      <c r="L221" s="14">
        <f t="shared" si="36"/>
        <v>24050</v>
      </c>
      <c r="M221" s="14">
        <f t="shared" si="36"/>
        <v>10000</v>
      </c>
      <c r="N221" s="14">
        <f t="shared" si="36"/>
        <v>0</v>
      </c>
      <c r="O221" s="14">
        <f t="shared" si="36"/>
        <v>79925</v>
      </c>
      <c r="P221" s="14">
        <f t="shared" si="36"/>
        <v>13404</v>
      </c>
      <c r="Q221" s="14">
        <f t="shared" si="36"/>
        <v>58723</v>
      </c>
      <c r="R221" s="14">
        <f t="shared" si="36"/>
        <v>3688</v>
      </c>
      <c r="S221" s="14">
        <f t="shared" si="36"/>
        <v>3300</v>
      </c>
      <c r="T221" s="14">
        <f t="shared" si="36"/>
        <v>0</v>
      </c>
      <c r="U221" s="14">
        <f t="shared" si="36"/>
        <v>0</v>
      </c>
      <c r="V221" s="14">
        <f t="shared" si="36"/>
        <v>810</v>
      </c>
      <c r="W221" s="14">
        <f t="shared" si="36"/>
        <v>0</v>
      </c>
      <c r="X221" s="14">
        <f t="shared" si="36"/>
        <v>0</v>
      </c>
      <c r="Y221" s="14">
        <f t="shared" si="36"/>
        <v>0</v>
      </c>
    </row>
    <row r="222" spans="1:25" s="16" customFormat="1" ht="15">
      <c r="A222" s="49"/>
      <c r="B222" s="50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</row>
    <row r="223" spans="1:25" s="16" customFormat="1" ht="18">
      <c r="A223" s="41" t="s">
        <v>193</v>
      </c>
      <c r="B223" s="50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</row>
    <row r="224" spans="1:25" s="16" customFormat="1" ht="15">
      <c r="A224" s="49"/>
      <c r="B224" s="50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</row>
    <row r="225" spans="1:25" ht="12.75">
      <c r="A225" s="8">
        <v>3333143833</v>
      </c>
      <c r="B225" s="8" t="s">
        <v>23</v>
      </c>
      <c r="C225" s="9">
        <v>44523</v>
      </c>
      <c r="D225" s="9">
        <v>18172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15000</v>
      </c>
      <c r="K225" s="9">
        <v>11351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</row>
    <row r="226" spans="1:25" ht="12.75">
      <c r="A226" s="8">
        <v>3333141513</v>
      </c>
      <c r="B226" s="8" t="s">
        <v>40</v>
      </c>
      <c r="C226" s="9">
        <v>10301</v>
      </c>
      <c r="D226" s="9">
        <v>1370</v>
      </c>
      <c r="E226" s="9">
        <v>4879</v>
      </c>
      <c r="F226" s="9">
        <v>3252</v>
      </c>
      <c r="G226" s="9">
        <v>0</v>
      </c>
      <c r="H226" s="9">
        <v>0</v>
      </c>
      <c r="I226" s="9">
        <v>0</v>
      </c>
      <c r="J226" s="9">
        <v>400</v>
      </c>
      <c r="K226" s="9">
        <v>400</v>
      </c>
      <c r="L226" s="9">
        <v>0</v>
      </c>
      <c r="M226" s="9">
        <v>0</v>
      </c>
      <c r="N226" s="9">
        <v>0</v>
      </c>
      <c r="O226" s="9">
        <v>300</v>
      </c>
      <c r="P226" s="9">
        <v>0</v>
      </c>
      <c r="Q226" s="9">
        <v>200</v>
      </c>
      <c r="R226" s="9">
        <v>100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</row>
    <row r="227" spans="1:25" ht="12.75">
      <c r="A227" s="8">
        <v>3333141514</v>
      </c>
      <c r="B227" s="8" t="s">
        <v>41</v>
      </c>
      <c r="C227" s="9">
        <v>80000</v>
      </c>
      <c r="D227" s="9">
        <v>5000</v>
      </c>
      <c r="E227" s="9">
        <v>20000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25000</v>
      </c>
      <c r="L227" s="9">
        <v>20000</v>
      </c>
      <c r="M227" s="9">
        <v>10000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</row>
    <row r="228" spans="1:25" ht="12.75">
      <c r="A228" s="8">
        <v>3333146216</v>
      </c>
      <c r="B228" s="8" t="s">
        <v>56</v>
      </c>
      <c r="C228" s="9">
        <v>2400</v>
      </c>
      <c r="D228" s="9">
        <v>1499</v>
      </c>
      <c r="E228" s="9">
        <v>901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400</v>
      </c>
      <c r="P228" s="9">
        <v>200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200</v>
      </c>
      <c r="W228" s="9">
        <v>0</v>
      </c>
      <c r="X228" s="9">
        <v>0</v>
      </c>
      <c r="Y228" s="9">
        <v>0</v>
      </c>
    </row>
    <row r="229" spans="1:25" ht="12.75">
      <c r="A229" s="8">
        <v>3333146220</v>
      </c>
      <c r="B229" s="8" t="s">
        <v>57</v>
      </c>
      <c r="C229" s="9">
        <v>18498</v>
      </c>
      <c r="D229" s="9">
        <v>6548</v>
      </c>
      <c r="E229" s="9">
        <v>6100</v>
      </c>
      <c r="F229" s="9">
        <v>5850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6270</v>
      </c>
      <c r="P229" s="9">
        <v>4909</v>
      </c>
      <c r="Q229" s="9">
        <v>773</v>
      </c>
      <c r="R229" s="9">
        <v>588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</row>
    <row r="230" spans="1:25" ht="12.75">
      <c r="A230" s="8">
        <v>3333140017</v>
      </c>
      <c r="B230" s="8" t="s">
        <v>95</v>
      </c>
      <c r="C230" s="9">
        <v>38290</v>
      </c>
      <c r="D230" s="9">
        <v>16240</v>
      </c>
      <c r="E230" s="9">
        <v>18000</v>
      </c>
      <c r="F230" s="9">
        <v>0</v>
      </c>
      <c r="G230" s="9">
        <v>0</v>
      </c>
      <c r="H230" s="9">
        <v>0</v>
      </c>
      <c r="I230" s="9">
        <v>0</v>
      </c>
      <c r="J230" s="9">
        <v>4050</v>
      </c>
      <c r="K230" s="9">
        <v>0</v>
      </c>
      <c r="L230" s="9">
        <v>0</v>
      </c>
      <c r="M230" s="9">
        <v>0</v>
      </c>
      <c r="N230" s="9">
        <v>0</v>
      </c>
      <c r="O230" s="9">
        <v>1110</v>
      </c>
      <c r="P230" s="9">
        <v>500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610</v>
      </c>
      <c r="W230" s="9">
        <v>0</v>
      </c>
      <c r="X230" s="9">
        <v>0</v>
      </c>
      <c r="Y230" s="9">
        <v>0</v>
      </c>
    </row>
    <row r="231" spans="1:25" ht="12.75">
      <c r="A231" s="20">
        <v>3333141110</v>
      </c>
      <c r="B231" s="20" t="s">
        <v>104</v>
      </c>
      <c r="C231" s="9">
        <v>135869</v>
      </c>
      <c r="D231" s="9">
        <v>0</v>
      </c>
      <c r="E231" s="9">
        <v>78948</v>
      </c>
      <c r="F231" s="9">
        <v>56921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</row>
    <row r="232" spans="1:26" ht="12.75">
      <c r="A232" s="8">
        <v>3333141110</v>
      </c>
      <c r="B232" s="8" t="s">
        <v>105</v>
      </c>
      <c r="C232" s="9">
        <v>5605</v>
      </c>
      <c r="D232" s="9">
        <v>300</v>
      </c>
      <c r="E232" s="9">
        <v>205</v>
      </c>
      <c r="F232" s="9">
        <v>100</v>
      </c>
      <c r="G232" s="9">
        <v>0</v>
      </c>
      <c r="H232" s="9">
        <v>0</v>
      </c>
      <c r="I232" s="9">
        <v>0</v>
      </c>
      <c r="J232" s="9">
        <v>0</v>
      </c>
      <c r="K232" s="9">
        <v>5000</v>
      </c>
      <c r="L232" s="9">
        <v>0</v>
      </c>
      <c r="M232" s="9">
        <v>0</v>
      </c>
      <c r="N232" s="9">
        <v>0</v>
      </c>
      <c r="O232" s="9">
        <v>24600</v>
      </c>
      <c r="P232" s="9">
        <v>0</v>
      </c>
      <c r="Q232" s="9">
        <v>24600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7"/>
    </row>
    <row r="233" spans="1:25" ht="12.75">
      <c r="A233" s="8">
        <v>3333141111</v>
      </c>
      <c r="B233" s="8" t="s">
        <v>106</v>
      </c>
      <c r="C233" s="9">
        <v>7785</v>
      </c>
      <c r="D233" s="9">
        <v>7785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2800</v>
      </c>
      <c r="P233" s="9">
        <v>2800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</row>
    <row r="234" spans="1:25" ht="12.75">
      <c r="A234" s="8">
        <v>3333143011</v>
      </c>
      <c r="B234" s="8" t="s">
        <v>111</v>
      </c>
      <c r="C234" s="9">
        <v>6100</v>
      </c>
      <c r="D234" s="9">
        <v>5290</v>
      </c>
      <c r="E234" s="9">
        <v>810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16500</v>
      </c>
      <c r="P234" s="9">
        <v>0</v>
      </c>
      <c r="Q234" s="9">
        <v>16500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</row>
    <row r="235" spans="1:25" ht="12.75">
      <c r="A235" s="20">
        <v>3333143011</v>
      </c>
      <c r="B235" s="20" t="s">
        <v>112</v>
      </c>
      <c r="C235" s="9">
        <v>133900</v>
      </c>
      <c r="D235" s="9">
        <v>45100</v>
      </c>
      <c r="E235" s="9">
        <v>88800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</row>
    <row r="236" spans="1:25" ht="12.75">
      <c r="A236" s="8">
        <v>3333143317</v>
      </c>
      <c r="B236" s="8" t="s">
        <v>129</v>
      </c>
      <c r="C236" s="9">
        <v>70218</v>
      </c>
      <c r="D236" s="9">
        <v>8147</v>
      </c>
      <c r="E236" s="9">
        <v>62071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9">
        <v>14810</v>
      </c>
      <c r="P236" s="9">
        <v>60</v>
      </c>
      <c r="Q236" s="9">
        <v>14750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</row>
    <row r="237" spans="1:25" ht="13.5" thickBot="1">
      <c r="A237" s="8">
        <v>3333147005</v>
      </c>
      <c r="B237" s="8" t="s">
        <v>140</v>
      </c>
      <c r="C237" s="9">
        <v>22380</v>
      </c>
      <c r="D237" s="9">
        <v>21980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400</v>
      </c>
      <c r="K237" s="9">
        <v>0</v>
      </c>
      <c r="L237" s="9">
        <v>0</v>
      </c>
      <c r="M237" s="9">
        <v>0</v>
      </c>
      <c r="N237" s="9">
        <v>0</v>
      </c>
      <c r="O237" s="9">
        <v>6800</v>
      </c>
      <c r="P237" s="9">
        <v>4900</v>
      </c>
      <c r="Q237" s="9">
        <v>1900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</row>
    <row r="238" spans="1:25" s="16" customFormat="1" ht="15.75" thickBot="1">
      <c r="A238" s="12"/>
      <c r="B238" s="13"/>
      <c r="C238" s="14">
        <f aca="true" t="shared" si="37" ref="C238:Y238">SUM(C225:C237)</f>
        <v>575869</v>
      </c>
      <c r="D238" s="14">
        <f t="shared" si="37"/>
        <v>137431</v>
      </c>
      <c r="E238" s="14">
        <f t="shared" si="37"/>
        <v>280714</v>
      </c>
      <c r="F238" s="14">
        <f t="shared" si="37"/>
        <v>66123</v>
      </c>
      <c r="G238" s="14">
        <f t="shared" si="37"/>
        <v>0</v>
      </c>
      <c r="H238" s="14">
        <f t="shared" si="37"/>
        <v>0</v>
      </c>
      <c r="I238" s="14">
        <f t="shared" si="37"/>
        <v>0</v>
      </c>
      <c r="J238" s="14">
        <f t="shared" si="37"/>
        <v>19850</v>
      </c>
      <c r="K238" s="14">
        <f t="shared" si="37"/>
        <v>41751</v>
      </c>
      <c r="L238" s="14">
        <f t="shared" si="37"/>
        <v>20000</v>
      </c>
      <c r="M238" s="14">
        <f t="shared" si="37"/>
        <v>10000</v>
      </c>
      <c r="N238" s="14">
        <f t="shared" si="37"/>
        <v>0</v>
      </c>
      <c r="O238" s="14">
        <f t="shared" si="37"/>
        <v>73590</v>
      </c>
      <c r="P238" s="14">
        <f t="shared" si="37"/>
        <v>13369</v>
      </c>
      <c r="Q238" s="14">
        <f t="shared" si="37"/>
        <v>58723</v>
      </c>
      <c r="R238" s="14">
        <f t="shared" si="37"/>
        <v>688</v>
      </c>
      <c r="S238" s="14">
        <f t="shared" si="37"/>
        <v>0</v>
      </c>
      <c r="T238" s="14">
        <f t="shared" si="37"/>
        <v>0</v>
      </c>
      <c r="U238" s="14">
        <f t="shared" si="37"/>
        <v>0</v>
      </c>
      <c r="V238" s="14">
        <f t="shared" si="37"/>
        <v>810</v>
      </c>
      <c r="W238" s="14">
        <f t="shared" si="37"/>
        <v>0</v>
      </c>
      <c r="X238" s="14">
        <f t="shared" si="37"/>
        <v>0</v>
      </c>
      <c r="Y238" s="14">
        <f t="shared" si="37"/>
        <v>0</v>
      </c>
    </row>
    <row r="240" ht="18">
      <c r="A240" s="41" t="s">
        <v>188</v>
      </c>
    </row>
    <row r="241" ht="18">
      <c r="A241" s="41"/>
    </row>
    <row r="242" spans="1:25" ht="12.75">
      <c r="A242" s="8">
        <v>3333154601</v>
      </c>
      <c r="B242" s="8" t="s">
        <v>132</v>
      </c>
      <c r="C242" s="9">
        <v>8000</v>
      </c>
      <c r="D242" s="9">
        <v>0</v>
      </c>
      <c r="E242" s="9">
        <v>8000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f>(P242+Q242+R242+S242+T242+U242+V242+W242+X242+Y242)</f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</row>
    <row r="243" spans="1:25" ht="12.75">
      <c r="A243" s="8">
        <v>3333153301</v>
      </c>
      <c r="B243" s="8" t="s">
        <v>130</v>
      </c>
      <c r="C243" s="9">
        <v>1900</v>
      </c>
      <c r="D243" s="9">
        <v>0</v>
      </c>
      <c r="E243" s="9">
        <v>1000</v>
      </c>
      <c r="F243" s="9">
        <v>0</v>
      </c>
      <c r="G243" s="9">
        <v>0</v>
      </c>
      <c r="H243" s="9">
        <v>0</v>
      </c>
      <c r="I243" s="9">
        <v>0</v>
      </c>
      <c r="J243" s="9">
        <v>900</v>
      </c>
      <c r="K243" s="9">
        <v>0</v>
      </c>
      <c r="L243" s="9">
        <v>0</v>
      </c>
      <c r="M243" s="9">
        <v>0</v>
      </c>
      <c r="N243" s="9">
        <v>0</v>
      </c>
      <c r="O243" s="9">
        <f>(P243+Q243+R243+S243+T243+U243+V243+W243+X243+Y243)</f>
        <v>3335</v>
      </c>
      <c r="P243" s="9">
        <v>35</v>
      </c>
      <c r="Q243" s="9">
        <v>0</v>
      </c>
      <c r="R243" s="9">
        <v>0</v>
      </c>
      <c r="S243" s="9">
        <v>3300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</row>
    <row r="244" spans="1:25" ht="12.75">
      <c r="A244" s="8">
        <v>3333153866</v>
      </c>
      <c r="B244" s="8" t="s">
        <v>28</v>
      </c>
      <c r="C244" s="9">
        <v>16400</v>
      </c>
      <c r="D244" s="9">
        <v>0</v>
      </c>
      <c r="E244" s="9">
        <v>400</v>
      </c>
      <c r="F244" s="9">
        <v>16000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f>(P244+Q244+R244+S244+T244+U244+V244+W244+X244+Y244)</f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</row>
    <row r="245" spans="1:25" ht="12.75">
      <c r="A245" s="8">
        <v>3333153867</v>
      </c>
      <c r="B245" s="8" t="s">
        <v>29</v>
      </c>
      <c r="C245" s="9">
        <v>20100</v>
      </c>
      <c r="D245" s="9">
        <v>500</v>
      </c>
      <c r="E245" s="9">
        <v>17600</v>
      </c>
      <c r="F245" s="9">
        <v>0</v>
      </c>
      <c r="G245" s="9">
        <v>0</v>
      </c>
      <c r="H245" s="9">
        <v>0</v>
      </c>
      <c r="I245" s="9">
        <v>0</v>
      </c>
      <c r="J245" s="9">
        <v>2000</v>
      </c>
      <c r="K245" s="9">
        <v>0</v>
      </c>
      <c r="L245" s="9">
        <v>0</v>
      </c>
      <c r="M245" s="9">
        <v>0</v>
      </c>
      <c r="N245" s="9">
        <v>0</v>
      </c>
      <c r="O245" s="9">
        <f>(P245+Q245+R245+S245+T245+U245+V245+W245+X245+Y245)</f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</row>
    <row r="246" spans="1:25" ht="12.75">
      <c r="A246" s="8">
        <v>3333143866</v>
      </c>
      <c r="B246" s="8" t="s">
        <v>24</v>
      </c>
      <c r="C246" s="9">
        <v>52000</v>
      </c>
      <c r="D246" s="9">
        <v>0</v>
      </c>
      <c r="E246" s="9">
        <v>2000</v>
      </c>
      <c r="F246" s="9">
        <v>50000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</row>
    <row r="247" spans="1:25" ht="12.75">
      <c r="A247" s="8">
        <v>3333143867</v>
      </c>
      <c r="B247" s="8" t="s">
        <v>25</v>
      </c>
      <c r="C247" s="9">
        <v>32500</v>
      </c>
      <c r="D247" s="9">
        <v>0</v>
      </c>
      <c r="E247" s="9">
        <v>500</v>
      </c>
      <c r="F247" s="9">
        <v>28750</v>
      </c>
      <c r="G247" s="9">
        <v>0</v>
      </c>
      <c r="H247" s="9">
        <v>0</v>
      </c>
      <c r="I247" s="9">
        <v>0</v>
      </c>
      <c r="J247" s="9">
        <v>0</v>
      </c>
      <c r="K247" s="9">
        <v>3250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</row>
    <row r="248" spans="1:25" ht="12.75">
      <c r="A248" s="8">
        <v>3333143868</v>
      </c>
      <c r="B248" s="8" t="s">
        <v>26</v>
      </c>
      <c r="C248" s="9">
        <v>10500</v>
      </c>
      <c r="D248" s="9">
        <v>0</v>
      </c>
      <c r="E248" s="9">
        <v>10500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</row>
    <row r="249" spans="1:25" ht="12.75">
      <c r="A249" s="8">
        <v>3333146201</v>
      </c>
      <c r="B249" s="8" t="s">
        <v>54</v>
      </c>
      <c r="C249" s="9">
        <v>10280</v>
      </c>
      <c r="D249" s="9">
        <v>0</v>
      </c>
      <c r="E249" s="9">
        <v>700</v>
      </c>
      <c r="F249" s="9">
        <v>7580</v>
      </c>
      <c r="G249" s="9">
        <v>0</v>
      </c>
      <c r="H249" s="9">
        <v>0</v>
      </c>
      <c r="I249" s="9">
        <v>0</v>
      </c>
      <c r="J249" s="9">
        <v>0</v>
      </c>
      <c r="K249" s="9">
        <v>2000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</row>
    <row r="250" spans="1:25" ht="12.75">
      <c r="A250" s="8">
        <v>3333146202</v>
      </c>
      <c r="B250" s="8" t="s">
        <v>55</v>
      </c>
      <c r="C250" s="9">
        <v>6500</v>
      </c>
      <c r="D250" s="9">
        <v>0</v>
      </c>
      <c r="E250" s="9">
        <v>400</v>
      </c>
      <c r="F250" s="9">
        <v>6100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</row>
    <row r="251" spans="1:25" ht="12.75">
      <c r="A251" s="8">
        <v>3333142412</v>
      </c>
      <c r="B251" s="8" t="s">
        <v>63</v>
      </c>
      <c r="C251" s="9">
        <v>20000</v>
      </c>
      <c r="D251" s="9">
        <v>0</v>
      </c>
      <c r="E251" s="9">
        <v>3000</v>
      </c>
      <c r="F251" s="9">
        <v>13000</v>
      </c>
      <c r="G251" s="9">
        <v>0</v>
      </c>
      <c r="H251" s="9">
        <v>0</v>
      </c>
      <c r="I251" s="9">
        <v>0</v>
      </c>
      <c r="J251" s="9">
        <v>700</v>
      </c>
      <c r="K251" s="9">
        <v>3300</v>
      </c>
      <c r="L251" s="9">
        <v>0</v>
      </c>
      <c r="M251" s="9">
        <v>0</v>
      </c>
      <c r="N251" s="9">
        <v>0</v>
      </c>
      <c r="O251" s="9">
        <v>3000</v>
      </c>
      <c r="P251" s="9">
        <v>0</v>
      </c>
      <c r="Q251" s="9">
        <v>0</v>
      </c>
      <c r="R251" s="9">
        <v>3000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</row>
    <row r="252" spans="1:25" ht="12.75">
      <c r="A252" s="10">
        <v>3333142413</v>
      </c>
      <c r="B252" s="10" t="s">
        <v>64</v>
      </c>
      <c r="C252" s="11">
        <v>5923</v>
      </c>
      <c r="D252" s="11">
        <v>0</v>
      </c>
      <c r="E252" s="11">
        <v>3000</v>
      </c>
      <c r="F252" s="11">
        <v>0</v>
      </c>
      <c r="G252" s="11">
        <v>0</v>
      </c>
      <c r="H252" s="11">
        <v>0</v>
      </c>
      <c r="I252" s="11">
        <v>0</v>
      </c>
      <c r="J252" s="11">
        <v>2923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</row>
    <row r="253" spans="1:25" ht="12.75">
      <c r="A253" s="8">
        <v>3333140056</v>
      </c>
      <c r="B253" s="8" t="s">
        <v>96</v>
      </c>
      <c r="C253" s="9">
        <v>9000</v>
      </c>
      <c r="D253" s="9">
        <v>0</v>
      </c>
      <c r="E253" s="9">
        <v>4700</v>
      </c>
      <c r="F253" s="9">
        <v>4300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</row>
    <row r="254" spans="1:25" ht="12.75">
      <c r="A254" s="8">
        <v>3333140057</v>
      </c>
      <c r="B254" s="8" t="s">
        <v>97</v>
      </c>
      <c r="C254" s="9">
        <v>35000</v>
      </c>
      <c r="D254" s="9">
        <v>0</v>
      </c>
      <c r="E254" s="9">
        <v>3000</v>
      </c>
      <c r="F254" s="9">
        <v>16000</v>
      </c>
      <c r="G254" s="9">
        <v>15000</v>
      </c>
      <c r="H254" s="9">
        <v>0</v>
      </c>
      <c r="I254" s="9">
        <v>0</v>
      </c>
      <c r="J254" s="9">
        <v>1000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</row>
    <row r="255" spans="1:25" ht="13.5" thickBot="1">
      <c r="A255" s="8">
        <v>3333143318</v>
      </c>
      <c r="B255" s="8" t="s">
        <v>128</v>
      </c>
      <c r="C255" s="9">
        <v>49050</v>
      </c>
      <c r="D255" s="9">
        <v>0</v>
      </c>
      <c r="E255" s="9">
        <v>400</v>
      </c>
      <c r="F255" s="9">
        <v>25200</v>
      </c>
      <c r="G255" s="9">
        <v>14300</v>
      </c>
      <c r="H255" s="9">
        <v>0</v>
      </c>
      <c r="I255" s="9">
        <v>0</v>
      </c>
      <c r="J255" s="9">
        <v>900</v>
      </c>
      <c r="K255" s="9">
        <v>4200</v>
      </c>
      <c r="L255" s="9">
        <v>4050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</row>
    <row r="256" spans="1:25" s="16" customFormat="1" ht="15.75" thickBot="1">
      <c r="A256" s="12" t="s">
        <v>182</v>
      </c>
      <c r="B256" s="13"/>
      <c r="C256" s="14">
        <f>SUM(C242:C255)</f>
        <v>277153</v>
      </c>
      <c r="D256" s="14">
        <f aca="true" t="shared" si="38" ref="D256:J256">SUM(D242:D255)</f>
        <v>500</v>
      </c>
      <c r="E256" s="14">
        <f t="shared" si="38"/>
        <v>55200</v>
      </c>
      <c r="F256" s="14">
        <f t="shared" si="38"/>
        <v>166930</v>
      </c>
      <c r="G256" s="14">
        <f t="shared" si="38"/>
        <v>29300</v>
      </c>
      <c r="H256" s="14">
        <f t="shared" si="38"/>
        <v>0</v>
      </c>
      <c r="I256" s="14">
        <f t="shared" si="38"/>
        <v>0</v>
      </c>
      <c r="J256" s="14">
        <f t="shared" si="38"/>
        <v>8423</v>
      </c>
      <c r="K256" s="14">
        <f aca="true" t="shared" si="39" ref="K256:Y256">SUM(K242:K255)</f>
        <v>12750</v>
      </c>
      <c r="L256" s="14">
        <f t="shared" si="39"/>
        <v>4050</v>
      </c>
      <c r="M256" s="14">
        <f t="shared" si="39"/>
        <v>0</v>
      </c>
      <c r="N256" s="14">
        <f t="shared" si="39"/>
        <v>0</v>
      </c>
      <c r="O256" s="14">
        <f t="shared" si="39"/>
        <v>6335</v>
      </c>
      <c r="P256" s="14">
        <f t="shared" si="39"/>
        <v>35</v>
      </c>
      <c r="Q256" s="14">
        <f t="shared" si="39"/>
        <v>0</v>
      </c>
      <c r="R256" s="14">
        <f t="shared" si="39"/>
        <v>3000</v>
      </c>
      <c r="S256" s="14">
        <f t="shared" si="39"/>
        <v>3300</v>
      </c>
      <c r="T256" s="14">
        <f t="shared" si="39"/>
        <v>0</v>
      </c>
      <c r="U256" s="14">
        <f t="shared" si="39"/>
        <v>0</v>
      </c>
      <c r="V256" s="14">
        <f t="shared" si="39"/>
        <v>0</v>
      </c>
      <c r="W256" s="14">
        <f t="shared" si="39"/>
        <v>0</v>
      </c>
      <c r="X256" s="14">
        <f t="shared" si="39"/>
        <v>0</v>
      </c>
      <c r="Y256" s="14">
        <f t="shared" si="39"/>
        <v>0</v>
      </c>
    </row>
  </sheetData>
  <mergeCells count="6">
    <mergeCell ref="O1:O2"/>
    <mergeCell ref="P1:P2"/>
    <mergeCell ref="A1:A2"/>
    <mergeCell ref="B1:B2"/>
    <mergeCell ref="C1:C2"/>
    <mergeCell ref="D1:D2"/>
  </mergeCells>
  <printOptions horizontalCentered="1"/>
  <pageMargins left="0" right="0" top="0.7874015748031497" bottom="0.5905511811023623" header="0.5118110236220472" footer="0.5118110236220472"/>
  <pageSetup horizontalDpi="300" verticalDpi="300" orientation="landscape" paperSize="9" scale="50" r:id="rId1"/>
  <headerFooter alignWithMargins="0">
    <oddFooter>&amp;C&amp;P</oddFooter>
  </headerFooter>
  <rowBreaks count="3" manualBreakCount="3">
    <brk id="72" max="255" man="1"/>
    <brk id="143" max="255" man="1"/>
    <brk id="189" max="255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Z213"/>
  <sheetViews>
    <sheetView tabSelected="1" zoomScale="75" zoomScaleNormal="75" workbookViewId="0" topLeftCell="A5">
      <pane ySplit="3" topLeftCell="BM8" activePane="bottomLeft" state="frozen"/>
      <selection pane="topLeft" activeCell="A8" sqref="A8"/>
      <selection pane="topLeft" activeCell="A5" sqref="A5"/>
      <selection pane="bottomLeft" activeCell="A8" sqref="A8"/>
    </sheetView>
  </sheetViews>
  <sheetFormatPr defaultColWidth="9.00390625" defaultRowHeight="12.75"/>
  <cols>
    <col min="1" max="1" width="13.00390625" style="42" customWidth="1"/>
    <col min="2" max="2" width="62.00390625" style="42" customWidth="1"/>
    <col min="3" max="3" width="10.375" style="55" bestFit="1" customWidth="1"/>
    <col min="4" max="4" width="10.25390625" style="55" customWidth="1"/>
    <col min="5" max="5" width="10.375" style="42" customWidth="1"/>
    <col min="6" max="6" width="10.00390625" style="42" customWidth="1"/>
    <col min="7" max="8" width="10.375" style="42" bestFit="1" customWidth="1"/>
    <col min="9" max="9" width="8.75390625" style="42" bestFit="1" customWidth="1"/>
    <col min="10" max="10" width="8.25390625" style="42" customWidth="1"/>
    <col min="11" max="14" width="8.75390625" style="42" bestFit="1" customWidth="1"/>
    <col min="15" max="15" width="10.25390625" style="42" bestFit="1" customWidth="1"/>
    <col min="16" max="16" width="9.625" style="42" customWidth="1"/>
    <col min="17" max="21" width="8.75390625" style="42" bestFit="1" customWidth="1"/>
    <col min="22" max="24" width="7.625" style="42" bestFit="1" customWidth="1"/>
    <col min="25" max="25" width="6.375" style="42" bestFit="1" customWidth="1"/>
    <col min="26" max="16384" width="9.125" style="42" customWidth="1"/>
  </cols>
  <sheetData>
    <row r="1" ht="4.5" customHeight="1"/>
    <row r="2" spans="1:25" ht="18.75" thickBot="1">
      <c r="A2" s="124" t="s">
        <v>204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</row>
    <row r="3" spans="1:25" ht="18.75" thickBo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125" t="s">
        <v>207</v>
      </c>
      <c r="Y3" s="126"/>
    </row>
    <row r="4" spans="1:2" ht="12.75">
      <c r="A4" s="42" t="s">
        <v>205</v>
      </c>
      <c r="B4" s="42" t="s">
        <v>206</v>
      </c>
    </row>
    <row r="5" ht="5.25" customHeight="1" thickBot="1"/>
    <row r="6" spans="1:25" ht="24.75" customHeight="1">
      <c r="A6" s="118" t="s">
        <v>0</v>
      </c>
      <c r="B6" s="120" t="s">
        <v>1</v>
      </c>
      <c r="C6" s="122" t="s">
        <v>2</v>
      </c>
      <c r="D6" s="122" t="s">
        <v>3</v>
      </c>
      <c r="E6" s="1" t="s">
        <v>4</v>
      </c>
      <c r="F6" s="1"/>
      <c r="G6" s="1"/>
      <c r="H6" s="1"/>
      <c r="I6" s="1"/>
      <c r="J6" s="1" t="s">
        <v>5</v>
      </c>
      <c r="K6" s="1"/>
      <c r="L6" s="1"/>
      <c r="M6" s="1"/>
      <c r="N6" s="1"/>
      <c r="O6" s="116" t="s">
        <v>6</v>
      </c>
      <c r="P6" s="116" t="s">
        <v>7</v>
      </c>
      <c r="Q6" s="1" t="s">
        <v>8</v>
      </c>
      <c r="R6" s="1"/>
      <c r="S6" s="1"/>
      <c r="T6" s="1"/>
      <c r="U6" s="1"/>
      <c r="V6" s="1" t="s">
        <v>9</v>
      </c>
      <c r="W6" s="1"/>
      <c r="X6" s="1"/>
      <c r="Y6" s="2"/>
    </row>
    <row r="7" spans="1:25" ht="24.75" customHeight="1" thickBot="1">
      <c r="A7" s="119"/>
      <c r="B7" s="121"/>
      <c r="C7" s="123"/>
      <c r="D7" s="123"/>
      <c r="E7" s="57">
        <v>2001</v>
      </c>
      <c r="F7" s="57">
        <v>2002</v>
      </c>
      <c r="G7" s="57">
        <v>2003</v>
      </c>
      <c r="H7" s="57">
        <v>2004</v>
      </c>
      <c r="I7" s="57">
        <v>2005</v>
      </c>
      <c r="J7" s="57">
        <v>2001</v>
      </c>
      <c r="K7" s="57">
        <v>2002</v>
      </c>
      <c r="L7" s="57">
        <v>2003</v>
      </c>
      <c r="M7" s="57">
        <v>2004</v>
      </c>
      <c r="N7" s="57">
        <v>2005</v>
      </c>
      <c r="O7" s="117"/>
      <c r="P7" s="117"/>
      <c r="Q7" s="57">
        <v>2001</v>
      </c>
      <c r="R7" s="57">
        <v>2002</v>
      </c>
      <c r="S7" s="57">
        <v>2003</v>
      </c>
      <c r="T7" s="57">
        <v>2004</v>
      </c>
      <c r="U7" s="57">
        <v>2005</v>
      </c>
      <c r="V7" s="57">
        <v>2001</v>
      </c>
      <c r="W7" s="57">
        <v>2002</v>
      </c>
      <c r="X7" s="57">
        <v>2003</v>
      </c>
      <c r="Y7" s="58">
        <v>2004</v>
      </c>
    </row>
    <row r="8" spans="1:26" ht="12.75">
      <c r="A8" s="59">
        <v>3333116609</v>
      </c>
      <c r="B8" s="59" t="s">
        <v>10</v>
      </c>
      <c r="C8" s="60">
        <v>154375</v>
      </c>
      <c r="D8" s="60">
        <v>0</v>
      </c>
      <c r="E8" s="60">
        <v>0</v>
      </c>
      <c r="F8" s="60">
        <v>91976</v>
      </c>
      <c r="G8" s="60">
        <v>62399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1"/>
    </row>
    <row r="9" spans="1:25" ht="12.75">
      <c r="A9" s="44">
        <v>3333116609</v>
      </c>
      <c r="B9" s="44" t="s">
        <v>11</v>
      </c>
      <c r="C9" s="62">
        <v>36714</v>
      </c>
      <c r="D9" s="62">
        <v>7717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28997</v>
      </c>
      <c r="K9" s="62">
        <v>0</v>
      </c>
      <c r="L9" s="62">
        <v>0</v>
      </c>
      <c r="M9" s="62">
        <v>0</v>
      </c>
      <c r="N9" s="62">
        <v>0</v>
      </c>
      <c r="O9" s="62">
        <f>(P9+Q9+R9+S9+T9+U9+V9+W9+X9+Y9)</f>
        <v>28030</v>
      </c>
      <c r="P9" s="62">
        <v>866</v>
      </c>
      <c r="Q9" s="62">
        <v>2320</v>
      </c>
      <c r="R9" s="62">
        <v>9706</v>
      </c>
      <c r="S9" s="62">
        <v>5138</v>
      </c>
      <c r="T9" s="62">
        <v>0</v>
      </c>
      <c r="U9" s="62">
        <v>0</v>
      </c>
      <c r="V9" s="62">
        <v>2000</v>
      </c>
      <c r="W9" s="62">
        <v>4000</v>
      </c>
      <c r="X9" s="62">
        <v>4000</v>
      </c>
      <c r="Y9" s="62">
        <v>0</v>
      </c>
    </row>
    <row r="10" spans="1:25" ht="12.75">
      <c r="A10" s="44">
        <v>3333116610</v>
      </c>
      <c r="B10" s="44" t="s">
        <v>12</v>
      </c>
      <c r="C10" s="62">
        <v>19446</v>
      </c>
      <c r="D10" s="62">
        <v>6106</v>
      </c>
      <c r="E10" s="62">
        <v>11000</v>
      </c>
      <c r="F10" s="62">
        <v>0</v>
      </c>
      <c r="G10" s="62">
        <v>0</v>
      </c>
      <c r="H10" s="62">
        <v>0</v>
      </c>
      <c r="I10" s="62">
        <v>0</v>
      </c>
      <c r="J10" s="62">
        <v>2340</v>
      </c>
      <c r="K10" s="62">
        <v>0</v>
      </c>
      <c r="L10" s="62">
        <v>0</v>
      </c>
      <c r="M10" s="62">
        <v>0</v>
      </c>
      <c r="N10" s="62">
        <v>0</v>
      </c>
      <c r="O10" s="62">
        <f>(P10+Q10+R10+S10+T10+U10+V10+W10+X10+Y10)</f>
        <v>29868</v>
      </c>
      <c r="P10" s="62">
        <v>11925</v>
      </c>
      <c r="Q10" s="62">
        <v>10983</v>
      </c>
      <c r="R10" s="62">
        <v>0</v>
      </c>
      <c r="S10" s="62">
        <v>0</v>
      </c>
      <c r="T10" s="62">
        <v>0</v>
      </c>
      <c r="U10" s="62">
        <v>0</v>
      </c>
      <c r="V10" s="62">
        <v>6960</v>
      </c>
      <c r="W10" s="62">
        <v>0</v>
      </c>
      <c r="X10" s="62">
        <v>0</v>
      </c>
      <c r="Y10" s="62">
        <v>0</v>
      </c>
    </row>
    <row r="11" spans="1:25" ht="13.5" thickBot="1">
      <c r="A11" s="63">
        <v>3333116611</v>
      </c>
      <c r="B11" s="63" t="s">
        <v>13</v>
      </c>
      <c r="C11" s="64">
        <v>1320</v>
      </c>
      <c r="D11" s="64">
        <v>0</v>
      </c>
      <c r="E11" s="64">
        <v>200</v>
      </c>
      <c r="F11" s="64">
        <v>300</v>
      </c>
      <c r="G11" s="64">
        <v>280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540</v>
      </c>
      <c r="N11" s="64">
        <v>0</v>
      </c>
      <c r="O11" s="64">
        <f>(P11+Q11+R11+S11+T11+U11+V11+W11+X11+Y11)</f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</row>
    <row r="12" spans="1:25" s="54" customFormat="1" ht="15.75" thickBot="1">
      <c r="A12" s="52"/>
      <c r="B12" s="65" t="s">
        <v>14</v>
      </c>
      <c r="C12" s="53">
        <f aca="true" t="shared" si="0" ref="C12:N12">SUM(C8:C11)</f>
        <v>211855</v>
      </c>
      <c r="D12" s="53">
        <f t="shared" si="0"/>
        <v>13823</v>
      </c>
      <c r="E12" s="53">
        <f t="shared" si="0"/>
        <v>11200</v>
      </c>
      <c r="F12" s="53">
        <f t="shared" si="0"/>
        <v>92276</v>
      </c>
      <c r="G12" s="53">
        <f t="shared" si="0"/>
        <v>62679</v>
      </c>
      <c r="H12" s="53">
        <f t="shared" si="0"/>
        <v>0</v>
      </c>
      <c r="I12" s="53">
        <f t="shared" si="0"/>
        <v>0</v>
      </c>
      <c r="J12" s="53">
        <f t="shared" si="0"/>
        <v>31337</v>
      </c>
      <c r="K12" s="53">
        <f t="shared" si="0"/>
        <v>0</v>
      </c>
      <c r="L12" s="53">
        <f t="shared" si="0"/>
        <v>0</v>
      </c>
      <c r="M12" s="53">
        <f t="shared" si="0"/>
        <v>540</v>
      </c>
      <c r="N12" s="53">
        <f t="shared" si="0"/>
        <v>0</v>
      </c>
      <c r="O12" s="53">
        <f>(P12+Q12+R12+S12+T12+U12+V12+W12+X12+Y12)</f>
        <v>57898</v>
      </c>
      <c r="P12" s="53">
        <f aca="true" t="shared" si="1" ref="P12:Y12">SUM(P8:P11)</f>
        <v>12791</v>
      </c>
      <c r="Q12" s="53">
        <f t="shared" si="1"/>
        <v>13303</v>
      </c>
      <c r="R12" s="53">
        <f t="shared" si="1"/>
        <v>9706</v>
      </c>
      <c r="S12" s="53">
        <f t="shared" si="1"/>
        <v>5138</v>
      </c>
      <c r="T12" s="53">
        <f t="shared" si="1"/>
        <v>0</v>
      </c>
      <c r="U12" s="53">
        <f t="shared" si="1"/>
        <v>0</v>
      </c>
      <c r="V12" s="53">
        <f t="shared" si="1"/>
        <v>8960</v>
      </c>
      <c r="W12" s="53">
        <f t="shared" si="1"/>
        <v>4000</v>
      </c>
      <c r="X12" s="53">
        <f t="shared" si="1"/>
        <v>4000</v>
      </c>
      <c r="Y12" s="66">
        <f t="shared" si="1"/>
        <v>0</v>
      </c>
    </row>
    <row r="13" spans="1:25" ht="13.5" thickBot="1">
      <c r="A13" s="67">
        <v>3333116905</v>
      </c>
      <c r="B13" s="67" t="s">
        <v>15</v>
      </c>
      <c r="C13" s="68">
        <v>95000</v>
      </c>
      <c r="D13" s="68">
        <v>1105</v>
      </c>
      <c r="E13" s="68">
        <v>47785</v>
      </c>
      <c r="F13" s="68">
        <v>44534</v>
      </c>
      <c r="G13" s="68">
        <v>0</v>
      </c>
      <c r="H13" s="68">
        <v>0</v>
      </c>
      <c r="I13" s="68">
        <v>0</v>
      </c>
      <c r="J13" s="68">
        <v>500</v>
      </c>
      <c r="K13" s="68">
        <v>1076</v>
      </c>
      <c r="L13" s="68">
        <v>0</v>
      </c>
      <c r="M13" s="68">
        <v>0</v>
      </c>
      <c r="N13" s="68">
        <v>0</v>
      </c>
      <c r="O13" s="68">
        <f>(P13+Q13+R13+S13+T13+U13+V13+W13+X13+Y13)</f>
        <v>9311</v>
      </c>
      <c r="P13" s="68">
        <v>0</v>
      </c>
      <c r="Q13" s="68">
        <v>0</v>
      </c>
      <c r="R13" s="68">
        <v>9311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</row>
    <row r="14" spans="1:25" s="54" customFormat="1" ht="15.75" thickBot="1">
      <c r="A14" s="52"/>
      <c r="B14" s="65" t="s">
        <v>16</v>
      </c>
      <c r="C14" s="53">
        <f aca="true" t="shared" si="2" ref="C14:Y14">SUM(C13)</f>
        <v>95000</v>
      </c>
      <c r="D14" s="53">
        <f t="shared" si="2"/>
        <v>1105</v>
      </c>
      <c r="E14" s="53">
        <f t="shared" si="2"/>
        <v>47785</v>
      </c>
      <c r="F14" s="53">
        <f t="shared" si="2"/>
        <v>44534</v>
      </c>
      <c r="G14" s="53">
        <f t="shared" si="2"/>
        <v>0</v>
      </c>
      <c r="H14" s="53">
        <f t="shared" si="2"/>
        <v>0</v>
      </c>
      <c r="I14" s="53">
        <f t="shared" si="2"/>
        <v>0</v>
      </c>
      <c r="J14" s="53">
        <f t="shared" si="2"/>
        <v>500</v>
      </c>
      <c r="K14" s="53">
        <f t="shared" si="2"/>
        <v>1076</v>
      </c>
      <c r="L14" s="53">
        <f t="shared" si="2"/>
        <v>0</v>
      </c>
      <c r="M14" s="53">
        <f t="shared" si="2"/>
        <v>0</v>
      </c>
      <c r="N14" s="53">
        <f t="shared" si="2"/>
        <v>0</v>
      </c>
      <c r="O14" s="53">
        <f t="shared" si="2"/>
        <v>9311</v>
      </c>
      <c r="P14" s="53">
        <f t="shared" si="2"/>
        <v>0</v>
      </c>
      <c r="Q14" s="53">
        <f t="shared" si="2"/>
        <v>0</v>
      </c>
      <c r="R14" s="53">
        <f t="shared" si="2"/>
        <v>9311</v>
      </c>
      <c r="S14" s="53">
        <f t="shared" si="2"/>
        <v>0</v>
      </c>
      <c r="T14" s="53">
        <f t="shared" si="2"/>
        <v>0</v>
      </c>
      <c r="U14" s="53">
        <f t="shared" si="2"/>
        <v>0</v>
      </c>
      <c r="V14" s="53">
        <f t="shared" si="2"/>
        <v>0</v>
      </c>
      <c r="W14" s="53">
        <f t="shared" si="2"/>
        <v>0</v>
      </c>
      <c r="X14" s="53">
        <f t="shared" si="2"/>
        <v>0</v>
      </c>
      <c r="Y14" s="66">
        <f t="shared" si="2"/>
        <v>0</v>
      </c>
    </row>
    <row r="15" spans="1:25" ht="12.75">
      <c r="A15" s="69">
        <v>3333113818</v>
      </c>
      <c r="B15" s="69" t="s">
        <v>17</v>
      </c>
      <c r="C15" s="60">
        <v>9000</v>
      </c>
      <c r="D15" s="60">
        <v>500</v>
      </c>
      <c r="E15" s="60">
        <v>5000</v>
      </c>
      <c r="F15" s="60">
        <v>0</v>
      </c>
      <c r="G15" s="60">
        <v>0</v>
      </c>
      <c r="H15" s="60">
        <v>0</v>
      </c>
      <c r="I15" s="60">
        <v>0</v>
      </c>
      <c r="J15" s="60">
        <v>1500</v>
      </c>
      <c r="K15" s="60">
        <v>2000</v>
      </c>
      <c r="L15" s="60">
        <v>0</v>
      </c>
      <c r="M15" s="60">
        <v>0</v>
      </c>
      <c r="N15" s="60">
        <v>0</v>
      </c>
      <c r="O15" s="60">
        <f aca="true" t="shared" si="3" ref="O15:O28">(P15+Q15+R15+S15+T15+U15+V15+W15+X15+Y15)</f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</row>
    <row r="16" spans="1:26" s="61" customFormat="1" ht="12.75">
      <c r="A16" s="44">
        <v>3333113819</v>
      </c>
      <c r="B16" s="44" t="s">
        <v>18</v>
      </c>
      <c r="C16" s="62">
        <v>2000</v>
      </c>
      <c r="D16" s="62">
        <v>0</v>
      </c>
      <c r="E16" s="62">
        <v>2000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f t="shared" si="3"/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42"/>
    </row>
    <row r="17" spans="1:25" ht="12.75">
      <c r="A17" s="44">
        <v>3333113820</v>
      </c>
      <c r="B17" s="44" t="s">
        <v>19</v>
      </c>
      <c r="C17" s="62">
        <v>11000</v>
      </c>
      <c r="D17" s="62">
        <v>0</v>
      </c>
      <c r="E17" s="62">
        <v>2000</v>
      </c>
      <c r="F17" s="62">
        <v>6000</v>
      </c>
      <c r="G17" s="62">
        <v>2400</v>
      </c>
      <c r="H17" s="62">
        <v>0</v>
      </c>
      <c r="I17" s="62">
        <v>0</v>
      </c>
      <c r="J17" s="62">
        <v>200</v>
      </c>
      <c r="K17" s="62">
        <v>200</v>
      </c>
      <c r="L17" s="62">
        <v>200</v>
      </c>
      <c r="M17" s="62">
        <v>0</v>
      </c>
      <c r="N17" s="62">
        <v>0</v>
      </c>
      <c r="O17" s="62">
        <f t="shared" si="3"/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</row>
    <row r="18" spans="1:25" ht="12.75">
      <c r="A18" s="44">
        <v>3333113821</v>
      </c>
      <c r="B18" s="44" t="s">
        <v>20</v>
      </c>
      <c r="C18" s="62">
        <v>7000</v>
      </c>
      <c r="D18" s="62">
        <v>60</v>
      </c>
      <c r="E18" s="62">
        <v>3300</v>
      </c>
      <c r="F18" s="62">
        <v>3640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f t="shared" si="3"/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</row>
    <row r="19" spans="1:25" ht="12.75">
      <c r="A19" s="44">
        <v>3333113822</v>
      </c>
      <c r="B19" s="44" t="s">
        <v>21</v>
      </c>
      <c r="C19" s="62">
        <v>12000</v>
      </c>
      <c r="D19" s="62">
        <v>0</v>
      </c>
      <c r="E19" s="62">
        <v>1000</v>
      </c>
      <c r="F19" s="62">
        <v>6000</v>
      </c>
      <c r="G19" s="62">
        <v>4400</v>
      </c>
      <c r="H19" s="62">
        <v>0</v>
      </c>
      <c r="I19" s="62">
        <v>0</v>
      </c>
      <c r="J19" s="62">
        <v>200</v>
      </c>
      <c r="K19" s="62">
        <v>400</v>
      </c>
      <c r="L19" s="62">
        <v>0</v>
      </c>
      <c r="M19" s="62">
        <v>0</v>
      </c>
      <c r="N19" s="62">
        <v>0</v>
      </c>
      <c r="O19" s="62">
        <f t="shared" si="3"/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</row>
    <row r="20" spans="1:25" ht="12.75">
      <c r="A20" s="44">
        <v>3333113823</v>
      </c>
      <c r="B20" s="44" t="s">
        <v>22</v>
      </c>
      <c r="C20" s="62">
        <v>75000</v>
      </c>
      <c r="D20" s="62">
        <v>0</v>
      </c>
      <c r="E20" s="62">
        <v>15100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15000</v>
      </c>
      <c r="L20" s="62">
        <v>15000</v>
      </c>
      <c r="M20" s="62">
        <v>15000</v>
      </c>
      <c r="N20" s="62">
        <v>14900</v>
      </c>
      <c r="O20" s="62">
        <f t="shared" si="3"/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</row>
    <row r="21" spans="1:25" ht="12.75">
      <c r="A21" s="44">
        <v>3333143833</v>
      </c>
      <c r="B21" s="44" t="s">
        <v>23</v>
      </c>
      <c r="C21" s="62">
        <v>44523</v>
      </c>
      <c r="D21" s="62">
        <v>18172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15000</v>
      </c>
      <c r="K21" s="62">
        <v>11351</v>
      </c>
      <c r="L21" s="62">
        <v>0</v>
      </c>
      <c r="M21" s="62">
        <v>0</v>
      </c>
      <c r="N21" s="62">
        <v>0</v>
      </c>
      <c r="O21" s="62">
        <f t="shared" si="3"/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</row>
    <row r="22" spans="1:25" ht="12.75">
      <c r="A22" s="44">
        <v>3333143866</v>
      </c>
      <c r="B22" s="44" t="s">
        <v>24</v>
      </c>
      <c r="C22" s="62">
        <v>52000</v>
      </c>
      <c r="D22" s="62">
        <v>0</v>
      </c>
      <c r="E22" s="62">
        <v>2000</v>
      </c>
      <c r="F22" s="62">
        <v>50000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f t="shared" si="3"/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</row>
    <row r="23" spans="1:25" ht="12.75">
      <c r="A23" s="44">
        <v>3333143867</v>
      </c>
      <c r="B23" s="44" t="s">
        <v>25</v>
      </c>
      <c r="C23" s="62">
        <v>32500</v>
      </c>
      <c r="D23" s="62">
        <v>0</v>
      </c>
      <c r="E23" s="62">
        <v>500</v>
      </c>
      <c r="F23" s="62">
        <v>28750</v>
      </c>
      <c r="G23" s="62">
        <v>0</v>
      </c>
      <c r="H23" s="62">
        <v>0</v>
      </c>
      <c r="I23" s="62">
        <v>0</v>
      </c>
      <c r="J23" s="62">
        <v>0</v>
      </c>
      <c r="K23" s="62">
        <v>3250</v>
      </c>
      <c r="L23" s="62">
        <v>0</v>
      </c>
      <c r="M23" s="62">
        <v>0</v>
      </c>
      <c r="N23" s="62">
        <v>0</v>
      </c>
      <c r="O23" s="62">
        <f t="shared" si="3"/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</row>
    <row r="24" spans="1:25" ht="12.75">
      <c r="A24" s="44">
        <v>3333143868</v>
      </c>
      <c r="B24" s="44" t="s">
        <v>26</v>
      </c>
      <c r="C24" s="62">
        <v>10500</v>
      </c>
      <c r="D24" s="62">
        <v>0</v>
      </c>
      <c r="E24" s="62">
        <v>10500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f t="shared" si="3"/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</row>
    <row r="25" spans="1:25" ht="12.75">
      <c r="A25" s="44">
        <v>3333153864</v>
      </c>
      <c r="B25" s="44" t="s">
        <v>27</v>
      </c>
      <c r="C25" s="62">
        <v>20300</v>
      </c>
      <c r="D25" s="62">
        <v>0</v>
      </c>
      <c r="E25" s="62">
        <v>3000</v>
      </c>
      <c r="F25" s="62">
        <v>3000</v>
      </c>
      <c r="G25" s="62">
        <v>3000</v>
      </c>
      <c r="H25" s="62">
        <v>0</v>
      </c>
      <c r="I25" s="62">
        <v>0</v>
      </c>
      <c r="J25" s="62">
        <v>4300</v>
      </c>
      <c r="K25" s="62">
        <v>4000</v>
      </c>
      <c r="L25" s="62">
        <v>3000</v>
      </c>
      <c r="M25" s="62">
        <v>0</v>
      </c>
      <c r="N25" s="62">
        <v>0</v>
      </c>
      <c r="O25" s="62">
        <f t="shared" si="3"/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</row>
    <row r="26" spans="1:25" ht="12.75">
      <c r="A26" s="44">
        <v>3333153866</v>
      </c>
      <c r="B26" s="44" t="s">
        <v>28</v>
      </c>
      <c r="C26" s="62">
        <v>16400</v>
      </c>
      <c r="D26" s="62">
        <v>0</v>
      </c>
      <c r="E26" s="62">
        <v>400</v>
      </c>
      <c r="F26" s="62">
        <v>16000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f t="shared" si="3"/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</row>
    <row r="27" spans="1:25" ht="12.75">
      <c r="A27" s="44">
        <v>3333153867</v>
      </c>
      <c r="B27" s="44" t="s">
        <v>29</v>
      </c>
      <c r="C27" s="62">
        <v>20100</v>
      </c>
      <c r="D27" s="62">
        <v>500</v>
      </c>
      <c r="E27" s="62">
        <v>17600</v>
      </c>
      <c r="F27" s="62">
        <v>0</v>
      </c>
      <c r="G27" s="62">
        <v>0</v>
      </c>
      <c r="H27" s="62">
        <v>0</v>
      </c>
      <c r="I27" s="62">
        <v>0</v>
      </c>
      <c r="J27" s="62">
        <v>2000</v>
      </c>
      <c r="K27" s="62">
        <v>0</v>
      </c>
      <c r="L27" s="62">
        <v>0</v>
      </c>
      <c r="M27" s="62">
        <v>0</v>
      </c>
      <c r="N27" s="62">
        <v>0</v>
      </c>
      <c r="O27" s="62">
        <f t="shared" si="3"/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</row>
    <row r="28" spans="1:26" ht="13.5" thickBot="1">
      <c r="A28" s="63">
        <v>3333153868</v>
      </c>
      <c r="B28" s="63" t="s">
        <v>30</v>
      </c>
      <c r="C28" s="64">
        <v>15000</v>
      </c>
      <c r="D28" s="64">
        <v>0</v>
      </c>
      <c r="E28" s="64">
        <v>4000</v>
      </c>
      <c r="F28" s="64">
        <v>0</v>
      </c>
      <c r="G28" s="64">
        <v>0</v>
      </c>
      <c r="H28" s="64">
        <v>0</v>
      </c>
      <c r="I28" s="64">
        <v>0</v>
      </c>
      <c r="J28" s="64">
        <v>3000</v>
      </c>
      <c r="K28" s="64">
        <v>3000</v>
      </c>
      <c r="L28" s="64">
        <v>5000</v>
      </c>
      <c r="M28" s="64">
        <v>0</v>
      </c>
      <c r="N28" s="64">
        <v>0</v>
      </c>
      <c r="O28" s="64">
        <f t="shared" si="3"/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1"/>
    </row>
    <row r="29" spans="1:25" s="54" customFormat="1" ht="15.75" thickBot="1">
      <c r="A29" s="52"/>
      <c r="B29" s="65" t="s">
        <v>31</v>
      </c>
      <c r="C29" s="53">
        <f aca="true" t="shared" si="4" ref="C29:Y29">SUM(C15:C28)</f>
        <v>327323</v>
      </c>
      <c r="D29" s="53">
        <f t="shared" si="4"/>
        <v>19232</v>
      </c>
      <c r="E29" s="53">
        <f t="shared" si="4"/>
        <v>66400</v>
      </c>
      <c r="F29" s="53">
        <f t="shared" si="4"/>
        <v>113390</v>
      </c>
      <c r="G29" s="53">
        <f t="shared" si="4"/>
        <v>9800</v>
      </c>
      <c r="H29" s="53">
        <f t="shared" si="4"/>
        <v>0</v>
      </c>
      <c r="I29" s="53">
        <f t="shared" si="4"/>
        <v>0</v>
      </c>
      <c r="J29" s="53">
        <f t="shared" si="4"/>
        <v>26200</v>
      </c>
      <c r="K29" s="53">
        <f t="shared" si="4"/>
        <v>39201</v>
      </c>
      <c r="L29" s="53">
        <f t="shared" si="4"/>
        <v>23200</v>
      </c>
      <c r="M29" s="53">
        <f t="shared" si="4"/>
        <v>15000</v>
      </c>
      <c r="N29" s="53">
        <f t="shared" si="4"/>
        <v>14900</v>
      </c>
      <c r="O29" s="53">
        <f t="shared" si="4"/>
        <v>0</v>
      </c>
      <c r="P29" s="53">
        <f t="shared" si="4"/>
        <v>0</v>
      </c>
      <c r="Q29" s="53">
        <f t="shared" si="4"/>
        <v>0</v>
      </c>
      <c r="R29" s="53">
        <f t="shared" si="4"/>
        <v>0</v>
      </c>
      <c r="S29" s="53">
        <f t="shared" si="4"/>
        <v>0</v>
      </c>
      <c r="T29" s="53">
        <f t="shared" si="4"/>
        <v>0</v>
      </c>
      <c r="U29" s="53">
        <f t="shared" si="4"/>
        <v>0</v>
      </c>
      <c r="V29" s="53">
        <f t="shared" si="4"/>
        <v>0</v>
      </c>
      <c r="W29" s="53">
        <f t="shared" si="4"/>
        <v>0</v>
      </c>
      <c r="X29" s="53">
        <f t="shared" si="4"/>
        <v>0</v>
      </c>
      <c r="Y29" s="66">
        <f t="shared" si="4"/>
        <v>0</v>
      </c>
    </row>
    <row r="30" spans="1:25" ht="12.75">
      <c r="A30" s="69">
        <v>3333115913</v>
      </c>
      <c r="B30" s="69" t="s">
        <v>32</v>
      </c>
      <c r="C30" s="60">
        <v>52880</v>
      </c>
      <c r="D30" s="60">
        <v>12880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15000</v>
      </c>
      <c r="K30" s="60">
        <v>15000</v>
      </c>
      <c r="L30" s="60">
        <v>10000</v>
      </c>
      <c r="M30" s="60">
        <v>0</v>
      </c>
      <c r="N30" s="60">
        <v>0</v>
      </c>
      <c r="O30" s="60">
        <f>(P30+Q30+R30+S30+T30+U30+V30+W30+X30+Y30)</f>
        <v>18000</v>
      </c>
      <c r="P30" s="60">
        <v>0</v>
      </c>
      <c r="Q30" s="60">
        <v>0</v>
      </c>
      <c r="R30" s="60">
        <v>10000</v>
      </c>
      <c r="S30" s="60">
        <v>8000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</row>
    <row r="31" spans="1:25" ht="12.75">
      <c r="A31" s="70">
        <v>3333115913</v>
      </c>
      <c r="B31" s="70" t="s">
        <v>33</v>
      </c>
      <c r="C31" s="62">
        <v>138120</v>
      </c>
      <c r="D31" s="62">
        <v>6120</v>
      </c>
      <c r="E31" s="62">
        <v>50000</v>
      </c>
      <c r="F31" s="62">
        <v>50000</v>
      </c>
      <c r="G31" s="62">
        <v>32000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f>(P31+Q31+R31+S31+T31+U31+V31+W31+X31+Y31)</f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</row>
    <row r="32" spans="1:25" ht="13.5" thickBot="1">
      <c r="A32" s="63">
        <v>3333115914</v>
      </c>
      <c r="B32" s="63" t="s">
        <v>34</v>
      </c>
      <c r="C32" s="64">
        <v>55000</v>
      </c>
      <c r="D32" s="64">
        <v>19263</v>
      </c>
      <c r="E32" s="64">
        <v>35000</v>
      </c>
      <c r="F32" s="64">
        <v>0</v>
      </c>
      <c r="G32" s="64">
        <v>0</v>
      </c>
      <c r="H32" s="64">
        <v>0</v>
      </c>
      <c r="I32" s="64">
        <v>0</v>
      </c>
      <c r="J32" s="64">
        <v>737</v>
      </c>
      <c r="K32" s="64">
        <v>0</v>
      </c>
      <c r="L32" s="64">
        <v>0</v>
      </c>
      <c r="M32" s="64">
        <v>0</v>
      </c>
      <c r="N32" s="64">
        <v>0</v>
      </c>
      <c r="O32" s="64">
        <f>(P32+Q32+R32+S32+T32+U32+V32+W32+X32+Y32)</f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</row>
    <row r="33" spans="1:25" s="54" customFormat="1" ht="15.75" thickBot="1">
      <c r="A33" s="52"/>
      <c r="B33" s="65" t="s">
        <v>35</v>
      </c>
      <c r="C33" s="53">
        <f aca="true" t="shared" si="5" ref="C33:Y33">SUM(C30:C32)</f>
        <v>246000</v>
      </c>
      <c r="D33" s="53">
        <f t="shared" si="5"/>
        <v>38263</v>
      </c>
      <c r="E33" s="53">
        <f t="shared" si="5"/>
        <v>85000</v>
      </c>
      <c r="F33" s="53">
        <f t="shared" si="5"/>
        <v>50000</v>
      </c>
      <c r="G33" s="53">
        <f t="shared" si="5"/>
        <v>32000</v>
      </c>
      <c r="H33" s="53">
        <f t="shared" si="5"/>
        <v>0</v>
      </c>
      <c r="I33" s="53">
        <f t="shared" si="5"/>
        <v>0</v>
      </c>
      <c r="J33" s="53">
        <f t="shared" si="5"/>
        <v>15737</v>
      </c>
      <c r="K33" s="53">
        <f t="shared" si="5"/>
        <v>15000</v>
      </c>
      <c r="L33" s="53">
        <f t="shared" si="5"/>
        <v>10000</v>
      </c>
      <c r="M33" s="53">
        <f t="shared" si="5"/>
        <v>0</v>
      </c>
      <c r="N33" s="53">
        <f t="shared" si="5"/>
        <v>0</v>
      </c>
      <c r="O33" s="53">
        <f t="shared" si="5"/>
        <v>18000</v>
      </c>
      <c r="P33" s="53">
        <f t="shared" si="5"/>
        <v>0</v>
      </c>
      <c r="Q33" s="53">
        <f t="shared" si="5"/>
        <v>0</v>
      </c>
      <c r="R33" s="53">
        <f t="shared" si="5"/>
        <v>10000</v>
      </c>
      <c r="S33" s="53">
        <f t="shared" si="5"/>
        <v>8000</v>
      </c>
      <c r="T33" s="53">
        <f t="shared" si="5"/>
        <v>0</v>
      </c>
      <c r="U33" s="53">
        <f t="shared" si="5"/>
        <v>0</v>
      </c>
      <c r="V33" s="53">
        <f t="shared" si="5"/>
        <v>0</v>
      </c>
      <c r="W33" s="53">
        <f t="shared" si="5"/>
        <v>0</v>
      </c>
      <c r="X33" s="53">
        <f t="shared" si="5"/>
        <v>0</v>
      </c>
      <c r="Y33" s="66">
        <f t="shared" si="5"/>
        <v>0</v>
      </c>
    </row>
    <row r="34" spans="1:25" ht="13.5" thickBot="1">
      <c r="A34" s="67">
        <v>3333117110</v>
      </c>
      <c r="B34" s="67" t="s">
        <v>36</v>
      </c>
      <c r="C34" s="68">
        <v>14243</v>
      </c>
      <c r="D34" s="68">
        <v>3873</v>
      </c>
      <c r="E34" s="68">
        <v>10370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f>(P34+Q34+R34+S34+T34+U34+V34+W34+X34+Y34)</f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</row>
    <row r="35" spans="1:25" s="54" customFormat="1" ht="15.75" thickBot="1">
      <c r="A35" s="52"/>
      <c r="B35" s="65" t="s">
        <v>37</v>
      </c>
      <c r="C35" s="53">
        <f aca="true" t="shared" si="6" ref="C35:Y35">SUM(C34)</f>
        <v>14243</v>
      </c>
      <c r="D35" s="53">
        <f t="shared" si="6"/>
        <v>3873</v>
      </c>
      <c r="E35" s="53">
        <f t="shared" si="6"/>
        <v>10370</v>
      </c>
      <c r="F35" s="53">
        <f t="shared" si="6"/>
        <v>0</v>
      </c>
      <c r="G35" s="53">
        <f t="shared" si="6"/>
        <v>0</v>
      </c>
      <c r="H35" s="53">
        <f t="shared" si="6"/>
        <v>0</v>
      </c>
      <c r="I35" s="53">
        <f t="shared" si="6"/>
        <v>0</v>
      </c>
      <c r="J35" s="53">
        <f t="shared" si="6"/>
        <v>0</v>
      </c>
      <c r="K35" s="53">
        <f t="shared" si="6"/>
        <v>0</v>
      </c>
      <c r="L35" s="53">
        <f t="shared" si="6"/>
        <v>0</v>
      </c>
      <c r="M35" s="53">
        <f t="shared" si="6"/>
        <v>0</v>
      </c>
      <c r="N35" s="53">
        <f t="shared" si="6"/>
        <v>0</v>
      </c>
      <c r="O35" s="53">
        <f t="shared" si="6"/>
        <v>0</v>
      </c>
      <c r="P35" s="53">
        <f t="shared" si="6"/>
        <v>0</v>
      </c>
      <c r="Q35" s="53">
        <f t="shared" si="6"/>
        <v>0</v>
      </c>
      <c r="R35" s="53">
        <f t="shared" si="6"/>
        <v>0</v>
      </c>
      <c r="S35" s="53">
        <f t="shared" si="6"/>
        <v>0</v>
      </c>
      <c r="T35" s="53">
        <f t="shared" si="6"/>
        <v>0</v>
      </c>
      <c r="U35" s="53">
        <f t="shared" si="6"/>
        <v>0</v>
      </c>
      <c r="V35" s="53">
        <f t="shared" si="6"/>
        <v>0</v>
      </c>
      <c r="W35" s="53">
        <f t="shared" si="6"/>
        <v>0</v>
      </c>
      <c r="X35" s="53">
        <f t="shared" si="6"/>
        <v>0</v>
      </c>
      <c r="Y35" s="66">
        <f t="shared" si="6"/>
        <v>0</v>
      </c>
    </row>
    <row r="36" spans="1:25" s="61" customFormat="1" ht="12.75">
      <c r="A36" s="69">
        <v>3333111502</v>
      </c>
      <c r="B36" s="69" t="s">
        <v>38</v>
      </c>
      <c r="C36" s="60">
        <v>53600</v>
      </c>
      <c r="D36" s="60">
        <v>31600</v>
      </c>
      <c r="E36" s="60">
        <v>12000</v>
      </c>
      <c r="F36" s="60">
        <v>0</v>
      </c>
      <c r="G36" s="60">
        <v>0</v>
      </c>
      <c r="H36" s="60">
        <v>0</v>
      </c>
      <c r="I36" s="60">
        <v>0</v>
      </c>
      <c r="J36" s="60">
        <v>10000</v>
      </c>
      <c r="K36" s="60">
        <v>0</v>
      </c>
      <c r="L36" s="60">
        <v>0</v>
      </c>
      <c r="M36" s="60">
        <v>0</v>
      </c>
      <c r="N36" s="60">
        <v>0</v>
      </c>
      <c r="O36" s="60">
        <f>(P36+Q36+R36+S36+T36+U36+V36+W36+X36+Y36)</f>
        <v>22300</v>
      </c>
      <c r="P36" s="60">
        <v>0</v>
      </c>
      <c r="Q36" s="60">
        <v>22300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</row>
    <row r="37" spans="1:25" ht="12.75">
      <c r="A37" s="70">
        <v>3333111502</v>
      </c>
      <c r="B37" s="70" t="s">
        <v>39</v>
      </c>
      <c r="C37" s="62">
        <v>148940</v>
      </c>
      <c r="D37" s="62">
        <v>105160</v>
      </c>
      <c r="E37" s="62">
        <v>43780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f>(P37+Q37+R37+S37+T37+U37+V37+W37+X37+Y37)</f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</row>
    <row r="38" spans="1:25" ht="12.75">
      <c r="A38" s="44">
        <v>3333141513</v>
      </c>
      <c r="B38" s="44" t="s">
        <v>40</v>
      </c>
      <c r="C38" s="62">
        <v>10301</v>
      </c>
      <c r="D38" s="62">
        <v>1370</v>
      </c>
      <c r="E38" s="62">
        <v>4879</v>
      </c>
      <c r="F38" s="62">
        <v>3252</v>
      </c>
      <c r="G38" s="62">
        <v>0</v>
      </c>
      <c r="H38" s="62">
        <v>0</v>
      </c>
      <c r="I38" s="62">
        <v>0</v>
      </c>
      <c r="J38" s="62">
        <v>400</v>
      </c>
      <c r="K38" s="62">
        <v>400</v>
      </c>
      <c r="L38" s="62">
        <v>0</v>
      </c>
      <c r="M38" s="62">
        <v>0</v>
      </c>
      <c r="N38" s="62">
        <v>0</v>
      </c>
      <c r="O38" s="62">
        <f>(P38+Q38+R38+S38+T38+U38+V38+W38+X38+Y38)</f>
        <v>300</v>
      </c>
      <c r="P38" s="62">
        <v>0</v>
      </c>
      <c r="Q38" s="62">
        <v>200</v>
      </c>
      <c r="R38" s="62">
        <v>100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</row>
    <row r="39" spans="1:25" ht="12.75">
      <c r="A39" s="44">
        <v>3333141514</v>
      </c>
      <c r="B39" s="44" t="s">
        <v>41</v>
      </c>
      <c r="C39" s="62">
        <v>80000</v>
      </c>
      <c r="D39" s="62">
        <v>5000</v>
      </c>
      <c r="E39" s="62">
        <v>20000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25000</v>
      </c>
      <c r="L39" s="62">
        <v>20000</v>
      </c>
      <c r="M39" s="62">
        <v>10000</v>
      </c>
      <c r="N39" s="62">
        <v>0</v>
      </c>
      <c r="O39" s="62">
        <f>(P39+Q39+R39+S39+T39+U39+V39+W39+X39+Y39)</f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</row>
    <row r="40" spans="1:25" ht="13.5" thickBot="1">
      <c r="A40" s="63">
        <v>3333181514</v>
      </c>
      <c r="B40" s="63" t="s">
        <v>42</v>
      </c>
      <c r="C40" s="64">
        <v>37500</v>
      </c>
      <c r="D40" s="64">
        <v>7000</v>
      </c>
      <c r="E40" s="64">
        <v>1000</v>
      </c>
      <c r="F40" s="64">
        <v>26500</v>
      </c>
      <c r="G40" s="64">
        <v>0</v>
      </c>
      <c r="H40" s="64">
        <v>0</v>
      </c>
      <c r="I40" s="64">
        <v>0</v>
      </c>
      <c r="J40" s="64">
        <v>3000</v>
      </c>
      <c r="K40" s="64">
        <v>0</v>
      </c>
      <c r="L40" s="64">
        <v>0</v>
      </c>
      <c r="M40" s="64">
        <v>0</v>
      </c>
      <c r="N40" s="64">
        <v>0</v>
      </c>
      <c r="O40" s="64">
        <f>(P40+Q40+R40+S40+T40+U40+V40+W40+X40+Y40)</f>
        <v>5000</v>
      </c>
      <c r="P40" s="64">
        <v>61</v>
      </c>
      <c r="Q40" s="64">
        <v>1000</v>
      </c>
      <c r="R40" s="64">
        <v>3000</v>
      </c>
      <c r="S40" s="64">
        <v>0</v>
      </c>
      <c r="T40" s="64">
        <v>0</v>
      </c>
      <c r="U40" s="64">
        <v>0</v>
      </c>
      <c r="V40" s="64">
        <v>939</v>
      </c>
      <c r="W40" s="64">
        <v>0</v>
      </c>
      <c r="X40" s="64">
        <v>0</v>
      </c>
      <c r="Y40" s="64">
        <v>0</v>
      </c>
    </row>
    <row r="41" spans="1:25" s="54" customFormat="1" ht="15.75" thickBot="1">
      <c r="A41" s="52"/>
      <c r="B41" s="65" t="s">
        <v>43</v>
      </c>
      <c r="C41" s="53">
        <f aca="true" t="shared" si="7" ref="C41:Y41">SUM(C36:C40)</f>
        <v>330341</v>
      </c>
      <c r="D41" s="53">
        <f t="shared" si="7"/>
        <v>150130</v>
      </c>
      <c r="E41" s="53">
        <f t="shared" si="7"/>
        <v>81659</v>
      </c>
      <c r="F41" s="53">
        <f t="shared" si="7"/>
        <v>29752</v>
      </c>
      <c r="G41" s="53">
        <f t="shared" si="7"/>
        <v>0</v>
      </c>
      <c r="H41" s="53">
        <f t="shared" si="7"/>
        <v>0</v>
      </c>
      <c r="I41" s="53">
        <f t="shared" si="7"/>
        <v>0</v>
      </c>
      <c r="J41" s="53">
        <f t="shared" si="7"/>
        <v>13400</v>
      </c>
      <c r="K41" s="53">
        <f t="shared" si="7"/>
        <v>25400</v>
      </c>
      <c r="L41" s="53">
        <f t="shared" si="7"/>
        <v>20000</v>
      </c>
      <c r="M41" s="53">
        <f t="shared" si="7"/>
        <v>10000</v>
      </c>
      <c r="N41" s="53">
        <f t="shared" si="7"/>
        <v>0</v>
      </c>
      <c r="O41" s="53">
        <f t="shared" si="7"/>
        <v>27600</v>
      </c>
      <c r="P41" s="53">
        <f t="shared" si="7"/>
        <v>61</v>
      </c>
      <c r="Q41" s="53">
        <f t="shared" si="7"/>
        <v>23500</v>
      </c>
      <c r="R41" s="53">
        <f t="shared" si="7"/>
        <v>3100</v>
      </c>
      <c r="S41" s="53">
        <f t="shared" si="7"/>
        <v>0</v>
      </c>
      <c r="T41" s="53">
        <f t="shared" si="7"/>
        <v>0</v>
      </c>
      <c r="U41" s="53">
        <f t="shared" si="7"/>
        <v>0</v>
      </c>
      <c r="V41" s="53">
        <f t="shared" si="7"/>
        <v>939</v>
      </c>
      <c r="W41" s="53">
        <f t="shared" si="7"/>
        <v>0</v>
      </c>
      <c r="X41" s="53">
        <f t="shared" si="7"/>
        <v>0</v>
      </c>
      <c r="Y41" s="66">
        <f t="shared" si="7"/>
        <v>0</v>
      </c>
    </row>
    <row r="42" spans="1:25" ht="12.75">
      <c r="A42" s="69">
        <v>3333110714</v>
      </c>
      <c r="B42" s="69" t="s">
        <v>44</v>
      </c>
      <c r="C42" s="60">
        <v>33520</v>
      </c>
      <c r="D42" s="60">
        <v>30160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3360</v>
      </c>
      <c r="K42" s="60">
        <v>0</v>
      </c>
      <c r="L42" s="60">
        <v>0</v>
      </c>
      <c r="M42" s="60">
        <v>0</v>
      </c>
      <c r="N42" s="60">
        <v>0</v>
      </c>
      <c r="O42" s="60">
        <f aca="true" t="shared" si="8" ref="O42:O47">(P42+Q42+R42+S42+T42+U42+V42+W42+X42+Y42)</f>
        <v>4500</v>
      </c>
      <c r="P42" s="60">
        <v>0</v>
      </c>
      <c r="Q42" s="60">
        <v>4500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0</v>
      </c>
      <c r="X42" s="60">
        <v>0</v>
      </c>
      <c r="Y42" s="60">
        <v>0</v>
      </c>
    </row>
    <row r="43" spans="1:25" ht="12.75">
      <c r="A43" s="70">
        <v>3333110714</v>
      </c>
      <c r="B43" s="70" t="s">
        <v>45</v>
      </c>
      <c r="C43" s="62">
        <v>99000</v>
      </c>
      <c r="D43" s="62">
        <v>50000</v>
      </c>
      <c r="E43" s="62">
        <v>49000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f t="shared" si="8"/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</row>
    <row r="44" spans="1:25" ht="12.75">
      <c r="A44" s="44">
        <v>3333110718</v>
      </c>
      <c r="B44" s="44" t="s">
        <v>46</v>
      </c>
      <c r="C44" s="62">
        <v>868</v>
      </c>
      <c r="D44" s="62">
        <v>868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f t="shared" si="8"/>
        <v>4132</v>
      </c>
      <c r="P44" s="62">
        <v>4132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</row>
    <row r="45" spans="1:25" ht="12.75">
      <c r="A45" s="44">
        <v>3333110719</v>
      </c>
      <c r="B45" s="44" t="s">
        <v>47</v>
      </c>
      <c r="C45" s="62">
        <v>68992</v>
      </c>
      <c r="D45" s="62">
        <v>18088</v>
      </c>
      <c r="E45" s="62">
        <v>49764</v>
      </c>
      <c r="F45" s="62">
        <v>0</v>
      </c>
      <c r="G45" s="62">
        <v>0</v>
      </c>
      <c r="H45" s="62">
        <v>0</v>
      </c>
      <c r="I45" s="62">
        <v>0</v>
      </c>
      <c r="J45" s="62">
        <v>1140</v>
      </c>
      <c r="K45" s="62">
        <v>0</v>
      </c>
      <c r="L45" s="62">
        <v>0</v>
      </c>
      <c r="M45" s="62">
        <v>0</v>
      </c>
      <c r="N45" s="62">
        <v>0</v>
      </c>
      <c r="O45" s="62">
        <f t="shared" si="8"/>
        <v>7150</v>
      </c>
      <c r="P45" s="62">
        <v>0</v>
      </c>
      <c r="Q45" s="62">
        <v>7150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</row>
    <row r="46" spans="1:25" ht="12.75">
      <c r="A46" s="44">
        <v>3333120712</v>
      </c>
      <c r="B46" s="44" t="s">
        <v>48</v>
      </c>
      <c r="C46" s="62">
        <v>30000</v>
      </c>
      <c r="D46" s="62">
        <v>0</v>
      </c>
      <c r="E46" s="62">
        <v>15000</v>
      </c>
      <c r="F46" s="62">
        <v>15000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f t="shared" si="8"/>
        <v>8000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3500</v>
      </c>
      <c r="W46" s="62">
        <v>4500</v>
      </c>
      <c r="X46" s="62">
        <v>0</v>
      </c>
      <c r="Y46" s="62">
        <v>0</v>
      </c>
    </row>
    <row r="47" spans="1:25" ht="13.5" thickBot="1">
      <c r="A47" s="63">
        <v>3333160717</v>
      </c>
      <c r="B47" s="63" t="s">
        <v>49</v>
      </c>
      <c r="C47" s="64">
        <v>9846</v>
      </c>
      <c r="D47" s="64">
        <v>6557</v>
      </c>
      <c r="E47" s="64">
        <v>3289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f t="shared" si="8"/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</row>
    <row r="48" spans="1:25" s="54" customFormat="1" ht="15.75" thickBot="1">
      <c r="A48" s="52"/>
      <c r="B48" s="65" t="s">
        <v>50</v>
      </c>
      <c r="C48" s="53">
        <f aca="true" t="shared" si="9" ref="C48:Y48">SUM(C42:C47)</f>
        <v>242226</v>
      </c>
      <c r="D48" s="53">
        <f t="shared" si="9"/>
        <v>105673</v>
      </c>
      <c r="E48" s="53">
        <f t="shared" si="9"/>
        <v>117053</v>
      </c>
      <c r="F48" s="53">
        <f t="shared" si="9"/>
        <v>15000</v>
      </c>
      <c r="G48" s="53">
        <f t="shared" si="9"/>
        <v>0</v>
      </c>
      <c r="H48" s="53">
        <f t="shared" si="9"/>
        <v>0</v>
      </c>
      <c r="I48" s="53">
        <f t="shared" si="9"/>
        <v>0</v>
      </c>
      <c r="J48" s="53">
        <f t="shared" si="9"/>
        <v>4500</v>
      </c>
      <c r="K48" s="53">
        <f t="shared" si="9"/>
        <v>0</v>
      </c>
      <c r="L48" s="53">
        <f t="shared" si="9"/>
        <v>0</v>
      </c>
      <c r="M48" s="53">
        <f t="shared" si="9"/>
        <v>0</v>
      </c>
      <c r="N48" s="53">
        <f t="shared" si="9"/>
        <v>0</v>
      </c>
      <c r="O48" s="53">
        <f t="shared" si="9"/>
        <v>23782</v>
      </c>
      <c r="P48" s="53">
        <f t="shared" si="9"/>
        <v>4132</v>
      </c>
      <c r="Q48" s="53">
        <f t="shared" si="9"/>
        <v>11650</v>
      </c>
      <c r="R48" s="53">
        <f t="shared" si="9"/>
        <v>0</v>
      </c>
      <c r="S48" s="53">
        <f t="shared" si="9"/>
        <v>0</v>
      </c>
      <c r="T48" s="53">
        <f t="shared" si="9"/>
        <v>0</v>
      </c>
      <c r="U48" s="53">
        <f t="shared" si="9"/>
        <v>0</v>
      </c>
      <c r="V48" s="53">
        <f t="shared" si="9"/>
        <v>3500</v>
      </c>
      <c r="W48" s="53">
        <f t="shared" si="9"/>
        <v>4500</v>
      </c>
      <c r="X48" s="53">
        <f t="shared" si="9"/>
        <v>0</v>
      </c>
      <c r="Y48" s="66">
        <f t="shared" si="9"/>
        <v>0</v>
      </c>
    </row>
    <row r="49" spans="1:25" ht="12.75">
      <c r="A49" s="69">
        <v>3333116201</v>
      </c>
      <c r="B49" s="69" t="s">
        <v>51</v>
      </c>
      <c r="C49" s="60">
        <v>38500</v>
      </c>
      <c r="D49" s="60">
        <v>0</v>
      </c>
      <c r="E49" s="60">
        <v>25075</v>
      </c>
      <c r="F49" s="60">
        <v>6636</v>
      </c>
      <c r="G49" s="60">
        <v>0</v>
      </c>
      <c r="H49" s="60">
        <v>0</v>
      </c>
      <c r="I49" s="60">
        <v>0</v>
      </c>
      <c r="J49" s="60">
        <v>6789</v>
      </c>
      <c r="K49" s="60">
        <v>0</v>
      </c>
      <c r="L49" s="60">
        <v>0</v>
      </c>
      <c r="M49" s="60">
        <v>0</v>
      </c>
      <c r="N49" s="60">
        <v>0</v>
      </c>
      <c r="O49" s="60">
        <f aca="true" t="shared" si="10" ref="O49:O57">(P49+Q49+R49+S49+T49+U49+V49+W49+X49+Y49)</f>
        <v>36000</v>
      </c>
      <c r="P49" s="60">
        <v>0</v>
      </c>
      <c r="Q49" s="60">
        <v>0</v>
      </c>
      <c r="R49" s="60">
        <v>0</v>
      </c>
      <c r="S49" s="60">
        <v>0</v>
      </c>
      <c r="T49" s="60">
        <v>36000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</row>
    <row r="50" spans="1:25" ht="12.75">
      <c r="A50" s="70">
        <v>3333116201</v>
      </c>
      <c r="B50" s="70" t="s">
        <v>52</v>
      </c>
      <c r="C50" s="62">
        <v>374000</v>
      </c>
      <c r="D50" s="62">
        <v>0</v>
      </c>
      <c r="E50" s="62">
        <v>0</v>
      </c>
      <c r="F50" s="62">
        <v>123000</v>
      </c>
      <c r="G50" s="62">
        <v>120000</v>
      </c>
      <c r="H50" s="62">
        <v>131000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f t="shared" si="10"/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</row>
    <row r="51" spans="1:25" ht="12.75">
      <c r="A51" s="44">
        <v>3333116203</v>
      </c>
      <c r="B51" s="44" t="s">
        <v>53</v>
      </c>
      <c r="C51" s="62">
        <v>3500</v>
      </c>
      <c r="D51" s="62">
        <v>0</v>
      </c>
      <c r="E51" s="62">
        <v>3500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f t="shared" si="10"/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</row>
    <row r="52" spans="1:25" ht="12.75">
      <c r="A52" s="44">
        <v>3333146201</v>
      </c>
      <c r="B52" s="44" t="s">
        <v>54</v>
      </c>
      <c r="C52" s="62">
        <v>10280</v>
      </c>
      <c r="D52" s="62">
        <v>0</v>
      </c>
      <c r="E52" s="62">
        <v>700</v>
      </c>
      <c r="F52" s="62">
        <v>7580</v>
      </c>
      <c r="G52" s="62">
        <v>0</v>
      </c>
      <c r="H52" s="62">
        <v>0</v>
      </c>
      <c r="I52" s="62">
        <v>0</v>
      </c>
      <c r="J52" s="62">
        <v>0</v>
      </c>
      <c r="K52" s="62">
        <v>2000</v>
      </c>
      <c r="L52" s="62">
        <v>0</v>
      </c>
      <c r="M52" s="62">
        <v>0</v>
      </c>
      <c r="N52" s="62">
        <v>0</v>
      </c>
      <c r="O52" s="62">
        <f t="shared" si="10"/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</row>
    <row r="53" spans="1:25" ht="12.75">
      <c r="A53" s="44">
        <v>3333146202</v>
      </c>
      <c r="B53" s="44" t="s">
        <v>55</v>
      </c>
      <c r="C53" s="62">
        <v>6500</v>
      </c>
      <c r="D53" s="62">
        <v>0</v>
      </c>
      <c r="E53" s="62">
        <v>400</v>
      </c>
      <c r="F53" s="62">
        <v>6100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f t="shared" si="10"/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</row>
    <row r="54" spans="1:25" ht="12.75">
      <c r="A54" s="44">
        <v>3333146216</v>
      </c>
      <c r="B54" s="44" t="s">
        <v>56</v>
      </c>
      <c r="C54" s="62">
        <v>2400</v>
      </c>
      <c r="D54" s="62">
        <v>1499</v>
      </c>
      <c r="E54" s="62">
        <v>901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f t="shared" si="10"/>
        <v>400</v>
      </c>
      <c r="P54" s="62">
        <v>200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200</v>
      </c>
      <c r="W54" s="62">
        <v>0</v>
      </c>
      <c r="X54" s="62">
        <v>0</v>
      </c>
      <c r="Y54" s="62">
        <v>0</v>
      </c>
    </row>
    <row r="55" spans="1:25" ht="12.75">
      <c r="A55" s="44">
        <v>3333146220</v>
      </c>
      <c r="B55" s="44" t="s">
        <v>57</v>
      </c>
      <c r="C55" s="62">
        <v>18498</v>
      </c>
      <c r="D55" s="62">
        <v>6548</v>
      </c>
      <c r="E55" s="62">
        <v>6100</v>
      </c>
      <c r="F55" s="62">
        <v>5850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f t="shared" si="10"/>
        <v>6270</v>
      </c>
      <c r="P55" s="62">
        <v>4909</v>
      </c>
      <c r="Q55" s="62">
        <v>773</v>
      </c>
      <c r="R55" s="62">
        <v>588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</row>
    <row r="56" spans="1:26" ht="12.75">
      <c r="A56" s="44">
        <v>3333116206</v>
      </c>
      <c r="B56" s="44" t="s">
        <v>197</v>
      </c>
      <c r="C56" s="43">
        <v>1475</v>
      </c>
      <c r="D56" s="43"/>
      <c r="E56" s="44">
        <v>1475</v>
      </c>
      <c r="F56" s="44">
        <v>0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70"/>
      <c r="R56" s="70"/>
      <c r="S56" s="70"/>
      <c r="T56" s="70"/>
      <c r="U56" s="70"/>
      <c r="V56" s="70"/>
      <c r="W56" s="70"/>
      <c r="X56" s="70"/>
      <c r="Y56" s="70"/>
      <c r="Z56" s="61"/>
    </row>
    <row r="57" spans="1:25" ht="13.5" thickBot="1">
      <c r="A57" s="63">
        <v>3333186219</v>
      </c>
      <c r="B57" s="63" t="s">
        <v>58</v>
      </c>
      <c r="C57" s="64">
        <v>24500</v>
      </c>
      <c r="D57" s="64">
        <v>17650</v>
      </c>
      <c r="E57" s="64">
        <v>6509</v>
      </c>
      <c r="F57" s="64">
        <v>341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f t="shared" si="10"/>
        <v>7612</v>
      </c>
      <c r="P57" s="64">
        <v>3000</v>
      </c>
      <c r="Q57" s="64">
        <v>4612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0</v>
      </c>
      <c r="Y57" s="64">
        <v>0</v>
      </c>
    </row>
    <row r="58" spans="1:25" s="54" customFormat="1" ht="15.75" thickBot="1">
      <c r="A58" s="52"/>
      <c r="B58" s="65" t="s">
        <v>59</v>
      </c>
      <c r="C58" s="53">
        <f aca="true" t="shared" si="11" ref="C58:Y58">SUM(C49:C57)</f>
        <v>479653</v>
      </c>
      <c r="D58" s="53">
        <f t="shared" si="11"/>
        <v>25697</v>
      </c>
      <c r="E58" s="53">
        <f t="shared" si="11"/>
        <v>44660</v>
      </c>
      <c r="F58" s="53">
        <f t="shared" si="11"/>
        <v>149507</v>
      </c>
      <c r="G58" s="53">
        <f t="shared" si="11"/>
        <v>120000</v>
      </c>
      <c r="H58" s="53">
        <f t="shared" si="11"/>
        <v>131000</v>
      </c>
      <c r="I58" s="53">
        <f t="shared" si="11"/>
        <v>0</v>
      </c>
      <c r="J58" s="53">
        <f t="shared" si="11"/>
        <v>6789</v>
      </c>
      <c r="K58" s="53">
        <f t="shared" si="11"/>
        <v>2000</v>
      </c>
      <c r="L58" s="53">
        <f t="shared" si="11"/>
        <v>0</v>
      </c>
      <c r="M58" s="53">
        <f t="shared" si="11"/>
        <v>0</v>
      </c>
      <c r="N58" s="53">
        <f t="shared" si="11"/>
        <v>0</v>
      </c>
      <c r="O58" s="53">
        <f t="shared" si="11"/>
        <v>50282</v>
      </c>
      <c r="P58" s="53">
        <f t="shared" si="11"/>
        <v>8109</v>
      </c>
      <c r="Q58" s="53">
        <f t="shared" si="11"/>
        <v>5385</v>
      </c>
      <c r="R58" s="53">
        <f t="shared" si="11"/>
        <v>588</v>
      </c>
      <c r="S58" s="53">
        <f t="shared" si="11"/>
        <v>0</v>
      </c>
      <c r="T58" s="53">
        <f t="shared" si="11"/>
        <v>36000</v>
      </c>
      <c r="U58" s="53">
        <f t="shared" si="11"/>
        <v>0</v>
      </c>
      <c r="V58" s="53">
        <f t="shared" si="11"/>
        <v>200</v>
      </c>
      <c r="W58" s="53">
        <f t="shared" si="11"/>
        <v>0</v>
      </c>
      <c r="X58" s="53">
        <f t="shared" si="11"/>
        <v>0</v>
      </c>
      <c r="Y58" s="66">
        <f t="shared" si="11"/>
        <v>0</v>
      </c>
    </row>
    <row r="59" spans="1:25" ht="12.75">
      <c r="A59" s="69">
        <v>3333112404</v>
      </c>
      <c r="B59" s="69" t="s">
        <v>60</v>
      </c>
      <c r="C59" s="60">
        <v>98000</v>
      </c>
      <c r="D59" s="60">
        <v>11408</v>
      </c>
      <c r="E59" s="60">
        <v>64570</v>
      </c>
      <c r="F59" s="60">
        <v>22022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f>(P59+Q59+R59+S59+T59+U59+V59+W59+X59+Y59)</f>
        <v>14863</v>
      </c>
      <c r="P59" s="60">
        <v>4863</v>
      </c>
      <c r="Q59" s="60">
        <v>10000</v>
      </c>
      <c r="R59" s="60">
        <v>0</v>
      </c>
      <c r="S59" s="60">
        <v>0</v>
      </c>
      <c r="T59" s="60">
        <v>0</v>
      </c>
      <c r="U59" s="60">
        <v>0</v>
      </c>
      <c r="V59" s="60">
        <v>0</v>
      </c>
      <c r="W59" s="60">
        <v>0</v>
      </c>
      <c r="X59" s="60">
        <v>0</v>
      </c>
      <c r="Y59" s="60">
        <v>0</v>
      </c>
    </row>
    <row r="60" spans="1:25" ht="12.75">
      <c r="A60" s="44">
        <v>3333112411</v>
      </c>
      <c r="B60" s="44" t="s">
        <v>62</v>
      </c>
      <c r="C60" s="62">
        <v>1350</v>
      </c>
      <c r="D60" s="62">
        <v>100</v>
      </c>
      <c r="E60" s="62">
        <v>600</v>
      </c>
      <c r="F60" s="62">
        <v>0</v>
      </c>
      <c r="G60" s="62">
        <v>0</v>
      </c>
      <c r="H60" s="62">
        <v>0</v>
      </c>
      <c r="I60" s="62">
        <v>0</v>
      </c>
      <c r="J60" s="62">
        <v>650</v>
      </c>
      <c r="K60" s="62">
        <v>0</v>
      </c>
      <c r="L60" s="62">
        <v>0</v>
      </c>
      <c r="M60" s="62">
        <v>0</v>
      </c>
      <c r="N60" s="62">
        <v>0</v>
      </c>
      <c r="O60" s="62">
        <f>(P60+Q60+R60+S60+T60+U60+V60+W60+X60+Y60)</f>
        <v>200</v>
      </c>
      <c r="P60" s="62">
        <v>0</v>
      </c>
      <c r="Q60" s="62">
        <v>200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</row>
    <row r="61" spans="1:25" ht="12.75">
      <c r="A61" s="44">
        <v>3333142412</v>
      </c>
      <c r="B61" s="44" t="s">
        <v>63</v>
      </c>
      <c r="C61" s="62">
        <v>20000</v>
      </c>
      <c r="D61" s="62">
        <v>0</v>
      </c>
      <c r="E61" s="62">
        <v>3000</v>
      </c>
      <c r="F61" s="62">
        <v>13000</v>
      </c>
      <c r="G61" s="62">
        <v>0</v>
      </c>
      <c r="H61" s="62">
        <v>0</v>
      </c>
      <c r="I61" s="62">
        <v>0</v>
      </c>
      <c r="J61" s="62">
        <v>700</v>
      </c>
      <c r="K61" s="62">
        <v>3300</v>
      </c>
      <c r="L61" s="62">
        <v>0</v>
      </c>
      <c r="M61" s="62">
        <v>0</v>
      </c>
      <c r="N61" s="62">
        <v>0</v>
      </c>
      <c r="O61" s="62">
        <f>(P61+Q61+R61+S61+T61+U61+V61+W61+X61+Y61)</f>
        <v>3000</v>
      </c>
      <c r="P61" s="62">
        <v>0</v>
      </c>
      <c r="Q61" s="62">
        <v>0</v>
      </c>
      <c r="R61" s="62">
        <v>3000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</row>
    <row r="62" spans="1:25" ht="13.5" thickBot="1">
      <c r="A62" s="63">
        <v>3333142413</v>
      </c>
      <c r="B62" s="63" t="s">
        <v>64</v>
      </c>
      <c r="C62" s="64">
        <v>5923</v>
      </c>
      <c r="D62" s="64">
        <v>0</v>
      </c>
      <c r="E62" s="64">
        <v>3000</v>
      </c>
      <c r="F62" s="64">
        <v>0</v>
      </c>
      <c r="G62" s="64">
        <v>0</v>
      </c>
      <c r="H62" s="64">
        <v>0</v>
      </c>
      <c r="I62" s="64">
        <v>0</v>
      </c>
      <c r="J62" s="64">
        <v>2923</v>
      </c>
      <c r="K62" s="64">
        <v>0</v>
      </c>
      <c r="L62" s="64">
        <v>0</v>
      </c>
      <c r="M62" s="64">
        <v>0</v>
      </c>
      <c r="N62" s="64">
        <v>0</v>
      </c>
      <c r="O62" s="64">
        <f>(P62+Q62+R62+S62+T62+U62+V62+W62+X62+Y62)</f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64">
        <v>0</v>
      </c>
      <c r="V62" s="64">
        <v>0</v>
      </c>
      <c r="W62" s="64">
        <v>0</v>
      </c>
      <c r="X62" s="64">
        <v>0</v>
      </c>
      <c r="Y62" s="64">
        <v>0</v>
      </c>
    </row>
    <row r="63" spans="1:25" s="54" customFormat="1" ht="15.75" thickBot="1">
      <c r="A63" s="52"/>
      <c r="B63" s="65" t="s">
        <v>65</v>
      </c>
      <c r="C63" s="53">
        <f aca="true" t="shared" si="12" ref="C63:Y63">SUM(C59:C62)</f>
        <v>125273</v>
      </c>
      <c r="D63" s="53">
        <f t="shared" si="12"/>
        <v>11508</v>
      </c>
      <c r="E63" s="53">
        <f t="shared" si="12"/>
        <v>71170</v>
      </c>
      <c r="F63" s="53">
        <f t="shared" si="12"/>
        <v>35022</v>
      </c>
      <c r="G63" s="53">
        <f t="shared" si="12"/>
        <v>0</v>
      </c>
      <c r="H63" s="53">
        <f t="shared" si="12"/>
        <v>0</v>
      </c>
      <c r="I63" s="53">
        <f t="shared" si="12"/>
        <v>0</v>
      </c>
      <c r="J63" s="53">
        <f t="shared" si="12"/>
        <v>4273</v>
      </c>
      <c r="K63" s="53">
        <f t="shared" si="12"/>
        <v>3300</v>
      </c>
      <c r="L63" s="53">
        <f t="shared" si="12"/>
        <v>0</v>
      </c>
      <c r="M63" s="53">
        <f t="shared" si="12"/>
        <v>0</v>
      </c>
      <c r="N63" s="53">
        <f t="shared" si="12"/>
        <v>0</v>
      </c>
      <c r="O63" s="53">
        <f t="shared" si="12"/>
        <v>18063</v>
      </c>
      <c r="P63" s="53">
        <f t="shared" si="12"/>
        <v>4863</v>
      </c>
      <c r="Q63" s="53">
        <f t="shared" si="12"/>
        <v>10200</v>
      </c>
      <c r="R63" s="53">
        <f t="shared" si="12"/>
        <v>3000</v>
      </c>
      <c r="S63" s="53">
        <f t="shared" si="12"/>
        <v>0</v>
      </c>
      <c r="T63" s="53">
        <f t="shared" si="12"/>
        <v>0</v>
      </c>
      <c r="U63" s="53">
        <f t="shared" si="12"/>
        <v>0</v>
      </c>
      <c r="V63" s="53">
        <f t="shared" si="12"/>
        <v>0</v>
      </c>
      <c r="W63" s="53">
        <f t="shared" si="12"/>
        <v>0</v>
      </c>
      <c r="X63" s="53">
        <f t="shared" si="12"/>
        <v>0</v>
      </c>
      <c r="Y63" s="66">
        <f t="shared" si="12"/>
        <v>0</v>
      </c>
    </row>
    <row r="64" spans="1:25" ht="12.75">
      <c r="A64" s="69">
        <v>3333112702</v>
      </c>
      <c r="B64" s="69" t="s">
        <v>66</v>
      </c>
      <c r="C64" s="60">
        <v>10691</v>
      </c>
      <c r="D64" s="60">
        <v>10210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481</v>
      </c>
      <c r="K64" s="60">
        <v>0</v>
      </c>
      <c r="L64" s="60">
        <v>0</v>
      </c>
      <c r="M64" s="60">
        <v>0</v>
      </c>
      <c r="N64" s="60">
        <v>0</v>
      </c>
      <c r="O64" s="60">
        <f>(P64+Q64+R64+S64+T64+U64+V64+W64+X64+Y64)</f>
        <v>1953</v>
      </c>
      <c r="P64" s="60">
        <v>1795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158</v>
      </c>
      <c r="W64" s="60">
        <v>0</v>
      </c>
      <c r="X64" s="60">
        <v>0</v>
      </c>
      <c r="Y64" s="60">
        <v>0</v>
      </c>
    </row>
    <row r="65" spans="1:25" ht="12.75">
      <c r="A65" s="44">
        <v>3333112709</v>
      </c>
      <c r="B65" s="44" t="s">
        <v>67</v>
      </c>
      <c r="C65" s="62">
        <v>73418</v>
      </c>
      <c r="D65" s="62">
        <v>1871</v>
      </c>
      <c r="E65" s="62">
        <v>20230</v>
      </c>
      <c r="F65" s="62">
        <v>31502</v>
      </c>
      <c r="G65" s="62">
        <v>16049</v>
      </c>
      <c r="H65" s="62">
        <v>3766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f>(P65+Q65+R65+S65+T65+U65+V65+W65+X65+Y65)</f>
        <v>11738</v>
      </c>
      <c r="P65" s="62">
        <v>0</v>
      </c>
      <c r="Q65" s="62">
        <v>0</v>
      </c>
      <c r="R65" s="62">
        <v>4557</v>
      </c>
      <c r="S65" s="62">
        <v>5696</v>
      </c>
      <c r="T65" s="62">
        <v>1485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</row>
    <row r="66" spans="1:25" ht="13.5" thickBot="1">
      <c r="A66" s="44">
        <v>3333112710</v>
      </c>
      <c r="B66" s="44" t="s">
        <v>68</v>
      </c>
      <c r="C66" s="62">
        <v>4472</v>
      </c>
      <c r="D66" s="62">
        <v>42</v>
      </c>
      <c r="E66" s="62">
        <v>3578</v>
      </c>
      <c r="F66" s="62">
        <v>852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f>(P66+Q66+R66+S66+T66+U66+V66+W66+X66+Y66)</f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</row>
    <row r="67" spans="1:25" s="54" customFormat="1" ht="15.75" thickBot="1">
      <c r="A67" s="52"/>
      <c r="B67" s="65" t="s">
        <v>70</v>
      </c>
      <c r="C67" s="53">
        <f aca="true" t="shared" si="13" ref="C67:Y67">SUM(C64:C66)</f>
        <v>88581</v>
      </c>
      <c r="D67" s="53">
        <f t="shared" si="13"/>
        <v>12123</v>
      </c>
      <c r="E67" s="53">
        <f t="shared" si="13"/>
        <v>23808</v>
      </c>
      <c r="F67" s="53">
        <f t="shared" si="13"/>
        <v>32354</v>
      </c>
      <c r="G67" s="53">
        <f t="shared" si="13"/>
        <v>16049</v>
      </c>
      <c r="H67" s="53">
        <f t="shared" si="13"/>
        <v>3766</v>
      </c>
      <c r="I67" s="53">
        <f t="shared" si="13"/>
        <v>0</v>
      </c>
      <c r="J67" s="53">
        <f t="shared" si="13"/>
        <v>481</v>
      </c>
      <c r="K67" s="53">
        <f t="shared" si="13"/>
        <v>0</v>
      </c>
      <c r="L67" s="53">
        <f t="shared" si="13"/>
        <v>0</v>
      </c>
      <c r="M67" s="53">
        <f t="shared" si="13"/>
        <v>0</v>
      </c>
      <c r="N67" s="53">
        <f t="shared" si="13"/>
        <v>0</v>
      </c>
      <c r="O67" s="53">
        <f t="shared" si="13"/>
        <v>13691</v>
      </c>
      <c r="P67" s="53">
        <f t="shared" si="13"/>
        <v>1795</v>
      </c>
      <c r="Q67" s="53">
        <f t="shared" si="13"/>
        <v>0</v>
      </c>
      <c r="R67" s="53">
        <f t="shared" si="13"/>
        <v>4557</v>
      </c>
      <c r="S67" s="53">
        <f t="shared" si="13"/>
        <v>5696</v>
      </c>
      <c r="T67" s="53">
        <f t="shared" si="13"/>
        <v>1485</v>
      </c>
      <c r="U67" s="53">
        <f t="shared" si="13"/>
        <v>0</v>
      </c>
      <c r="V67" s="53">
        <f t="shared" si="13"/>
        <v>158</v>
      </c>
      <c r="W67" s="53">
        <f t="shared" si="13"/>
        <v>0</v>
      </c>
      <c r="X67" s="53">
        <f t="shared" si="13"/>
        <v>0</v>
      </c>
      <c r="Y67" s="66">
        <f t="shared" si="13"/>
        <v>0</v>
      </c>
    </row>
    <row r="68" spans="1:25" ht="13.5" thickBot="1">
      <c r="A68" s="44">
        <v>3333115610</v>
      </c>
      <c r="B68" s="44" t="s">
        <v>73</v>
      </c>
      <c r="C68" s="62">
        <v>30000</v>
      </c>
      <c r="D68" s="62">
        <v>0</v>
      </c>
      <c r="E68" s="62">
        <v>7000</v>
      </c>
      <c r="F68" s="62">
        <v>10000</v>
      </c>
      <c r="G68" s="62">
        <v>0</v>
      </c>
      <c r="H68" s="62">
        <v>0</v>
      </c>
      <c r="I68" s="62">
        <v>0</v>
      </c>
      <c r="J68" s="62">
        <v>9000</v>
      </c>
      <c r="K68" s="62">
        <v>4000</v>
      </c>
      <c r="L68" s="62">
        <v>0</v>
      </c>
      <c r="M68" s="62">
        <v>0</v>
      </c>
      <c r="N68" s="62">
        <v>0</v>
      </c>
      <c r="O68" s="62">
        <f>(P68+Q68+R68+S68+T68+U68+V68+W68+X68+Y68)</f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</row>
    <row r="69" spans="1:25" s="54" customFormat="1" ht="15.75" thickBot="1">
      <c r="A69" s="52"/>
      <c r="B69" s="65" t="s">
        <v>74</v>
      </c>
      <c r="C69" s="53">
        <f aca="true" t="shared" si="14" ref="C69:Y69">SUM(C68:C68)</f>
        <v>30000</v>
      </c>
      <c r="D69" s="53">
        <f t="shared" si="14"/>
        <v>0</v>
      </c>
      <c r="E69" s="53">
        <f t="shared" si="14"/>
        <v>7000</v>
      </c>
      <c r="F69" s="53">
        <f t="shared" si="14"/>
        <v>10000</v>
      </c>
      <c r="G69" s="53">
        <f t="shared" si="14"/>
        <v>0</v>
      </c>
      <c r="H69" s="53">
        <f t="shared" si="14"/>
        <v>0</v>
      </c>
      <c r="I69" s="53">
        <f t="shared" si="14"/>
        <v>0</v>
      </c>
      <c r="J69" s="53">
        <f t="shared" si="14"/>
        <v>9000</v>
      </c>
      <c r="K69" s="53">
        <f t="shared" si="14"/>
        <v>4000</v>
      </c>
      <c r="L69" s="53">
        <f t="shared" si="14"/>
        <v>0</v>
      </c>
      <c r="M69" s="53">
        <f t="shared" si="14"/>
        <v>0</v>
      </c>
      <c r="N69" s="53">
        <f t="shared" si="14"/>
        <v>0</v>
      </c>
      <c r="O69" s="53">
        <f t="shared" si="14"/>
        <v>0</v>
      </c>
      <c r="P69" s="53">
        <f t="shared" si="14"/>
        <v>0</v>
      </c>
      <c r="Q69" s="53">
        <f t="shared" si="14"/>
        <v>0</v>
      </c>
      <c r="R69" s="53">
        <f t="shared" si="14"/>
        <v>0</v>
      </c>
      <c r="S69" s="53">
        <f t="shared" si="14"/>
        <v>0</v>
      </c>
      <c r="T69" s="53">
        <f t="shared" si="14"/>
        <v>0</v>
      </c>
      <c r="U69" s="53">
        <f t="shared" si="14"/>
        <v>0</v>
      </c>
      <c r="V69" s="53">
        <f t="shared" si="14"/>
        <v>0</v>
      </c>
      <c r="W69" s="53">
        <f t="shared" si="14"/>
        <v>0</v>
      </c>
      <c r="X69" s="53">
        <f t="shared" si="14"/>
        <v>0</v>
      </c>
      <c r="Y69" s="66">
        <f t="shared" si="14"/>
        <v>0</v>
      </c>
    </row>
    <row r="70" spans="1:25" ht="12.75">
      <c r="A70" s="44">
        <v>3333112117</v>
      </c>
      <c r="B70" s="44" t="s">
        <v>76</v>
      </c>
      <c r="C70" s="62">
        <v>102095</v>
      </c>
      <c r="D70" s="62">
        <v>2343</v>
      </c>
      <c r="E70" s="62">
        <v>25600</v>
      </c>
      <c r="F70" s="62">
        <v>54215</v>
      </c>
      <c r="G70" s="62">
        <v>19937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f>(P70+Q70+R70+S70+T70+U70+V70+W70+X70+Y70)</f>
        <v>25462</v>
      </c>
      <c r="P70" s="62">
        <v>0</v>
      </c>
      <c r="Q70" s="62">
        <v>10000</v>
      </c>
      <c r="R70" s="62">
        <v>13013</v>
      </c>
      <c r="S70" s="62">
        <v>0</v>
      </c>
      <c r="T70" s="62">
        <v>0</v>
      </c>
      <c r="U70" s="62">
        <v>0</v>
      </c>
      <c r="V70" s="62">
        <v>0</v>
      </c>
      <c r="W70" s="62">
        <v>2449</v>
      </c>
      <c r="X70" s="62">
        <v>0</v>
      </c>
      <c r="Y70" s="62">
        <v>0</v>
      </c>
    </row>
    <row r="71" spans="1:25" ht="12.75">
      <c r="A71" s="44">
        <v>3333112118</v>
      </c>
      <c r="B71" s="44" t="s">
        <v>77</v>
      </c>
      <c r="C71" s="62">
        <v>22344</v>
      </c>
      <c r="D71" s="62">
        <v>4745</v>
      </c>
      <c r="E71" s="62">
        <v>3698</v>
      </c>
      <c r="F71" s="62">
        <v>5000</v>
      </c>
      <c r="G71" s="62">
        <v>3806</v>
      </c>
      <c r="H71" s="62">
        <v>4990</v>
      </c>
      <c r="I71" s="62">
        <v>0</v>
      </c>
      <c r="J71" s="62">
        <v>0</v>
      </c>
      <c r="K71" s="62">
        <v>105</v>
      </c>
      <c r="L71" s="62">
        <v>0</v>
      </c>
      <c r="M71" s="62">
        <v>0</v>
      </c>
      <c r="N71" s="62">
        <v>0</v>
      </c>
      <c r="O71" s="62">
        <f>(P71+Q71+R71+S71+T71+U71+V71+W71+X71+Y71)</f>
        <v>1300</v>
      </c>
      <c r="P71" s="62">
        <v>0</v>
      </c>
      <c r="Q71" s="62">
        <v>0</v>
      </c>
      <c r="R71" s="62">
        <v>600</v>
      </c>
      <c r="S71" s="62">
        <v>0</v>
      </c>
      <c r="T71" s="62">
        <v>700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</row>
    <row r="72" spans="1:25" ht="13.5" thickBot="1">
      <c r="A72" s="44">
        <v>3333112119</v>
      </c>
      <c r="B72" s="44" t="s">
        <v>78</v>
      </c>
      <c r="C72" s="62">
        <v>28477</v>
      </c>
      <c r="D72" s="62">
        <v>22954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5523</v>
      </c>
      <c r="K72" s="62">
        <v>0</v>
      </c>
      <c r="L72" s="62">
        <v>0</v>
      </c>
      <c r="M72" s="62">
        <v>0</v>
      </c>
      <c r="N72" s="62">
        <v>0</v>
      </c>
      <c r="O72" s="62">
        <f>(P72+Q72+R72+S72+T72+U72+V72+W72+X72+Y72)</f>
        <v>2520</v>
      </c>
      <c r="P72" s="62">
        <v>20</v>
      </c>
      <c r="Q72" s="62">
        <v>2500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</row>
    <row r="73" spans="1:25" s="54" customFormat="1" ht="15.75" thickBot="1">
      <c r="A73" s="52"/>
      <c r="B73" s="65" t="s">
        <v>79</v>
      </c>
      <c r="C73" s="53">
        <f aca="true" t="shared" si="15" ref="C73:Y73">SUM(C70:C72)</f>
        <v>152916</v>
      </c>
      <c r="D73" s="53">
        <f t="shared" si="15"/>
        <v>30042</v>
      </c>
      <c r="E73" s="53">
        <f t="shared" si="15"/>
        <v>29298</v>
      </c>
      <c r="F73" s="53">
        <f t="shared" si="15"/>
        <v>59215</v>
      </c>
      <c r="G73" s="53">
        <f t="shared" si="15"/>
        <v>23743</v>
      </c>
      <c r="H73" s="53">
        <f t="shared" si="15"/>
        <v>4990</v>
      </c>
      <c r="I73" s="53">
        <f t="shared" si="15"/>
        <v>0</v>
      </c>
      <c r="J73" s="53">
        <f t="shared" si="15"/>
        <v>5523</v>
      </c>
      <c r="K73" s="53">
        <f t="shared" si="15"/>
        <v>105</v>
      </c>
      <c r="L73" s="53">
        <f t="shared" si="15"/>
        <v>0</v>
      </c>
      <c r="M73" s="53">
        <f t="shared" si="15"/>
        <v>0</v>
      </c>
      <c r="N73" s="53">
        <f t="shared" si="15"/>
        <v>0</v>
      </c>
      <c r="O73" s="53">
        <f t="shared" si="15"/>
        <v>29282</v>
      </c>
      <c r="P73" s="53">
        <f t="shared" si="15"/>
        <v>20</v>
      </c>
      <c r="Q73" s="53">
        <f t="shared" si="15"/>
        <v>12500</v>
      </c>
      <c r="R73" s="53">
        <f t="shared" si="15"/>
        <v>13613</v>
      </c>
      <c r="S73" s="53">
        <f t="shared" si="15"/>
        <v>0</v>
      </c>
      <c r="T73" s="53">
        <f t="shared" si="15"/>
        <v>700</v>
      </c>
      <c r="U73" s="53">
        <f t="shared" si="15"/>
        <v>0</v>
      </c>
      <c r="V73" s="53">
        <f t="shared" si="15"/>
        <v>0</v>
      </c>
      <c r="W73" s="53">
        <f t="shared" si="15"/>
        <v>2449</v>
      </c>
      <c r="X73" s="53">
        <f t="shared" si="15"/>
        <v>0</v>
      </c>
      <c r="Y73" s="66">
        <f t="shared" si="15"/>
        <v>0</v>
      </c>
    </row>
    <row r="74" spans="1:25" ht="12.75">
      <c r="A74" s="44">
        <v>3333110015</v>
      </c>
      <c r="B74" s="44" t="s">
        <v>80</v>
      </c>
      <c r="C74" s="62">
        <v>10461</v>
      </c>
      <c r="D74" s="62">
        <v>9531</v>
      </c>
      <c r="E74" s="62">
        <v>535</v>
      </c>
      <c r="F74" s="62">
        <v>0</v>
      </c>
      <c r="G74" s="62">
        <v>0</v>
      </c>
      <c r="H74" s="62">
        <v>0</v>
      </c>
      <c r="I74" s="62">
        <v>0</v>
      </c>
      <c r="J74" s="62">
        <v>395</v>
      </c>
      <c r="K74" s="62">
        <v>0</v>
      </c>
      <c r="L74" s="62">
        <v>0</v>
      </c>
      <c r="M74" s="62">
        <v>0</v>
      </c>
      <c r="N74" s="62">
        <v>0</v>
      </c>
      <c r="O74" s="62">
        <f aca="true" t="shared" si="16" ref="O74:O95">(P74+Q74+R74+S74+T74+U74+V74+W74+X74+Y74)</f>
        <v>57800</v>
      </c>
      <c r="P74" s="62">
        <v>200</v>
      </c>
      <c r="Q74" s="62">
        <v>13901</v>
      </c>
      <c r="R74" s="62">
        <v>16570</v>
      </c>
      <c r="S74" s="62">
        <v>13020</v>
      </c>
      <c r="T74" s="62">
        <v>6309</v>
      </c>
      <c r="U74" s="62">
        <v>0</v>
      </c>
      <c r="V74" s="62">
        <v>300</v>
      </c>
      <c r="W74" s="62">
        <v>3200</v>
      </c>
      <c r="X74" s="62">
        <v>2300</v>
      </c>
      <c r="Y74" s="62">
        <v>2000</v>
      </c>
    </row>
    <row r="75" spans="1:25" ht="12.75">
      <c r="A75" s="70">
        <v>3333110015</v>
      </c>
      <c r="B75" s="70" t="s">
        <v>81</v>
      </c>
      <c r="C75" s="62">
        <v>189792</v>
      </c>
      <c r="D75" s="62">
        <v>0</v>
      </c>
      <c r="E75" s="62">
        <v>59100</v>
      </c>
      <c r="F75" s="62">
        <v>44150</v>
      </c>
      <c r="G75" s="62">
        <v>56842</v>
      </c>
      <c r="H75" s="62">
        <v>29700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f t="shared" si="16"/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</row>
    <row r="76" spans="1:25" ht="12.75">
      <c r="A76" s="44">
        <v>3333110042</v>
      </c>
      <c r="B76" s="44" t="s">
        <v>82</v>
      </c>
      <c r="C76" s="62">
        <v>23040</v>
      </c>
      <c r="D76" s="62">
        <v>300</v>
      </c>
      <c r="E76" s="62">
        <v>10700</v>
      </c>
      <c r="F76" s="62">
        <v>10040</v>
      </c>
      <c r="G76" s="62">
        <v>0</v>
      </c>
      <c r="H76" s="62">
        <v>0</v>
      </c>
      <c r="I76" s="62">
        <v>0</v>
      </c>
      <c r="J76" s="62">
        <v>1000</v>
      </c>
      <c r="K76" s="62">
        <v>1000</v>
      </c>
      <c r="L76" s="62">
        <v>0</v>
      </c>
      <c r="M76" s="62">
        <v>0</v>
      </c>
      <c r="N76" s="62">
        <v>0</v>
      </c>
      <c r="O76" s="62">
        <f t="shared" si="16"/>
        <v>165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165</v>
      </c>
      <c r="W76" s="62">
        <v>0</v>
      </c>
      <c r="X76" s="62">
        <v>0</v>
      </c>
      <c r="Y76" s="62">
        <v>0</v>
      </c>
    </row>
    <row r="77" spans="1:25" ht="12.75">
      <c r="A77" s="44">
        <v>3333110043</v>
      </c>
      <c r="B77" s="44" t="s">
        <v>83</v>
      </c>
      <c r="C77" s="62">
        <v>47200</v>
      </c>
      <c r="D77" s="62">
        <v>18600</v>
      </c>
      <c r="E77" s="62">
        <v>28600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f t="shared" si="16"/>
        <v>8800</v>
      </c>
      <c r="P77" s="62">
        <v>4400</v>
      </c>
      <c r="Q77" s="62">
        <v>4400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</row>
    <row r="78" spans="1:25" ht="12.75">
      <c r="A78" s="44">
        <v>3333110048</v>
      </c>
      <c r="B78" s="44" t="s">
        <v>84</v>
      </c>
      <c r="C78" s="62">
        <v>14165</v>
      </c>
      <c r="D78" s="62">
        <v>13150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1015</v>
      </c>
      <c r="K78" s="62">
        <v>0</v>
      </c>
      <c r="L78" s="62">
        <v>0</v>
      </c>
      <c r="M78" s="62">
        <v>0</v>
      </c>
      <c r="N78" s="62">
        <v>0</v>
      </c>
      <c r="O78" s="62">
        <f t="shared" si="16"/>
        <v>4900</v>
      </c>
      <c r="P78" s="62">
        <v>500</v>
      </c>
      <c r="Q78" s="62">
        <v>3900</v>
      </c>
      <c r="R78" s="62">
        <v>0</v>
      </c>
      <c r="S78" s="62">
        <v>0</v>
      </c>
      <c r="T78" s="62">
        <v>0</v>
      </c>
      <c r="U78" s="62">
        <v>0</v>
      </c>
      <c r="V78" s="62">
        <v>500</v>
      </c>
      <c r="W78" s="62">
        <v>0</v>
      </c>
      <c r="X78" s="62">
        <v>0</v>
      </c>
      <c r="Y78" s="62">
        <v>0</v>
      </c>
    </row>
    <row r="79" spans="1:25" ht="12.75">
      <c r="A79" s="44">
        <v>3333110054</v>
      </c>
      <c r="B79" s="44" t="s">
        <v>85</v>
      </c>
      <c r="C79" s="62">
        <v>3549</v>
      </c>
      <c r="D79" s="62">
        <v>250</v>
      </c>
      <c r="E79" s="62">
        <v>3000</v>
      </c>
      <c r="F79" s="62">
        <v>0</v>
      </c>
      <c r="G79" s="62">
        <v>0</v>
      </c>
      <c r="H79" s="62">
        <v>0</v>
      </c>
      <c r="I79" s="62">
        <v>0</v>
      </c>
      <c r="J79" s="62">
        <v>299</v>
      </c>
      <c r="K79" s="62">
        <v>0</v>
      </c>
      <c r="L79" s="62">
        <v>0</v>
      </c>
      <c r="M79" s="62">
        <v>0</v>
      </c>
      <c r="N79" s="62">
        <v>0</v>
      </c>
      <c r="O79" s="62">
        <f t="shared" si="16"/>
        <v>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</row>
    <row r="80" spans="1:25" ht="12.75">
      <c r="A80" s="44">
        <v>3333110056</v>
      </c>
      <c r="B80" s="44" t="s">
        <v>86</v>
      </c>
      <c r="C80" s="62">
        <v>4500</v>
      </c>
      <c r="D80" s="62">
        <v>0</v>
      </c>
      <c r="E80" s="62">
        <v>4500</v>
      </c>
      <c r="F80" s="62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f t="shared" si="16"/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</row>
    <row r="81" spans="1:25" ht="12.75">
      <c r="A81" s="44">
        <v>3333110057</v>
      </c>
      <c r="B81" s="44" t="s">
        <v>87</v>
      </c>
      <c r="C81" s="62">
        <v>13266</v>
      </c>
      <c r="D81" s="62">
        <v>0</v>
      </c>
      <c r="E81" s="62">
        <v>800</v>
      </c>
      <c r="F81" s="62">
        <v>0</v>
      </c>
      <c r="G81" s="62">
        <v>4000</v>
      </c>
      <c r="H81" s="62">
        <v>2366</v>
      </c>
      <c r="I81" s="62">
        <v>0</v>
      </c>
      <c r="J81" s="62">
        <v>600</v>
      </c>
      <c r="K81" s="62">
        <v>3000</v>
      </c>
      <c r="L81" s="62">
        <v>2500</v>
      </c>
      <c r="M81" s="62">
        <v>0</v>
      </c>
      <c r="N81" s="62">
        <v>0</v>
      </c>
      <c r="O81" s="62">
        <f t="shared" si="16"/>
        <v>20000</v>
      </c>
      <c r="P81" s="62">
        <v>0</v>
      </c>
      <c r="Q81" s="62">
        <v>2000</v>
      </c>
      <c r="R81" s="62">
        <v>2000</v>
      </c>
      <c r="S81" s="62">
        <v>2000</v>
      </c>
      <c r="T81" s="62">
        <v>14000</v>
      </c>
      <c r="U81" s="62">
        <v>0</v>
      </c>
      <c r="V81" s="62">
        <v>0</v>
      </c>
      <c r="W81" s="62">
        <v>0</v>
      </c>
      <c r="X81" s="62">
        <v>0</v>
      </c>
      <c r="Y81" s="62">
        <v>0</v>
      </c>
    </row>
    <row r="82" spans="1:25" ht="12.75">
      <c r="A82" s="70">
        <v>3333110057</v>
      </c>
      <c r="B82" s="70" t="s">
        <v>88</v>
      </c>
      <c r="C82" s="62">
        <v>153779</v>
      </c>
      <c r="D82" s="62">
        <v>0</v>
      </c>
      <c r="E82" s="62">
        <v>4496</v>
      </c>
      <c r="F82" s="62">
        <v>34733</v>
      </c>
      <c r="G82" s="62">
        <v>29222</v>
      </c>
      <c r="H82" s="62">
        <v>29222</v>
      </c>
      <c r="I82" s="62">
        <v>56106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f t="shared" si="16"/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0</v>
      </c>
      <c r="V82" s="62">
        <v>0</v>
      </c>
      <c r="W82" s="62">
        <v>0</v>
      </c>
      <c r="X82" s="62">
        <v>0</v>
      </c>
      <c r="Y82" s="62">
        <v>0</v>
      </c>
    </row>
    <row r="83" spans="1:25" ht="12.75">
      <c r="A83" s="44">
        <v>3333110059</v>
      </c>
      <c r="B83" s="44" t="s">
        <v>89</v>
      </c>
      <c r="C83" s="62">
        <v>3595</v>
      </c>
      <c r="D83" s="62">
        <v>0</v>
      </c>
      <c r="E83" s="62">
        <v>3095</v>
      </c>
      <c r="F83" s="62">
        <v>0</v>
      </c>
      <c r="G83" s="62">
        <v>0</v>
      </c>
      <c r="H83" s="62">
        <v>0</v>
      </c>
      <c r="I83" s="62">
        <v>0</v>
      </c>
      <c r="J83" s="62">
        <v>500</v>
      </c>
      <c r="K83" s="62">
        <v>0</v>
      </c>
      <c r="L83" s="62">
        <v>0</v>
      </c>
      <c r="M83" s="62">
        <v>0</v>
      </c>
      <c r="N83" s="62">
        <v>0</v>
      </c>
      <c r="O83" s="62">
        <v>380</v>
      </c>
      <c r="P83" s="62">
        <v>0</v>
      </c>
      <c r="Q83" s="62">
        <v>380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  <c r="X83" s="62">
        <v>0</v>
      </c>
      <c r="Y83" s="62">
        <v>0</v>
      </c>
    </row>
    <row r="84" spans="1:25" ht="12.75">
      <c r="A84" s="44">
        <v>3333110060</v>
      </c>
      <c r="B84" s="44" t="s">
        <v>90</v>
      </c>
      <c r="C84" s="62">
        <v>18500</v>
      </c>
      <c r="D84" s="62">
        <v>0</v>
      </c>
      <c r="E84" s="62">
        <v>0</v>
      </c>
      <c r="F84" s="62">
        <v>6000</v>
      </c>
      <c r="G84" s="62">
        <v>12500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f t="shared" si="16"/>
        <v>2000</v>
      </c>
      <c r="P84" s="62">
        <v>0</v>
      </c>
      <c r="Q84" s="62">
        <v>0</v>
      </c>
      <c r="R84" s="62">
        <v>0</v>
      </c>
      <c r="S84" s="62">
        <v>900</v>
      </c>
      <c r="T84" s="62">
        <v>0</v>
      </c>
      <c r="U84" s="62">
        <v>0</v>
      </c>
      <c r="V84" s="62">
        <v>0</v>
      </c>
      <c r="W84" s="62">
        <v>900</v>
      </c>
      <c r="X84" s="62">
        <v>200</v>
      </c>
      <c r="Y84" s="62">
        <v>0</v>
      </c>
    </row>
    <row r="85" spans="1:25" ht="12.75">
      <c r="A85" s="44">
        <v>3333110061</v>
      </c>
      <c r="B85" s="44" t="s">
        <v>91</v>
      </c>
      <c r="C85" s="62">
        <v>1500</v>
      </c>
      <c r="D85" s="62">
        <v>0</v>
      </c>
      <c r="E85" s="62">
        <v>0</v>
      </c>
      <c r="F85" s="62">
        <v>1500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250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0</v>
      </c>
      <c r="V85" s="62">
        <v>250</v>
      </c>
      <c r="W85" s="62">
        <v>0</v>
      </c>
      <c r="X85" s="62">
        <v>0</v>
      </c>
      <c r="Y85" s="62">
        <v>0</v>
      </c>
    </row>
    <row r="86" spans="1:25" ht="12.75">
      <c r="A86" s="44">
        <v>3333110062</v>
      </c>
      <c r="B86" s="44" t="s">
        <v>92</v>
      </c>
      <c r="C86" s="62">
        <v>1600</v>
      </c>
      <c r="D86" s="62">
        <v>0</v>
      </c>
      <c r="E86" s="62">
        <v>1600</v>
      </c>
      <c r="F86" s="62">
        <v>0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2">
        <v>0</v>
      </c>
      <c r="M86" s="62">
        <v>0</v>
      </c>
      <c r="N86" s="62">
        <v>0</v>
      </c>
      <c r="O86" s="62">
        <f t="shared" si="16"/>
        <v>0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  <c r="X86" s="62">
        <v>0</v>
      </c>
      <c r="Y86" s="62">
        <v>0</v>
      </c>
    </row>
    <row r="87" spans="1:25" ht="12.75">
      <c r="A87" s="44">
        <v>3333130001</v>
      </c>
      <c r="B87" s="44" t="s">
        <v>93</v>
      </c>
      <c r="C87" s="62">
        <v>15000</v>
      </c>
      <c r="D87" s="62">
        <v>0</v>
      </c>
      <c r="E87" s="62">
        <v>15000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f t="shared" si="16"/>
        <v>722</v>
      </c>
      <c r="P87" s="62">
        <v>0</v>
      </c>
      <c r="Q87" s="62">
        <v>722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</row>
    <row r="88" spans="1:25" ht="12.75">
      <c r="A88" s="44">
        <v>3333130002</v>
      </c>
      <c r="B88" s="44" t="s">
        <v>94</v>
      </c>
      <c r="C88" s="62">
        <v>11110</v>
      </c>
      <c r="D88" s="62">
        <v>0</v>
      </c>
      <c r="E88" s="62">
        <v>2125</v>
      </c>
      <c r="F88" s="62">
        <v>3875</v>
      </c>
      <c r="G88" s="62">
        <v>0</v>
      </c>
      <c r="H88" s="62">
        <v>0</v>
      </c>
      <c r="I88" s="62">
        <v>0</v>
      </c>
      <c r="J88" s="62">
        <v>5110</v>
      </c>
      <c r="K88" s="62">
        <v>0</v>
      </c>
      <c r="L88" s="62">
        <v>0</v>
      </c>
      <c r="M88" s="62">
        <v>0</v>
      </c>
      <c r="N88" s="62">
        <v>0</v>
      </c>
      <c r="O88" s="62">
        <v>600</v>
      </c>
      <c r="P88" s="62">
        <v>0</v>
      </c>
      <c r="Q88" s="62">
        <v>0</v>
      </c>
      <c r="R88" s="62">
        <v>0</v>
      </c>
      <c r="S88" s="62">
        <v>0</v>
      </c>
      <c r="T88" s="62">
        <v>0</v>
      </c>
      <c r="U88" s="62">
        <v>0</v>
      </c>
      <c r="V88" s="62">
        <v>0</v>
      </c>
      <c r="W88" s="62">
        <v>600</v>
      </c>
      <c r="X88" s="62">
        <v>0</v>
      </c>
      <c r="Y88" s="62">
        <v>0</v>
      </c>
    </row>
    <row r="89" spans="1:25" ht="12.75">
      <c r="A89" s="44">
        <v>3333140017</v>
      </c>
      <c r="B89" s="44" t="s">
        <v>95</v>
      </c>
      <c r="C89" s="62">
        <v>38290</v>
      </c>
      <c r="D89" s="62">
        <v>16240</v>
      </c>
      <c r="E89" s="62">
        <v>18000</v>
      </c>
      <c r="F89" s="62">
        <v>0</v>
      </c>
      <c r="G89" s="62">
        <v>0</v>
      </c>
      <c r="H89" s="62">
        <v>0</v>
      </c>
      <c r="I89" s="62">
        <v>0</v>
      </c>
      <c r="J89" s="62">
        <v>4050</v>
      </c>
      <c r="K89" s="62">
        <v>0</v>
      </c>
      <c r="L89" s="62">
        <v>0</v>
      </c>
      <c r="M89" s="62">
        <v>0</v>
      </c>
      <c r="N89" s="62">
        <v>0</v>
      </c>
      <c r="O89" s="62">
        <f t="shared" si="16"/>
        <v>1110</v>
      </c>
      <c r="P89" s="62">
        <v>500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610</v>
      </c>
      <c r="W89" s="62">
        <v>0</v>
      </c>
      <c r="X89" s="62">
        <v>0</v>
      </c>
      <c r="Y89" s="62">
        <v>0</v>
      </c>
    </row>
    <row r="90" spans="1:25" ht="12.75">
      <c r="A90" s="44">
        <v>3333140056</v>
      </c>
      <c r="B90" s="44" t="s">
        <v>96</v>
      </c>
      <c r="C90" s="62">
        <v>9000</v>
      </c>
      <c r="D90" s="62">
        <v>0</v>
      </c>
      <c r="E90" s="62">
        <v>4700</v>
      </c>
      <c r="F90" s="62">
        <v>4300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f t="shared" si="16"/>
        <v>0</v>
      </c>
      <c r="P90" s="62">
        <v>0</v>
      </c>
      <c r="Q90" s="62">
        <v>0</v>
      </c>
      <c r="R90" s="62">
        <v>0</v>
      </c>
      <c r="S90" s="62">
        <v>0</v>
      </c>
      <c r="T90" s="62">
        <v>0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</row>
    <row r="91" spans="1:25" ht="12.75">
      <c r="A91" s="44">
        <v>3333140057</v>
      </c>
      <c r="B91" s="44" t="s">
        <v>97</v>
      </c>
      <c r="C91" s="62">
        <v>35000</v>
      </c>
      <c r="D91" s="62">
        <v>0</v>
      </c>
      <c r="E91" s="62">
        <v>3000</v>
      </c>
      <c r="F91" s="62">
        <v>16000</v>
      </c>
      <c r="G91" s="62">
        <v>15000</v>
      </c>
      <c r="H91" s="62">
        <v>0</v>
      </c>
      <c r="I91" s="62">
        <v>0</v>
      </c>
      <c r="J91" s="62">
        <v>1000</v>
      </c>
      <c r="K91" s="62">
        <v>0</v>
      </c>
      <c r="L91" s="62">
        <v>0</v>
      </c>
      <c r="M91" s="62">
        <v>0</v>
      </c>
      <c r="N91" s="62">
        <v>0</v>
      </c>
      <c r="O91" s="62">
        <v>7000</v>
      </c>
      <c r="P91" s="62">
        <v>0</v>
      </c>
      <c r="Q91" s="62">
        <v>1000</v>
      </c>
      <c r="R91" s="62">
        <v>4100</v>
      </c>
      <c r="S91" s="62">
        <v>0</v>
      </c>
      <c r="T91" s="62">
        <v>0</v>
      </c>
      <c r="U91" s="62">
        <v>0</v>
      </c>
      <c r="V91" s="62">
        <v>1000</v>
      </c>
      <c r="W91" s="62">
        <v>900</v>
      </c>
      <c r="X91" s="62">
        <v>0</v>
      </c>
      <c r="Y91" s="62">
        <v>0</v>
      </c>
    </row>
    <row r="92" spans="1:25" ht="12.75">
      <c r="A92" s="44">
        <v>3333150044</v>
      </c>
      <c r="B92" s="44" t="s">
        <v>98</v>
      </c>
      <c r="C92" s="62">
        <v>26721</v>
      </c>
      <c r="D92" s="62">
        <v>22140</v>
      </c>
      <c r="E92" s="62">
        <v>0</v>
      </c>
      <c r="F92" s="62">
        <v>0</v>
      </c>
      <c r="G92" s="62">
        <v>0</v>
      </c>
      <c r="H92" s="62">
        <v>0</v>
      </c>
      <c r="I92" s="62">
        <v>0</v>
      </c>
      <c r="J92" s="62">
        <v>4581</v>
      </c>
      <c r="K92" s="62">
        <v>0</v>
      </c>
      <c r="L92" s="62">
        <v>0</v>
      </c>
      <c r="M92" s="62">
        <v>0</v>
      </c>
      <c r="N92" s="62">
        <v>0</v>
      </c>
      <c r="O92" s="62">
        <f t="shared" si="16"/>
        <v>700</v>
      </c>
      <c r="P92" s="62">
        <v>700</v>
      </c>
      <c r="Q92" s="62">
        <v>0</v>
      </c>
      <c r="R92" s="62">
        <v>0</v>
      </c>
      <c r="S92" s="62">
        <v>0</v>
      </c>
      <c r="T92" s="62">
        <v>0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</row>
    <row r="93" spans="1:25" ht="12.75">
      <c r="A93" s="44">
        <v>3333150047</v>
      </c>
      <c r="B93" s="44" t="s">
        <v>99</v>
      </c>
      <c r="C93" s="62">
        <v>42592</v>
      </c>
      <c r="D93" s="62">
        <v>26792</v>
      </c>
      <c r="E93" s="62">
        <v>13800</v>
      </c>
      <c r="F93" s="62">
        <v>0</v>
      </c>
      <c r="G93" s="62">
        <v>0</v>
      </c>
      <c r="H93" s="62">
        <v>0</v>
      </c>
      <c r="I93" s="62">
        <v>0</v>
      </c>
      <c r="J93" s="62">
        <v>2000</v>
      </c>
      <c r="K93" s="62">
        <v>0</v>
      </c>
      <c r="L93" s="62">
        <v>0</v>
      </c>
      <c r="M93" s="62">
        <v>0</v>
      </c>
      <c r="N93" s="62">
        <v>0</v>
      </c>
      <c r="O93" s="62">
        <f t="shared" si="16"/>
        <v>2000</v>
      </c>
      <c r="P93" s="62">
        <v>500</v>
      </c>
      <c r="Q93" s="62">
        <v>0</v>
      </c>
      <c r="R93" s="62">
        <v>0</v>
      </c>
      <c r="S93" s="62">
        <v>0</v>
      </c>
      <c r="T93" s="62">
        <v>0</v>
      </c>
      <c r="U93" s="62">
        <v>0</v>
      </c>
      <c r="V93" s="62">
        <v>1500</v>
      </c>
      <c r="W93" s="62">
        <v>0</v>
      </c>
      <c r="X93" s="62">
        <v>0</v>
      </c>
      <c r="Y93" s="62">
        <v>0</v>
      </c>
    </row>
    <row r="94" spans="1:25" ht="12.75">
      <c r="A94" s="44">
        <v>3333150054</v>
      </c>
      <c r="B94" s="44" t="s">
        <v>100</v>
      </c>
      <c r="C94" s="62">
        <v>30000</v>
      </c>
      <c r="D94" s="62">
        <v>650</v>
      </c>
      <c r="E94" s="62">
        <v>18000</v>
      </c>
      <c r="F94" s="62">
        <v>0</v>
      </c>
      <c r="G94" s="62">
        <v>0</v>
      </c>
      <c r="H94" s="62">
        <v>0</v>
      </c>
      <c r="I94" s="62">
        <v>0</v>
      </c>
      <c r="J94" s="62">
        <v>11350</v>
      </c>
      <c r="K94" s="62">
        <v>0</v>
      </c>
      <c r="L94" s="62">
        <v>0</v>
      </c>
      <c r="M94" s="62">
        <v>0</v>
      </c>
      <c r="N94" s="62">
        <v>0</v>
      </c>
      <c r="O94" s="62">
        <f t="shared" si="16"/>
        <v>0</v>
      </c>
      <c r="P94" s="62">
        <v>0</v>
      </c>
      <c r="Q94" s="62">
        <v>0</v>
      </c>
      <c r="R94" s="62">
        <v>0</v>
      </c>
      <c r="S94" s="62">
        <v>0</v>
      </c>
      <c r="T94" s="62">
        <v>0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</row>
    <row r="95" spans="1:25" ht="13.5" thickBot="1">
      <c r="A95" s="44">
        <v>3333180041</v>
      </c>
      <c r="B95" s="44" t="s">
        <v>101</v>
      </c>
      <c r="C95" s="62">
        <v>2200</v>
      </c>
      <c r="D95" s="62">
        <v>0</v>
      </c>
      <c r="E95" s="62">
        <v>1800</v>
      </c>
      <c r="F95" s="62">
        <v>400</v>
      </c>
      <c r="G95" s="62">
        <v>0</v>
      </c>
      <c r="H95" s="62">
        <v>0</v>
      </c>
      <c r="I95" s="62">
        <v>0</v>
      </c>
      <c r="J95" s="62">
        <v>0</v>
      </c>
      <c r="K95" s="62">
        <v>0</v>
      </c>
      <c r="L95" s="62">
        <v>0</v>
      </c>
      <c r="M95" s="62">
        <v>0</v>
      </c>
      <c r="N95" s="62">
        <v>0</v>
      </c>
      <c r="O95" s="62">
        <f t="shared" si="16"/>
        <v>0</v>
      </c>
      <c r="P95" s="62">
        <v>0</v>
      </c>
      <c r="Q95" s="62">
        <v>0</v>
      </c>
      <c r="R95" s="62">
        <v>0</v>
      </c>
      <c r="S95" s="62">
        <v>0</v>
      </c>
      <c r="T95" s="62">
        <v>0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</row>
    <row r="96" spans="1:25" s="54" customFormat="1" ht="15.75" thickBot="1">
      <c r="A96" s="52"/>
      <c r="B96" s="65" t="s">
        <v>102</v>
      </c>
      <c r="C96" s="53">
        <f aca="true" t="shared" si="17" ref="C96:Y96">SUM(C74:C95)</f>
        <v>694860</v>
      </c>
      <c r="D96" s="53">
        <f t="shared" si="17"/>
        <v>107653</v>
      </c>
      <c r="E96" s="53">
        <f t="shared" si="17"/>
        <v>192851</v>
      </c>
      <c r="F96" s="53">
        <f t="shared" si="17"/>
        <v>120998</v>
      </c>
      <c r="G96" s="53">
        <f t="shared" si="17"/>
        <v>117564</v>
      </c>
      <c r="H96" s="53">
        <f t="shared" si="17"/>
        <v>61288</v>
      </c>
      <c r="I96" s="53">
        <f t="shared" si="17"/>
        <v>56106</v>
      </c>
      <c r="J96" s="53">
        <f t="shared" si="17"/>
        <v>31900</v>
      </c>
      <c r="K96" s="53">
        <f t="shared" si="17"/>
        <v>4000</v>
      </c>
      <c r="L96" s="53">
        <f t="shared" si="17"/>
        <v>2500</v>
      </c>
      <c r="M96" s="53">
        <f t="shared" si="17"/>
        <v>0</v>
      </c>
      <c r="N96" s="53">
        <f t="shared" si="17"/>
        <v>0</v>
      </c>
      <c r="O96" s="53">
        <f t="shared" si="17"/>
        <v>106427</v>
      </c>
      <c r="P96" s="53">
        <f t="shared" si="17"/>
        <v>6800</v>
      </c>
      <c r="Q96" s="53">
        <f t="shared" si="17"/>
        <v>26303</v>
      </c>
      <c r="R96" s="53">
        <f t="shared" si="17"/>
        <v>22670</v>
      </c>
      <c r="S96" s="53">
        <f t="shared" si="17"/>
        <v>15920</v>
      </c>
      <c r="T96" s="53">
        <f t="shared" si="17"/>
        <v>20309</v>
      </c>
      <c r="U96" s="53">
        <f t="shared" si="17"/>
        <v>0</v>
      </c>
      <c r="V96" s="53">
        <f t="shared" si="17"/>
        <v>4325</v>
      </c>
      <c r="W96" s="53">
        <f t="shared" si="17"/>
        <v>5600</v>
      </c>
      <c r="X96" s="53">
        <f t="shared" si="17"/>
        <v>2500</v>
      </c>
      <c r="Y96" s="66">
        <f t="shared" si="17"/>
        <v>2000</v>
      </c>
    </row>
    <row r="97" spans="1:25" ht="12.75">
      <c r="A97" s="44">
        <v>3333111103</v>
      </c>
      <c r="B97" s="44" t="s">
        <v>103</v>
      </c>
      <c r="C97" s="62">
        <v>20000</v>
      </c>
      <c r="D97" s="62">
        <v>20000</v>
      </c>
      <c r="E97" s="62">
        <v>0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f>(P97+Q97+R97+S97+T97+U97+V97+W97+X97+Y97)</f>
        <v>8000</v>
      </c>
      <c r="P97" s="62">
        <v>7000</v>
      </c>
      <c r="Q97" s="62">
        <v>1000</v>
      </c>
      <c r="R97" s="62">
        <v>0</v>
      </c>
      <c r="S97" s="62">
        <v>0</v>
      </c>
      <c r="T97" s="62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</row>
    <row r="98" spans="1:25" ht="12.75">
      <c r="A98" s="70">
        <v>3333141110</v>
      </c>
      <c r="B98" s="70" t="s">
        <v>104</v>
      </c>
      <c r="C98" s="62">
        <v>135869</v>
      </c>
      <c r="D98" s="62">
        <v>0</v>
      </c>
      <c r="E98" s="62">
        <v>78948</v>
      </c>
      <c r="F98" s="62">
        <v>56921</v>
      </c>
      <c r="G98" s="62">
        <v>0</v>
      </c>
      <c r="H98" s="62">
        <v>0</v>
      </c>
      <c r="I98" s="62">
        <v>0</v>
      </c>
      <c r="J98" s="62">
        <v>0</v>
      </c>
      <c r="K98" s="62">
        <v>0</v>
      </c>
      <c r="L98" s="62">
        <v>0</v>
      </c>
      <c r="M98" s="62">
        <v>0</v>
      </c>
      <c r="N98" s="62">
        <v>0</v>
      </c>
      <c r="O98" s="62">
        <f>(P98+Q98+R98+S98+T98+U98+V98+W98+X98+Y98)</f>
        <v>0</v>
      </c>
      <c r="P98" s="62">
        <v>0</v>
      </c>
      <c r="Q98" s="62">
        <v>0</v>
      </c>
      <c r="R98" s="62">
        <v>0</v>
      </c>
      <c r="S98" s="62">
        <v>0</v>
      </c>
      <c r="T98" s="62">
        <v>0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</row>
    <row r="99" spans="1:25" ht="13.5" thickBot="1">
      <c r="A99" s="44">
        <v>3333141110</v>
      </c>
      <c r="B99" s="44" t="s">
        <v>105</v>
      </c>
      <c r="C99" s="62">
        <v>5605</v>
      </c>
      <c r="D99" s="62">
        <v>300</v>
      </c>
      <c r="E99" s="62">
        <v>205</v>
      </c>
      <c r="F99" s="62">
        <v>100</v>
      </c>
      <c r="G99" s="62">
        <v>0</v>
      </c>
      <c r="H99" s="62">
        <v>0</v>
      </c>
      <c r="I99" s="62">
        <v>0</v>
      </c>
      <c r="J99" s="62">
        <v>0</v>
      </c>
      <c r="K99" s="62">
        <v>5000</v>
      </c>
      <c r="L99" s="62">
        <v>0</v>
      </c>
      <c r="M99" s="62">
        <v>0</v>
      </c>
      <c r="N99" s="62">
        <v>0</v>
      </c>
      <c r="O99" s="62">
        <f>(P99+Q99+R99+S99+T99+U99+V99+W99+X99+Y99)</f>
        <v>24600</v>
      </c>
      <c r="P99" s="62">
        <v>0</v>
      </c>
      <c r="Q99" s="62">
        <v>24600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</row>
    <row r="100" spans="1:25" s="54" customFormat="1" ht="15.75" thickBot="1">
      <c r="A100" s="52"/>
      <c r="B100" s="65" t="s">
        <v>107</v>
      </c>
      <c r="C100" s="53">
        <f aca="true" t="shared" si="18" ref="C100:Y100">SUM(C97:C99)</f>
        <v>161474</v>
      </c>
      <c r="D100" s="53">
        <f t="shared" si="18"/>
        <v>20300</v>
      </c>
      <c r="E100" s="53">
        <f t="shared" si="18"/>
        <v>79153</v>
      </c>
      <c r="F100" s="53">
        <f t="shared" si="18"/>
        <v>57021</v>
      </c>
      <c r="G100" s="53">
        <f t="shared" si="18"/>
        <v>0</v>
      </c>
      <c r="H100" s="53">
        <f t="shared" si="18"/>
        <v>0</v>
      </c>
      <c r="I100" s="53">
        <f t="shared" si="18"/>
        <v>0</v>
      </c>
      <c r="J100" s="53">
        <f t="shared" si="18"/>
        <v>0</v>
      </c>
      <c r="K100" s="53">
        <f t="shared" si="18"/>
        <v>5000</v>
      </c>
      <c r="L100" s="53">
        <f t="shared" si="18"/>
        <v>0</v>
      </c>
      <c r="M100" s="53">
        <f t="shared" si="18"/>
        <v>0</v>
      </c>
      <c r="N100" s="53">
        <f t="shared" si="18"/>
        <v>0</v>
      </c>
      <c r="O100" s="53">
        <f t="shared" si="18"/>
        <v>32600</v>
      </c>
      <c r="P100" s="53">
        <f t="shared" si="18"/>
        <v>7000</v>
      </c>
      <c r="Q100" s="53">
        <f t="shared" si="18"/>
        <v>25600</v>
      </c>
      <c r="R100" s="53">
        <f t="shared" si="18"/>
        <v>0</v>
      </c>
      <c r="S100" s="53">
        <f t="shared" si="18"/>
        <v>0</v>
      </c>
      <c r="T100" s="53">
        <f t="shared" si="18"/>
        <v>0</v>
      </c>
      <c r="U100" s="53">
        <f t="shared" si="18"/>
        <v>0</v>
      </c>
      <c r="V100" s="53">
        <f t="shared" si="18"/>
        <v>0</v>
      </c>
      <c r="W100" s="53">
        <f t="shared" si="18"/>
        <v>0</v>
      </c>
      <c r="X100" s="53">
        <f t="shared" si="18"/>
        <v>0</v>
      </c>
      <c r="Y100" s="66">
        <f t="shared" si="18"/>
        <v>0</v>
      </c>
    </row>
    <row r="101" spans="1:25" ht="12.75">
      <c r="A101" s="44">
        <v>3333113012</v>
      </c>
      <c r="B101" s="44" t="s">
        <v>108</v>
      </c>
      <c r="C101" s="62">
        <v>6700</v>
      </c>
      <c r="D101" s="62">
        <v>3120</v>
      </c>
      <c r="E101" s="62">
        <v>1580</v>
      </c>
      <c r="F101" s="62">
        <v>400</v>
      </c>
      <c r="G101" s="62">
        <v>500</v>
      </c>
      <c r="H101" s="62">
        <v>1100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f aca="true" t="shared" si="19" ref="O101:O106">(P101+Q101+R101+S101+T101+U101+V101+W101+X101+Y101)</f>
        <v>13560</v>
      </c>
      <c r="P101" s="62">
        <v>0</v>
      </c>
      <c r="Q101" s="62">
        <v>2100</v>
      </c>
      <c r="R101" s="62">
        <v>2320</v>
      </c>
      <c r="S101" s="62">
        <v>3940</v>
      </c>
      <c r="T101" s="62">
        <v>5200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</row>
    <row r="102" spans="1:25" ht="12.75">
      <c r="A102" s="70">
        <v>3333113012</v>
      </c>
      <c r="B102" s="70" t="s">
        <v>109</v>
      </c>
      <c r="C102" s="62">
        <v>204481</v>
      </c>
      <c r="D102" s="62">
        <v>0</v>
      </c>
      <c r="E102" s="62">
        <v>20800</v>
      </c>
      <c r="F102" s="62">
        <v>20100</v>
      </c>
      <c r="G102" s="62">
        <v>29720</v>
      </c>
      <c r="H102" s="62">
        <v>133861</v>
      </c>
      <c r="I102" s="62">
        <v>0</v>
      </c>
      <c r="J102" s="62">
        <v>0</v>
      </c>
      <c r="K102" s="62">
        <v>0</v>
      </c>
      <c r="L102" s="62">
        <v>0</v>
      </c>
      <c r="M102" s="62">
        <v>0</v>
      </c>
      <c r="N102" s="62">
        <v>0</v>
      </c>
      <c r="O102" s="62">
        <f t="shared" si="19"/>
        <v>0</v>
      </c>
      <c r="P102" s="62">
        <v>0</v>
      </c>
      <c r="Q102" s="62">
        <v>0</v>
      </c>
      <c r="R102" s="62">
        <v>0</v>
      </c>
      <c r="S102" s="62">
        <v>0</v>
      </c>
      <c r="T102" s="62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</row>
    <row r="103" spans="1:25" ht="12.75">
      <c r="A103" s="44">
        <v>3333113013</v>
      </c>
      <c r="B103" s="44" t="s">
        <v>110</v>
      </c>
      <c r="C103" s="62">
        <v>18080</v>
      </c>
      <c r="D103" s="62">
        <v>7680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>
        <v>6700</v>
      </c>
      <c r="K103" s="62">
        <v>3700</v>
      </c>
      <c r="L103" s="62">
        <v>0</v>
      </c>
      <c r="M103" s="62">
        <v>0</v>
      </c>
      <c r="N103" s="62">
        <v>0</v>
      </c>
      <c r="O103" s="62">
        <f t="shared" si="19"/>
        <v>2000</v>
      </c>
      <c r="P103" s="62">
        <v>2000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</row>
    <row r="104" spans="1:25" ht="12.75">
      <c r="A104" s="44">
        <v>3333143011</v>
      </c>
      <c r="B104" s="44" t="s">
        <v>111</v>
      </c>
      <c r="C104" s="62">
        <v>6100</v>
      </c>
      <c r="D104" s="62">
        <v>5290</v>
      </c>
      <c r="E104" s="62">
        <v>810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f t="shared" si="19"/>
        <v>16500</v>
      </c>
      <c r="P104" s="62">
        <v>0</v>
      </c>
      <c r="Q104" s="62">
        <v>16500</v>
      </c>
      <c r="R104" s="62">
        <v>0</v>
      </c>
      <c r="S104" s="62">
        <v>0</v>
      </c>
      <c r="T104" s="62">
        <v>0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</row>
    <row r="105" spans="1:25" ht="12.75">
      <c r="A105" s="70">
        <v>3333143011</v>
      </c>
      <c r="B105" s="70" t="s">
        <v>112</v>
      </c>
      <c r="C105" s="62">
        <v>133900</v>
      </c>
      <c r="D105" s="62">
        <v>45100</v>
      </c>
      <c r="E105" s="62">
        <v>88800</v>
      </c>
      <c r="F105" s="62">
        <v>0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2">
        <v>0</v>
      </c>
      <c r="O105" s="62">
        <f t="shared" si="19"/>
        <v>0</v>
      </c>
      <c r="P105" s="62">
        <v>0</v>
      </c>
      <c r="Q105" s="62">
        <v>0</v>
      </c>
      <c r="R105" s="62">
        <v>0</v>
      </c>
      <c r="S105" s="62">
        <v>0</v>
      </c>
      <c r="T105" s="62">
        <v>0</v>
      </c>
      <c r="U105" s="62">
        <v>0</v>
      </c>
      <c r="V105" s="62">
        <v>0</v>
      </c>
      <c r="W105" s="62">
        <v>0</v>
      </c>
      <c r="X105" s="62">
        <v>0</v>
      </c>
      <c r="Y105" s="62">
        <v>0</v>
      </c>
    </row>
    <row r="106" spans="1:25" ht="13.5" thickBot="1">
      <c r="A106" s="44">
        <v>3333153001</v>
      </c>
      <c r="B106" s="44" t="s">
        <v>113</v>
      </c>
      <c r="C106" s="62">
        <v>23150</v>
      </c>
      <c r="D106" s="62">
        <v>0</v>
      </c>
      <c r="E106" s="62">
        <v>800</v>
      </c>
      <c r="F106" s="62">
        <v>22350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f t="shared" si="19"/>
        <v>150</v>
      </c>
      <c r="P106" s="62">
        <v>0</v>
      </c>
      <c r="Q106" s="62">
        <v>150</v>
      </c>
      <c r="R106" s="62">
        <v>0</v>
      </c>
      <c r="S106" s="62">
        <v>0</v>
      </c>
      <c r="T106" s="62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</row>
    <row r="107" spans="1:25" s="54" customFormat="1" ht="15.75" thickBot="1">
      <c r="A107" s="52"/>
      <c r="B107" s="65" t="s">
        <v>114</v>
      </c>
      <c r="C107" s="53">
        <f aca="true" t="shared" si="20" ref="C107:Y107">SUM(C101:C106)</f>
        <v>392411</v>
      </c>
      <c r="D107" s="53">
        <f t="shared" si="20"/>
        <v>61190</v>
      </c>
      <c r="E107" s="53">
        <f t="shared" si="20"/>
        <v>112790</v>
      </c>
      <c r="F107" s="53">
        <f t="shared" si="20"/>
        <v>42850</v>
      </c>
      <c r="G107" s="53">
        <f t="shared" si="20"/>
        <v>30220</v>
      </c>
      <c r="H107" s="53">
        <f t="shared" si="20"/>
        <v>134961</v>
      </c>
      <c r="I107" s="53">
        <f t="shared" si="20"/>
        <v>0</v>
      </c>
      <c r="J107" s="53">
        <f t="shared" si="20"/>
        <v>6700</v>
      </c>
      <c r="K107" s="53">
        <f t="shared" si="20"/>
        <v>3700</v>
      </c>
      <c r="L107" s="53">
        <f t="shared" si="20"/>
        <v>0</v>
      </c>
      <c r="M107" s="53">
        <f t="shared" si="20"/>
        <v>0</v>
      </c>
      <c r="N107" s="53">
        <f t="shared" si="20"/>
        <v>0</v>
      </c>
      <c r="O107" s="53">
        <f t="shared" si="20"/>
        <v>32210</v>
      </c>
      <c r="P107" s="53">
        <f t="shared" si="20"/>
        <v>2000</v>
      </c>
      <c r="Q107" s="53">
        <f t="shared" si="20"/>
        <v>18750</v>
      </c>
      <c r="R107" s="53">
        <f t="shared" si="20"/>
        <v>2320</v>
      </c>
      <c r="S107" s="53">
        <f t="shared" si="20"/>
        <v>3940</v>
      </c>
      <c r="T107" s="53">
        <f t="shared" si="20"/>
        <v>5200</v>
      </c>
      <c r="U107" s="53">
        <f t="shared" si="20"/>
        <v>0</v>
      </c>
      <c r="V107" s="53">
        <f t="shared" si="20"/>
        <v>0</v>
      </c>
      <c r="W107" s="53">
        <f t="shared" si="20"/>
        <v>0</v>
      </c>
      <c r="X107" s="53">
        <f t="shared" si="20"/>
        <v>0</v>
      </c>
      <c r="Y107" s="66">
        <f t="shared" si="20"/>
        <v>0</v>
      </c>
    </row>
    <row r="108" spans="1:25" ht="12.75">
      <c r="A108" s="44">
        <v>3333115202</v>
      </c>
      <c r="B108" s="44" t="s">
        <v>115</v>
      </c>
      <c r="C108" s="62">
        <v>4790</v>
      </c>
      <c r="D108" s="62">
        <v>180</v>
      </c>
      <c r="E108" s="62">
        <v>2420</v>
      </c>
      <c r="F108" s="62">
        <v>0</v>
      </c>
      <c r="G108" s="62">
        <v>0</v>
      </c>
      <c r="H108" s="62">
        <v>0</v>
      </c>
      <c r="I108" s="62">
        <v>0</v>
      </c>
      <c r="J108" s="62">
        <v>2190</v>
      </c>
      <c r="K108" s="62">
        <v>0</v>
      </c>
      <c r="L108" s="62">
        <v>0</v>
      </c>
      <c r="M108" s="62">
        <v>0</v>
      </c>
      <c r="N108" s="62">
        <v>0</v>
      </c>
      <c r="O108" s="62">
        <f aca="true" t="shared" si="21" ref="O108:O116">(P108+Q108+R108+S108+T108+U108+V108+W108+X108+Y108)</f>
        <v>110</v>
      </c>
      <c r="P108" s="62">
        <v>0</v>
      </c>
      <c r="Q108" s="62">
        <v>0</v>
      </c>
      <c r="R108" s="62">
        <v>0</v>
      </c>
      <c r="S108" s="62">
        <v>0</v>
      </c>
      <c r="T108" s="62">
        <v>0</v>
      </c>
      <c r="U108" s="62">
        <v>0</v>
      </c>
      <c r="V108" s="62">
        <v>110</v>
      </c>
      <c r="W108" s="62">
        <v>0</v>
      </c>
      <c r="X108" s="62">
        <v>0</v>
      </c>
      <c r="Y108" s="62">
        <v>0</v>
      </c>
    </row>
    <row r="109" spans="1:25" ht="12.75">
      <c r="A109" s="44">
        <v>3333115222</v>
      </c>
      <c r="B109" s="44" t="s">
        <v>116</v>
      </c>
      <c r="C109" s="62">
        <v>24000</v>
      </c>
      <c r="D109" s="62">
        <v>6000</v>
      </c>
      <c r="E109" s="62">
        <v>0</v>
      </c>
      <c r="F109" s="62">
        <v>6000</v>
      </c>
      <c r="G109" s="62">
        <v>0</v>
      </c>
      <c r="H109" s="62">
        <v>0</v>
      </c>
      <c r="I109" s="62">
        <v>0</v>
      </c>
      <c r="J109" s="62">
        <v>6000</v>
      </c>
      <c r="K109" s="62">
        <v>6000</v>
      </c>
      <c r="L109" s="62">
        <v>0</v>
      </c>
      <c r="M109" s="62">
        <v>0</v>
      </c>
      <c r="N109" s="62">
        <v>0</v>
      </c>
      <c r="O109" s="62">
        <f t="shared" si="21"/>
        <v>0</v>
      </c>
      <c r="P109" s="62">
        <v>0</v>
      </c>
      <c r="Q109" s="62">
        <v>0</v>
      </c>
      <c r="R109" s="62">
        <v>0</v>
      </c>
      <c r="S109" s="62">
        <v>0</v>
      </c>
      <c r="T109" s="62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</row>
    <row r="110" spans="1:25" ht="12.75">
      <c r="A110" s="44">
        <v>3333115223</v>
      </c>
      <c r="B110" s="44" t="s">
        <v>117</v>
      </c>
      <c r="C110" s="62">
        <v>4060</v>
      </c>
      <c r="D110" s="62">
        <v>4060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f t="shared" si="21"/>
        <v>500</v>
      </c>
      <c r="P110" s="62">
        <v>250</v>
      </c>
      <c r="Q110" s="62">
        <v>250</v>
      </c>
      <c r="R110" s="62">
        <v>0</v>
      </c>
      <c r="S110" s="62">
        <v>0</v>
      </c>
      <c r="T110" s="62">
        <v>0</v>
      </c>
      <c r="U110" s="62">
        <v>0</v>
      </c>
      <c r="V110" s="62">
        <v>0</v>
      </c>
      <c r="W110" s="62">
        <v>0</v>
      </c>
      <c r="X110" s="62">
        <v>0</v>
      </c>
      <c r="Y110" s="62">
        <v>0</v>
      </c>
    </row>
    <row r="111" spans="1:25" ht="12.75">
      <c r="A111" s="44">
        <v>3333115224</v>
      </c>
      <c r="B111" s="44" t="s">
        <v>118</v>
      </c>
      <c r="C111" s="62">
        <v>13200</v>
      </c>
      <c r="D111" s="62">
        <v>0</v>
      </c>
      <c r="E111" s="62">
        <v>10000</v>
      </c>
      <c r="F111" s="62">
        <v>0</v>
      </c>
      <c r="G111" s="62">
        <v>0</v>
      </c>
      <c r="H111" s="62">
        <v>0</v>
      </c>
      <c r="I111" s="62">
        <v>0</v>
      </c>
      <c r="J111" s="62">
        <v>3200</v>
      </c>
      <c r="K111" s="62">
        <v>0</v>
      </c>
      <c r="L111" s="62">
        <v>0</v>
      </c>
      <c r="M111" s="62">
        <v>0</v>
      </c>
      <c r="N111" s="62">
        <v>0</v>
      </c>
      <c r="O111" s="62">
        <f t="shared" si="21"/>
        <v>0</v>
      </c>
      <c r="P111" s="62">
        <v>0</v>
      </c>
      <c r="Q111" s="62">
        <v>0</v>
      </c>
      <c r="R111" s="62">
        <v>0</v>
      </c>
      <c r="S111" s="62">
        <v>0</v>
      </c>
      <c r="T111" s="62">
        <v>0</v>
      </c>
      <c r="U111" s="62">
        <v>0</v>
      </c>
      <c r="V111" s="62">
        <v>0</v>
      </c>
      <c r="W111" s="62">
        <v>0</v>
      </c>
      <c r="X111" s="62">
        <v>0</v>
      </c>
      <c r="Y111" s="62">
        <v>0</v>
      </c>
    </row>
    <row r="112" spans="1:25" ht="12.75">
      <c r="A112" s="44">
        <v>3333115225</v>
      </c>
      <c r="B112" s="44" t="s">
        <v>119</v>
      </c>
      <c r="C112" s="62">
        <v>30000</v>
      </c>
      <c r="D112" s="62">
        <v>0</v>
      </c>
      <c r="E112" s="62">
        <v>20000</v>
      </c>
      <c r="F112" s="62">
        <v>0</v>
      </c>
      <c r="G112" s="62">
        <v>0</v>
      </c>
      <c r="H112" s="62">
        <v>0</v>
      </c>
      <c r="I112" s="62">
        <v>0</v>
      </c>
      <c r="J112" s="62">
        <v>0</v>
      </c>
      <c r="K112" s="62">
        <v>10000</v>
      </c>
      <c r="L112" s="62">
        <v>0</v>
      </c>
      <c r="M112" s="62">
        <v>0</v>
      </c>
      <c r="N112" s="62">
        <v>0</v>
      </c>
      <c r="O112" s="62">
        <f t="shared" si="21"/>
        <v>0</v>
      </c>
      <c r="P112" s="62">
        <v>0</v>
      </c>
      <c r="Q112" s="62">
        <v>0</v>
      </c>
      <c r="R112" s="62">
        <v>0</v>
      </c>
      <c r="S112" s="62">
        <v>0</v>
      </c>
      <c r="T112" s="62">
        <v>0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</row>
    <row r="113" spans="1:25" ht="12.75">
      <c r="A113" s="44">
        <v>3333135201</v>
      </c>
      <c r="B113" s="44" t="s">
        <v>120</v>
      </c>
      <c r="C113" s="62">
        <v>49900</v>
      </c>
      <c r="D113" s="62">
        <v>40864</v>
      </c>
      <c r="E113" s="62">
        <v>104</v>
      </c>
      <c r="F113" s="62">
        <v>0</v>
      </c>
      <c r="G113" s="62">
        <v>0</v>
      </c>
      <c r="H113" s="62">
        <v>0</v>
      </c>
      <c r="I113" s="62">
        <v>0</v>
      </c>
      <c r="J113" s="62">
        <v>8932</v>
      </c>
      <c r="K113" s="62">
        <v>0</v>
      </c>
      <c r="L113" s="62">
        <v>0</v>
      </c>
      <c r="M113" s="62">
        <v>0</v>
      </c>
      <c r="N113" s="62">
        <v>0</v>
      </c>
      <c r="O113" s="62">
        <f t="shared" si="21"/>
        <v>0</v>
      </c>
      <c r="P113" s="62">
        <v>0</v>
      </c>
      <c r="Q113" s="62">
        <v>0</v>
      </c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</row>
    <row r="114" spans="1:25" ht="12.75">
      <c r="A114" s="44">
        <v>3333155220</v>
      </c>
      <c r="B114" s="44" t="s">
        <v>122</v>
      </c>
      <c r="C114" s="62">
        <v>12000</v>
      </c>
      <c r="D114" s="62">
        <v>0</v>
      </c>
      <c r="E114" s="62">
        <v>6000</v>
      </c>
      <c r="F114" s="62">
        <v>2400</v>
      </c>
      <c r="G114" s="62">
        <v>0</v>
      </c>
      <c r="H114" s="62">
        <v>0</v>
      </c>
      <c r="I114" s="62">
        <v>0</v>
      </c>
      <c r="J114" s="62">
        <v>3600</v>
      </c>
      <c r="K114" s="62">
        <v>0</v>
      </c>
      <c r="L114" s="62">
        <v>0</v>
      </c>
      <c r="M114" s="62">
        <v>0</v>
      </c>
      <c r="N114" s="62">
        <v>0</v>
      </c>
      <c r="O114" s="62">
        <f t="shared" si="21"/>
        <v>0</v>
      </c>
      <c r="P114" s="62">
        <v>0</v>
      </c>
      <c r="Q114" s="62">
        <v>0</v>
      </c>
      <c r="R114" s="62">
        <v>0</v>
      </c>
      <c r="S114" s="62">
        <v>0</v>
      </c>
      <c r="T114" s="62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</row>
    <row r="115" spans="1:25" ht="12.75">
      <c r="A115" s="44">
        <v>3333115227</v>
      </c>
      <c r="B115" s="44" t="s">
        <v>198</v>
      </c>
      <c r="C115" s="43">
        <v>35000</v>
      </c>
      <c r="D115" s="43"/>
      <c r="E115" s="44">
        <v>7750</v>
      </c>
      <c r="F115" s="44">
        <v>10000</v>
      </c>
      <c r="G115" s="44"/>
      <c r="H115" s="44"/>
      <c r="I115" s="44"/>
      <c r="J115" s="44">
        <v>7750</v>
      </c>
      <c r="K115" s="44">
        <v>10000</v>
      </c>
      <c r="L115" s="44"/>
      <c r="M115" s="44"/>
      <c r="N115" s="44"/>
      <c r="O115" s="44">
        <v>3000</v>
      </c>
      <c r="P115" s="44"/>
      <c r="Q115" s="44">
        <v>1000</v>
      </c>
      <c r="R115" s="44">
        <v>2000</v>
      </c>
      <c r="S115" s="44"/>
      <c r="T115" s="44"/>
      <c r="U115" s="44"/>
      <c r="V115" s="44"/>
      <c r="W115" s="44"/>
      <c r="X115" s="44"/>
      <c r="Y115" s="44"/>
    </row>
    <row r="116" spans="1:25" ht="13.5" thickBot="1">
      <c r="A116" s="44">
        <v>3333155221</v>
      </c>
      <c r="B116" s="44" t="s">
        <v>123</v>
      </c>
      <c r="C116" s="62">
        <v>11357</v>
      </c>
      <c r="D116" s="62">
        <v>10938</v>
      </c>
      <c r="E116" s="62">
        <v>0</v>
      </c>
      <c r="F116" s="62">
        <v>0</v>
      </c>
      <c r="G116" s="62">
        <v>0</v>
      </c>
      <c r="H116" s="62">
        <v>0</v>
      </c>
      <c r="I116" s="62">
        <v>0</v>
      </c>
      <c r="J116" s="62">
        <v>419</v>
      </c>
      <c r="K116" s="62">
        <v>0</v>
      </c>
      <c r="L116" s="62">
        <v>0</v>
      </c>
      <c r="M116" s="62">
        <v>0</v>
      </c>
      <c r="N116" s="62">
        <v>0</v>
      </c>
      <c r="O116" s="62">
        <f t="shared" si="21"/>
        <v>200</v>
      </c>
      <c r="P116" s="62">
        <v>200</v>
      </c>
      <c r="Q116" s="62">
        <v>0</v>
      </c>
      <c r="R116" s="62">
        <v>0</v>
      </c>
      <c r="S116" s="62">
        <v>0</v>
      </c>
      <c r="T116" s="62">
        <v>0</v>
      </c>
      <c r="U116" s="62">
        <v>0</v>
      </c>
      <c r="V116" s="62">
        <v>0</v>
      </c>
      <c r="W116" s="62">
        <v>0</v>
      </c>
      <c r="X116" s="62">
        <v>0</v>
      </c>
      <c r="Y116" s="62">
        <v>0</v>
      </c>
    </row>
    <row r="117" spans="1:25" s="54" customFormat="1" ht="15.75" thickBot="1">
      <c r="A117" s="52"/>
      <c r="B117" s="65" t="s">
        <v>124</v>
      </c>
      <c r="C117" s="53">
        <f aca="true" t="shared" si="22" ref="C117:Y117">SUM(C108:C116)</f>
        <v>184307</v>
      </c>
      <c r="D117" s="53">
        <f t="shared" si="22"/>
        <v>62042</v>
      </c>
      <c r="E117" s="53">
        <f t="shared" si="22"/>
        <v>46274</v>
      </c>
      <c r="F117" s="53">
        <f t="shared" si="22"/>
        <v>18400</v>
      </c>
      <c r="G117" s="53">
        <f t="shared" si="22"/>
        <v>0</v>
      </c>
      <c r="H117" s="53">
        <f t="shared" si="22"/>
        <v>0</v>
      </c>
      <c r="I117" s="53">
        <f t="shared" si="22"/>
        <v>0</v>
      </c>
      <c r="J117" s="53">
        <f t="shared" si="22"/>
        <v>32091</v>
      </c>
      <c r="K117" s="53">
        <f t="shared" si="22"/>
        <v>26000</v>
      </c>
      <c r="L117" s="53">
        <f t="shared" si="22"/>
        <v>0</v>
      </c>
      <c r="M117" s="53">
        <f t="shared" si="22"/>
        <v>0</v>
      </c>
      <c r="N117" s="53">
        <f t="shared" si="22"/>
        <v>0</v>
      </c>
      <c r="O117" s="53">
        <f t="shared" si="22"/>
        <v>3810</v>
      </c>
      <c r="P117" s="53">
        <f t="shared" si="22"/>
        <v>450</v>
      </c>
      <c r="Q117" s="53">
        <f t="shared" si="22"/>
        <v>1250</v>
      </c>
      <c r="R117" s="53">
        <f t="shared" si="22"/>
        <v>2000</v>
      </c>
      <c r="S117" s="53">
        <f t="shared" si="22"/>
        <v>0</v>
      </c>
      <c r="T117" s="53">
        <f t="shared" si="22"/>
        <v>0</v>
      </c>
      <c r="U117" s="53">
        <f t="shared" si="22"/>
        <v>0</v>
      </c>
      <c r="V117" s="53">
        <f t="shared" si="22"/>
        <v>110</v>
      </c>
      <c r="W117" s="53">
        <f t="shared" si="22"/>
        <v>0</v>
      </c>
      <c r="X117" s="53">
        <f t="shared" si="22"/>
        <v>0</v>
      </c>
      <c r="Y117" s="66">
        <f t="shared" si="22"/>
        <v>0</v>
      </c>
    </row>
    <row r="118" spans="1:25" ht="12.75">
      <c r="A118" s="70">
        <v>3333113319</v>
      </c>
      <c r="B118" s="70" t="s">
        <v>125</v>
      </c>
      <c r="C118" s="62">
        <v>267072</v>
      </c>
      <c r="D118" s="62">
        <v>0</v>
      </c>
      <c r="E118" s="62">
        <v>0</v>
      </c>
      <c r="F118" s="62">
        <v>0</v>
      </c>
      <c r="G118" s="62">
        <v>37818</v>
      </c>
      <c r="H118" s="62">
        <v>107754</v>
      </c>
      <c r="I118" s="62">
        <v>121500</v>
      </c>
      <c r="J118" s="62">
        <v>0</v>
      </c>
      <c r="K118" s="62">
        <v>0</v>
      </c>
      <c r="L118" s="62">
        <v>0</v>
      </c>
      <c r="M118" s="62">
        <v>0</v>
      </c>
      <c r="N118" s="62">
        <v>0</v>
      </c>
      <c r="O118" s="62">
        <f>(P118+Q118+R118+S118+T118+U118+V118+W118+X118+Y118)</f>
        <v>0</v>
      </c>
      <c r="P118" s="62">
        <v>0</v>
      </c>
      <c r="Q118" s="62">
        <v>0</v>
      </c>
      <c r="R118" s="62">
        <v>0</v>
      </c>
      <c r="S118" s="62">
        <v>0</v>
      </c>
      <c r="T118" s="62">
        <v>0</v>
      </c>
      <c r="U118" s="62">
        <v>0</v>
      </c>
      <c r="V118" s="62">
        <v>0</v>
      </c>
      <c r="W118" s="62">
        <v>0</v>
      </c>
      <c r="X118" s="62">
        <v>0</v>
      </c>
      <c r="Y118" s="62">
        <v>0</v>
      </c>
    </row>
    <row r="119" spans="1:25" ht="12.75">
      <c r="A119" s="44">
        <v>3333113319</v>
      </c>
      <c r="B119" s="44" t="s">
        <v>126</v>
      </c>
      <c r="C119" s="62">
        <v>313500</v>
      </c>
      <c r="D119" s="62">
        <v>1088</v>
      </c>
      <c r="E119" s="62">
        <v>0</v>
      </c>
      <c r="F119" s="62">
        <v>3500</v>
      </c>
      <c r="G119" s="62">
        <v>0</v>
      </c>
      <c r="H119" s="62">
        <v>0</v>
      </c>
      <c r="I119" s="62">
        <v>0</v>
      </c>
      <c r="J119" s="62">
        <v>2204</v>
      </c>
      <c r="K119" s="62">
        <v>1186</v>
      </c>
      <c r="L119" s="62">
        <v>51269</v>
      </c>
      <c r="M119" s="62">
        <v>136337</v>
      </c>
      <c r="N119" s="62">
        <v>117916</v>
      </c>
      <c r="O119" s="62">
        <f>(P119+Q119+R119+S119+T119+U119+V119+W119+X119+Y119)</f>
        <v>45168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  <c r="U119" s="62">
        <v>45168</v>
      </c>
      <c r="V119" s="62">
        <v>0</v>
      </c>
      <c r="W119" s="62">
        <v>0</v>
      </c>
      <c r="X119" s="62">
        <v>0</v>
      </c>
      <c r="Y119" s="62">
        <v>0</v>
      </c>
    </row>
    <row r="120" spans="1:25" ht="12.75">
      <c r="A120" s="44">
        <v>3333113320</v>
      </c>
      <c r="B120" s="44" t="s">
        <v>127</v>
      </c>
      <c r="C120" s="62">
        <v>2045</v>
      </c>
      <c r="D120" s="62">
        <v>0</v>
      </c>
      <c r="E120" s="62">
        <v>1535</v>
      </c>
      <c r="F120" s="62">
        <v>0</v>
      </c>
      <c r="G120" s="62">
        <v>0</v>
      </c>
      <c r="H120" s="62">
        <v>0</v>
      </c>
      <c r="I120" s="62">
        <v>0</v>
      </c>
      <c r="J120" s="62">
        <v>510</v>
      </c>
      <c r="K120" s="62">
        <v>0</v>
      </c>
      <c r="L120" s="62">
        <v>0</v>
      </c>
      <c r="M120" s="62">
        <v>0</v>
      </c>
      <c r="N120" s="62">
        <v>0</v>
      </c>
      <c r="O120" s="62">
        <f>(P120+Q120+R120+S120+T120+U120+V120+W120+X120+Y120)</f>
        <v>0</v>
      </c>
      <c r="P120" s="62">
        <v>0</v>
      </c>
      <c r="Q120" s="62">
        <v>0</v>
      </c>
      <c r="R120" s="62">
        <v>0</v>
      </c>
      <c r="S120" s="62">
        <v>0</v>
      </c>
      <c r="T120" s="62">
        <v>0</v>
      </c>
      <c r="U120" s="62">
        <v>0</v>
      </c>
      <c r="V120" s="62">
        <v>0</v>
      </c>
      <c r="W120" s="62">
        <v>0</v>
      </c>
      <c r="X120" s="62">
        <v>0</v>
      </c>
      <c r="Y120" s="62">
        <v>0</v>
      </c>
    </row>
    <row r="121" spans="1:25" ht="12.75">
      <c r="A121" s="44">
        <v>3333143318</v>
      </c>
      <c r="B121" s="44" t="s">
        <v>128</v>
      </c>
      <c r="C121" s="62">
        <v>49050</v>
      </c>
      <c r="D121" s="62">
        <v>0</v>
      </c>
      <c r="E121" s="62">
        <v>400</v>
      </c>
      <c r="F121" s="62">
        <v>25200</v>
      </c>
      <c r="G121" s="62">
        <v>14300</v>
      </c>
      <c r="H121" s="62">
        <v>0</v>
      </c>
      <c r="I121" s="62">
        <v>0</v>
      </c>
      <c r="J121" s="62">
        <v>900</v>
      </c>
      <c r="K121" s="62">
        <v>4200</v>
      </c>
      <c r="L121" s="62">
        <v>4050</v>
      </c>
      <c r="M121" s="62">
        <v>0</v>
      </c>
      <c r="N121" s="62">
        <v>0</v>
      </c>
      <c r="O121" s="62">
        <v>3335</v>
      </c>
      <c r="P121" s="62">
        <v>0</v>
      </c>
      <c r="Q121" s="62">
        <v>35</v>
      </c>
      <c r="R121" s="62">
        <v>0</v>
      </c>
      <c r="S121" s="62">
        <v>3300</v>
      </c>
      <c r="T121" s="62">
        <v>0</v>
      </c>
      <c r="U121" s="62">
        <v>0</v>
      </c>
      <c r="V121" s="62">
        <v>0</v>
      </c>
      <c r="W121" s="62">
        <v>0</v>
      </c>
      <c r="X121" s="62">
        <v>0</v>
      </c>
      <c r="Y121" s="62">
        <v>0</v>
      </c>
    </row>
    <row r="122" spans="1:25" ht="12.75">
      <c r="A122" s="44">
        <v>3333143317</v>
      </c>
      <c r="B122" s="44" t="s">
        <v>129</v>
      </c>
      <c r="C122" s="62">
        <f>D122+E122</f>
        <v>70218</v>
      </c>
      <c r="D122" s="62">
        <v>8147</v>
      </c>
      <c r="E122" s="62">
        <v>62071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62">
        <v>14810</v>
      </c>
      <c r="P122" s="62">
        <v>60</v>
      </c>
      <c r="Q122" s="62">
        <v>14750</v>
      </c>
      <c r="R122" s="62">
        <v>0</v>
      </c>
      <c r="S122" s="62">
        <v>0</v>
      </c>
      <c r="T122" s="62">
        <v>0</v>
      </c>
      <c r="U122" s="62">
        <v>0</v>
      </c>
      <c r="V122" s="62">
        <v>0</v>
      </c>
      <c r="W122" s="62">
        <v>0</v>
      </c>
      <c r="X122" s="62">
        <v>0</v>
      </c>
      <c r="Y122" s="62">
        <v>0</v>
      </c>
    </row>
    <row r="123" spans="1:25" ht="13.5" thickBot="1">
      <c r="A123" s="44">
        <v>3333153301</v>
      </c>
      <c r="B123" s="44" t="s">
        <v>130</v>
      </c>
      <c r="C123" s="62">
        <v>1900</v>
      </c>
      <c r="D123" s="62">
        <v>0</v>
      </c>
      <c r="E123" s="62">
        <v>1000</v>
      </c>
      <c r="F123" s="62">
        <v>0</v>
      </c>
      <c r="G123" s="62">
        <v>0</v>
      </c>
      <c r="H123" s="62">
        <v>0</v>
      </c>
      <c r="I123" s="62">
        <v>0</v>
      </c>
      <c r="J123" s="62">
        <v>900</v>
      </c>
      <c r="K123" s="62">
        <v>0</v>
      </c>
      <c r="L123" s="62">
        <v>0</v>
      </c>
      <c r="M123" s="62">
        <v>0</v>
      </c>
      <c r="N123" s="62">
        <v>0</v>
      </c>
      <c r="O123" s="62">
        <v>14</v>
      </c>
      <c r="P123" s="62">
        <v>0</v>
      </c>
      <c r="Q123" s="62">
        <v>14</v>
      </c>
      <c r="R123" s="62">
        <v>0</v>
      </c>
      <c r="S123" s="62">
        <v>0</v>
      </c>
      <c r="T123" s="62">
        <v>0</v>
      </c>
      <c r="U123" s="62">
        <v>0</v>
      </c>
      <c r="V123" s="62">
        <v>0</v>
      </c>
      <c r="W123" s="62">
        <v>0</v>
      </c>
      <c r="X123" s="62">
        <v>0</v>
      </c>
      <c r="Y123" s="62">
        <v>0</v>
      </c>
    </row>
    <row r="124" spans="1:25" s="54" customFormat="1" ht="15.75" thickBot="1">
      <c r="A124" s="52"/>
      <c r="B124" s="65" t="s">
        <v>131</v>
      </c>
      <c r="C124" s="53">
        <f aca="true" t="shared" si="23" ref="C124:Y124">SUM(C118:C123)</f>
        <v>703785</v>
      </c>
      <c r="D124" s="53">
        <f t="shared" si="23"/>
        <v>9235</v>
      </c>
      <c r="E124" s="53">
        <f t="shared" si="23"/>
        <v>65006</v>
      </c>
      <c r="F124" s="53">
        <f t="shared" si="23"/>
        <v>28700</v>
      </c>
      <c r="G124" s="53">
        <f t="shared" si="23"/>
        <v>52118</v>
      </c>
      <c r="H124" s="53">
        <f t="shared" si="23"/>
        <v>107754</v>
      </c>
      <c r="I124" s="53">
        <f t="shared" si="23"/>
        <v>121500</v>
      </c>
      <c r="J124" s="53">
        <f t="shared" si="23"/>
        <v>4514</v>
      </c>
      <c r="K124" s="53">
        <f t="shared" si="23"/>
        <v>5386</v>
      </c>
      <c r="L124" s="53">
        <f t="shared" si="23"/>
        <v>55319</v>
      </c>
      <c r="M124" s="53">
        <f t="shared" si="23"/>
        <v>136337</v>
      </c>
      <c r="N124" s="53">
        <f t="shared" si="23"/>
        <v>117916</v>
      </c>
      <c r="O124" s="53">
        <f t="shared" si="23"/>
        <v>63327</v>
      </c>
      <c r="P124" s="53">
        <f t="shared" si="23"/>
        <v>60</v>
      </c>
      <c r="Q124" s="53">
        <f t="shared" si="23"/>
        <v>14799</v>
      </c>
      <c r="R124" s="53">
        <f t="shared" si="23"/>
        <v>0</v>
      </c>
      <c r="S124" s="53">
        <f t="shared" si="23"/>
        <v>3300</v>
      </c>
      <c r="T124" s="53">
        <f t="shared" si="23"/>
        <v>0</v>
      </c>
      <c r="U124" s="53">
        <f t="shared" si="23"/>
        <v>45168</v>
      </c>
      <c r="V124" s="53">
        <f t="shared" si="23"/>
        <v>0</v>
      </c>
      <c r="W124" s="53">
        <f t="shared" si="23"/>
        <v>0</v>
      </c>
      <c r="X124" s="53">
        <f t="shared" si="23"/>
        <v>0</v>
      </c>
      <c r="Y124" s="66">
        <f t="shared" si="23"/>
        <v>0</v>
      </c>
    </row>
    <row r="125" spans="1:25" ht="12.75">
      <c r="A125" s="44">
        <v>3333114601</v>
      </c>
      <c r="B125" s="44" t="s">
        <v>212</v>
      </c>
      <c r="C125" s="62">
        <v>12000</v>
      </c>
      <c r="D125" s="62"/>
      <c r="E125" s="62">
        <v>1200</v>
      </c>
      <c r="F125" s="62">
        <v>10800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600</v>
      </c>
      <c r="P125" s="62">
        <v>0</v>
      </c>
      <c r="Q125" s="62"/>
      <c r="R125" s="62">
        <v>600</v>
      </c>
      <c r="S125" s="62"/>
      <c r="T125" s="62"/>
      <c r="U125" s="62"/>
      <c r="V125" s="62"/>
      <c r="W125" s="62"/>
      <c r="X125" s="62"/>
      <c r="Y125" s="62"/>
    </row>
    <row r="126" spans="1:25" ht="13.5" thickBot="1">
      <c r="A126" s="44">
        <v>3333154601</v>
      </c>
      <c r="B126" s="44" t="s">
        <v>132</v>
      </c>
      <c r="C126" s="62">
        <v>8000</v>
      </c>
      <c r="D126" s="62">
        <v>0</v>
      </c>
      <c r="E126" s="62">
        <v>8000</v>
      </c>
      <c r="F126" s="62">
        <v>0</v>
      </c>
      <c r="G126" s="62">
        <v>0</v>
      </c>
      <c r="H126" s="62">
        <v>0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  <c r="N126" s="62">
        <v>0</v>
      </c>
      <c r="O126" s="62">
        <f>(P126+Q126+R126+S126+T126+U126+V126+W126+X126+Y126)</f>
        <v>0</v>
      </c>
      <c r="P126" s="62">
        <v>0</v>
      </c>
      <c r="Q126" s="62">
        <v>0</v>
      </c>
      <c r="R126" s="62">
        <v>0</v>
      </c>
      <c r="S126" s="62">
        <v>0</v>
      </c>
      <c r="T126" s="62">
        <v>0</v>
      </c>
      <c r="U126" s="62">
        <v>0</v>
      </c>
      <c r="V126" s="62">
        <v>0</v>
      </c>
      <c r="W126" s="62">
        <v>0</v>
      </c>
      <c r="X126" s="62">
        <v>0</v>
      </c>
      <c r="Y126" s="62">
        <v>0</v>
      </c>
    </row>
    <row r="127" spans="1:25" s="54" customFormat="1" ht="15.75" thickBot="1">
      <c r="A127" s="52"/>
      <c r="B127" s="65" t="s">
        <v>133</v>
      </c>
      <c r="C127" s="53">
        <f>SUM(C125:C126)</f>
        <v>20000</v>
      </c>
      <c r="D127" s="53">
        <f aca="true" t="shared" si="24" ref="D127:I127">SUM(D125:D126)</f>
        <v>0</v>
      </c>
      <c r="E127" s="53">
        <f t="shared" si="24"/>
        <v>9200</v>
      </c>
      <c r="F127" s="53">
        <f t="shared" si="24"/>
        <v>10800</v>
      </c>
      <c r="G127" s="53">
        <f t="shared" si="24"/>
        <v>0</v>
      </c>
      <c r="H127" s="53">
        <f t="shared" si="24"/>
        <v>0</v>
      </c>
      <c r="I127" s="53">
        <f t="shared" si="24"/>
        <v>0</v>
      </c>
      <c r="J127" s="53">
        <f aca="true" t="shared" si="25" ref="J127:X127">SUM(J125:J126)</f>
        <v>0</v>
      </c>
      <c r="K127" s="53">
        <f t="shared" si="25"/>
        <v>0</v>
      </c>
      <c r="L127" s="53">
        <f t="shared" si="25"/>
        <v>0</v>
      </c>
      <c r="M127" s="53">
        <f t="shared" si="25"/>
        <v>0</v>
      </c>
      <c r="N127" s="53">
        <f t="shared" si="25"/>
        <v>0</v>
      </c>
      <c r="O127" s="53">
        <f t="shared" si="25"/>
        <v>600</v>
      </c>
      <c r="P127" s="53">
        <f t="shared" si="25"/>
        <v>0</v>
      </c>
      <c r="Q127" s="53">
        <f t="shared" si="25"/>
        <v>0</v>
      </c>
      <c r="R127" s="53">
        <f t="shared" si="25"/>
        <v>600</v>
      </c>
      <c r="S127" s="53">
        <f t="shared" si="25"/>
        <v>0</v>
      </c>
      <c r="T127" s="53">
        <f t="shared" si="25"/>
        <v>0</v>
      </c>
      <c r="U127" s="53">
        <f t="shared" si="25"/>
        <v>0</v>
      </c>
      <c r="V127" s="53">
        <f t="shared" si="25"/>
        <v>0</v>
      </c>
      <c r="W127" s="53">
        <f t="shared" si="25"/>
        <v>0</v>
      </c>
      <c r="X127" s="53">
        <f t="shared" si="25"/>
        <v>0</v>
      </c>
      <c r="Y127" s="66">
        <f>SUM(Y126)</f>
        <v>0</v>
      </c>
    </row>
    <row r="128" spans="1:25" ht="12.75">
      <c r="A128" s="44">
        <v>3333113611</v>
      </c>
      <c r="B128" s="44" t="s">
        <v>135</v>
      </c>
      <c r="C128" s="62">
        <v>1800</v>
      </c>
      <c r="D128" s="62">
        <v>85</v>
      </c>
      <c r="E128" s="62">
        <v>800</v>
      </c>
      <c r="F128" s="62">
        <v>915</v>
      </c>
      <c r="G128" s="62">
        <v>0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2">
        <v>0</v>
      </c>
      <c r="O128" s="62">
        <f>(P128+Q128+R128+S128+T128+U128+V128+W128+X128+Y128)</f>
        <v>0</v>
      </c>
      <c r="P128" s="62">
        <v>0</v>
      </c>
      <c r="Q128" s="62">
        <v>0</v>
      </c>
      <c r="R128" s="62">
        <v>0</v>
      </c>
      <c r="S128" s="62">
        <v>0</v>
      </c>
      <c r="T128" s="62">
        <v>0</v>
      </c>
      <c r="U128" s="62">
        <v>0</v>
      </c>
      <c r="V128" s="62">
        <v>0</v>
      </c>
      <c r="W128" s="62">
        <v>0</v>
      </c>
      <c r="X128" s="62">
        <v>0</v>
      </c>
      <c r="Y128" s="62">
        <v>0</v>
      </c>
    </row>
    <row r="129" spans="1:25" ht="12.75">
      <c r="A129" s="44">
        <v>3333113613</v>
      </c>
      <c r="B129" s="44" t="s">
        <v>196</v>
      </c>
      <c r="C129" s="43">
        <v>3000</v>
      </c>
      <c r="D129" s="43">
        <v>0</v>
      </c>
      <c r="E129" s="44">
        <v>1000</v>
      </c>
      <c r="F129" s="44">
        <v>0</v>
      </c>
      <c r="G129" s="44"/>
      <c r="H129" s="44"/>
      <c r="I129" s="44"/>
      <c r="J129" s="44">
        <v>2000</v>
      </c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</row>
    <row r="130" spans="1:25" ht="13.5" thickBot="1">
      <c r="A130" s="44">
        <v>3333113612</v>
      </c>
      <c r="B130" s="44" t="s">
        <v>136</v>
      </c>
      <c r="C130" s="62">
        <v>3310</v>
      </c>
      <c r="D130" s="62">
        <v>200</v>
      </c>
      <c r="E130" s="62">
        <v>1050</v>
      </c>
      <c r="F130" s="62">
        <v>750</v>
      </c>
      <c r="G130" s="62">
        <v>0</v>
      </c>
      <c r="H130" s="62">
        <v>0</v>
      </c>
      <c r="I130" s="62">
        <v>0</v>
      </c>
      <c r="J130" s="62">
        <v>400</v>
      </c>
      <c r="K130" s="62">
        <v>910</v>
      </c>
      <c r="L130" s="62">
        <v>0</v>
      </c>
      <c r="M130" s="62">
        <v>0</v>
      </c>
      <c r="N130" s="62">
        <v>0</v>
      </c>
      <c r="O130" s="62">
        <f>(P130+Q130+R130+S130+T130+U130+V130+W130+X130+Y130)</f>
        <v>750</v>
      </c>
      <c r="P130" s="62">
        <v>0</v>
      </c>
      <c r="Q130" s="62">
        <v>200</v>
      </c>
      <c r="R130" s="62">
        <v>550</v>
      </c>
      <c r="S130" s="62">
        <v>0</v>
      </c>
      <c r="T130" s="62">
        <v>0</v>
      </c>
      <c r="U130" s="62">
        <v>0</v>
      </c>
      <c r="V130" s="62">
        <v>0</v>
      </c>
      <c r="W130" s="62">
        <v>0</v>
      </c>
      <c r="X130" s="62">
        <v>0</v>
      </c>
      <c r="Y130" s="62">
        <v>0</v>
      </c>
    </row>
    <row r="131" spans="1:25" s="54" customFormat="1" ht="15.75" thickBot="1">
      <c r="A131" s="52"/>
      <c r="B131" s="65" t="s">
        <v>137</v>
      </c>
      <c r="C131" s="53">
        <f aca="true" t="shared" si="26" ref="C131:Y131">SUM(C128:C130)</f>
        <v>8110</v>
      </c>
      <c r="D131" s="53">
        <f t="shared" si="26"/>
        <v>285</v>
      </c>
      <c r="E131" s="53">
        <f t="shared" si="26"/>
        <v>2850</v>
      </c>
      <c r="F131" s="53">
        <f t="shared" si="26"/>
        <v>1665</v>
      </c>
      <c r="G131" s="53">
        <f t="shared" si="26"/>
        <v>0</v>
      </c>
      <c r="H131" s="53">
        <f t="shared" si="26"/>
        <v>0</v>
      </c>
      <c r="I131" s="53">
        <f t="shared" si="26"/>
        <v>0</v>
      </c>
      <c r="J131" s="53">
        <f t="shared" si="26"/>
        <v>2400</v>
      </c>
      <c r="K131" s="53">
        <f t="shared" si="26"/>
        <v>910</v>
      </c>
      <c r="L131" s="53">
        <f t="shared" si="26"/>
        <v>0</v>
      </c>
      <c r="M131" s="53">
        <f t="shared" si="26"/>
        <v>0</v>
      </c>
      <c r="N131" s="53">
        <f t="shared" si="26"/>
        <v>0</v>
      </c>
      <c r="O131" s="53">
        <f t="shared" si="26"/>
        <v>750</v>
      </c>
      <c r="P131" s="53">
        <f t="shared" si="26"/>
        <v>0</v>
      </c>
      <c r="Q131" s="53">
        <f t="shared" si="26"/>
        <v>200</v>
      </c>
      <c r="R131" s="53">
        <f t="shared" si="26"/>
        <v>550</v>
      </c>
      <c r="S131" s="53">
        <f t="shared" si="26"/>
        <v>0</v>
      </c>
      <c r="T131" s="53">
        <f t="shared" si="26"/>
        <v>0</v>
      </c>
      <c r="U131" s="53">
        <f t="shared" si="26"/>
        <v>0</v>
      </c>
      <c r="V131" s="53">
        <f t="shared" si="26"/>
        <v>0</v>
      </c>
      <c r="W131" s="53">
        <f t="shared" si="26"/>
        <v>0</v>
      </c>
      <c r="X131" s="53">
        <f t="shared" si="26"/>
        <v>0</v>
      </c>
      <c r="Y131" s="66">
        <f t="shared" si="26"/>
        <v>0</v>
      </c>
    </row>
    <row r="132" spans="1:25" ht="12.75">
      <c r="A132" s="44">
        <v>3333117006</v>
      </c>
      <c r="B132" s="44" t="s">
        <v>138</v>
      </c>
      <c r="C132" s="62">
        <v>3975</v>
      </c>
      <c r="D132" s="62">
        <v>150</v>
      </c>
      <c r="E132" s="62">
        <v>140</v>
      </c>
      <c r="F132" s="62">
        <v>3685</v>
      </c>
      <c r="G132" s="62">
        <v>0</v>
      </c>
      <c r="H132" s="62">
        <v>0</v>
      </c>
      <c r="I132" s="62">
        <v>0</v>
      </c>
      <c r="J132" s="62">
        <v>0</v>
      </c>
      <c r="K132" s="62">
        <v>0</v>
      </c>
      <c r="L132" s="62">
        <v>0</v>
      </c>
      <c r="M132" s="62">
        <v>0</v>
      </c>
      <c r="N132" s="62">
        <v>0</v>
      </c>
      <c r="O132" s="62">
        <f>(P132+Q132+R132+S132+T132+U132+V132+W132+X132+Y132)</f>
        <v>0</v>
      </c>
      <c r="P132" s="62">
        <v>0</v>
      </c>
      <c r="Q132" s="62">
        <v>0</v>
      </c>
      <c r="R132" s="62">
        <v>0</v>
      </c>
      <c r="S132" s="62">
        <v>0</v>
      </c>
      <c r="T132" s="62">
        <v>0</v>
      </c>
      <c r="U132" s="62">
        <v>0</v>
      </c>
      <c r="V132" s="62">
        <v>0</v>
      </c>
      <c r="W132" s="62">
        <v>0</v>
      </c>
      <c r="X132" s="62">
        <v>0</v>
      </c>
      <c r="Y132" s="62">
        <v>0</v>
      </c>
    </row>
    <row r="133" spans="1:25" ht="12.75">
      <c r="A133" s="44">
        <v>3333117008</v>
      </c>
      <c r="B133" s="44" t="s">
        <v>139</v>
      </c>
      <c r="C133" s="62">
        <v>5740</v>
      </c>
      <c r="D133" s="62">
        <v>0</v>
      </c>
      <c r="E133" s="62">
        <v>3700</v>
      </c>
      <c r="F133" s="62">
        <v>0</v>
      </c>
      <c r="G133" s="62">
        <v>0</v>
      </c>
      <c r="H133" s="62">
        <v>0</v>
      </c>
      <c r="I133" s="62">
        <v>0</v>
      </c>
      <c r="J133" s="62">
        <v>2040</v>
      </c>
      <c r="K133" s="62">
        <v>0</v>
      </c>
      <c r="L133" s="62">
        <v>0</v>
      </c>
      <c r="M133" s="62">
        <v>0</v>
      </c>
      <c r="N133" s="62">
        <v>0</v>
      </c>
      <c r="O133" s="62">
        <f>(P133+Q133+R133+S133+T133+U133+V133+W133+X133+Y133)</f>
        <v>0</v>
      </c>
      <c r="P133" s="62">
        <v>0</v>
      </c>
      <c r="Q133" s="62">
        <v>0</v>
      </c>
      <c r="R133" s="62">
        <v>0</v>
      </c>
      <c r="S133" s="62">
        <v>0</v>
      </c>
      <c r="T133" s="62">
        <v>0</v>
      </c>
      <c r="U133" s="62">
        <v>0</v>
      </c>
      <c r="V133" s="62">
        <v>0</v>
      </c>
      <c r="W133" s="62">
        <v>0</v>
      </c>
      <c r="X133" s="62">
        <v>0</v>
      </c>
      <c r="Y133" s="62">
        <v>0</v>
      </c>
    </row>
    <row r="134" spans="1:25" ht="13.5" thickBot="1">
      <c r="A134" s="44">
        <v>3333147005</v>
      </c>
      <c r="B134" s="44" t="s">
        <v>140</v>
      </c>
      <c r="C134" s="62">
        <v>22380</v>
      </c>
      <c r="D134" s="62">
        <v>21980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400</v>
      </c>
      <c r="K134" s="62">
        <v>0</v>
      </c>
      <c r="L134" s="62">
        <v>0</v>
      </c>
      <c r="M134" s="62">
        <v>0</v>
      </c>
      <c r="N134" s="62">
        <v>0</v>
      </c>
      <c r="O134" s="62">
        <f>(P134+Q134+R134+S134+T134+U134+V134+W134+X134+Y134)</f>
        <v>6800</v>
      </c>
      <c r="P134" s="62">
        <v>4900</v>
      </c>
      <c r="Q134" s="62">
        <v>1900</v>
      </c>
      <c r="R134" s="62">
        <v>0</v>
      </c>
      <c r="S134" s="62">
        <v>0</v>
      </c>
      <c r="T134" s="62">
        <v>0</v>
      </c>
      <c r="U134" s="62">
        <v>0</v>
      </c>
      <c r="V134" s="62">
        <v>0</v>
      </c>
      <c r="W134" s="62">
        <v>0</v>
      </c>
      <c r="X134" s="62">
        <v>0</v>
      </c>
      <c r="Y134" s="62">
        <v>0</v>
      </c>
    </row>
    <row r="135" spans="1:25" s="54" customFormat="1" ht="15.75" thickBot="1">
      <c r="A135" s="52"/>
      <c r="B135" s="65" t="s">
        <v>141</v>
      </c>
      <c r="C135" s="53">
        <f aca="true" t="shared" si="27" ref="C135:Y135">SUM(C132:C134)</f>
        <v>32095</v>
      </c>
      <c r="D135" s="53">
        <f t="shared" si="27"/>
        <v>22130</v>
      </c>
      <c r="E135" s="53">
        <f t="shared" si="27"/>
        <v>3840</v>
      </c>
      <c r="F135" s="53">
        <f t="shared" si="27"/>
        <v>3685</v>
      </c>
      <c r="G135" s="53">
        <f t="shared" si="27"/>
        <v>0</v>
      </c>
      <c r="H135" s="53">
        <f t="shared" si="27"/>
        <v>0</v>
      </c>
      <c r="I135" s="53">
        <f t="shared" si="27"/>
        <v>0</v>
      </c>
      <c r="J135" s="53">
        <f t="shared" si="27"/>
        <v>2440</v>
      </c>
      <c r="K135" s="53">
        <f t="shared" si="27"/>
        <v>0</v>
      </c>
      <c r="L135" s="53">
        <f t="shared" si="27"/>
        <v>0</v>
      </c>
      <c r="M135" s="53">
        <f t="shared" si="27"/>
        <v>0</v>
      </c>
      <c r="N135" s="53">
        <f t="shared" si="27"/>
        <v>0</v>
      </c>
      <c r="O135" s="53">
        <f t="shared" si="27"/>
        <v>6800</v>
      </c>
      <c r="P135" s="53">
        <f t="shared" si="27"/>
        <v>4900</v>
      </c>
      <c r="Q135" s="53">
        <f t="shared" si="27"/>
        <v>1900</v>
      </c>
      <c r="R135" s="53">
        <f t="shared" si="27"/>
        <v>0</v>
      </c>
      <c r="S135" s="53">
        <f t="shared" si="27"/>
        <v>0</v>
      </c>
      <c r="T135" s="53">
        <f t="shared" si="27"/>
        <v>0</v>
      </c>
      <c r="U135" s="53">
        <f t="shared" si="27"/>
        <v>0</v>
      </c>
      <c r="V135" s="53">
        <f t="shared" si="27"/>
        <v>0</v>
      </c>
      <c r="W135" s="53">
        <f t="shared" si="27"/>
        <v>0</v>
      </c>
      <c r="X135" s="53">
        <f t="shared" si="27"/>
        <v>0</v>
      </c>
      <c r="Y135" s="66">
        <f t="shared" si="27"/>
        <v>0</v>
      </c>
    </row>
    <row r="136" spans="1:25" ht="12.75">
      <c r="A136" s="44">
        <v>3333114301</v>
      </c>
      <c r="B136" s="44" t="s">
        <v>142</v>
      </c>
      <c r="C136" s="62">
        <v>55123</v>
      </c>
      <c r="D136" s="62">
        <v>460</v>
      </c>
      <c r="E136" s="62">
        <v>29540</v>
      </c>
      <c r="F136" s="62">
        <v>0</v>
      </c>
      <c r="G136" s="62">
        <v>0</v>
      </c>
      <c r="H136" s="62">
        <v>0</v>
      </c>
      <c r="I136" s="62">
        <v>0</v>
      </c>
      <c r="J136" s="62">
        <v>15900</v>
      </c>
      <c r="K136" s="62">
        <v>9223</v>
      </c>
      <c r="L136" s="62">
        <v>0</v>
      </c>
      <c r="M136" s="62">
        <v>0</v>
      </c>
      <c r="N136" s="62">
        <v>0</v>
      </c>
      <c r="O136" s="62">
        <f>(P136+Q136+R136+S136+T136+U136+V136+W136+X136+Y136)</f>
        <v>1697</v>
      </c>
      <c r="P136" s="62">
        <v>0</v>
      </c>
      <c r="Q136" s="62">
        <v>0</v>
      </c>
      <c r="R136" s="62">
        <v>0</v>
      </c>
      <c r="S136" s="62">
        <v>0</v>
      </c>
      <c r="T136" s="62">
        <v>0</v>
      </c>
      <c r="U136" s="62">
        <v>0</v>
      </c>
      <c r="V136" s="62">
        <v>900</v>
      </c>
      <c r="W136" s="62">
        <v>797</v>
      </c>
      <c r="X136" s="62">
        <v>0</v>
      </c>
      <c r="Y136" s="62">
        <v>0</v>
      </c>
    </row>
    <row r="137" spans="1:25" ht="12.75">
      <c r="A137" s="44">
        <v>3333114302</v>
      </c>
      <c r="B137" s="44" t="s">
        <v>143</v>
      </c>
      <c r="C137" s="62">
        <v>13310</v>
      </c>
      <c r="D137" s="62">
        <v>230</v>
      </c>
      <c r="E137" s="62">
        <v>7270</v>
      </c>
      <c r="F137" s="62">
        <v>0</v>
      </c>
      <c r="G137" s="62">
        <v>0</v>
      </c>
      <c r="H137" s="62">
        <v>0</v>
      </c>
      <c r="I137" s="62">
        <v>0</v>
      </c>
      <c r="J137" s="62">
        <v>5810</v>
      </c>
      <c r="K137" s="62">
        <v>0</v>
      </c>
      <c r="L137" s="62">
        <v>0</v>
      </c>
      <c r="M137" s="62">
        <v>0</v>
      </c>
      <c r="N137" s="62">
        <v>0</v>
      </c>
      <c r="O137" s="62">
        <f>(P137+Q137+R137+S137+T137+U137+V137+W137+X137+Y137)</f>
        <v>1190</v>
      </c>
      <c r="P137" s="62">
        <v>0</v>
      </c>
      <c r="Q137" s="62">
        <v>0</v>
      </c>
      <c r="R137" s="62">
        <v>0</v>
      </c>
      <c r="S137" s="62">
        <v>0</v>
      </c>
      <c r="T137" s="62">
        <v>0</v>
      </c>
      <c r="U137" s="62">
        <v>0</v>
      </c>
      <c r="V137" s="62">
        <v>1190</v>
      </c>
      <c r="W137" s="62">
        <v>0</v>
      </c>
      <c r="X137" s="62">
        <v>0</v>
      </c>
      <c r="Y137" s="62">
        <v>0</v>
      </c>
    </row>
    <row r="138" spans="1:25" ht="13.5" thickBot="1">
      <c r="A138" s="44">
        <v>3333114303</v>
      </c>
      <c r="B138" s="44" t="s">
        <v>144</v>
      </c>
      <c r="C138" s="62">
        <v>22950</v>
      </c>
      <c r="D138" s="62">
        <v>250</v>
      </c>
      <c r="E138" s="62">
        <v>4250</v>
      </c>
      <c r="F138" s="62">
        <v>5000</v>
      </c>
      <c r="G138" s="62">
        <v>5000</v>
      </c>
      <c r="H138" s="62">
        <v>0</v>
      </c>
      <c r="I138" s="62">
        <v>0</v>
      </c>
      <c r="J138" s="62">
        <v>6150</v>
      </c>
      <c r="K138" s="62">
        <v>1150</v>
      </c>
      <c r="L138" s="62">
        <v>1150</v>
      </c>
      <c r="M138" s="62">
        <v>0</v>
      </c>
      <c r="N138" s="62">
        <v>0</v>
      </c>
      <c r="O138" s="62">
        <f>(P138+Q138+R138+S138+T138+U138+V138+W138+X138+Y138)</f>
        <v>418</v>
      </c>
      <c r="P138" s="62">
        <v>0</v>
      </c>
      <c r="Q138" s="62">
        <v>0</v>
      </c>
      <c r="R138" s="62">
        <v>0</v>
      </c>
      <c r="S138" s="62">
        <v>418</v>
      </c>
      <c r="T138" s="62">
        <v>0</v>
      </c>
      <c r="U138" s="62">
        <v>0</v>
      </c>
      <c r="V138" s="62">
        <v>0</v>
      </c>
      <c r="W138" s="62">
        <v>0</v>
      </c>
      <c r="X138" s="62">
        <v>0</v>
      </c>
      <c r="Y138" s="62">
        <v>0</v>
      </c>
    </row>
    <row r="139" spans="1:25" s="54" customFormat="1" ht="15.75" thickBot="1">
      <c r="A139" s="52"/>
      <c r="B139" s="65" t="s">
        <v>145</v>
      </c>
      <c r="C139" s="53">
        <f aca="true" t="shared" si="28" ref="C139:Y139">SUM(C136:C138)</f>
        <v>91383</v>
      </c>
      <c r="D139" s="53">
        <f t="shared" si="28"/>
        <v>940</v>
      </c>
      <c r="E139" s="53">
        <f t="shared" si="28"/>
        <v>41060</v>
      </c>
      <c r="F139" s="53">
        <f t="shared" si="28"/>
        <v>5000</v>
      </c>
      <c r="G139" s="53">
        <f t="shared" si="28"/>
        <v>5000</v>
      </c>
      <c r="H139" s="53">
        <f t="shared" si="28"/>
        <v>0</v>
      </c>
      <c r="I139" s="53">
        <f t="shared" si="28"/>
        <v>0</v>
      </c>
      <c r="J139" s="53">
        <f t="shared" si="28"/>
        <v>27860</v>
      </c>
      <c r="K139" s="53">
        <f t="shared" si="28"/>
        <v>10373</v>
      </c>
      <c r="L139" s="53">
        <f t="shared" si="28"/>
        <v>1150</v>
      </c>
      <c r="M139" s="53">
        <f t="shared" si="28"/>
        <v>0</v>
      </c>
      <c r="N139" s="53">
        <f t="shared" si="28"/>
        <v>0</v>
      </c>
      <c r="O139" s="53">
        <f t="shared" si="28"/>
        <v>3305</v>
      </c>
      <c r="P139" s="53">
        <f t="shared" si="28"/>
        <v>0</v>
      </c>
      <c r="Q139" s="53">
        <f t="shared" si="28"/>
        <v>0</v>
      </c>
      <c r="R139" s="53">
        <f t="shared" si="28"/>
        <v>0</v>
      </c>
      <c r="S139" s="53">
        <f t="shared" si="28"/>
        <v>418</v>
      </c>
      <c r="T139" s="53">
        <f t="shared" si="28"/>
        <v>0</v>
      </c>
      <c r="U139" s="53">
        <f t="shared" si="28"/>
        <v>0</v>
      </c>
      <c r="V139" s="53">
        <f t="shared" si="28"/>
        <v>2090</v>
      </c>
      <c r="W139" s="53">
        <f t="shared" si="28"/>
        <v>797</v>
      </c>
      <c r="X139" s="53">
        <f t="shared" si="28"/>
        <v>0</v>
      </c>
      <c r="Y139" s="53">
        <f t="shared" si="28"/>
        <v>0</v>
      </c>
    </row>
    <row r="140" spans="1:25" ht="12.75">
      <c r="A140" s="44">
        <v>3333114326</v>
      </c>
      <c r="B140" s="44" t="s">
        <v>146</v>
      </c>
      <c r="C140" s="62">
        <v>83347</v>
      </c>
      <c r="D140" s="62">
        <v>50010</v>
      </c>
      <c r="E140" s="62">
        <v>33337</v>
      </c>
      <c r="F140" s="62">
        <v>0</v>
      </c>
      <c r="G140" s="62">
        <v>0</v>
      </c>
      <c r="H140" s="62">
        <v>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f>(P140+Q140+R140+S140+T140+U140+V140+W140+X140+Y140)</f>
        <v>12280</v>
      </c>
      <c r="P140" s="62">
        <v>11930</v>
      </c>
      <c r="Q140" s="62">
        <v>0</v>
      </c>
      <c r="R140" s="62">
        <v>0</v>
      </c>
      <c r="S140" s="62">
        <v>0</v>
      </c>
      <c r="T140" s="62">
        <v>0</v>
      </c>
      <c r="U140" s="62">
        <v>0</v>
      </c>
      <c r="V140" s="62">
        <v>350</v>
      </c>
      <c r="W140" s="62">
        <v>0</v>
      </c>
      <c r="X140" s="62">
        <v>0</v>
      </c>
      <c r="Y140" s="62">
        <v>0</v>
      </c>
    </row>
    <row r="141" spans="1:25" ht="12.75">
      <c r="A141" s="44">
        <v>3333114701</v>
      </c>
      <c r="B141" s="44" t="s">
        <v>147</v>
      </c>
      <c r="C141" s="62">
        <v>28000</v>
      </c>
      <c r="D141" s="62">
        <v>0</v>
      </c>
      <c r="E141" s="62">
        <v>3000</v>
      </c>
      <c r="F141" s="62">
        <v>21000</v>
      </c>
      <c r="G141" s="62">
        <v>4000</v>
      </c>
      <c r="H141" s="62">
        <v>0</v>
      </c>
      <c r="I141" s="62">
        <v>0</v>
      </c>
      <c r="J141" s="62">
        <v>0</v>
      </c>
      <c r="K141" s="62">
        <v>0</v>
      </c>
      <c r="L141" s="62">
        <v>0</v>
      </c>
      <c r="M141" s="62">
        <v>0</v>
      </c>
      <c r="N141" s="62">
        <v>0</v>
      </c>
      <c r="O141" s="62">
        <f>(P141+Q141+R141+S141+T141+U141+V141+W141+X141+Y141)</f>
        <v>0</v>
      </c>
      <c r="P141" s="62">
        <v>0</v>
      </c>
      <c r="Q141" s="62">
        <v>0</v>
      </c>
      <c r="R141" s="62">
        <v>0</v>
      </c>
      <c r="S141" s="62">
        <v>0</v>
      </c>
      <c r="T141" s="62">
        <v>0</v>
      </c>
      <c r="U141" s="62">
        <v>0</v>
      </c>
      <c r="V141" s="62">
        <v>0</v>
      </c>
      <c r="W141" s="62">
        <v>0</v>
      </c>
      <c r="X141" s="62">
        <v>0</v>
      </c>
      <c r="Y141" s="62">
        <v>0</v>
      </c>
    </row>
    <row r="142" spans="1:25" ht="12.75">
      <c r="A142" s="70">
        <v>3333114701</v>
      </c>
      <c r="B142" s="70" t="s">
        <v>148</v>
      </c>
      <c r="C142" s="62">
        <v>192000</v>
      </c>
      <c r="D142" s="62">
        <v>0</v>
      </c>
      <c r="E142" s="62">
        <v>0</v>
      </c>
      <c r="F142" s="62">
        <v>46000</v>
      </c>
      <c r="G142" s="62">
        <v>116000</v>
      </c>
      <c r="H142" s="62">
        <v>30000</v>
      </c>
      <c r="I142" s="62">
        <v>0</v>
      </c>
      <c r="J142" s="62">
        <v>0</v>
      </c>
      <c r="K142" s="62">
        <v>0</v>
      </c>
      <c r="L142" s="62">
        <v>0</v>
      </c>
      <c r="M142" s="62">
        <v>0</v>
      </c>
      <c r="N142" s="62">
        <v>0</v>
      </c>
      <c r="O142" s="62">
        <f>(P142+Q142+R142+S142+T142+U142+V142+W142+X142+Y142)</f>
        <v>0</v>
      </c>
      <c r="P142" s="62">
        <v>0</v>
      </c>
      <c r="Q142" s="62">
        <v>0</v>
      </c>
      <c r="R142" s="62">
        <v>0</v>
      </c>
      <c r="S142" s="62">
        <v>0</v>
      </c>
      <c r="T142" s="62">
        <v>0</v>
      </c>
      <c r="U142" s="62">
        <v>0</v>
      </c>
      <c r="V142" s="62">
        <v>0</v>
      </c>
      <c r="W142" s="62">
        <v>0</v>
      </c>
      <c r="X142" s="62">
        <v>0</v>
      </c>
      <c r="Y142" s="62">
        <v>0</v>
      </c>
    </row>
    <row r="143" spans="1:25" ht="13.5" thickBot="1">
      <c r="A143" s="44">
        <v>3333114703</v>
      </c>
      <c r="B143" s="44" t="s">
        <v>149</v>
      </c>
      <c r="C143" s="62">
        <v>17153</v>
      </c>
      <c r="D143" s="62">
        <v>17153</v>
      </c>
      <c r="E143" s="62">
        <v>0</v>
      </c>
      <c r="F143" s="62">
        <v>0</v>
      </c>
      <c r="G143" s="62">
        <v>0</v>
      </c>
      <c r="H143" s="62">
        <v>0</v>
      </c>
      <c r="I143" s="62">
        <v>0</v>
      </c>
      <c r="J143" s="62">
        <v>0</v>
      </c>
      <c r="K143" s="62">
        <v>0</v>
      </c>
      <c r="L143" s="62">
        <v>0</v>
      </c>
      <c r="M143" s="62">
        <v>0</v>
      </c>
      <c r="N143" s="62">
        <v>0</v>
      </c>
      <c r="O143" s="62">
        <f>(P143+Q143+R143+S143+T143+U143+V143+W143+X143+Y143)</f>
        <v>0</v>
      </c>
      <c r="P143" s="62">
        <v>0</v>
      </c>
      <c r="Q143" s="62">
        <v>0</v>
      </c>
      <c r="R143" s="62">
        <v>0</v>
      </c>
      <c r="S143" s="62">
        <v>0</v>
      </c>
      <c r="T143" s="62">
        <v>0</v>
      </c>
      <c r="U143" s="62">
        <v>0</v>
      </c>
      <c r="V143" s="62">
        <v>0</v>
      </c>
      <c r="W143" s="62">
        <v>0</v>
      </c>
      <c r="X143" s="62">
        <v>0</v>
      </c>
      <c r="Y143" s="62">
        <v>0</v>
      </c>
    </row>
    <row r="144" spans="1:25" s="54" customFormat="1" ht="15.75" thickBot="1">
      <c r="A144" s="52"/>
      <c r="B144" s="65" t="s">
        <v>150</v>
      </c>
      <c r="C144" s="53">
        <f aca="true" t="shared" si="29" ref="C144:Y144">SUM(C140:C143)</f>
        <v>320500</v>
      </c>
      <c r="D144" s="53">
        <f t="shared" si="29"/>
        <v>67163</v>
      </c>
      <c r="E144" s="53">
        <f t="shared" si="29"/>
        <v>36337</v>
      </c>
      <c r="F144" s="53">
        <f t="shared" si="29"/>
        <v>67000</v>
      </c>
      <c r="G144" s="53">
        <f t="shared" si="29"/>
        <v>120000</v>
      </c>
      <c r="H144" s="53">
        <f t="shared" si="29"/>
        <v>30000</v>
      </c>
      <c r="I144" s="53">
        <f t="shared" si="29"/>
        <v>0</v>
      </c>
      <c r="J144" s="53">
        <f t="shared" si="29"/>
        <v>0</v>
      </c>
      <c r="K144" s="53">
        <f t="shared" si="29"/>
        <v>0</v>
      </c>
      <c r="L144" s="53">
        <f t="shared" si="29"/>
        <v>0</v>
      </c>
      <c r="M144" s="53">
        <f t="shared" si="29"/>
        <v>0</v>
      </c>
      <c r="N144" s="53">
        <f t="shared" si="29"/>
        <v>0</v>
      </c>
      <c r="O144" s="53">
        <f t="shared" si="29"/>
        <v>12280</v>
      </c>
      <c r="P144" s="53">
        <f t="shared" si="29"/>
        <v>11930</v>
      </c>
      <c r="Q144" s="53">
        <f t="shared" si="29"/>
        <v>0</v>
      </c>
      <c r="R144" s="53">
        <f t="shared" si="29"/>
        <v>0</v>
      </c>
      <c r="S144" s="53">
        <f t="shared" si="29"/>
        <v>0</v>
      </c>
      <c r="T144" s="53">
        <f t="shared" si="29"/>
        <v>0</v>
      </c>
      <c r="U144" s="53">
        <f t="shared" si="29"/>
        <v>0</v>
      </c>
      <c r="V144" s="53">
        <f t="shared" si="29"/>
        <v>350</v>
      </c>
      <c r="W144" s="53">
        <f t="shared" si="29"/>
        <v>0</v>
      </c>
      <c r="X144" s="53">
        <f t="shared" si="29"/>
        <v>0</v>
      </c>
      <c r="Y144" s="53">
        <f t="shared" si="29"/>
        <v>0</v>
      </c>
    </row>
    <row r="145" spans="1:25" ht="12.75">
      <c r="A145" s="44">
        <v>3333111801</v>
      </c>
      <c r="B145" s="44" t="s">
        <v>151</v>
      </c>
      <c r="C145" s="62">
        <v>63058</v>
      </c>
      <c r="D145" s="62">
        <v>59730</v>
      </c>
      <c r="E145" s="62">
        <v>0</v>
      </c>
      <c r="F145" s="62">
        <v>0</v>
      </c>
      <c r="G145" s="62">
        <v>0</v>
      </c>
      <c r="H145" s="62">
        <v>0</v>
      </c>
      <c r="I145" s="62">
        <v>0</v>
      </c>
      <c r="J145" s="62">
        <v>3328</v>
      </c>
      <c r="K145" s="62">
        <v>0</v>
      </c>
      <c r="L145" s="62">
        <v>0</v>
      </c>
      <c r="M145" s="62">
        <v>0</v>
      </c>
      <c r="N145" s="62">
        <v>0</v>
      </c>
      <c r="O145" s="62">
        <f aca="true" t="shared" si="30" ref="O145:O150">(P145+Q145+R145+S145+T145+U145+V145+W145+X145+Y145)</f>
        <v>4774</v>
      </c>
      <c r="P145" s="62">
        <v>4774</v>
      </c>
      <c r="Q145" s="62">
        <v>0</v>
      </c>
      <c r="R145" s="62">
        <v>0</v>
      </c>
      <c r="S145" s="62">
        <v>0</v>
      </c>
      <c r="T145" s="62">
        <v>0</v>
      </c>
      <c r="U145" s="62">
        <v>0</v>
      </c>
      <c r="V145" s="62">
        <v>0</v>
      </c>
      <c r="W145" s="62">
        <v>0</v>
      </c>
      <c r="X145" s="62">
        <v>0</v>
      </c>
      <c r="Y145" s="62">
        <v>0</v>
      </c>
    </row>
    <row r="146" spans="1:25" ht="12.75">
      <c r="A146" s="44">
        <v>3333111823</v>
      </c>
      <c r="B146" s="44" t="s">
        <v>152</v>
      </c>
      <c r="C146" s="62">
        <v>8400</v>
      </c>
      <c r="D146" s="62">
        <v>8400</v>
      </c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>
        <v>0</v>
      </c>
      <c r="K146" s="62">
        <v>0</v>
      </c>
      <c r="L146" s="62">
        <v>0</v>
      </c>
      <c r="M146" s="62">
        <v>0</v>
      </c>
      <c r="N146" s="62">
        <v>0</v>
      </c>
      <c r="O146" s="62">
        <f t="shared" si="30"/>
        <v>3000</v>
      </c>
      <c r="P146" s="62">
        <v>3000</v>
      </c>
      <c r="Q146" s="62">
        <v>0</v>
      </c>
      <c r="R146" s="62">
        <v>0</v>
      </c>
      <c r="S146" s="62">
        <v>0</v>
      </c>
      <c r="T146" s="62">
        <v>0</v>
      </c>
      <c r="U146" s="62">
        <v>0</v>
      </c>
      <c r="V146" s="62">
        <v>0</v>
      </c>
      <c r="W146" s="62">
        <v>0</v>
      </c>
      <c r="X146" s="62">
        <v>0</v>
      </c>
      <c r="Y146" s="62">
        <v>0</v>
      </c>
    </row>
    <row r="147" spans="1:25" ht="12.75">
      <c r="A147" s="44">
        <v>3333111824</v>
      </c>
      <c r="B147" s="44" t="s">
        <v>153</v>
      </c>
      <c r="C147" s="62">
        <v>5667</v>
      </c>
      <c r="D147" s="62">
        <v>0</v>
      </c>
      <c r="E147" s="62">
        <v>2000</v>
      </c>
      <c r="F147" s="62">
        <v>0</v>
      </c>
      <c r="G147" s="62">
        <v>0</v>
      </c>
      <c r="H147" s="62">
        <v>0</v>
      </c>
      <c r="I147" s="62">
        <v>0</v>
      </c>
      <c r="J147" s="62">
        <v>3667</v>
      </c>
      <c r="K147" s="62">
        <v>0</v>
      </c>
      <c r="L147" s="62">
        <v>0</v>
      </c>
      <c r="M147" s="62">
        <v>0</v>
      </c>
      <c r="N147" s="62">
        <v>0</v>
      </c>
      <c r="O147" s="62">
        <f t="shared" si="30"/>
        <v>0</v>
      </c>
      <c r="P147" s="62">
        <v>0</v>
      </c>
      <c r="Q147" s="62">
        <v>0</v>
      </c>
      <c r="R147" s="62">
        <v>0</v>
      </c>
      <c r="S147" s="62">
        <v>0</v>
      </c>
      <c r="T147" s="62">
        <v>0</v>
      </c>
      <c r="U147" s="62">
        <v>0</v>
      </c>
      <c r="V147" s="62">
        <v>0</v>
      </c>
      <c r="W147" s="62">
        <v>0</v>
      </c>
      <c r="X147" s="62">
        <v>0</v>
      </c>
      <c r="Y147" s="62">
        <v>0</v>
      </c>
    </row>
    <row r="148" spans="1:25" ht="12.75">
      <c r="A148" s="44">
        <v>3333111825</v>
      </c>
      <c r="B148" s="44" t="s">
        <v>154</v>
      </c>
      <c r="C148" s="62">
        <v>19040</v>
      </c>
      <c r="D148" s="62">
        <v>0</v>
      </c>
      <c r="E148" s="62">
        <v>320</v>
      </c>
      <c r="F148" s="62">
        <v>12720</v>
      </c>
      <c r="G148" s="62">
        <v>0</v>
      </c>
      <c r="H148" s="62">
        <v>0</v>
      </c>
      <c r="I148" s="62">
        <v>0</v>
      </c>
      <c r="J148" s="62">
        <v>0</v>
      </c>
      <c r="K148" s="62">
        <v>6000</v>
      </c>
      <c r="L148" s="62">
        <v>0</v>
      </c>
      <c r="M148" s="62">
        <v>0</v>
      </c>
      <c r="N148" s="62">
        <v>0</v>
      </c>
      <c r="O148" s="62">
        <f t="shared" si="30"/>
        <v>2000</v>
      </c>
      <c r="P148" s="62">
        <v>0</v>
      </c>
      <c r="Q148" s="62">
        <v>0</v>
      </c>
      <c r="R148" s="62">
        <v>2000</v>
      </c>
      <c r="S148" s="62">
        <v>0</v>
      </c>
      <c r="T148" s="62">
        <v>0</v>
      </c>
      <c r="U148" s="62">
        <v>0</v>
      </c>
      <c r="V148" s="62">
        <v>0</v>
      </c>
      <c r="W148" s="62">
        <v>0</v>
      </c>
      <c r="X148" s="62">
        <v>0</v>
      </c>
      <c r="Y148" s="62">
        <v>0</v>
      </c>
    </row>
    <row r="149" spans="1:25" ht="12.75">
      <c r="A149" s="44">
        <v>3333111828</v>
      </c>
      <c r="B149" s="44" t="s">
        <v>155</v>
      </c>
      <c r="C149" s="62">
        <v>5000</v>
      </c>
      <c r="D149" s="62">
        <v>0</v>
      </c>
      <c r="E149" s="62">
        <v>5000</v>
      </c>
      <c r="F149" s="62">
        <v>0</v>
      </c>
      <c r="G149" s="62">
        <v>0</v>
      </c>
      <c r="H149" s="62">
        <v>0</v>
      </c>
      <c r="I149" s="62">
        <v>0</v>
      </c>
      <c r="J149" s="62">
        <v>0</v>
      </c>
      <c r="K149" s="62">
        <v>0</v>
      </c>
      <c r="L149" s="62">
        <v>0</v>
      </c>
      <c r="M149" s="62">
        <v>0</v>
      </c>
      <c r="N149" s="62">
        <v>0</v>
      </c>
      <c r="O149" s="62">
        <f t="shared" si="30"/>
        <v>16000</v>
      </c>
      <c r="P149" s="62">
        <v>0</v>
      </c>
      <c r="Q149" s="62">
        <v>0</v>
      </c>
      <c r="R149" s="62">
        <v>0</v>
      </c>
      <c r="S149" s="62">
        <v>16000</v>
      </c>
      <c r="T149" s="62">
        <v>0</v>
      </c>
      <c r="U149" s="62">
        <v>0</v>
      </c>
      <c r="V149" s="62">
        <v>0</v>
      </c>
      <c r="W149" s="62">
        <v>0</v>
      </c>
      <c r="X149" s="62">
        <v>0</v>
      </c>
      <c r="Y149" s="62">
        <v>0</v>
      </c>
    </row>
    <row r="150" spans="1:26" ht="13.5" thickBot="1">
      <c r="A150" s="70">
        <v>3333111828</v>
      </c>
      <c r="B150" s="70" t="s">
        <v>156</v>
      </c>
      <c r="C150" s="62">
        <v>145400</v>
      </c>
      <c r="D150" s="62">
        <v>0</v>
      </c>
      <c r="E150" s="62">
        <v>0</v>
      </c>
      <c r="F150" s="62">
        <v>100000</v>
      </c>
      <c r="G150" s="62">
        <v>45400</v>
      </c>
      <c r="H150" s="62">
        <v>0</v>
      </c>
      <c r="I150" s="62">
        <v>0</v>
      </c>
      <c r="J150" s="62">
        <v>0</v>
      </c>
      <c r="K150" s="62">
        <v>0</v>
      </c>
      <c r="L150" s="62">
        <v>0</v>
      </c>
      <c r="M150" s="62">
        <v>0</v>
      </c>
      <c r="N150" s="62">
        <v>0</v>
      </c>
      <c r="O150" s="62">
        <f t="shared" si="30"/>
        <v>0</v>
      </c>
      <c r="P150" s="62">
        <v>0</v>
      </c>
      <c r="Q150" s="62">
        <v>0</v>
      </c>
      <c r="R150" s="62">
        <v>0</v>
      </c>
      <c r="S150" s="62">
        <v>0</v>
      </c>
      <c r="T150" s="62">
        <v>0</v>
      </c>
      <c r="U150" s="62">
        <v>0</v>
      </c>
      <c r="V150" s="62">
        <v>0</v>
      </c>
      <c r="W150" s="62">
        <v>0</v>
      </c>
      <c r="X150" s="62">
        <v>0</v>
      </c>
      <c r="Y150" s="62">
        <v>0</v>
      </c>
      <c r="Z150" s="61"/>
    </row>
    <row r="151" spans="1:25" s="54" customFormat="1" ht="15.75" thickBot="1">
      <c r="A151" s="52"/>
      <c r="B151" s="65" t="s">
        <v>158</v>
      </c>
      <c r="C151" s="53">
        <f aca="true" t="shared" si="31" ref="C151:Y151">SUM(C145:C150)</f>
        <v>246565</v>
      </c>
      <c r="D151" s="53">
        <f t="shared" si="31"/>
        <v>68130</v>
      </c>
      <c r="E151" s="53">
        <f t="shared" si="31"/>
        <v>7320</v>
      </c>
      <c r="F151" s="53">
        <f t="shared" si="31"/>
        <v>112720</v>
      </c>
      <c r="G151" s="53">
        <f t="shared" si="31"/>
        <v>45400</v>
      </c>
      <c r="H151" s="53">
        <f t="shared" si="31"/>
        <v>0</v>
      </c>
      <c r="I151" s="53">
        <f t="shared" si="31"/>
        <v>0</v>
      </c>
      <c r="J151" s="53">
        <f t="shared" si="31"/>
        <v>6995</v>
      </c>
      <c r="K151" s="53">
        <f t="shared" si="31"/>
        <v>6000</v>
      </c>
      <c r="L151" s="53">
        <f t="shared" si="31"/>
        <v>0</v>
      </c>
      <c r="M151" s="53">
        <f t="shared" si="31"/>
        <v>0</v>
      </c>
      <c r="N151" s="53">
        <f t="shared" si="31"/>
        <v>0</v>
      </c>
      <c r="O151" s="53">
        <f t="shared" si="31"/>
        <v>25774</v>
      </c>
      <c r="P151" s="53">
        <f t="shared" si="31"/>
        <v>7774</v>
      </c>
      <c r="Q151" s="53">
        <f t="shared" si="31"/>
        <v>0</v>
      </c>
      <c r="R151" s="53">
        <f t="shared" si="31"/>
        <v>2000</v>
      </c>
      <c r="S151" s="53">
        <f t="shared" si="31"/>
        <v>16000</v>
      </c>
      <c r="T151" s="53">
        <f t="shared" si="31"/>
        <v>0</v>
      </c>
      <c r="U151" s="53">
        <f t="shared" si="31"/>
        <v>0</v>
      </c>
      <c r="V151" s="53">
        <f t="shared" si="31"/>
        <v>0</v>
      </c>
      <c r="W151" s="53">
        <f t="shared" si="31"/>
        <v>0</v>
      </c>
      <c r="X151" s="53">
        <f t="shared" si="31"/>
        <v>0</v>
      </c>
      <c r="Y151" s="66">
        <f t="shared" si="31"/>
        <v>0</v>
      </c>
    </row>
    <row r="152" spans="1:25" s="71" customFormat="1" ht="15">
      <c r="A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</row>
    <row r="153" spans="1:25" s="71" customFormat="1" ht="15.75" thickBot="1">
      <c r="A153" s="72" t="s">
        <v>208</v>
      </c>
      <c r="B153" s="72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</row>
    <row r="154" spans="2:25" ht="12.75">
      <c r="B154" s="69" t="s">
        <v>166</v>
      </c>
      <c r="C154" s="73">
        <v>116708</v>
      </c>
      <c r="D154" s="73"/>
      <c r="E154" s="69">
        <v>12000</v>
      </c>
      <c r="F154" s="74"/>
      <c r="G154" s="74"/>
      <c r="H154" s="44"/>
      <c r="I154" s="44"/>
      <c r="J154" s="44"/>
      <c r="K154" s="44">
        <v>41000</v>
      </c>
      <c r="L154" s="44">
        <v>63708</v>
      </c>
      <c r="M154" s="44">
        <v>0</v>
      </c>
      <c r="N154" s="44">
        <v>0</v>
      </c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</row>
    <row r="155" spans="2:25" ht="12.75">
      <c r="B155" s="44" t="s">
        <v>183</v>
      </c>
      <c r="C155" s="43">
        <v>15000</v>
      </c>
      <c r="D155" s="43"/>
      <c r="E155" s="44">
        <v>15000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</row>
    <row r="156" spans="2:25" ht="12.75">
      <c r="B156" s="44" t="s">
        <v>184</v>
      </c>
      <c r="C156" s="43">
        <v>758812</v>
      </c>
      <c r="D156" s="43"/>
      <c r="E156" s="44">
        <v>4000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50000</v>
      </c>
      <c r="L156" s="44">
        <v>132000</v>
      </c>
      <c r="M156" s="44">
        <v>132000</v>
      </c>
      <c r="N156" s="44">
        <v>132000</v>
      </c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</row>
    <row r="157" spans="2:25" ht="25.5">
      <c r="B157" s="25" t="s">
        <v>185</v>
      </c>
      <c r="C157" s="43">
        <v>296770</v>
      </c>
      <c r="D157" s="43"/>
      <c r="E157" s="44">
        <v>7000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150000</v>
      </c>
      <c r="L157" s="44">
        <v>139770</v>
      </c>
      <c r="M157" s="44">
        <v>0</v>
      </c>
      <c r="N157" s="44">
        <v>0</v>
      </c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</row>
    <row r="158" spans="2:25" ht="13.5" thickBot="1">
      <c r="B158" s="44" t="s">
        <v>186</v>
      </c>
      <c r="C158" s="43">
        <v>1000</v>
      </c>
      <c r="D158" s="43"/>
      <c r="E158" s="44">
        <v>1000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</row>
    <row r="159" spans="1:25" s="54" customFormat="1" ht="15.75" thickBot="1">
      <c r="A159" s="52"/>
      <c r="B159" s="65" t="s">
        <v>195</v>
      </c>
      <c r="C159" s="53">
        <f aca="true" t="shared" si="32" ref="C159:Y159">SUM(C154:C158)</f>
        <v>1188290</v>
      </c>
      <c r="D159" s="53">
        <f t="shared" si="32"/>
        <v>0</v>
      </c>
      <c r="E159" s="53">
        <f t="shared" si="32"/>
        <v>39000</v>
      </c>
      <c r="F159" s="53">
        <f t="shared" si="32"/>
        <v>0</v>
      </c>
      <c r="G159" s="53">
        <f t="shared" si="32"/>
        <v>0</v>
      </c>
      <c r="H159" s="53">
        <f t="shared" si="32"/>
        <v>0</v>
      </c>
      <c r="I159" s="53">
        <f t="shared" si="32"/>
        <v>0</v>
      </c>
      <c r="J159" s="53">
        <f t="shared" si="32"/>
        <v>0</v>
      </c>
      <c r="K159" s="53">
        <f>SUM(K154:K158)</f>
        <v>241000</v>
      </c>
      <c r="L159" s="53">
        <f>SUM(L154:L158)</f>
        <v>335478</v>
      </c>
      <c r="M159" s="53">
        <f t="shared" si="32"/>
        <v>132000</v>
      </c>
      <c r="N159" s="53">
        <f t="shared" si="32"/>
        <v>132000</v>
      </c>
      <c r="O159" s="53">
        <f t="shared" si="32"/>
        <v>0</v>
      </c>
      <c r="P159" s="53">
        <f t="shared" si="32"/>
        <v>0</v>
      </c>
      <c r="Q159" s="53">
        <f t="shared" si="32"/>
        <v>0</v>
      </c>
      <c r="R159" s="53">
        <f t="shared" si="32"/>
        <v>0</v>
      </c>
      <c r="S159" s="53">
        <f t="shared" si="32"/>
        <v>0</v>
      </c>
      <c r="T159" s="53">
        <f t="shared" si="32"/>
        <v>0</v>
      </c>
      <c r="U159" s="53">
        <f t="shared" si="32"/>
        <v>0</v>
      </c>
      <c r="V159" s="53">
        <f t="shared" si="32"/>
        <v>0</v>
      </c>
      <c r="W159" s="53">
        <f t="shared" si="32"/>
        <v>0</v>
      </c>
      <c r="X159" s="53">
        <f t="shared" si="32"/>
        <v>0</v>
      </c>
      <c r="Y159" s="53">
        <f t="shared" si="32"/>
        <v>0</v>
      </c>
    </row>
    <row r="160" spans="1:25" s="71" customFormat="1" ht="15">
      <c r="A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</row>
    <row r="161" spans="1:25" s="71" customFormat="1" ht="15.75" thickBot="1">
      <c r="A161" s="72" t="s">
        <v>199</v>
      </c>
      <c r="B161" s="72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</row>
    <row r="162" spans="1:25" s="54" customFormat="1" ht="26.25" thickBot="1">
      <c r="A162" s="52"/>
      <c r="B162" s="111" t="s">
        <v>192</v>
      </c>
      <c r="C162" s="53">
        <v>6000</v>
      </c>
      <c r="D162" s="53"/>
      <c r="E162" s="53">
        <v>6000</v>
      </c>
      <c r="F162" s="53"/>
      <c r="G162" s="53"/>
      <c r="H162" s="53"/>
      <c r="I162" s="53"/>
      <c r="J162" s="53"/>
      <c r="K162" s="53"/>
      <c r="L162" s="53"/>
      <c r="M162" s="53"/>
      <c r="N162" s="53"/>
      <c r="O162" s="53">
        <v>1500</v>
      </c>
      <c r="P162" s="53"/>
      <c r="Q162" s="53">
        <v>1500</v>
      </c>
      <c r="R162" s="53"/>
      <c r="S162" s="53"/>
      <c r="T162" s="53"/>
      <c r="U162" s="53"/>
      <c r="V162" s="53"/>
      <c r="W162" s="53"/>
      <c r="X162" s="53"/>
      <c r="Y162" s="53"/>
    </row>
    <row r="164" spans="1:8" ht="15.75" thickBot="1">
      <c r="A164" s="72" t="s">
        <v>209</v>
      </c>
      <c r="E164" s="55"/>
      <c r="F164" s="55"/>
      <c r="G164" s="55"/>
      <c r="H164" s="55"/>
    </row>
    <row r="165" spans="1:25" s="54" customFormat="1" ht="30.75" customHeight="1" thickBot="1">
      <c r="A165" s="52"/>
      <c r="B165" s="111" t="s">
        <v>213</v>
      </c>
      <c r="C165" s="53">
        <v>-6000</v>
      </c>
      <c r="D165" s="53"/>
      <c r="E165" s="53">
        <v>-6000</v>
      </c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5:8" ht="13.5" thickBot="1">
      <c r="E166" s="55"/>
      <c r="F166" s="55"/>
      <c r="G166" s="55"/>
      <c r="H166" s="55"/>
    </row>
    <row r="167" spans="1:25" s="54" customFormat="1" ht="15.75" thickBot="1">
      <c r="A167" s="52"/>
      <c r="B167" s="65" t="s">
        <v>159</v>
      </c>
      <c r="C167" s="53">
        <f>(C12+C14+C29+C33+C35+C41+C48+C58+C63+C67+C69+C73+C96+C100+C107+C117+C124+C127+C131+C135+C139+C144+C151+C159+C162)</f>
        <v>6393191</v>
      </c>
      <c r="D167" s="53">
        <f>(D12+D14+D29+D33+D35+D41+D48+D58+D63+D67+D69+D73+D96+D100+D107+D117+D124+D127+D131+D135+D139+D144+D151+D159+D162)</f>
        <v>830537</v>
      </c>
      <c r="E167" s="53">
        <f>(E12+E14+E29+E33+E35+E41+E48+E58+E63+E67+E69+E73+E96+E100+E107+E117+E124+E127+E131+E135+E139+E144+E151+E159+E162+E165)</f>
        <v>1231084</v>
      </c>
      <c r="F167" s="53">
        <f aca="true" t="shared" si="33" ref="F167:Y167">(F12+F14+F29+F33+F35+F41+F48+F58+F63+F67+F69+F73+F96+F100+F107+F117+F124+F127+F131+F135+F139+F144+F151+F159+F162)</f>
        <v>1099889</v>
      </c>
      <c r="G167" s="53">
        <f t="shared" si="33"/>
        <v>634573</v>
      </c>
      <c r="H167" s="53">
        <f t="shared" si="33"/>
        <v>473759</v>
      </c>
      <c r="I167" s="53">
        <f t="shared" si="33"/>
        <v>177606</v>
      </c>
      <c r="J167" s="53">
        <f t="shared" si="33"/>
        <v>232640</v>
      </c>
      <c r="K167" s="53">
        <f t="shared" si="33"/>
        <v>392451</v>
      </c>
      <c r="L167" s="53">
        <f t="shared" si="33"/>
        <v>447647</v>
      </c>
      <c r="M167" s="53">
        <f t="shared" si="33"/>
        <v>293877</v>
      </c>
      <c r="N167" s="53">
        <f t="shared" si="33"/>
        <v>264816</v>
      </c>
      <c r="O167" s="53">
        <f t="shared" si="33"/>
        <v>537292</v>
      </c>
      <c r="P167" s="53">
        <f t="shared" si="33"/>
        <v>72685</v>
      </c>
      <c r="Q167" s="53">
        <f t="shared" si="33"/>
        <v>166840</v>
      </c>
      <c r="R167" s="53">
        <f t="shared" si="33"/>
        <v>84015</v>
      </c>
      <c r="S167" s="53">
        <f t="shared" si="33"/>
        <v>58412</v>
      </c>
      <c r="T167" s="53">
        <f t="shared" si="33"/>
        <v>63694</v>
      </c>
      <c r="U167" s="53">
        <f t="shared" si="33"/>
        <v>45168</v>
      </c>
      <c r="V167" s="53">
        <f t="shared" si="33"/>
        <v>20632</v>
      </c>
      <c r="W167" s="53">
        <f t="shared" si="33"/>
        <v>17346</v>
      </c>
      <c r="X167" s="53">
        <f t="shared" si="33"/>
        <v>6500</v>
      </c>
      <c r="Y167" s="53">
        <f t="shared" si="33"/>
        <v>2000</v>
      </c>
    </row>
    <row r="168" ht="15">
      <c r="A168" s="71" t="s">
        <v>200</v>
      </c>
    </row>
    <row r="169" ht="13.5" thickBot="1"/>
    <row r="170" spans="1:25" s="54" customFormat="1" ht="15">
      <c r="A170" s="75" t="s">
        <v>194</v>
      </c>
      <c r="B170" s="76"/>
      <c r="C170" s="76"/>
      <c r="D170" s="76"/>
      <c r="E170" s="77">
        <v>1242147</v>
      </c>
      <c r="F170" s="75"/>
      <c r="G170" s="76"/>
      <c r="H170" s="76"/>
      <c r="I170" s="76"/>
      <c r="J170" s="76"/>
      <c r="K170" s="76"/>
      <c r="L170" s="76"/>
      <c r="M170" s="76"/>
      <c r="N170" s="76"/>
      <c r="O170" s="76"/>
      <c r="P170" s="78"/>
      <c r="Q170" s="77">
        <v>202617</v>
      </c>
      <c r="R170" s="79"/>
      <c r="S170" s="79"/>
      <c r="T170" s="79"/>
      <c r="U170" s="79"/>
      <c r="V170" s="79"/>
      <c r="W170" s="79"/>
      <c r="X170" s="79"/>
      <c r="Y170" s="79"/>
    </row>
    <row r="171" spans="1:25" s="54" customFormat="1" ht="15">
      <c r="A171" s="112" t="s">
        <v>214</v>
      </c>
      <c r="B171" s="113"/>
      <c r="C171" s="113"/>
      <c r="D171" s="113"/>
      <c r="E171" s="114">
        <f>E167</f>
        <v>1231084</v>
      </c>
      <c r="F171" s="112"/>
      <c r="G171" s="113"/>
      <c r="H171" s="113"/>
      <c r="I171" s="113"/>
      <c r="J171" s="113"/>
      <c r="K171" s="113"/>
      <c r="L171" s="113"/>
      <c r="M171" s="113"/>
      <c r="N171" s="113"/>
      <c r="O171" s="113"/>
      <c r="P171" s="115"/>
      <c r="Q171" s="114">
        <f>Q167</f>
        <v>166840</v>
      </c>
      <c r="R171" s="79"/>
      <c r="S171" s="79"/>
      <c r="T171" s="79"/>
      <c r="U171" s="79"/>
      <c r="V171" s="79"/>
      <c r="W171" s="79"/>
      <c r="X171" s="79"/>
      <c r="Y171" s="79"/>
    </row>
    <row r="172" spans="1:19" s="54" customFormat="1" ht="15">
      <c r="A172" s="80" t="s">
        <v>211</v>
      </c>
      <c r="B172" s="81"/>
      <c r="C172" s="81"/>
      <c r="D172" s="81"/>
      <c r="E172" s="82"/>
      <c r="F172" s="80"/>
      <c r="G172" s="81"/>
      <c r="H172" s="81"/>
      <c r="I172" s="81"/>
      <c r="J172" s="81"/>
      <c r="K172" s="81"/>
      <c r="L172" s="81"/>
      <c r="M172" s="81"/>
      <c r="N172" s="81"/>
      <c r="O172" s="81"/>
      <c r="P172" s="83"/>
      <c r="Q172" s="82">
        <f>Q170-Q171</f>
        <v>35777</v>
      </c>
      <c r="S172" s="79"/>
    </row>
    <row r="173" spans="1:17" s="54" customFormat="1" ht="15">
      <c r="A173" s="107" t="s">
        <v>210</v>
      </c>
      <c r="B173" s="108"/>
      <c r="C173" s="108"/>
      <c r="D173" s="108"/>
      <c r="E173" s="109">
        <f>E170-E171</f>
        <v>11063</v>
      </c>
      <c r="F173" s="107"/>
      <c r="G173" s="108"/>
      <c r="H173" s="108"/>
      <c r="I173" s="108"/>
      <c r="J173" s="108"/>
      <c r="K173" s="108"/>
      <c r="L173" s="108"/>
      <c r="M173" s="108"/>
      <c r="N173" s="108"/>
      <c r="O173" s="108"/>
      <c r="P173" s="110"/>
      <c r="Q173" s="82">
        <f>Q170-Q167-Q172</f>
        <v>0</v>
      </c>
    </row>
    <row r="174" spans="1:17" s="54" customFormat="1" ht="15" customHeight="1" thickBot="1">
      <c r="A174" s="84" t="s">
        <v>162</v>
      </c>
      <c r="B174" s="85"/>
      <c r="C174" s="85"/>
      <c r="D174" s="85"/>
      <c r="E174" s="86">
        <f>E170-E167-E173</f>
        <v>0</v>
      </c>
      <c r="F174" s="84"/>
      <c r="G174" s="85"/>
      <c r="H174" s="85"/>
      <c r="I174" s="85"/>
      <c r="J174" s="85"/>
      <c r="K174" s="85"/>
      <c r="L174" s="85"/>
      <c r="M174" s="85"/>
      <c r="N174" s="85"/>
      <c r="O174" s="85"/>
      <c r="P174" s="87"/>
      <c r="Q174" s="86">
        <f>Q170-Q167-Q172-Q173</f>
        <v>0</v>
      </c>
    </row>
    <row r="175" spans="2:25" s="88" customFormat="1" ht="5.25" customHeight="1" hidden="1">
      <c r="B175" s="88" t="s">
        <v>163</v>
      </c>
      <c r="C175" s="89">
        <f>SUM(C8:C159)/2+C162</f>
        <v>6393191</v>
      </c>
      <c r="D175" s="89">
        <f>SUM(D8:D159)/2+D162</f>
        <v>830537</v>
      </c>
      <c r="E175" s="89">
        <f>SUM(E8:E159)/2+E162+E165</f>
        <v>1231084</v>
      </c>
      <c r="F175" s="89">
        <f aca="true" t="shared" si="34" ref="F175:Y175">SUM(F8:F159)/2+F162</f>
        <v>1099889</v>
      </c>
      <c r="G175" s="89">
        <f t="shared" si="34"/>
        <v>634573</v>
      </c>
      <c r="H175" s="89">
        <f t="shared" si="34"/>
        <v>473759</v>
      </c>
      <c r="I175" s="89">
        <f t="shared" si="34"/>
        <v>177606</v>
      </c>
      <c r="J175" s="89">
        <f t="shared" si="34"/>
        <v>232640</v>
      </c>
      <c r="K175" s="89">
        <f t="shared" si="34"/>
        <v>392451</v>
      </c>
      <c r="L175" s="89">
        <f t="shared" si="34"/>
        <v>447647</v>
      </c>
      <c r="M175" s="89">
        <f t="shared" si="34"/>
        <v>293877</v>
      </c>
      <c r="N175" s="89">
        <f t="shared" si="34"/>
        <v>264816</v>
      </c>
      <c r="O175" s="89">
        <f t="shared" si="34"/>
        <v>537292</v>
      </c>
      <c r="P175" s="89">
        <f t="shared" si="34"/>
        <v>72685</v>
      </c>
      <c r="Q175" s="89">
        <f t="shared" si="34"/>
        <v>166840</v>
      </c>
      <c r="R175" s="89">
        <f t="shared" si="34"/>
        <v>84015</v>
      </c>
      <c r="S175" s="89">
        <f t="shared" si="34"/>
        <v>58412</v>
      </c>
      <c r="T175" s="89">
        <f t="shared" si="34"/>
        <v>63694</v>
      </c>
      <c r="U175" s="89">
        <f t="shared" si="34"/>
        <v>45168</v>
      </c>
      <c r="V175" s="89">
        <f t="shared" si="34"/>
        <v>20632</v>
      </c>
      <c r="W175" s="89">
        <f t="shared" si="34"/>
        <v>17346</v>
      </c>
      <c r="X175" s="89">
        <f t="shared" si="34"/>
        <v>6500</v>
      </c>
      <c r="Y175" s="89">
        <f t="shared" si="34"/>
        <v>2000</v>
      </c>
    </row>
    <row r="176" spans="2:25" ht="6" customHeight="1" hidden="1">
      <c r="B176" s="42" t="s">
        <v>163</v>
      </c>
      <c r="C176" s="90">
        <f aca="true" t="shared" si="35" ref="C176:Y176">C167-C175</f>
        <v>0</v>
      </c>
      <c r="D176" s="90">
        <f t="shared" si="35"/>
        <v>0</v>
      </c>
      <c r="E176" s="90">
        <f t="shared" si="35"/>
        <v>0</v>
      </c>
      <c r="F176" s="90">
        <f t="shared" si="35"/>
        <v>0</v>
      </c>
      <c r="G176" s="90">
        <f t="shared" si="35"/>
        <v>0</v>
      </c>
      <c r="H176" s="90">
        <f t="shared" si="35"/>
        <v>0</v>
      </c>
      <c r="I176" s="90">
        <f t="shared" si="35"/>
        <v>0</v>
      </c>
      <c r="J176" s="90">
        <f t="shared" si="35"/>
        <v>0</v>
      </c>
      <c r="K176" s="90">
        <f t="shared" si="35"/>
        <v>0</v>
      </c>
      <c r="L176" s="90">
        <f t="shared" si="35"/>
        <v>0</v>
      </c>
      <c r="M176" s="90">
        <f t="shared" si="35"/>
        <v>0</v>
      </c>
      <c r="N176" s="90">
        <f t="shared" si="35"/>
        <v>0</v>
      </c>
      <c r="O176" s="90">
        <f t="shared" si="35"/>
        <v>0</v>
      </c>
      <c r="P176" s="90">
        <f t="shared" si="35"/>
        <v>0</v>
      </c>
      <c r="Q176" s="90">
        <f t="shared" si="35"/>
        <v>0</v>
      </c>
      <c r="R176" s="90">
        <f t="shared" si="35"/>
        <v>0</v>
      </c>
      <c r="S176" s="90">
        <f t="shared" si="35"/>
        <v>0</v>
      </c>
      <c r="T176" s="90">
        <f t="shared" si="35"/>
        <v>0</v>
      </c>
      <c r="U176" s="90">
        <f t="shared" si="35"/>
        <v>0</v>
      </c>
      <c r="V176" s="90">
        <f t="shared" si="35"/>
        <v>0</v>
      </c>
      <c r="W176" s="90">
        <f t="shared" si="35"/>
        <v>0</v>
      </c>
      <c r="X176" s="90">
        <f t="shared" si="35"/>
        <v>0</v>
      </c>
      <c r="Y176" s="90">
        <f t="shared" si="35"/>
        <v>0</v>
      </c>
    </row>
    <row r="177" ht="18" customHeight="1"/>
    <row r="178" ht="18">
      <c r="A178" s="91"/>
    </row>
    <row r="179" ht="18">
      <c r="A179" s="91" t="s">
        <v>201</v>
      </c>
    </row>
    <row r="180" spans="3:4" ht="12.75">
      <c r="C180" s="42"/>
      <c r="D180" s="42"/>
    </row>
    <row r="181" spans="1:4" ht="18">
      <c r="A181" s="91" t="s">
        <v>202</v>
      </c>
      <c r="C181" s="42"/>
      <c r="D181" s="42"/>
    </row>
    <row r="182" spans="3:4" ht="13.5" thickBot="1">
      <c r="C182" s="42"/>
      <c r="D182" s="42"/>
    </row>
    <row r="183" spans="1:25" ht="12.75">
      <c r="A183" s="95">
        <v>3333143833</v>
      </c>
      <c r="B183" s="74" t="s">
        <v>23</v>
      </c>
      <c r="C183" s="96">
        <v>44523</v>
      </c>
      <c r="D183" s="96">
        <v>18172</v>
      </c>
      <c r="E183" s="96">
        <v>0</v>
      </c>
      <c r="F183" s="96">
        <v>0</v>
      </c>
      <c r="G183" s="96">
        <v>0</v>
      </c>
      <c r="H183" s="96">
        <v>0</v>
      </c>
      <c r="I183" s="96">
        <v>0</v>
      </c>
      <c r="J183" s="96">
        <v>15000</v>
      </c>
      <c r="K183" s="96">
        <v>11351</v>
      </c>
      <c r="L183" s="96">
        <v>0</v>
      </c>
      <c r="M183" s="96">
        <v>0</v>
      </c>
      <c r="N183" s="96">
        <v>0</v>
      </c>
      <c r="O183" s="96">
        <v>0</v>
      </c>
      <c r="P183" s="96">
        <v>0</v>
      </c>
      <c r="Q183" s="96">
        <v>0</v>
      </c>
      <c r="R183" s="96">
        <v>0</v>
      </c>
      <c r="S183" s="96">
        <v>0</v>
      </c>
      <c r="T183" s="96">
        <v>0</v>
      </c>
      <c r="U183" s="96">
        <v>0</v>
      </c>
      <c r="V183" s="96">
        <v>0</v>
      </c>
      <c r="W183" s="96">
        <v>0</v>
      </c>
      <c r="X183" s="96">
        <v>0</v>
      </c>
      <c r="Y183" s="97">
        <v>0</v>
      </c>
    </row>
    <row r="184" spans="1:25" ht="12.75">
      <c r="A184" s="98">
        <v>3333141513</v>
      </c>
      <c r="B184" s="44" t="s">
        <v>40</v>
      </c>
      <c r="C184" s="62">
        <v>10301</v>
      </c>
      <c r="D184" s="62">
        <v>1370</v>
      </c>
      <c r="E184" s="62">
        <v>4879</v>
      </c>
      <c r="F184" s="62">
        <v>3252</v>
      </c>
      <c r="G184" s="62">
        <v>0</v>
      </c>
      <c r="H184" s="62">
        <v>0</v>
      </c>
      <c r="I184" s="62">
        <v>0</v>
      </c>
      <c r="J184" s="62">
        <v>400</v>
      </c>
      <c r="K184" s="62">
        <v>400</v>
      </c>
      <c r="L184" s="62">
        <v>0</v>
      </c>
      <c r="M184" s="62">
        <v>0</v>
      </c>
      <c r="N184" s="62">
        <v>0</v>
      </c>
      <c r="O184" s="62">
        <v>300</v>
      </c>
      <c r="P184" s="62">
        <v>0</v>
      </c>
      <c r="Q184" s="62">
        <v>200</v>
      </c>
      <c r="R184" s="62">
        <v>100</v>
      </c>
      <c r="S184" s="62">
        <v>0</v>
      </c>
      <c r="T184" s="62">
        <v>0</v>
      </c>
      <c r="U184" s="62">
        <v>0</v>
      </c>
      <c r="V184" s="62">
        <v>0</v>
      </c>
      <c r="W184" s="62">
        <v>0</v>
      </c>
      <c r="X184" s="62">
        <v>0</v>
      </c>
      <c r="Y184" s="99">
        <v>0</v>
      </c>
    </row>
    <row r="185" spans="1:25" ht="12.75">
      <c r="A185" s="98">
        <v>3333141514</v>
      </c>
      <c r="B185" s="44" t="s">
        <v>41</v>
      </c>
      <c r="C185" s="62">
        <v>80000</v>
      </c>
      <c r="D185" s="62">
        <v>5000</v>
      </c>
      <c r="E185" s="62">
        <v>20000</v>
      </c>
      <c r="F185" s="62">
        <v>0</v>
      </c>
      <c r="G185" s="62">
        <v>0</v>
      </c>
      <c r="H185" s="62">
        <v>0</v>
      </c>
      <c r="I185" s="62">
        <v>0</v>
      </c>
      <c r="J185" s="62">
        <v>0</v>
      </c>
      <c r="K185" s="62">
        <v>25000</v>
      </c>
      <c r="L185" s="62">
        <v>20000</v>
      </c>
      <c r="M185" s="62">
        <v>10000</v>
      </c>
      <c r="N185" s="62">
        <v>0</v>
      </c>
      <c r="O185" s="62">
        <v>0</v>
      </c>
      <c r="P185" s="62">
        <v>0</v>
      </c>
      <c r="Q185" s="62">
        <v>0</v>
      </c>
      <c r="R185" s="62">
        <v>0</v>
      </c>
      <c r="S185" s="62">
        <v>0</v>
      </c>
      <c r="T185" s="62">
        <v>0</v>
      </c>
      <c r="U185" s="62">
        <v>0</v>
      </c>
      <c r="V185" s="62">
        <v>0</v>
      </c>
      <c r="W185" s="62">
        <v>0</v>
      </c>
      <c r="X185" s="62">
        <v>0</v>
      </c>
      <c r="Y185" s="99">
        <v>0</v>
      </c>
    </row>
    <row r="186" spans="1:25" ht="12.75">
      <c r="A186" s="98">
        <v>3333146216</v>
      </c>
      <c r="B186" s="44" t="s">
        <v>56</v>
      </c>
      <c r="C186" s="62">
        <v>2400</v>
      </c>
      <c r="D186" s="62">
        <v>1499</v>
      </c>
      <c r="E186" s="62">
        <v>901</v>
      </c>
      <c r="F186" s="62">
        <v>0</v>
      </c>
      <c r="G186" s="62">
        <v>0</v>
      </c>
      <c r="H186" s="62">
        <v>0</v>
      </c>
      <c r="I186" s="62">
        <v>0</v>
      </c>
      <c r="J186" s="62">
        <v>0</v>
      </c>
      <c r="K186" s="62">
        <v>0</v>
      </c>
      <c r="L186" s="62">
        <v>0</v>
      </c>
      <c r="M186" s="62">
        <v>0</v>
      </c>
      <c r="N186" s="62">
        <v>0</v>
      </c>
      <c r="O186" s="62">
        <v>400</v>
      </c>
      <c r="P186" s="62">
        <v>200</v>
      </c>
      <c r="Q186" s="62">
        <v>0</v>
      </c>
      <c r="R186" s="62">
        <v>0</v>
      </c>
      <c r="S186" s="62">
        <v>0</v>
      </c>
      <c r="T186" s="62">
        <v>0</v>
      </c>
      <c r="U186" s="62">
        <v>0</v>
      </c>
      <c r="V186" s="62">
        <v>200</v>
      </c>
      <c r="W186" s="62">
        <v>0</v>
      </c>
      <c r="X186" s="62">
        <v>0</v>
      </c>
      <c r="Y186" s="99">
        <v>0</v>
      </c>
    </row>
    <row r="187" spans="1:25" ht="12.75">
      <c r="A187" s="98">
        <v>3333146220</v>
      </c>
      <c r="B187" s="44" t="s">
        <v>57</v>
      </c>
      <c r="C187" s="62">
        <v>18498</v>
      </c>
      <c r="D187" s="62">
        <v>6548</v>
      </c>
      <c r="E187" s="62">
        <v>6100</v>
      </c>
      <c r="F187" s="62">
        <v>5850</v>
      </c>
      <c r="G187" s="62">
        <v>0</v>
      </c>
      <c r="H187" s="62">
        <v>0</v>
      </c>
      <c r="I187" s="62">
        <v>0</v>
      </c>
      <c r="J187" s="62">
        <v>0</v>
      </c>
      <c r="K187" s="62">
        <v>0</v>
      </c>
      <c r="L187" s="62">
        <v>0</v>
      </c>
      <c r="M187" s="62">
        <v>0</v>
      </c>
      <c r="N187" s="62">
        <v>0</v>
      </c>
      <c r="O187" s="62">
        <v>6270</v>
      </c>
      <c r="P187" s="62">
        <v>4909</v>
      </c>
      <c r="Q187" s="62">
        <v>773</v>
      </c>
      <c r="R187" s="62">
        <v>588</v>
      </c>
      <c r="S187" s="62">
        <v>0</v>
      </c>
      <c r="T187" s="62">
        <v>0</v>
      </c>
      <c r="U187" s="62">
        <v>0</v>
      </c>
      <c r="V187" s="62">
        <v>0</v>
      </c>
      <c r="W187" s="62">
        <v>0</v>
      </c>
      <c r="X187" s="62">
        <v>0</v>
      </c>
      <c r="Y187" s="99">
        <v>0</v>
      </c>
    </row>
    <row r="188" spans="1:25" ht="12.75">
      <c r="A188" s="98">
        <v>3333140017</v>
      </c>
      <c r="B188" s="44" t="s">
        <v>95</v>
      </c>
      <c r="C188" s="62">
        <v>38290</v>
      </c>
      <c r="D188" s="62">
        <v>16240</v>
      </c>
      <c r="E188" s="62">
        <v>18000</v>
      </c>
      <c r="F188" s="62">
        <v>0</v>
      </c>
      <c r="G188" s="62">
        <v>0</v>
      </c>
      <c r="H188" s="62">
        <v>0</v>
      </c>
      <c r="I188" s="62">
        <v>0</v>
      </c>
      <c r="J188" s="62">
        <v>4050</v>
      </c>
      <c r="K188" s="62">
        <v>0</v>
      </c>
      <c r="L188" s="62">
        <v>0</v>
      </c>
      <c r="M188" s="62">
        <v>0</v>
      </c>
      <c r="N188" s="62">
        <v>0</v>
      </c>
      <c r="O188" s="62">
        <v>1110</v>
      </c>
      <c r="P188" s="62">
        <v>500</v>
      </c>
      <c r="Q188" s="62">
        <v>0</v>
      </c>
      <c r="R188" s="62">
        <v>0</v>
      </c>
      <c r="S188" s="62">
        <v>0</v>
      </c>
      <c r="T188" s="62">
        <v>0</v>
      </c>
      <c r="U188" s="62">
        <v>0</v>
      </c>
      <c r="V188" s="62">
        <v>610</v>
      </c>
      <c r="W188" s="62">
        <v>0</v>
      </c>
      <c r="X188" s="62">
        <v>0</v>
      </c>
      <c r="Y188" s="99">
        <v>0</v>
      </c>
    </row>
    <row r="189" spans="1:25" ht="12.75">
      <c r="A189" s="100">
        <v>3333141110</v>
      </c>
      <c r="B189" s="70" t="s">
        <v>104</v>
      </c>
      <c r="C189" s="62">
        <v>135869</v>
      </c>
      <c r="D189" s="62">
        <v>0</v>
      </c>
      <c r="E189" s="62">
        <v>78948</v>
      </c>
      <c r="F189" s="62">
        <v>56921</v>
      </c>
      <c r="G189" s="62">
        <v>0</v>
      </c>
      <c r="H189" s="62">
        <v>0</v>
      </c>
      <c r="I189" s="62">
        <v>0</v>
      </c>
      <c r="J189" s="62">
        <v>0</v>
      </c>
      <c r="K189" s="62">
        <v>0</v>
      </c>
      <c r="L189" s="62">
        <v>0</v>
      </c>
      <c r="M189" s="62">
        <v>0</v>
      </c>
      <c r="N189" s="62">
        <v>0</v>
      </c>
      <c r="O189" s="62">
        <v>0</v>
      </c>
      <c r="P189" s="62">
        <v>0</v>
      </c>
      <c r="Q189" s="62">
        <v>0</v>
      </c>
      <c r="R189" s="62">
        <v>0</v>
      </c>
      <c r="S189" s="62">
        <v>0</v>
      </c>
      <c r="T189" s="62">
        <v>0</v>
      </c>
      <c r="U189" s="62">
        <v>0</v>
      </c>
      <c r="V189" s="62">
        <v>0</v>
      </c>
      <c r="W189" s="62">
        <v>0</v>
      </c>
      <c r="X189" s="62">
        <v>0</v>
      </c>
      <c r="Y189" s="99">
        <v>0</v>
      </c>
    </row>
    <row r="190" spans="1:26" ht="12.75">
      <c r="A190" s="98">
        <v>3333141110</v>
      </c>
      <c r="B190" s="44" t="s">
        <v>105</v>
      </c>
      <c r="C190" s="62">
        <v>5605</v>
      </c>
      <c r="D190" s="62">
        <v>300</v>
      </c>
      <c r="E190" s="62">
        <v>205</v>
      </c>
      <c r="F190" s="62">
        <v>100</v>
      </c>
      <c r="G190" s="62">
        <v>0</v>
      </c>
      <c r="H190" s="62">
        <v>0</v>
      </c>
      <c r="I190" s="62">
        <v>0</v>
      </c>
      <c r="J190" s="62">
        <v>0</v>
      </c>
      <c r="K190" s="62">
        <v>5000</v>
      </c>
      <c r="L190" s="62">
        <v>0</v>
      </c>
      <c r="M190" s="62">
        <v>0</v>
      </c>
      <c r="N190" s="62">
        <v>0</v>
      </c>
      <c r="O190" s="62">
        <v>24600</v>
      </c>
      <c r="P190" s="62">
        <v>0</v>
      </c>
      <c r="Q190" s="62">
        <v>24600</v>
      </c>
      <c r="R190" s="62">
        <v>0</v>
      </c>
      <c r="S190" s="62">
        <v>0</v>
      </c>
      <c r="T190" s="62">
        <v>0</v>
      </c>
      <c r="U190" s="62">
        <v>0</v>
      </c>
      <c r="V190" s="62">
        <v>0</v>
      </c>
      <c r="W190" s="62">
        <v>0</v>
      </c>
      <c r="X190" s="62">
        <v>0</v>
      </c>
      <c r="Y190" s="99">
        <v>0</v>
      </c>
      <c r="Z190" s="61"/>
    </row>
    <row r="191" spans="1:25" ht="12.75">
      <c r="A191" s="98">
        <v>3333143011</v>
      </c>
      <c r="B191" s="44" t="s">
        <v>111</v>
      </c>
      <c r="C191" s="62">
        <v>6100</v>
      </c>
      <c r="D191" s="62">
        <v>5290</v>
      </c>
      <c r="E191" s="62">
        <v>810</v>
      </c>
      <c r="F191" s="62">
        <v>0</v>
      </c>
      <c r="G191" s="62">
        <v>0</v>
      </c>
      <c r="H191" s="62">
        <v>0</v>
      </c>
      <c r="I191" s="62">
        <v>0</v>
      </c>
      <c r="J191" s="62">
        <v>0</v>
      </c>
      <c r="K191" s="62">
        <v>0</v>
      </c>
      <c r="L191" s="62">
        <v>0</v>
      </c>
      <c r="M191" s="62">
        <v>0</v>
      </c>
      <c r="N191" s="62">
        <v>0</v>
      </c>
      <c r="O191" s="62">
        <v>16500</v>
      </c>
      <c r="P191" s="62">
        <v>0</v>
      </c>
      <c r="Q191" s="62">
        <v>16500</v>
      </c>
      <c r="R191" s="62">
        <v>0</v>
      </c>
      <c r="S191" s="62">
        <v>0</v>
      </c>
      <c r="T191" s="62">
        <v>0</v>
      </c>
      <c r="U191" s="62">
        <v>0</v>
      </c>
      <c r="V191" s="62">
        <v>0</v>
      </c>
      <c r="W191" s="62">
        <v>0</v>
      </c>
      <c r="X191" s="62">
        <v>0</v>
      </c>
      <c r="Y191" s="99">
        <v>0</v>
      </c>
    </row>
    <row r="192" spans="1:25" ht="12.75">
      <c r="A192" s="100">
        <v>3333143011</v>
      </c>
      <c r="B192" s="70" t="s">
        <v>112</v>
      </c>
      <c r="C192" s="62">
        <v>133900</v>
      </c>
      <c r="D192" s="62">
        <v>45100</v>
      </c>
      <c r="E192" s="62">
        <v>88800</v>
      </c>
      <c r="F192" s="62">
        <v>0</v>
      </c>
      <c r="G192" s="62">
        <v>0</v>
      </c>
      <c r="H192" s="62">
        <v>0</v>
      </c>
      <c r="I192" s="62">
        <v>0</v>
      </c>
      <c r="J192" s="62">
        <v>0</v>
      </c>
      <c r="K192" s="62">
        <v>0</v>
      </c>
      <c r="L192" s="62">
        <v>0</v>
      </c>
      <c r="M192" s="62">
        <v>0</v>
      </c>
      <c r="N192" s="62">
        <v>0</v>
      </c>
      <c r="O192" s="62">
        <v>0</v>
      </c>
      <c r="P192" s="62">
        <v>0</v>
      </c>
      <c r="Q192" s="62">
        <v>0</v>
      </c>
      <c r="R192" s="62">
        <v>0</v>
      </c>
      <c r="S192" s="62">
        <v>0</v>
      </c>
      <c r="T192" s="62">
        <v>0</v>
      </c>
      <c r="U192" s="62">
        <v>0</v>
      </c>
      <c r="V192" s="62">
        <v>0</v>
      </c>
      <c r="W192" s="62">
        <v>0</v>
      </c>
      <c r="X192" s="62">
        <v>0</v>
      </c>
      <c r="Y192" s="99">
        <v>0</v>
      </c>
    </row>
    <row r="193" spans="1:25" ht="12.75">
      <c r="A193" s="98">
        <v>3333143317</v>
      </c>
      <c r="B193" s="44" t="s">
        <v>129</v>
      </c>
      <c r="C193" s="62">
        <v>70218</v>
      </c>
      <c r="D193" s="62">
        <v>8147</v>
      </c>
      <c r="E193" s="62">
        <v>62071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62">
        <v>14810</v>
      </c>
      <c r="P193" s="62">
        <v>60</v>
      </c>
      <c r="Q193" s="62">
        <v>14750</v>
      </c>
      <c r="R193" s="62">
        <v>0</v>
      </c>
      <c r="S193" s="62">
        <v>0</v>
      </c>
      <c r="T193" s="62">
        <v>0</v>
      </c>
      <c r="U193" s="62">
        <v>0</v>
      </c>
      <c r="V193" s="62">
        <v>0</v>
      </c>
      <c r="W193" s="62">
        <v>0</v>
      </c>
      <c r="X193" s="62">
        <v>0</v>
      </c>
      <c r="Y193" s="99">
        <v>0</v>
      </c>
    </row>
    <row r="194" spans="1:25" ht="13.5" thickBot="1">
      <c r="A194" s="101">
        <v>3333147005</v>
      </c>
      <c r="B194" s="102" t="s">
        <v>140</v>
      </c>
      <c r="C194" s="103">
        <v>22380</v>
      </c>
      <c r="D194" s="103">
        <v>21980</v>
      </c>
      <c r="E194" s="103">
        <v>0</v>
      </c>
      <c r="F194" s="103">
        <v>0</v>
      </c>
      <c r="G194" s="103">
        <v>0</v>
      </c>
      <c r="H194" s="103">
        <v>0</v>
      </c>
      <c r="I194" s="103">
        <v>0</v>
      </c>
      <c r="J194" s="103">
        <v>400</v>
      </c>
      <c r="K194" s="103">
        <v>0</v>
      </c>
      <c r="L194" s="103">
        <v>0</v>
      </c>
      <c r="M194" s="103">
        <v>0</v>
      </c>
      <c r="N194" s="103">
        <v>0</v>
      </c>
      <c r="O194" s="103">
        <v>6800</v>
      </c>
      <c r="P194" s="103">
        <v>4900</v>
      </c>
      <c r="Q194" s="103">
        <v>1900</v>
      </c>
      <c r="R194" s="103">
        <v>0</v>
      </c>
      <c r="S194" s="103">
        <v>0</v>
      </c>
      <c r="T194" s="103">
        <v>0</v>
      </c>
      <c r="U194" s="103">
        <v>0</v>
      </c>
      <c r="V194" s="103">
        <v>0</v>
      </c>
      <c r="W194" s="103">
        <v>0</v>
      </c>
      <c r="X194" s="103">
        <v>0</v>
      </c>
      <c r="Y194" s="104">
        <v>0</v>
      </c>
    </row>
    <row r="195" spans="1:25" s="54" customFormat="1" ht="15.75" thickBot="1">
      <c r="A195" s="52"/>
      <c r="B195" s="65" t="s">
        <v>182</v>
      </c>
      <c r="C195" s="53">
        <f aca="true" t="shared" si="36" ref="C195:Y195">SUM(C183:C194)</f>
        <v>568084</v>
      </c>
      <c r="D195" s="53">
        <f t="shared" si="36"/>
        <v>129646</v>
      </c>
      <c r="E195" s="53">
        <f t="shared" si="36"/>
        <v>280714</v>
      </c>
      <c r="F195" s="53">
        <f t="shared" si="36"/>
        <v>66123</v>
      </c>
      <c r="G195" s="53">
        <f t="shared" si="36"/>
        <v>0</v>
      </c>
      <c r="H195" s="53">
        <f t="shared" si="36"/>
        <v>0</v>
      </c>
      <c r="I195" s="53">
        <f t="shared" si="36"/>
        <v>0</v>
      </c>
      <c r="J195" s="53">
        <f t="shared" si="36"/>
        <v>19850</v>
      </c>
      <c r="K195" s="53">
        <f t="shared" si="36"/>
        <v>41751</v>
      </c>
      <c r="L195" s="53">
        <f t="shared" si="36"/>
        <v>20000</v>
      </c>
      <c r="M195" s="53">
        <f t="shared" si="36"/>
        <v>10000</v>
      </c>
      <c r="N195" s="53">
        <f t="shared" si="36"/>
        <v>0</v>
      </c>
      <c r="O195" s="53">
        <f t="shared" si="36"/>
        <v>70790</v>
      </c>
      <c r="P195" s="53">
        <f t="shared" si="36"/>
        <v>10569</v>
      </c>
      <c r="Q195" s="53">
        <f t="shared" si="36"/>
        <v>58723</v>
      </c>
      <c r="R195" s="53">
        <f t="shared" si="36"/>
        <v>688</v>
      </c>
      <c r="S195" s="53">
        <f t="shared" si="36"/>
        <v>0</v>
      </c>
      <c r="T195" s="53">
        <f t="shared" si="36"/>
        <v>0</v>
      </c>
      <c r="U195" s="53">
        <f t="shared" si="36"/>
        <v>0</v>
      </c>
      <c r="V195" s="53">
        <f t="shared" si="36"/>
        <v>810</v>
      </c>
      <c r="W195" s="53">
        <f t="shared" si="36"/>
        <v>0</v>
      </c>
      <c r="X195" s="53">
        <f t="shared" si="36"/>
        <v>0</v>
      </c>
      <c r="Y195" s="53">
        <f t="shared" si="36"/>
        <v>0</v>
      </c>
    </row>
    <row r="197" ht="18">
      <c r="A197" s="91" t="s">
        <v>203</v>
      </c>
    </row>
    <row r="198" ht="12.75" customHeight="1" thickBot="1">
      <c r="A198" s="91"/>
    </row>
    <row r="199" spans="1:25" ht="12.75">
      <c r="A199" s="95">
        <v>3333154601</v>
      </c>
      <c r="B199" s="74" t="s">
        <v>132</v>
      </c>
      <c r="C199" s="96">
        <v>8000</v>
      </c>
      <c r="D199" s="96">
        <v>0</v>
      </c>
      <c r="E199" s="96">
        <v>8000</v>
      </c>
      <c r="F199" s="96">
        <v>0</v>
      </c>
      <c r="G199" s="96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6">
        <v>0</v>
      </c>
      <c r="O199" s="96">
        <f>(P199+Q199+R199+S199+T199+U199+V199+W199+X199+Y199)</f>
        <v>0</v>
      </c>
      <c r="P199" s="96">
        <v>0</v>
      </c>
      <c r="Q199" s="96">
        <v>0</v>
      </c>
      <c r="R199" s="96">
        <v>0</v>
      </c>
      <c r="S199" s="96">
        <v>0</v>
      </c>
      <c r="T199" s="96">
        <v>0</v>
      </c>
      <c r="U199" s="96">
        <v>0</v>
      </c>
      <c r="V199" s="96">
        <v>0</v>
      </c>
      <c r="W199" s="96">
        <v>0</v>
      </c>
      <c r="X199" s="96">
        <v>0</v>
      </c>
      <c r="Y199" s="97">
        <v>0</v>
      </c>
    </row>
    <row r="200" spans="1:25" ht="12.75">
      <c r="A200" s="98">
        <v>3333153301</v>
      </c>
      <c r="B200" s="44" t="s">
        <v>130</v>
      </c>
      <c r="C200" s="62">
        <v>1900</v>
      </c>
      <c r="D200" s="62">
        <v>0</v>
      </c>
      <c r="E200" s="62">
        <v>1000</v>
      </c>
      <c r="F200" s="62">
        <v>0</v>
      </c>
      <c r="G200" s="62">
        <v>0</v>
      </c>
      <c r="H200" s="62">
        <v>0</v>
      </c>
      <c r="I200" s="62">
        <v>0</v>
      </c>
      <c r="J200" s="62">
        <v>900</v>
      </c>
      <c r="K200" s="62">
        <v>0</v>
      </c>
      <c r="L200" s="62">
        <v>0</v>
      </c>
      <c r="M200" s="62">
        <v>0</v>
      </c>
      <c r="N200" s="62">
        <v>0</v>
      </c>
      <c r="O200" s="62">
        <f>(P200+Q200+R200+S200+T200+U200+V200+W200+X200+Y200)</f>
        <v>3335</v>
      </c>
      <c r="P200" s="62">
        <v>35</v>
      </c>
      <c r="Q200" s="62">
        <v>0</v>
      </c>
      <c r="R200" s="62">
        <v>0</v>
      </c>
      <c r="S200" s="62">
        <v>3300</v>
      </c>
      <c r="T200" s="62">
        <v>0</v>
      </c>
      <c r="U200" s="62">
        <v>0</v>
      </c>
      <c r="V200" s="62">
        <v>0</v>
      </c>
      <c r="W200" s="62">
        <v>0</v>
      </c>
      <c r="X200" s="62">
        <v>0</v>
      </c>
      <c r="Y200" s="99">
        <v>0</v>
      </c>
    </row>
    <row r="201" spans="1:25" ht="12.75">
      <c r="A201" s="98">
        <v>3333153866</v>
      </c>
      <c r="B201" s="44" t="s">
        <v>28</v>
      </c>
      <c r="C201" s="62">
        <v>16400</v>
      </c>
      <c r="D201" s="62">
        <v>0</v>
      </c>
      <c r="E201" s="62">
        <v>400</v>
      </c>
      <c r="F201" s="62">
        <v>16000</v>
      </c>
      <c r="G201" s="62">
        <v>0</v>
      </c>
      <c r="H201" s="62">
        <v>0</v>
      </c>
      <c r="I201" s="62">
        <v>0</v>
      </c>
      <c r="J201" s="62">
        <v>0</v>
      </c>
      <c r="K201" s="62">
        <v>0</v>
      </c>
      <c r="L201" s="62">
        <v>0</v>
      </c>
      <c r="M201" s="62">
        <v>0</v>
      </c>
      <c r="N201" s="62">
        <v>0</v>
      </c>
      <c r="O201" s="62">
        <f>(P201+Q201+R201+S201+T201+U201+V201+W201+X201+Y201)</f>
        <v>0</v>
      </c>
      <c r="P201" s="62">
        <v>0</v>
      </c>
      <c r="Q201" s="62">
        <v>0</v>
      </c>
      <c r="R201" s="62">
        <v>0</v>
      </c>
      <c r="S201" s="62">
        <v>0</v>
      </c>
      <c r="T201" s="62">
        <v>0</v>
      </c>
      <c r="U201" s="62">
        <v>0</v>
      </c>
      <c r="V201" s="62">
        <v>0</v>
      </c>
      <c r="W201" s="62">
        <v>0</v>
      </c>
      <c r="X201" s="62">
        <v>0</v>
      </c>
      <c r="Y201" s="99">
        <v>0</v>
      </c>
    </row>
    <row r="202" spans="1:25" ht="12.75">
      <c r="A202" s="98">
        <v>3333153867</v>
      </c>
      <c r="B202" s="44" t="s">
        <v>29</v>
      </c>
      <c r="C202" s="62">
        <v>20100</v>
      </c>
      <c r="D202" s="62">
        <v>500</v>
      </c>
      <c r="E202" s="62">
        <v>17600</v>
      </c>
      <c r="F202" s="62">
        <v>0</v>
      </c>
      <c r="G202" s="62">
        <v>0</v>
      </c>
      <c r="H202" s="62">
        <v>0</v>
      </c>
      <c r="I202" s="62">
        <v>0</v>
      </c>
      <c r="J202" s="62">
        <v>2000</v>
      </c>
      <c r="K202" s="62">
        <v>0</v>
      </c>
      <c r="L202" s="62">
        <v>0</v>
      </c>
      <c r="M202" s="62">
        <v>0</v>
      </c>
      <c r="N202" s="62">
        <v>0</v>
      </c>
      <c r="O202" s="62">
        <f>(P202+Q202+R202+S202+T202+U202+V202+W202+X202+Y202)</f>
        <v>0</v>
      </c>
      <c r="P202" s="62">
        <v>0</v>
      </c>
      <c r="Q202" s="62">
        <v>0</v>
      </c>
      <c r="R202" s="62">
        <v>0</v>
      </c>
      <c r="S202" s="62">
        <v>0</v>
      </c>
      <c r="T202" s="62">
        <v>0</v>
      </c>
      <c r="U202" s="62">
        <v>0</v>
      </c>
      <c r="V202" s="62">
        <v>0</v>
      </c>
      <c r="W202" s="62">
        <v>0</v>
      </c>
      <c r="X202" s="62">
        <v>0</v>
      </c>
      <c r="Y202" s="99">
        <v>0</v>
      </c>
    </row>
    <row r="203" spans="1:25" ht="12.75">
      <c r="A203" s="98">
        <v>3333143866</v>
      </c>
      <c r="B203" s="44" t="s">
        <v>24</v>
      </c>
      <c r="C203" s="62">
        <v>52000</v>
      </c>
      <c r="D203" s="62">
        <v>0</v>
      </c>
      <c r="E203" s="62">
        <v>2000</v>
      </c>
      <c r="F203" s="62">
        <v>50000</v>
      </c>
      <c r="G203" s="62">
        <v>0</v>
      </c>
      <c r="H203" s="62">
        <v>0</v>
      </c>
      <c r="I203" s="62">
        <v>0</v>
      </c>
      <c r="J203" s="62">
        <v>0</v>
      </c>
      <c r="K203" s="62">
        <v>0</v>
      </c>
      <c r="L203" s="62">
        <v>0</v>
      </c>
      <c r="M203" s="62">
        <v>0</v>
      </c>
      <c r="N203" s="62">
        <v>0</v>
      </c>
      <c r="O203" s="62">
        <v>0</v>
      </c>
      <c r="P203" s="62">
        <v>0</v>
      </c>
      <c r="Q203" s="62">
        <v>0</v>
      </c>
      <c r="R203" s="62">
        <v>0</v>
      </c>
      <c r="S203" s="62">
        <v>0</v>
      </c>
      <c r="T203" s="62">
        <v>0</v>
      </c>
      <c r="U203" s="62">
        <v>0</v>
      </c>
      <c r="V203" s="62">
        <v>0</v>
      </c>
      <c r="W203" s="62">
        <v>0</v>
      </c>
      <c r="X203" s="62">
        <v>0</v>
      </c>
      <c r="Y203" s="99">
        <v>0</v>
      </c>
    </row>
    <row r="204" spans="1:25" ht="12.75">
      <c r="A204" s="98">
        <v>3333143867</v>
      </c>
      <c r="B204" s="44" t="s">
        <v>25</v>
      </c>
      <c r="C204" s="62">
        <v>32500</v>
      </c>
      <c r="D204" s="62">
        <v>0</v>
      </c>
      <c r="E204" s="62">
        <v>500</v>
      </c>
      <c r="F204" s="62">
        <v>28750</v>
      </c>
      <c r="G204" s="62">
        <v>0</v>
      </c>
      <c r="H204" s="62">
        <v>0</v>
      </c>
      <c r="I204" s="62">
        <v>0</v>
      </c>
      <c r="J204" s="62">
        <v>0</v>
      </c>
      <c r="K204" s="62">
        <v>3250</v>
      </c>
      <c r="L204" s="62">
        <v>0</v>
      </c>
      <c r="M204" s="62">
        <v>0</v>
      </c>
      <c r="N204" s="62">
        <v>0</v>
      </c>
      <c r="O204" s="62">
        <v>0</v>
      </c>
      <c r="P204" s="62">
        <v>0</v>
      </c>
      <c r="Q204" s="62">
        <v>0</v>
      </c>
      <c r="R204" s="62">
        <v>0</v>
      </c>
      <c r="S204" s="62">
        <v>0</v>
      </c>
      <c r="T204" s="62">
        <v>0</v>
      </c>
      <c r="U204" s="62">
        <v>0</v>
      </c>
      <c r="V204" s="62">
        <v>0</v>
      </c>
      <c r="W204" s="62">
        <v>0</v>
      </c>
      <c r="X204" s="62">
        <v>0</v>
      </c>
      <c r="Y204" s="99">
        <v>0</v>
      </c>
    </row>
    <row r="205" spans="1:25" ht="12.75">
      <c r="A205" s="98">
        <v>3333143868</v>
      </c>
      <c r="B205" s="44" t="s">
        <v>26</v>
      </c>
      <c r="C205" s="62">
        <v>10500</v>
      </c>
      <c r="D205" s="62">
        <v>0</v>
      </c>
      <c r="E205" s="62">
        <v>10500</v>
      </c>
      <c r="F205" s="62">
        <v>0</v>
      </c>
      <c r="G205" s="62">
        <v>0</v>
      </c>
      <c r="H205" s="62">
        <v>0</v>
      </c>
      <c r="I205" s="62">
        <v>0</v>
      </c>
      <c r="J205" s="62">
        <v>0</v>
      </c>
      <c r="K205" s="62">
        <v>0</v>
      </c>
      <c r="L205" s="62">
        <v>0</v>
      </c>
      <c r="M205" s="62">
        <v>0</v>
      </c>
      <c r="N205" s="62">
        <v>0</v>
      </c>
      <c r="O205" s="62">
        <v>0</v>
      </c>
      <c r="P205" s="62">
        <v>0</v>
      </c>
      <c r="Q205" s="62">
        <v>0</v>
      </c>
      <c r="R205" s="62">
        <v>0</v>
      </c>
      <c r="S205" s="62">
        <v>0</v>
      </c>
      <c r="T205" s="62">
        <v>0</v>
      </c>
      <c r="U205" s="62">
        <v>0</v>
      </c>
      <c r="V205" s="62">
        <v>0</v>
      </c>
      <c r="W205" s="62">
        <v>0</v>
      </c>
      <c r="X205" s="62">
        <v>0</v>
      </c>
      <c r="Y205" s="99">
        <v>0</v>
      </c>
    </row>
    <row r="206" spans="1:25" ht="12.75">
      <c r="A206" s="98">
        <v>3333146201</v>
      </c>
      <c r="B206" s="44" t="s">
        <v>54</v>
      </c>
      <c r="C206" s="62">
        <v>10280</v>
      </c>
      <c r="D206" s="62">
        <v>0</v>
      </c>
      <c r="E206" s="62">
        <v>700</v>
      </c>
      <c r="F206" s="62">
        <v>7580</v>
      </c>
      <c r="G206" s="62">
        <v>0</v>
      </c>
      <c r="H206" s="62">
        <v>0</v>
      </c>
      <c r="I206" s="62">
        <v>0</v>
      </c>
      <c r="J206" s="62">
        <v>0</v>
      </c>
      <c r="K206" s="62">
        <v>2000</v>
      </c>
      <c r="L206" s="62">
        <v>0</v>
      </c>
      <c r="M206" s="62">
        <v>0</v>
      </c>
      <c r="N206" s="62">
        <v>0</v>
      </c>
      <c r="O206" s="62">
        <v>0</v>
      </c>
      <c r="P206" s="62">
        <v>0</v>
      </c>
      <c r="Q206" s="62">
        <v>0</v>
      </c>
      <c r="R206" s="62">
        <v>0</v>
      </c>
      <c r="S206" s="62">
        <v>0</v>
      </c>
      <c r="T206" s="62">
        <v>0</v>
      </c>
      <c r="U206" s="62">
        <v>0</v>
      </c>
      <c r="V206" s="62">
        <v>0</v>
      </c>
      <c r="W206" s="62">
        <v>0</v>
      </c>
      <c r="X206" s="62">
        <v>0</v>
      </c>
      <c r="Y206" s="99">
        <v>0</v>
      </c>
    </row>
    <row r="207" spans="1:25" ht="12.75">
      <c r="A207" s="98">
        <v>3333146202</v>
      </c>
      <c r="B207" s="44" t="s">
        <v>55</v>
      </c>
      <c r="C207" s="62">
        <v>6500</v>
      </c>
      <c r="D207" s="62">
        <v>0</v>
      </c>
      <c r="E207" s="62">
        <v>400</v>
      </c>
      <c r="F207" s="62">
        <v>6100</v>
      </c>
      <c r="G207" s="62">
        <v>0</v>
      </c>
      <c r="H207" s="62">
        <v>0</v>
      </c>
      <c r="I207" s="62">
        <v>0</v>
      </c>
      <c r="J207" s="62">
        <v>0</v>
      </c>
      <c r="K207" s="62">
        <v>0</v>
      </c>
      <c r="L207" s="62">
        <v>0</v>
      </c>
      <c r="M207" s="62">
        <v>0</v>
      </c>
      <c r="N207" s="62">
        <v>0</v>
      </c>
      <c r="O207" s="62">
        <v>0</v>
      </c>
      <c r="P207" s="62">
        <v>0</v>
      </c>
      <c r="Q207" s="62">
        <v>0</v>
      </c>
      <c r="R207" s="62">
        <v>0</v>
      </c>
      <c r="S207" s="62">
        <v>0</v>
      </c>
      <c r="T207" s="62">
        <v>0</v>
      </c>
      <c r="U207" s="62">
        <v>0</v>
      </c>
      <c r="V207" s="62">
        <v>0</v>
      </c>
      <c r="W207" s="62">
        <v>0</v>
      </c>
      <c r="X207" s="62">
        <v>0</v>
      </c>
      <c r="Y207" s="99">
        <v>0</v>
      </c>
    </row>
    <row r="208" spans="1:25" ht="12.75">
      <c r="A208" s="98">
        <v>3333142412</v>
      </c>
      <c r="B208" s="44" t="s">
        <v>63</v>
      </c>
      <c r="C208" s="62">
        <v>20000</v>
      </c>
      <c r="D208" s="62">
        <v>0</v>
      </c>
      <c r="E208" s="62">
        <v>3000</v>
      </c>
      <c r="F208" s="62">
        <v>13000</v>
      </c>
      <c r="G208" s="62">
        <v>0</v>
      </c>
      <c r="H208" s="62">
        <v>0</v>
      </c>
      <c r="I208" s="62">
        <v>0</v>
      </c>
      <c r="J208" s="62">
        <v>700</v>
      </c>
      <c r="K208" s="62">
        <v>3300</v>
      </c>
      <c r="L208" s="62">
        <v>0</v>
      </c>
      <c r="M208" s="62">
        <v>0</v>
      </c>
      <c r="N208" s="62">
        <v>0</v>
      </c>
      <c r="O208" s="62">
        <v>3000</v>
      </c>
      <c r="P208" s="62">
        <v>0</v>
      </c>
      <c r="Q208" s="62">
        <v>0</v>
      </c>
      <c r="R208" s="62">
        <v>3000</v>
      </c>
      <c r="S208" s="62">
        <v>0</v>
      </c>
      <c r="T208" s="62">
        <v>0</v>
      </c>
      <c r="U208" s="62">
        <v>0</v>
      </c>
      <c r="V208" s="62">
        <v>0</v>
      </c>
      <c r="W208" s="62">
        <v>0</v>
      </c>
      <c r="X208" s="62">
        <v>0</v>
      </c>
      <c r="Y208" s="99">
        <v>0</v>
      </c>
    </row>
    <row r="209" spans="1:25" ht="12.75">
      <c r="A209" s="105">
        <v>3333142413</v>
      </c>
      <c r="B209" s="63" t="s">
        <v>64</v>
      </c>
      <c r="C209" s="64">
        <v>5923</v>
      </c>
      <c r="D209" s="64">
        <v>0</v>
      </c>
      <c r="E209" s="64">
        <v>3000</v>
      </c>
      <c r="F209" s="64">
        <v>0</v>
      </c>
      <c r="G209" s="64">
        <v>0</v>
      </c>
      <c r="H209" s="64">
        <v>0</v>
      </c>
      <c r="I209" s="64">
        <v>0</v>
      </c>
      <c r="J209" s="64">
        <v>2923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64">
        <v>0</v>
      </c>
      <c r="V209" s="64">
        <v>0</v>
      </c>
      <c r="W209" s="64">
        <v>0</v>
      </c>
      <c r="X209" s="64">
        <v>0</v>
      </c>
      <c r="Y209" s="106">
        <v>0</v>
      </c>
    </row>
    <row r="210" spans="1:25" ht="12.75">
      <c r="A210" s="98">
        <v>3333140056</v>
      </c>
      <c r="B210" s="44" t="s">
        <v>96</v>
      </c>
      <c r="C210" s="62">
        <v>9000</v>
      </c>
      <c r="D210" s="62">
        <v>0</v>
      </c>
      <c r="E210" s="62">
        <v>4700</v>
      </c>
      <c r="F210" s="62">
        <v>4300</v>
      </c>
      <c r="G210" s="62">
        <v>0</v>
      </c>
      <c r="H210" s="62">
        <v>0</v>
      </c>
      <c r="I210" s="62">
        <v>0</v>
      </c>
      <c r="J210" s="62">
        <v>0</v>
      </c>
      <c r="K210" s="62">
        <v>0</v>
      </c>
      <c r="L210" s="62">
        <v>0</v>
      </c>
      <c r="M210" s="62">
        <v>0</v>
      </c>
      <c r="N210" s="62">
        <v>0</v>
      </c>
      <c r="O210" s="62">
        <v>0</v>
      </c>
      <c r="P210" s="62">
        <v>0</v>
      </c>
      <c r="Q210" s="62">
        <v>0</v>
      </c>
      <c r="R210" s="62">
        <v>0</v>
      </c>
      <c r="S210" s="62">
        <v>0</v>
      </c>
      <c r="T210" s="62">
        <v>0</v>
      </c>
      <c r="U210" s="62">
        <v>0</v>
      </c>
      <c r="V210" s="62">
        <v>0</v>
      </c>
      <c r="W210" s="62">
        <v>0</v>
      </c>
      <c r="X210" s="62">
        <v>0</v>
      </c>
      <c r="Y210" s="99">
        <v>0</v>
      </c>
    </row>
    <row r="211" spans="1:25" ht="12.75">
      <c r="A211" s="98">
        <v>3333140057</v>
      </c>
      <c r="B211" s="44" t="s">
        <v>97</v>
      </c>
      <c r="C211" s="62">
        <v>35000</v>
      </c>
      <c r="D211" s="62">
        <v>0</v>
      </c>
      <c r="E211" s="62">
        <v>3000</v>
      </c>
      <c r="F211" s="62">
        <v>16000</v>
      </c>
      <c r="G211" s="62">
        <v>15000</v>
      </c>
      <c r="H211" s="62">
        <v>0</v>
      </c>
      <c r="I211" s="62">
        <v>0</v>
      </c>
      <c r="J211" s="62">
        <v>1000</v>
      </c>
      <c r="K211" s="62">
        <v>0</v>
      </c>
      <c r="L211" s="62">
        <v>0</v>
      </c>
      <c r="M211" s="62">
        <v>0</v>
      </c>
      <c r="N211" s="62">
        <v>0</v>
      </c>
      <c r="O211" s="62">
        <v>0</v>
      </c>
      <c r="P211" s="62">
        <v>0</v>
      </c>
      <c r="Q211" s="62">
        <v>1000</v>
      </c>
      <c r="R211" s="62">
        <v>4100</v>
      </c>
      <c r="S211" s="62">
        <v>0</v>
      </c>
      <c r="T211" s="62">
        <v>0</v>
      </c>
      <c r="U211" s="62">
        <v>0</v>
      </c>
      <c r="V211" s="62">
        <v>0</v>
      </c>
      <c r="W211" s="62">
        <v>0</v>
      </c>
      <c r="X211" s="62">
        <v>0</v>
      </c>
      <c r="Y211" s="99">
        <v>0</v>
      </c>
    </row>
    <row r="212" spans="1:25" ht="13.5" thickBot="1">
      <c r="A212" s="101">
        <v>3333143318</v>
      </c>
      <c r="B212" s="102" t="s">
        <v>128</v>
      </c>
      <c r="C212" s="103">
        <v>49050</v>
      </c>
      <c r="D212" s="103">
        <v>0</v>
      </c>
      <c r="E212" s="103">
        <v>400</v>
      </c>
      <c r="F212" s="103">
        <v>25200</v>
      </c>
      <c r="G212" s="103">
        <v>14300</v>
      </c>
      <c r="H212" s="103">
        <v>0</v>
      </c>
      <c r="I212" s="103">
        <v>0</v>
      </c>
      <c r="J212" s="103">
        <v>900</v>
      </c>
      <c r="K212" s="103">
        <v>4200</v>
      </c>
      <c r="L212" s="103">
        <v>4050</v>
      </c>
      <c r="M212" s="103">
        <v>0</v>
      </c>
      <c r="N212" s="103">
        <v>0</v>
      </c>
      <c r="O212" s="103">
        <v>0</v>
      </c>
      <c r="P212" s="103">
        <v>0</v>
      </c>
      <c r="Q212" s="103">
        <v>0</v>
      </c>
      <c r="R212" s="103">
        <v>0</v>
      </c>
      <c r="S212" s="103">
        <v>0</v>
      </c>
      <c r="T212" s="103">
        <v>0</v>
      </c>
      <c r="U212" s="103">
        <v>0</v>
      </c>
      <c r="V212" s="103">
        <v>0</v>
      </c>
      <c r="W212" s="103">
        <v>0</v>
      </c>
      <c r="X212" s="103">
        <v>0</v>
      </c>
      <c r="Y212" s="104">
        <v>0</v>
      </c>
    </row>
    <row r="213" spans="1:25" s="54" customFormat="1" ht="15.75" thickBot="1">
      <c r="A213" s="52"/>
      <c r="B213" s="65" t="s">
        <v>182</v>
      </c>
      <c r="C213" s="53">
        <f aca="true" t="shared" si="37" ref="C213:Y213">SUM(C199:C212)</f>
        <v>277153</v>
      </c>
      <c r="D213" s="53">
        <f t="shared" si="37"/>
        <v>500</v>
      </c>
      <c r="E213" s="53">
        <f t="shared" si="37"/>
        <v>55200</v>
      </c>
      <c r="F213" s="53">
        <f t="shared" si="37"/>
        <v>166930</v>
      </c>
      <c r="G213" s="53">
        <f t="shared" si="37"/>
        <v>29300</v>
      </c>
      <c r="H213" s="53">
        <f t="shared" si="37"/>
        <v>0</v>
      </c>
      <c r="I213" s="53">
        <f t="shared" si="37"/>
        <v>0</v>
      </c>
      <c r="J213" s="53">
        <f t="shared" si="37"/>
        <v>8423</v>
      </c>
      <c r="K213" s="53">
        <f t="shared" si="37"/>
        <v>12750</v>
      </c>
      <c r="L213" s="53">
        <f t="shared" si="37"/>
        <v>4050</v>
      </c>
      <c r="M213" s="53">
        <f t="shared" si="37"/>
        <v>0</v>
      </c>
      <c r="N213" s="53">
        <f t="shared" si="37"/>
        <v>0</v>
      </c>
      <c r="O213" s="53">
        <f t="shared" si="37"/>
        <v>6335</v>
      </c>
      <c r="P213" s="53">
        <f t="shared" si="37"/>
        <v>35</v>
      </c>
      <c r="Q213" s="53">
        <f t="shared" si="37"/>
        <v>1000</v>
      </c>
      <c r="R213" s="53">
        <f t="shared" si="37"/>
        <v>7100</v>
      </c>
      <c r="S213" s="53">
        <f t="shared" si="37"/>
        <v>3300</v>
      </c>
      <c r="T213" s="53">
        <f t="shared" si="37"/>
        <v>0</v>
      </c>
      <c r="U213" s="53">
        <f t="shared" si="37"/>
        <v>0</v>
      </c>
      <c r="V213" s="53">
        <f t="shared" si="37"/>
        <v>0</v>
      </c>
      <c r="W213" s="53">
        <f t="shared" si="37"/>
        <v>0</v>
      </c>
      <c r="X213" s="53">
        <f t="shared" si="37"/>
        <v>0</v>
      </c>
      <c r="Y213" s="53">
        <f t="shared" si="37"/>
        <v>0</v>
      </c>
    </row>
  </sheetData>
  <mergeCells count="8">
    <mergeCell ref="D6:D7"/>
    <mergeCell ref="A2:Y2"/>
    <mergeCell ref="X3:Y3"/>
    <mergeCell ref="O6:O7"/>
    <mergeCell ref="P6:P7"/>
    <mergeCell ref="A6:A7"/>
    <mergeCell ref="B6:B7"/>
    <mergeCell ref="C6:C7"/>
  </mergeCells>
  <printOptions horizontalCentered="1"/>
  <pageMargins left="0" right="0" top="0.48" bottom="0.51" header="0.33" footer="0.34"/>
  <pageSetup horizontalDpi="300" verticalDpi="300" orientation="landscape" paperSize="9" scale="49" r:id="rId1"/>
  <headerFooter alignWithMargins="0">
    <oddHeader>&amp;RK č.j. 10 999/2001-33</oddHeader>
    <oddFooter>&amp;C&amp;P&amp;R&amp;D]</oddFooter>
  </headerFooter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Libichová</dc:creator>
  <cp:keywords/>
  <dc:description/>
  <cp:lastModifiedBy>Michal Schmidt</cp:lastModifiedBy>
  <cp:lastPrinted>2001-01-16T15:40:44Z</cp:lastPrinted>
  <dcterms:created xsi:type="dcterms:W3CDTF">2001-01-04T14:15:45Z</dcterms:created>
  <dcterms:modified xsi:type="dcterms:W3CDTF">2001-07-03T03:03:27Z</dcterms:modified>
  <cp:category/>
  <cp:version/>
  <cp:contentType/>
  <cp:contentStatus/>
</cp:coreProperties>
</file>