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70" activeTab="0"/>
  </bookViews>
  <sheets>
    <sheet name="Souhrn" sheetId="1" r:id="rId1"/>
    <sheet name="PHA" sheetId="2" r:id="rId2"/>
    <sheet name="STC" sheetId="3" r:id="rId3"/>
    <sheet name="JHC" sheetId="4" r:id="rId4"/>
    <sheet name="PLK" sheetId="5" r:id="rId5"/>
    <sheet name="KVK" sheetId="6" r:id="rId6"/>
    <sheet name="ULK" sheetId="7" r:id="rId7"/>
    <sheet name="LBK" sheetId="8" r:id="rId8"/>
    <sheet name="HKK" sheetId="9" r:id="rId9"/>
    <sheet name="PAK" sheetId="10" r:id="rId10"/>
    <sheet name="VYS" sheetId="11" r:id="rId11"/>
    <sheet name="JHM" sheetId="12" r:id="rId12"/>
    <sheet name="OLK" sheetId="13" r:id="rId13"/>
    <sheet name="ZLK" sheetId="14" r:id="rId14"/>
    <sheet name="MSK" sheetId="15" r:id="rId15"/>
    <sheet name="Cirkevni" sheetId="16" r:id="rId16"/>
    <sheet name="Worksheet 1" sheetId="17" r:id="rId17"/>
  </sheets>
  <definedNames/>
  <calcPr fullCalcOnLoad="1"/>
</workbook>
</file>

<file path=xl/sharedStrings.xml><?xml version="1.0" encoding="utf-8"?>
<sst xmlns="http://schemas.openxmlformats.org/spreadsheetml/2006/main" count="970" uniqueCount="846">
  <si>
    <t>Praha</t>
  </si>
  <si>
    <t>ŠKOLA - IČO</t>
  </si>
  <si>
    <t>ŠKOLA - složený název</t>
  </si>
  <si>
    <t>NIV</t>
  </si>
  <si>
    <t>pr. na platy</t>
  </si>
  <si>
    <t>odvody ZP a SP</t>
  </si>
  <si>
    <t>FKSP</t>
  </si>
  <si>
    <t>ONIV</t>
  </si>
  <si>
    <t>25058843</t>
  </si>
  <si>
    <t>Mensa gymnázium, o.p.s. Španielova 1111 Praha 6 PSČ: 16300</t>
  </si>
  <si>
    <t>49366629</t>
  </si>
  <si>
    <t>Gymnázium Opatov Konstantinova 1500 Praha 4 PSČ: 14900</t>
  </si>
  <si>
    <t>49625446</t>
  </si>
  <si>
    <t>Gymnázium Nad Alejí 1952 Praha 6 PSČ: 16200</t>
  </si>
  <si>
    <t>60444916</t>
  </si>
  <si>
    <t>Gymnázium Písnická 760 Praha 4 PSČ: 14200</t>
  </si>
  <si>
    <t>60446234</t>
  </si>
  <si>
    <t>Gymnázium Jaroslava Heyrovského Mezi Školami 2475 Praha 5 PSČ: 15800</t>
  </si>
  <si>
    <t>60449004</t>
  </si>
  <si>
    <t>Gymnázium prof. Jana Patočky Jindřišská 966 Praha 1 PSČ: 11000</t>
  </si>
  <si>
    <t>61385298</t>
  </si>
  <si>
    <t>Gymnázium Nad Kavalírkou 100 Praha 5 PSČ: 15000</t>
  </si>
  <si>
    <t>61385701</t>
  </si>
  <si>
    <t>Gymnázium Christiana Dopplera Zborovská 621 Praha 5 PSČ: 15000</t>
  </si>
  <si>
    <t>61387061</t>
  </si>
  <si>
    <t>Gymnázium Litoměřická 726 Praha 9 PSČ: 19000</t>
  </si>
  <si>
    <t>61388246</t>
  </si>
  <si>
    <t>Gymnázium Jana Keplera Parléřova 118 Praha 6 PSČ: 16900</t>
  </si>
  <si>
    <t>63109662</t>
  </si>
  <si>
    <t>Malostranské gymnázium Josefská 626 Praha 1 PSČ: 11800</t>
  </si>
  <si>
    <t>70101078</t>
  </si>
  <si>
    <t>Základní škola Mládí 135 Praha 5 PSČ: 15500</t>
  </si>
  <si>
    <t>70872767</t>
  </si>
  <si>
    <t>Gymnázium Jana Nerudy, škola hl.m. Prahy Hellichova 457 Praha 1 PSČ: 11800</t>
  </si>
  <si>
    <t>Celkem</t>
  </si>
  <si>
    <t>Středočeský kraj</t>
  </si>
  <si>
    <t>21551472</t>
  </si>
  <si>
    <t>Základní škola a mateřská škola Juventa Komenského 578 Milovice PSČ: 28924</t>
  </si>
  <si>
    <t>27089941</t>
  </si>
  <si>
    <t>OPEN GATE - gymnázium a ZŠ, s.r.o. Na Návsi 5 Babice PSČ: 25101</t>
  </si>
  <si>
    <t>27383512</t>
  </si>
  <si>
    <t>Sunny Canadian IS-ZŠ a Gymnázium, s.r.o. Straková 522 Jesenice PSČ: 25242</t>
  </si>
  <si>
    <t>43755054</t>
  </si>
  <si>
    <t>Gymnázium J. A. Komenského 414 Čelákovice PSČ: 25088</t>
  </si>
  <si>
    <t>43755089</t>
  </si>
  <si>
    <t>Základní škola Ringhofferova 57 Kamenice PSČ: 25168</t>
  </si>
  <si>
    <t>47005203</t>
  </si>
  <si>
    <t>Základní škola Komenského 420 Mníšek pod Brdy PSČ: 25210</t>
  </si>
  <si>
    <t>47011319</t>
  </si>
  <si>
    <t>Základní škola Jungmannovy sady Tyršova 93 Mělník PSČ: 27601</t>
  </si>
  <si>
    <t>47011343</t>
  </si>
  <si>
    <t>Základní škola Jindřicha Matiegky Pražská 2817 Mělník PSČ: 27601</t>
  </si>
  <si>
    <t>47013991</t>
  </si>
  <si>
    <t>3. základní škola Okružní 2331 Rakovník PSČ: 26901</t>
  </si>
  <si>
    <t>47019671</t>
  </si>
  <si>
    <t>Gymnázium Zikmunda Wintra Žižkovo nám. 186 Rakovník PSČ: 26901</t>
  </si>
  <si>
    <t>47074299</t>
  </si>
  <si>
    <t>1.základní škola Primáře Kareše 68 Sedlčany PSČ: 26401</t>
  </si>
  <si>
    <t>47558407</t>
  </si>
  <si>
    <t>Gymnázium J. Barranda Talichova 824 Beroun PSČ: 26601</t>
  </si>
  <si>
    <t>48665819</t>
  </si>
  <si>
    <t>Gymnázium Žižkova 162 Kolín PSČ: 28002</t>
  </si>
  <si>
    <t>48665967</t>
  </si>
  <si>
    <t>Gymnázium Vítězná 616 Český Brod PSČ: 28201</t>
  </si>
  <si>
    <t>48677141</t>
  </si>
  <si>
    <t>Základní škola Na Pohoří 575 Zruč nad Sázavou PSČ: 28522</t>
  </si>
  <si>
    <t>48683868</t>
  </si>
  <si>
    <t>Gymnázium Dr. Josefa Pekaře Palackého 211 Mladá Boleslav PSČ: 29301</t>
  </si>
  <si>
    <t>48704148</t>
  </si>
  <si>
    <t>Základní škola Moskevská 2929 Kladno PSČ: 27204</t>
  </si>
  <si>
    <t>48954543</t>
  </si>
  <si>
    <t>Základní škola Rožmitálská 419 Březnice PSČ: 26272</t>
  </si>
  <si>
    <t>49516256</t>
  </si>
  <si>
    <t>ZŠ Ing. M. Plesingera - Božinova Školní 900 Neratovice PSČ: 27711</t>
  </si>
  <si>
    <t>49518917</t>
  </si>
  <si>
    <t>Gymnázium Jana Palacha Pod Vrchem 3421 Mělník PSČ: 27601</t>
  </si>
  <si>
    <t>61100226</t>
  </si>
  <si>
    <t>Gymnázium Legionářů 402 Příbram PSČ: 26101</t>
  </si>
  <si>
    <t>61100242</t>
  </si>
  <si>
    <t>Gymnázium a SOŠ ekonomická Nádražní 90 Sedlčany PSČ: 26480</t>
  </si>
  <si>
    <t>61100331</t>
  </si>
  <si>
    <t>Gymnázium Karla Čapka Školní 1530 Dobříš PSČ: 26301</t>
  </si>
  <si>
    <t>61100404</t>
  </si>
  <si>
    <t>Gymnázium pod Svatou Horou Balbínova 328 Příbram PSČ: 26101</t>
  </si>
  <si>
    <t>61387703</t>
  </si>
  <si>
    <t>Základní škola Komenského 365 Jílové u Prahy PSČ: 25401</t>
  </si>
  <si>
    <t>61388572</t>
  </si>
  <si>
    <t>Gymnázium Komenského náměstí 1280 Říčany PSČ: 25101</t>
  </si>
  <si>
    <t>61388939</t>
  </si>
  <si>
    <t>Gymnázium J.S.Machara Královická 668 Brandýs nad Labem-Stará Boleslav PSČ: 25001</t>
  </si>
  <si>
    <t>61631981</t>
  </si>
  <si>
    <t>Masarykova základní škola Osvobození 212 Dymokury PSČ: 28901</t>
  </si>
  <si>
    <t>61632210</t>
  </si>
  <si>
    <t>Gymnázium Bohumila Hrabala Komenského 779 Nymburk PSČ: 28802</t>
  </si>
  <si>
    <t>61664707</t>
  </si>
  <si>
    <t>Gymnázium Husova 470 Benešov PSČ: 25601</t>
  </si>
  <si>
    <t>61894427</t>
  </si>
  <si>
    <t>Gymnázium Václava Beneše Třebízského Smetanovo náměstí 1310 Slaný PSČ: 27401</t>
  </si>
  <si>
    <t>61894435</t>
  </si>
  <si>
    <t>Gymnázium nám. Edvarda Beneše 1573 Kladno PSČ: 27201</t>
  </si>
  <si>
    <t>61924032</t>
  </si>
  <si>
    <t>Gymnázium Jiřího Ortena Jaselská 932 Kutná Hora PSČ: 28401</t>
  </si>
  <si>
    <t>61924041</t>
  </si>
  <si>
    <t>Gymnázium a SOŠ pedagogická Masarykova 248 Čáslav PSČ: 28601</t>
  </si>
  <si>
    <t>62444042</t>
  </si>
  <si>
    <t>Gymnázium Jiřího z Poděbrad Studentská 166 Poděbrady PSČ: 29001</t>
  </si>
  <si>
    <t>62486012</t>
  </si>
  <si>
    <t>Gymnázium Palackého 191 Mladá Boleslav PSČ: 29301</t>
  </si>
  <si>
    <t>63834448</t>
  </si>
  <si>
    <t>1. základní škola Masarykovo nám. 71 Říčany PSČ: 25101</t>
  </si>
  <si>
    <t>70130426</t>
  </si>
  <si>
    <t>Základní škola U Vorliny 1500 Vlašim PSČ: 25801</t>
  </si>
  <si>
    <t>70567981</t>
  </si>
  <si>
    <t>Základní škola a Mateřská škola Norská 2633 Kladno PSČ: 27201</t>
  </si>
  <si>
    <t>70867429</t>
  </si>
  <si>
    <t>Základní škola Cyrila Boudy 1188 Kladno PSČ: 27201</t>
  </si>
  <si>
    <t>70990972</t>
  </si>
  <si>
    <t>Základní škola Opletalova 493 Veltrusy PSČ: 27746</t>
  </si>
  <si>
    <t>71009914</t>
  </si>
  <si>
    <t>Základní škola T. G. Masaryka a MŠ Školní 74 Dolní Bousov PSČ: 29404</t>
  </si>
  <si>
    <t>71176683</t>
  </si>
  <si>
    <t>Základní škola Sadová 1756 Čáslav PSČ: 28601</t>
  </si>
  <si>
    <t>75030365</t>
  </si>
  <si>
    <t>Základní škola a mateřská škola Pražská 14 Nehvizdy PSČ: 25081</t>
  </si>
  <si>
    <t>75031523</t>
  </si>
  <si>
    <t>Základní škola 5. května 68 Libčice nad Vltavou PSČ: 25266</t>
  </si>
  <si>
    <t>75031710</t>
  </si>
  <si>
    <t>Základní škola U Školy 208 Vrané nad Vltavou PSČ: 25246</t>
  </si>
  <si>
    <t>75034549</t>
  </si>
  <si>
    <t>Základní škola Na Výsluní Kostelecká 1750 Brandýs nad Labem-Stará Boleslav PSČ: 25001</t>
  </si>
  <si>
    <t>75034824</t>
  </si>
  <si>
    <t>Základní škola Masarykova 330 Čáslav PSČ: 28601</t>
  </si>
  <si>
    <t>Jihočeský kraj</t>
  </si>
  <si>
    <t>00072982</t>
  </si>
  <si>
    <t>Gymnázium a SOŠ ekonomická Pivovarská 69 Vimperk PSČ: 38501</t>
  </si>
  <si>
    <t>00582590</t>
  </si>
  <si>
    <t>Základní škola a Mateřská škola nám. Mikuláše z Husi 45 Tábor PSČ: 39001</t>
  </si>
  <si>
    <t>00583685</t>
  </si>
  <si>
    <t>Základní škola Za Nádražím 222 Český Krumlov PSČ: 38101</t>
  </si>
  <si>
    <t>00583839</t>
  </si>
  <si>
    <t>Gymnázium Chvalšinská 112 Český Krumlov PSČ: 38101</t>
  </si>
  <si>
    <t>47255838</t>
  </si>
  <si>
    <t>Základní škola Dukelská 166 Strakonice PSČ: 38601</t>
  </si>
  <si>
    <t>60061812</t>
  </si>
  <si>
    <t>Gymnázium Pierra de Coubertina nám. F. Křižíka 860 Tábor PSČ: 39001</t>
  </si>
  <si>
    <t>60064765</t>
  </si>
  <si>
    <t>Gymnázium tř. Dr. Edvarda Beneše 449 Soběslav PSČ: 39201</t>
  </si>
  <si>
    <t>60075775</t>
  </si>
  <si>
    <t>Gymnázium Česká 142 České Budějovice PSČ: 37001</t>
  </si>
  <si>
    <t>60076101</t>
  </si>
  <si>
    <t>Gymnázium Jírovcova 1788 České Budějovice PSČ: 37001</t>
  </si>
  <si>
    <t>60076135</t>
  </si>
  <si>
    <t>Gymnázium J. V. Jirsíka Fráni Šrámka 1193 České Budějovice PSČ: 37001</t>
  </si>
  <si>
    <t>60077212</t>
  </si>
  <si>
    <t>Základní škola a Mateřská škola L. Kuby 1165 České Budějovice PSČ: 37007</t>
  </si>
  <si>
    <t>60096136</t>
  </si>
  <si>
    <t>Gymnázium Zlatá stezka 137 Prachatice PSČ: 38301</t>
  </si>
  <si>
    <t>60650443</t>
  </si>
  <si>
    <t>Gymnázium Máchova 174 Strakonice PSČ: 38601</t>
  </si>
  <si>
    <t>60816767</t>
  </si>
  <si>
    <t>Gymnázium Vítězslava Nováka Husova 333 Jindřichův Hradec PSČ: 37701</t>
  </si>
  <si>
    <t>60816929</t>
  </si>
  <si>
    <t>Gymnázium B. Němcové 213 Dačice PSČ: 38001</t>
  </si>
  <si>
    <t>60816945</t>
  </si>
  <si>
    <t>Gymnázium Na sadech 308 Třeboň PSČ: 37901</t>
  </si>
  <si>
    <t>60869020</t>
  </si>
  <si>
    <t>Gymnázium Komenského 89 Písek PSČ: 39701</t>
  </si>
  <si>
    <t>60869046</t>
  </si>
  <si>
    <t>Gymnázium Masarykova 183 Milevsko PSČ: 39901</t>
  </si>
  <si>
    <t>63908352</t>
  </si>
  <si>
    <t>Česko-anglické gymnázium s.r.o. Třebízského 1010 České Budějovice PSČ: 37006</t>
  </si>
  <si>
    <t>70943125</t>
  </si>
  <si>
    <t>Základní škola E. Beneše a MŠ Mírové nám. 1466 Písek PSČ: 39701</t>
  </si>
  <si>
    <t>75000059</t>
  </si>
  <si>
    <t>Základní škola Komenského 7 Dačice PSČ: 38001</t>
  </si>
  <si>
    <t>Plzeňský kraj</t>
  </si>
  <si>
    <t>48342301</t>
  </si>
  <si>
    <t>Základní škola Komenského 17 Domažlice PSČ: 34401</t>
  </si>
  <si>
    <t>48342912</t>
  </si>
  <si>
    <t>Gymnázium J.Š.Baara Pivovarská 323 Domažlice PSČ: 34401</t>
  </si>
  <si>
    <t>48380296</t>
  </si>
  <si>
    <t>Gymnázium a SOŠ Mládežníků 1115 Rokycany PSČ: 33701</t>
  </si>
  <si>
    <t>49180932</t>
  </si>
  <si>
    <t>Gymnázium Družstevní 650 Blovice PSČ: 33613</t>
  </si>
  <si>
    <t>49193490</t>
  </si>
  <si>
    <t>ZŠ MARTINA LUTHERA,s.r.o. Školní náměstí 34 Plzeň PSČ: 31800</t>
  </si>
  <si>
    <t>49777581</t>
  </si>
  <si>
    <t>Bolevecká základní škola náměstí Odboje 550 Plzeň PSČ: 32300</t>
  </si>
  <si>
    <t>49778099</t>
  </si>
  <si>
    <t>Masarykovo gymnázium Petákova 2055 Plzeň PSČ: 30100</t>
  </si>
  <si>
    <t>49778145</t>
  </si>
  <si>
    <t>Gymnázium Mikulášské náměstí 808 Plzeň PSČ: 32600</t>
  </si>
  <si>
    <t>60610794</t>
  </si>
  <si>
    <t>Masarykova základní škola Třída 1. máje 210 Horní Bříza PSČ: 33012</t>
  </si>
  <si>
    <t>60610816</t>
  </si>
  <si>
    <t>Základní škola Mrákov 93 Mrákov PSČ: 34501</t>
  </si>
  <si>
    <t>60611014</t>
  </si>
  <si>
    <t>Základní škola Školní 479 Kaznějov PSČ: 33151</t>
  </si>
  <si>
    <t>60611880</t>
  </si>
  <si>
    <t>Základní škola a Mateřská škola Školní 901 Nýřany PSČ: 33023</t>
  </si>
  <si>
    <t>61750972</t>
  </si>
  <si>
    <t>Gymnázium Jaroslava Vrchlického Národních mučedníků 347 Klatovy PSČ: 33901</t>
  </si>
  <si>
    <t>61781444</t>
  </si>
  <si>
    <t>Gymnázium F. Procházky 324 Sušice PSČ: 34201</t>
  </si>
  <si>
    <t>66362521</t>
  </si>
  <si>
    <t>21. základní škola Slovanská alej 2072 Plzeň PSČ: 32600</t>
  </si>
  <si>
    <t>69982813</t>
  </si>
  <si>
    <t>Základní škola Plánická 194 Klatovy PSČ: 33901</t>
  </si>
  <si>
    <t>70838534</t>
  </si>
  <si>
    <t>Gymnázium a Střední odborná škola, Plasy Školní 280 Plasy PSČ: 33101</t>
  </si>
  <si>
    <t>70842566</t>
  </si>
  <si>
    <t>Gymnázium Pionýrská 1370 Tachov PSČ: 34701</t>
  </si>
  <si>
    <t>70842582</t>
  </si>
  <si>
    <t>Gymnázium Soběslavova 1426 Stříbro PSČ: 34901</t>
  </si>
  <si>
    <t>70880026</t>
  </si>
  <si>
    <t>28. základní škola Rodinná 965 Plzeň PSČ: 31200</t>
  </si>
  <si>
    <t>70981451</t>
  </si>
  <si>
    <t>Základní škola T. G. Masaryka Třebízského 32 Rokycany PSČ: 33701</t>
  </si>
  <si>
    <t>70992649</t>
  </si>
  <si>
    <t>ZŠ Dr. ing. Františka Křižíka a MŠ Klatovská 129 Plánice PSČ: 34034</t>
  </si>
  <si>
    <t>75005271</t>
  </si>
  <si>
    <t>Základní škola Komenského 211 Horažďovice PSČ: 34101</t>
  </si>
  <si>
    <t>75006120</t>
  </si>
  <si>
    <t>Základní škola a Mateřská škola Chylická 189 Hrádek PSČ: 33842</t>
  </si>
  <si>
    <t>Karlovarský kraj</t>
  </si>
  <si>
    <t>25249355</t>
  </si>
  <si>
    <t>Svob.cheb.škola, ZŠ a gymnázium s.r.o. Jánské náměstí 256 Cheb PSČ: 35002</t>
  </si>
  <si>
    <t>47723386</t>
  </si>
  <si>
    <t>Gymnázium Cheb Nerudova 2283 Cheb PSČ: 35002</t>
  </si>
  <si>
    <t>47723394</t>
  </si>
  <si>
    <t>Gymnázium a obchodní akademie Mar. Lázně Ruská 355 Mariánské Lázně PSČ: 35301</t>
  </si>
  <si>
    <t>47723416</t>
  </si>
  <si>
    <t>Gymnázium Aš, příspěvková organizace Hlavní 2514 Aš PSČ: 35201</t>
  </si>
  <si>
    <t>49753771</t>
  </si>
  <si>
    <t>Gymnázium Ostrov Studentská 1205 Ostrov PSČ: 36301</t>
  </si>
  <si>
    <t>49767194</t>
  </si>
  <si>
    <t>Gymnázium Sokolov a Krajské vzděl.centr. Husitská 2053 Sokolov PSČ: 35601</t>
  </si>
  <si>
    <t>49767208</t>
  </si>
  <si>
    <t>Gymnázium a střední odborná škola Chodov Komenského 273 Chodov PSČ: 35735</t>
  </si>
  <si>
    <t>69978751</t>
  </si>
  <si>
    <t>Základní škola Rokycanova 258 Sokolov PSČ: 35601</t>
  </si>
  <si>
    <t>70845417</t>
  </si>
  <si>
    <t>První české gymnázium v Karlových Varech Národní 445 Karlovy Vary PSČ: 36001</t>
  </si>
  <si>
    <t>70987165</t>
  </si>
  <si>
    <t>3. základní škola Cheb Malé náměstí 2287 Cheb PSČ: 35002</t>
  </si>
  <si>
    <t>70987441</t>
  </si>
  <si>
    <t>6. základní škola Cheb Obětí nacismu 1127 Cheb PSČ: 35002</t>
  </si>
  <si>
    <t>75005484</t>
  </si>
  <si>
    <t>Základní škola Školní 786 Horní Slavkov PSČ: 35731</t>
  </si>
  <si>
    <t>Ústecký kraj</t>
  </si>
  <si>
    <t>00831476</t>
  </si>
  <si>
    <t>Základní škola Písečná 5144 Chomutov PSČ: 43004</t>
  </si>
  <si>
    <t>44226233</t>
  </si>
  <si>
    <t>Základní škola a Mateřská škola SNP 2304 Ústí nad Labem PSČ: 40011</t>
  </si>
  <si>
    <t>44226268</t>
  </si>
  <si>
    <t>Základní škola Neštěmická 787 Ústí nad Labem PSČ: 40007</t>
  </si>
  <si>
    <t>44553196</t>
  </si>
  <si>
    <t>Základní škola Stříbrnická 3031 Ústí nad Labem PSČ: 40011</t>
  </si>
  <si>
    <t>44555202</t>
  </si>
  <si>
    <t>Základní škola Vojnovičova 620 Ústí nad Labem PSČ: 40001</t>
  </si>
  <si>
    <t>44555423</t>
  </si>
  <si>
    <t>Gymnázium Jateční 243 Ústí nad Labem PSČ: 40001</t>
  </si>
  <si>
    <t>44555474</t>
  </si>
  <si>
    <t>Základní škola Anežky České 702 Ústí nad Labem PSČ: 40007</t>
  </si>
  <si>
    <t>44555512</t>
  </si>
  <si>
    <t>Gymnázium a SOŠ dr. Václava Šmejkala Stavbařů 2857 Ústí nad Labem PSČ: 40011</t>
  </si>
  <si>
    <t>46070753</t>
  </si>
  <si>
    <t>ZŠ s rozšíř. vyuč. mat. a přír. předmětů Buzulucká 392 Teplice PSČ: 41503</t>
  </si>
  <si>
    <t>46070877</t>
  </si>
  <si>
    <t>ZŠ s rozšíř. vyučováním cizích jazyků Metelkovo náměstí 968 Teplice PSČ: 41501</t>
  </si>
  <si>
    <t>46773380</t>
  </si>
  <si>
    <t>Základní škola Ladova 413 Litoměřice PSČ: 41201</t>
  </si>
  <si>
    <t>46773592</t>
  </si>
  <si>
    <t>Základní škola a mateřská škola Školní 1803 Roudnice nad Labem PSČ: 41301</t>
  </si>
  <si>
    <t>46773673</t>
  </si>
  <si>
    <t>Gymnázium Josefa Jungmanna Svojsíkova 1015 Litoměřice PSČ: 41201</t>
  </si>
  <si>
    <t>46773720</t>
  </si>
  <si>
    <t>Gymnázium Sady pionýrů 600 Lovosice PSČ: 41002</t>
  </si>
  <si>
    <t>46773754</t>
  </si>
  <si>
    <t>Gymnázium Havlíčkova 175 Roudnice nad Labem PSČ: 41301</t>
  </si>
  <si>
    <t>46787488</t>
  </si>
  <si>
    <t>Základní škola Krátká 676 Klášterec nad Ohří PSČ: 43151</t>
  </si>
  <si>
    <t>46787755</t>
  </si>
  <si>
    <t>Základní škola a Mateřská škola Moskevská 723 Vejprty PSČ: 43191</t>
  </si>
  <si>
    <t>47274603</t>
  </si>
  <si>
    <t>Gymnázium Komenského 1130 Rumburk PSČ: 40801</t>
  </si>
  <si>
    <t>47274620</t>
  </si>
  <si>
    <t>Gymnázium Děčín, příspěvková organizace Komenského nám. 340 Děčín PSČ: 40502</t>
  </si>
  <si>
    <t>47274735</t>
  </si>
  <si>
    <t>ZŠ T. G. Masaryka a gymnázium Palackého 535 Česká Kamenice PSČ: 40721</t>
  </si>
  <si>
    <t>47324082</t>
  </si>
  <si>
    <t>Základní škola Rozmarýnová 1692 Most PSČ: 43401</t>
  </si>
  <si>
    <t>47326204</t>
  </si>
  <si>
    <t>Základní škola Jakuba Arbesa 2454 Most PSČ: 43401</t>
  </si>
  <si>
    <t>47792931</t>
  </si>
  <si>
    <t>Gymn.a SOŠ, příspěvková organizace Chomutovská 459 Klášterec nad Ohří PSČ: 43151</t>
  </si>
  <si>
    <t>49872559</t>
  </si>
  <si>
    <t>Podkrušnohorské gymnázium Čsl. armády 1530 Most PSČ: 43401</t>
  </si>
  <si>
    <t>61342645</t>
  </si>
  <si>
    <t>Gymnázium, příspěvková organizace Mostecká 3000 Chomutov PSČ: 43001</t>
  </si>
  <si>
    <t>61342751</t>
  </si>
  <si>
    <t>Gymnázium 5. května 620 Kadaň PSČ: 43201</t>
  </si>
  <si>
    <t>61357235</t>
  </si>
  <si>
    <t>Gymnázium Václava Hlavatého Poděbradova 661 Louny PSČ: 44001</t>
  </si>
  <si>
    <t>61357278</t>
  </si>
  <si>
    <t>Gymnázium Studentská 1075 Žatec PSČ: 43801</t>
  </si>
  <si>
    <t>61515451</t>
  </si>
  <si>
    <t>Gymnázium, příspěvková organizace Čs. dobrovolců 530 Teplice PSČ: 41501</t>
  </si>
  <si>
    <t>62208870</t>
  </si>
  <si>
    <t>Gymnázium T. G. Masaryka Studentská 640 Litvínov PSČ: 43601</t>
  </si>
  <si>
    <t>70942927</t>
  </si>
  <si>
    <t>Základní škola a Mateřská škola Libouchec 157 Libouchec PSČ: 40335</t>
  </si>
  <si>
    <t>72742127</t>
  </si>
  <si>
    <t>Základní škola Školní 87 Velké Březno PSČ: 40323</t>
  </si>
  <si>
    <t>72743816</t>
  </si>
  <si>
    <t>Základní škola a Mateřská škola Raisova 688 Děčín PSČ: 40502</t>
  </si>
  <si>
    <t>72743891</t>
  </si>
  <si>
    <t>Základní škola, příspěvková organizace Na Stráni 879 Děčín PSČ: 40502</t>
  </si>
  <si>
    <t>72744529</t>
  </si>
  <si>
    <t>Základní škola a Mateřská škola Březová 369 Děčín PSČ: 40502</t>
  </si>
  <si>
    <t>Liberecký kraj</t>
  </si>
  <si>
    <t>00828840</t>
  </si>
  <si>
    <t>Gymnázium, příspěvková organizace Letná 263 Mimoň PSČ: 47124</t>
  </si>
  <si>
    <t>00854751</t>
  </si>
  <si>
    <t>Základní škola T. G. Masaryka Školní náměstí 1000 Lomnice nad Popelkou PSČ: 51251</t>
  </si>
  <si>
    <t>00854981</t>
  </si>
  <si>
    <t>Gymnázium, příspěvková organizace Jana Palacha 804 Turnov PSČ: 51101</t>
  </si>
  <si>
    <t>00856037</t>
  </si>
  <si>
    <t>Gymnázium a SOŠ, příspěvková organizace Tkalcovská 460 Jilemnice PSČ: 51401</t>
  </si>
  <si>
    <t>00856070</t>
  </si>
  <si>
    <t>Gymn.I.Olbrachta, příspěvková organizace Nad Špejcharem 574 Semily PSČ: 51301</t>
  </si>
  <si>
    <t>00856126</t>
  </si>
  <si>
    <t>Základní škola 28. října 18 Turnov PSČ: 51101</t>
  </si>
  <si>
    <t>28695020</t>
  </si>
  <si>
    <t>DOCTRINA - SŠ, ZŠ a MŠ, s.r.o. Na Perštýně 404 Liberec PSČ: 46001</t>
  </si>
  <si>
    <t>46708812</t>
  </si>
  <si>
    <t>Doctrina-Podještědské gymnázium, s.r.o. Sokolovská 328 Liberec PSČ: 46001</t>
  </si>
  <si>
    <t>46744908</t>
  </si>
  <si>
    <t>Základní škola Oblačná 101 Liberec PSČ: 46005</t>
  </si>
  <si>
    <t>46748016</t>
  </si>
  <si>
    <t>Gymn.F.X.Šaldy, příspěvková organizace Partyzánská 530 Liberec PSČ: 46001</t>
  </si>
  <si>
    <t>46748067</t>
  </si>
  <si>
    <t>Gymnázium, příspěvková organizace Mládeže 884 Frýdlant PSČ: 46401</t>
  </si>
  <si>
    <t>46748075</t>
  </si>
  <si>
    <t>G a SOŠ pedag.,příspěvková organizace Jeronýmova 425 Liberec PSČ: 46007</t>
  </si>
  <si>
    <t>46750088</t>
  </si>
  <si>
    <t>Základní škola a mateřská škola Pionýrů 141 Stráž pod Ralskem PSČ: 47127</t>
  </si>
  <si>
    <t>46750461</t>
  </si>
  <si>
    <t>Základní škola U Lesa Boženy Němcové 539 Nový Bor PSČ: 47301</t>
  </si>
  <si>
    <t>49864611</t>
  </si>
  <si>
    <t>Základní škola Dr. Miroslava Tyrše Mánesova 1526 Česká Lípa PSČ: 47001</t>
  </si>
  <si>
    <t>60252537</t>
  </si>
  <si>
    <t>Gymnázium Dr. A. Randy, přísp. org. Dr. Randy 4096 Jablonec nad Nisou PSČ: 46601</t>
  </si>
  <si>
    <t>60252570</t>
  </si>
  <si>
    <t>Gymnázium a OA, příspěvková organizace Školní 305 Tanvald PSČ: 46841</t>
  </si>
  <si>
    <t>62237004</t>
  </si>
  <si>
    <t>Gymnázium, příspěvková organizace Žitavská 2969 Česká Lípa PSČ: 47006</t>
  </si>
  <si>
    <t>63154617</t>
  </si>
  <si>
    <t>ZŠ, ZUŠ a MŠ Purkyňova 510 Frýdlant PSČ: 46401</t>
  </si>
  <si>
    <t>64040364</t>
  </si>
  <si>
    <t>Základní škola Česká 354 Liberec PSČ: 46312</t>
  </si>
  <si>
    <t>65642350</t>
  </si>
  <si>
    <t>ZŠ a ZUŠ Jabloňová 564 Liberec PSČ: 46001</t>
  </si>
  <si>
    <t>68430132</t>
  </si>
  <si>
    <t>Základní škola nám. Míru 128 Nový Bor PSČ: 47301</t>
  </si>
  <si>
    <t>68975147</t>
  </si>
  <si>
    <t>Základní škola Dobiášova 851 Liberec PSČ: 46006</t>
  </si>
  <si>
    <t>70694974</t>
  </si>
  <si>
    <t>Základní škola Školní 700 Železný Brod PSČ: 46822</t>
  </si>
  <si>
    <t>70695261</t>
  </si>
  <si>
    <t>Základní škola Komenského 46 Český Dub PSČ: 46343</t>
  </si>
  <si>
    <t>70698511</t>
  </si>
  <si>
    <t>Základní škola K. H. Máchy Valdštejnská 253 Doksy PSČ: 47201</t>
  </si>
  <si>
    <t>70983810</t>
  </si>
  <si>
    <t>Základní škola a Mateřská škola Školní 63 Osečná PSČ: 46352</t>
  </si>
  <si>
    <t>72741554</t>
  </si>
  <si>
    <t>Základní škola s RVJ Husova 142 Liberec PSČ: 46005</t>
  </si>
  <si>
    <t>72742879</t>
  </si>
  <si>
    <t>Základní škola Liberecká 3999 Jablonec nad Nisou PSČ: 46601</t>
  </si>
  <si>
    <t>72743034</t>
  </si>
  <si>
    <t>Základní škola Mozartova 3678 Jablonec nad Nisou PSČ: 46604</t>
  </si>
  <si>
    <t>72743077</t>
  </si>
  <si>
    <t>Základní škola Poniklá 148 Poniklá PSČ: 51242</t>
  </si>
  <si>
    <t>72743115</t>
  </si>
  <si>
    <t>Základní škola Pivovarská 1850 Jablonec nad Nisou PSČ: 46601</t>
  </si>
  <si>
    <t>72744243</t>
  </si>
  <si>
    <t>Základní škola T. G. Masaryka J. A. Komenského 467 Hodkovice nad Mohelkou PSČ: 46342</t>
  </si>
  <si>
    <t>Královéhradecký kraj</t>
  </si>
  <si>
    <t>00857688</t>
  </si>
  <si>
    <t>Základní škola Komenského 15 Nové Město nad Metují PSČ: 54901</t>
  </si>
  <si>
    <t>25262297</t>
  </si>
  <si>
    <t>První soukr.jazyk.gymnázium Hradec Král. Brandlova 875 Hradec Králové PSČ: 50003</t>
  </si>
  <si>
    <t>48623679</t>
  </si>
  <si>
    <t>Gymnázium Hradební 218 Broumov PSČ: 55001</t>
  </si>
  <si>
    <t>48623687</t>
  </si>
  <si>
    <t>Jiráskovo gymnázium Řezníčkova 451 Náchod PSČ: 54701</t>
  </si>
  <si>
    <t>48623695</t>
  </si>
  <si>
    <t>Gymnázium Jaroslava Žáka Lužická 423 Jaroměř PSČ: 55101</t>
  </si>
  <si>
    <t>60116781</t>
  </si>
  <si>
    <t>Lepařovo gymnázium Jiráskova 30 Jičín PSČ: 50601</t>
  </si>
  <si>
    <t>60116927</t>
  </si>
  <si>
    <t>Gymnázium, SOŠ, SOU a VOŠ Riegrova 1403 Hořice PSČ: 50801</t>
  </si>
  <si>
    <t>60117001</t>
  </si>
  <si>
    <t>Gymnázium a SOŠ pedagogická Kumburská 740 Nová Paka PSČ: 50901</t>
  </si>
  <si>
    <t>60153237</t>
  </si>
  <si>
    <t>Gymnázium Jiráskovo náměstí 325 Trutnov PSČ: 54101</t>
  </si>
  <si>
    <t>60154721</t>
  </si>
  <si>
    <t>Základní škola Schulzovy sady Školní 1235 Dvůr Králové nad Labem PSČ: 54401</t>
  </si>
  <si>
    <t>60884703</t>
  </si>
  <si>
    <t>Gymnázium Fr. M. Pelcla Hrdinů odboje 36 Rychnov nad Kněžnou PSČ: 51601</t>
  </si>
  <si>
    <t>60884762</t>
  </si>
  <si>
    <t>Gymnázium Pulická 779 Dobruška PSČ: 51801</t>
  </si>
  <si>
    <t>62690043</t>
  </si>
  <si>
    <t>Gymnázium Boženy Němcové Pospíšilova 324 Hradec Králové PSČ: 50003</t>
  </si>
  <si>
    <t>62690221</t>
  </si>
  <si>
    <t>Gymnázium Komenského 77 Nový Bydžov PSČ: 50401</t>
  </si>
  <si>
    <t>62692755</t>
  </si>
  <si>
    <t>Základní škola třída SNP 694 Hradec Králové PSČ: 50003</t>
  </si>
  <si>
    <t>62694863</t>
  </si>
  <si>
    <t>Základní škola a Mateřská škola Štefcova 1092 Hradec Králové PSČ: 50009</t>
  </si>
  <si>
    <t>64201147</t>
  </si>
  <si>
    <t>Základní škola Mládežnická 536 Trutnov PSČ: 54102</t>
  </si>
  <si>
    <t>64201180</t>
  </si>
  <si>
    <t>Základní škola Komenského 399 Trutnov PSČ: 54101</t>
  </si>
  <si>
    <t>64829804</t>
  </si>
  <si>
    <t>ZŠ a MŠ Trivium Plus o.p.s. Dobřany 2 Dobřany PSČ: 51801</t>
  </si>
  <si>
    <t>70154279</t>
  </si>
  <si>
    <t>Základní škola Komenského 425 Náchod PSČ: 54701</t>
  </si>
  <si>
    <t>70154309</t>
  </si>
  <si>
    <t>Základní škola a Mateřská škola Na Babí 190 Police nad Metují PSČ: 54954</t>
  </si>
  <si>
    <t>70157332</t>
  </si>
  <si>
    <t>Základní škola Gutha-Jarkovského Palackého náměstí 45 Kostelec nad Orlicí PSČ: 51741</t>
  </si>
  <si>
    <t>70886075</t>
  </si>
  <si>
    <t>Základní škola a Mateřská škola Spojovací 66 Hradec Králové PSČ: 50311</t>
  </si>
  <si>
    <t>70886091</t>
  </si>
  <si>
    <t>Základní škola a Mateřská škola Pražská třída 198 Hradec Králové PSČ: 50004</t>
  </si>
  <si>
    <t>70886113</t>
  </si>
  <si>
    <t>Základní škola a Mateřská škola Úprkova 1 Hradec Králové PSČ: 50009</t>
  </si>
  <si>
    <t>70886822</t>
  </si>
  <si>
    <t>Základní škola 17. listopadu 109 Jičín PSČ: 50601</t>
  </si>
  <si>
    <t>70886849</t>
  </si>
  <si>
    <t>Základní škola Husova 170 Jičín PSČ: 50601</t>
  </si>
  <si>
    <t>70926662</t>
  </si>
  <si>
    <t>Základní škola Boženy Němcové Husovo náměstí 352 Jaroměř PSČ: 55101</t>
  </si>
  <si>
    <t>70947384</t>
  </si>
  <si>
    <t>Základní škola Husitská 1695 Nová Paka PSČ: 50901</t>
  </si>
  <si>
    <t>70980730</t>
  </si>
  <si>
    <t>Základní škola a Mateřská škola Slatina nad Zdobnicí 45 Slatina nad Zdobnicí PSČ: 51756</t>
  </si>
  <si>
    <t>70985812</t>
  </si>
  <si>
    <t>Základní škola a Mateřská škola Machov 103 Machov PSČ: 54963</t>
  </si>
  <si>
    <t>70986126</t>
  </si>
  <si>
    <t>Masarykova jubilejní ZŠ a MŠ Černilov 380 Černilov PSČ: 50343</t>
  </si>
  <si>
    <t>72020865</t>
  </si>
  <si>
    <t>Základní škola a Mateřská škola Krčín Žižkovo náměstí 1 Nové Město nad Metují PSČ: 54901</t>
  </si>
  <si>
    <t>75015013</t>
  </si>
  <si>
    <t>Základní škola Nádražní 313 Opočno PSČ: 51773</t>
  </si>
  <si>
    <t>75015838</t>
  </si>
  <si>
    <t>Základní škola a Mateřská škola Dukelská 52 Doudleby nad Orlicí PSČ: 51742</t>
  </si>
  <si>
    <t>75018616</t>
  </si>
  <si>
    <t>Základní škola Františka Kupky Fr. Kupky 350 Dobruška PSČ: 51801</t>
  </si>
  <si>
    <t>75019485</t>
  </si>
  <si>
    <t>Základní škola Poděbradova 18 Jičín PSČ: 50601</t>
  </si>
  <si>
    <t>Pardubický kraj</t>
  </si>
  <si>
    <t>00401081</t>
  </si>
  <si>
    <t>Gymnázium T. G. Masaryka 106 Ústí nad Orlicí PSČ: 56201</t>
  </si>
  <si>
    <t>43509541</t>
  </si>
  <si>
    <t>Masarykova základní škola nábř. Svobody 447 Polička PSČ: 57201</t>
  </si>
  <si>
    <t>46496921</t>
  </si>
  <si>
    <t>Základní škola Josefa Ressla 2258 Pardubice PSČ: 53002</t>
  </si>
  <si>
    <t>47487283</t>
  </si>
  <si>
    <t>Základní škola Zámecká 496 Litomyšl PSČ: 57001</t>
  </si>
  <si>
    <t>48160989</t>
  </si>
  <si>
    <t>Gymnázium Dašická 1083 Pardubice PSČ: 53003</t>
  </si>
  <si>
    <t>48161047</t>
  </si>
  <si>
    <t>Základní škola Štefánikova 448 Pardubice PSČ: 53002</t>
  </si>
  <si>
    <t>48161136</t>
  </si>
  <si>
    <t>Základní škola nábřeží Závodu míru 1951 Pardubice PSČ: 53002</t>
  </si>
  <si>
    <t>49314645</t>
  </si>
  <si>
    <t>Gymnázium nám. Vaňorného 163 Vysoké Mýto PSČ: 56601</t>
  </si>
  <si>
    <t>49314653</t>
  </si>
  <si>
    <t>Gymnázium nám. J. M. Marků 113 Lanškroun PSČ: 56301</t>
  </si>
  <si>
    <t>49314670</t>
  </si>
  <si>
    <t>Gymnázium Tyršovo náměstí 970 Česká Třebová PSČ: 56002</t>
  </si>
  <si>
    <t>49314891</t>
  </si>
  <si>
    <t>Gymnázium Nádražní 48 Žamberk PSČ: 56401</t>
  </si>
  <si>
    <t>60103329</t>
  </si>
  <si>
    <t>Gymnázium K. V. Raise a SOU Adámkova třída 55 Hlinsko PSČ: 53901</t>
  </si>
  <si>
    <t>60103337</t>
  </si>
  <si>
    <t>Gymnázium Josefa Ressela Olbrachtova 291 Chrudim PSČ: 53701</t>
  </si>
  <si>
    <t>60159065</t>
  </si>
  <si>
    <t>Základní škola Prodloužená 283 Pardubice PSČ: 53009</t>
  </si>
  <si>
    <t>62032178</t>
  </si>
  <si>
    <t>Gymnázium nábř. Svobody 306 Polička PSČ: 57201</t>
  </si>
  <si>
    <t>62032348</t>
  </si>
  <si>
    <t>Gymnázium Aloise Jiráska T. G. Masaryka 590 Litomyšl PSČ: 57001</t>
  </si>
  <si>
    <t>62033026</t>
  </si>
  <si>
    <t>Gymnázium a JŠ s právem SJZ Svitavy Sokolovská 1638 Svitavy PSČ: 56802</t>
  </si>
  <si>
    <t>62033131</t>
  </si>
  <si>
    <t>Gymnázium Svitavská 310 Moravská Třebová PSČ: 57101</t>
  </si>
  <si>
    <t>70188084</t>
  </si>
  <si>
    <t>Základní škola Školní 24 Bystré PSČ: 56992</t>
  </si>
  <si>
    <t>70188955</t>
  </si>
  <si>
    <t>Základní škola Školní 275 Nasavrky PSČ: 53825</t>
  </si>
  <si>
    <t>71006257</t>
  </si>
  <si>
    <t>Základní škola Raisovo náměstí 2 Trhová Kamenice PSČ: 53952</t>
  </si>
  <si>
    <t>75018365</t>
  </si>
  <si>
    <t>Základní škola Komenského 11 Ústí nad Orlicí PSČ: 56201</t>
  </si>
  <si>
    <t>75018446</t>
  </si>
  <si>
    <t>Základní škola Bratří Čapků 1332 Ústí nad Orlicí PSČ: 56206</t>
  </si>
  <si>
    <t>75018772</t>
  </si>
  <si>
    <t>Základní škola a mateřská škola Rybenská 260 Proseč PSČ: 53944</t>
  </si>
  <si>
    <t>Vysočina</t>
  </si>
  <si>
    <t>47366419</t>
  </si>
  <si>
    <t>Základní škola Otokara Březiny Demlova 4765 Jihlava PSČ: 58601</t>
  </si>
  <si>
    <t>48895393</t>
  </si>
  <si>
    <t>Gymnázium Velké Meziříčí Sokolovská 235 Velké Meziříčí PSČ: 59401</t>
  </si>
  <si>
    <t>48895407</t>
  </si>
  <si>
    <t>Gymnázium Žďár nad Sázavou Neumannova 1693 Žďár nad Sázavou PSČ: 59101</t>
  </si>
  <si>
    <t>48895466</t>
  </si>
  <si>
    <t>Gymnázium Bystřice nad Pernštejnem Nádražní 760 Bystřice nad Pernštejnem PSČ: 59301</t>
  </si>
  <si>
    <t>48895512</t>
  </si>
  <si>
    <t>Gymnázium V.Makovského se sport. třídami Leandra Čecha 152 Nové Město na Moravě PSČ: 59231</t>
  </si>
  <si>
    <t>60126621</t>
  </si>
  <si>
    <t>Gymnázium Havlíčkův Brod Štáflova 2063 Havlíčkův Brod PSČ: 58001</t>
  </si>
  <si>
    <t>60126639</t>
  </si>
  <si>
    <t>Gymnázium Chotěboř Jiráskova 637 Chotěboř PSČ: 58301</t>
  </si>
  <si>
    <t>60418435</t>
  </si>
  <si>
    <t>Gymnázium Třebíč Masarykovo nám. 116 Třebíč PSČ: 67401</t>
  </si>
  <si>
    <t>60418575</t>
  </si>
  <si>
    <t>Základní škola Václavské nám. 44 Třebíč PSČ: 67401</t>
  </si>
  <si>
    <t>60545941</t>
  </si>
  <si>
    <t>Gymnázium O. Březiny a SOŠ Hradecká 235 Telč PSČ: 58856</t>
  </si>
  <si>
    <t>60545984</t>
  </si>
  <si>
    <t>Gymnázium Jihlava Jana Masaryka 1560 Jihlava PSČ: 58601</t>
  </si>
  <si>
    <t>62540009</t>
  </si>
  <si>
    <t>Gymnázium a Obchodní akademie Jirsíkova 244 Pelhřimov PSČ: 39301</t>
  </si>
  <si>
    <t>62540041</t>
  </si>
  <si>
    <t>Gymnázium dr. A. Hrdličky Komenského 147 Humpolec PSČ: 39601</t>
  </si>
  <si>
    <t>70876118</t>
  </si>
  <si>
    <t>Základní škola Komenského 1465 Pelhřimov PSČ: 39301</t>
  </si>
  <si>
    <t>70876126</t>
  </si>
  <si>
    <t>Základní škola Krásovy domky 989 Pelhřimov PSČ: 39301</t>
  </si>
  <si>
    <t>70877441</t>
  </si>
  <si>
    <t>ZŠ Hany Benešové a MŠ Dolní Bory 161 Bory PSČ: 59461</t>
  </si>
  <si>
    <t>70911029</t>
  </si>
  <si>
    <t>Základní škola V Sadech 560 Havlíčkův Brod PSČ: 58001</t>
  </si>
  <si>
    <t>75017687</t>
  </si>
  <si>
    <t>Základní škola a Mateřská škola Šlapanov 1 Šlapanov PSČ: 58251</t>
  </si>
  <si>
    <t>Jihomoravský kraj</t>
  </si>
  <si>
    <t>00558982</t>
  </si>
  <si>
    <t>Gymnázium Vídeňská 55 Brno PSČ: 63900</t>
  </si>
  <si>
    <t>00558991</t>
  </si>
  <si>
    <t>Gymnázium Křenová 304 Brno PSČ: 60200</t>
  </si>
  <si>
    <t>00559032</t>
  </si>
  <si>
    <t>Gymnázium třída Kpt. Jaroše 1829 Brno PSČ: 65870</t>
  </si>
  <si>
    <t>00559270</t>
  </si>
  <si>
    <t>Gy a SOŠ zdravotnická a ekonomická Komenského 16 Vyškov PSČ: 68201</t>
  </si>
  <si>
    <t>44993978</t>
  </si>
  <si>
    <t>Základní škola a mateřská škola Kotlářská 655 Brno PSČ: 60200</t>
  </si>
  <si>
    <t>45671303</t>
  </si>
  <si>
    <t>Základní škola náměstí Republiky 902 Znojmo PSČ: 66902</t>
  </si>
  <si>
    <t>46270914</t>
  </si>
  <si>
    <t>Základní škola a mateřská škola Tasova 272 Brankovice PSČ: 68333</t>
  </si>
  <si>
    <t>48513512</t>
  </si>
  <si>
    <t>Gymnázium Brno-Řečkovice Terezy Novákové 936 Brno PSČ: 62100</t>
  </si>
  <si>
    <t>48846856</t>
  </si>
  <si>
    <t>Základní škola Hutník 1456 Veselí nad Moravou PSČ: 69801</t>
  </si>
  <si>
    <t>49438816</t>
  </si>
  <si>
    <t>Gy, SPgŠ, OA a JŠ s právem státní JZ Pontassievská 350 Znojmo PSČ: 66902</t>
  </si>
  <si>
    <t>49438867</t>
  </si>
  <si>
    <t>Gymnázium Dr. Karla Polesného náměstí Komenského 945 Znojmo PSČ: 66975</t>
  </si>
  <si>
    <t>49459171</t>
  </si>
  <si>
    <t>Gymnázium Tyršova 400 Židlochovice PSČ: 66701</t>
  </si>
  <si>
    <t>49459881</t>
  </si>
  <si>
    <t>Gymnázium Na Hrádku 20 Tišnov PSČ: 66601</t>
  </si>
  <si>
    <t>49459899</t>
  </si>
  <si>
    <t>Gymnázium T. G. Masaryka U Školy 39 Zastávka PSČ: 66484</t>
  </si>
  <si>
    <t>49461249</t>
  </si>
  <si>
    <t>Gymnázium a ZUŠ Riegrova 40 Šlapanice PSČ: 66451</t>
  </si>
  <si>
    <t>49464213</t>
  </si>
  <si>
    <t>Základní škola a Mateřská škola Salmova 1940 Blansko PSČ: 67801</t>
  </si>
  <si>
    <t>60555211</t>
  </si>
  <si>
    <t>Klasické a španělské gymnázium Vejrostova 1143 Brno PSČ: 63500</t>
  </si>
  <si>
    <t>60680351</t>
  </si>
  <si>
    <t>Gymnázium a JŠ s právem st. j. zk. Sady 28. října 674 Břeclav PSČ: 69021</t>
  </si>
  <si>
    <t>60680709</t>
  </si>
  <si>
    <t>Základní škola Slovácká 2853 Břeclav PSČ: 69002</t>
  </si>
  <si>
    <t>61742902</t>
  </si>
  <si>
    <t>Purkyňovo gymnázium Masarykova 379 Strážnice PSČ: 69662</t>
  </si>
  <si>
    <t>62072897</t>
  </si>
  <si>
    <t>Základní škola Komenského 902 Letovice PSČ: 67961</t>
  </si>
  <si>
    <t>62073109</t>
  </si>
  <si>
    <t>Gymnázium Palackého náměstí 222 Boskovice PSČ: 68011</t>
  </si>
  <si>
    <t>62073133</t>
  </si>
  <si>
    <t>Gymnázium Blansko Seifertova 33 Blansko PSČ: 67801</t>
  </si>
  <si>
    <t>70869936</t>
  </si>
  <si>
    <t>Základní škola T. G. Masaryka Školní 800 Čejkovice PSČ: 69615</t>
  </si>
  <si>
    <t>70995753</t>
  </si>
  <si>
    <t>Základní škola T. G. Masaryka a MŠ Hovorany 594 Hovorany PSČ: 69612</t>
  </si>
  <si>
    <t>Olomoucký kraj</t>
  </si>
  <si>
    <t>00601764</t>
  </si>
  <si>
    <t>Gymnázium Horní náměstí 167 Šternberk PSČ: 78501</t>
  </si>
  <si>
    <t>00601772</t>
  </si>
  <si>
    <t>Gymnázium Jana Opletala Opletalova 189 Litovel PSČ: 78401</t>
  </si>
  <si>
    <t>00601781</t>
  </si>
  <si>
    <t>Slovanské gymnázium Jiřího z Poděbrad 936 Olomouc PSČ: 77900</t>
  </si>
  <si>
    <t>00601799</t>
  </si>
  <si>
    <t>Gymnázium Tomkova 314 Olomouc PSČ: 77900</t>
  </si>
  <si>
    <t>00842966</t>
  </si>
  <si>
    <t>Gymnázium Jakuba Škody Komenského 800 Přerov PSČ: 75002</t>
  </si>
  <si>
    <t>00848956</t>
  </si>
  <si>
    <t>Gymnázium Čajkovského 68 Olomouc PSČ: 77900</t>
  </si>
  <si>
    <t>00852066</t>
  </si>
  <si>
    <t>Základní škola Makarenkova 414 Česká Ves PSČ: 79081</t>
  </si>
  <si>
    <t>00852287</t>
  </si>
  <si>
    <t>Základní škola Šumavská 2325 Šumperk PSČ: 78701</t>
  </si>
  <si>
    <t>00852317</t>
  </si>
  <si>
    <t>Základní škola 8. května 870 Šumperk PSČ: 78701</t>
  </si>
  <si>
    <t>14618141</t>
  </si>
  <si>
    <t>Základní škola a mateřská škola Šromotovo náměstí 177 Hranice PSČ: 75301</t>
  </si>
  <si>
    <t>44159960</t>
  </si>
  <si>
    <t>Reálné gymnázium a ZŠ města Prostějova Studentská 4 Prostějov PSČ: 79601</t>
  </si>
  <si>
    <t>47918594</t>
  </si>
  <si>
    <t>ZŠ a gymnázium města Konice Tyršova 609 Konice PSČ: 79852</t>
  </si>
  <si>
    <t>47922206</t>
  </si>
  <si>
    <t>Gymnázium Jiřího Wolkera Kollárova 2602 Prostějov PSČ: 79601</t>
  </si>
  <si>
    <t>47922214</t>
  </si>
  <si>
    <t>Masarykova základní škola a MŠ 1. máje 234 Nezamyslice PSČ: 79826</t>
  </si>
  <si>
    <t>47922486</t>
  </si>
  <si>
    <t>Základní škola a mateřská škola Palackého 152 Prostějov PSČ: 79601</t>
  </si>
  <si>
    <t>49589687</t>
  </si>
  <si>
    <t>Gymnázium náměstí Osvobození 257 Zábřeh PSČ: 78901</t>
  </si>
  <si>
    <t>49589792</t>
  </si>
  <si>
    <t>Gymnázium Masarykovo nám. 1207 Šumperk PSČ: 78701</t>
  </si>
  <si>
    <t>60045141</t>
  </si>
  <si>
    <t>Gymnázium Komenského 281 Jeseník PSČ: 79001</t>
  </si>
  <si>
    <t>61985759</t>
  </si>
  <si>
    <t>Gymnázium Jana Blahoslava a SPgŠ Denisova 2390 Přerov PSČ: 75002</t>
  </si>
  <si>
    <t>61989851</t>
  </si>
  <si>
    <t>Základní škola a Mateřská škola Nedvědova 366 Olomouc PSČ: 77900</t>
  </si>
  <si>
    <t>61989860</t>
  </si>
  <si>
    <t>Základní škola Svatoplukova 1419 Šternberk PSČ: 78501</t>
  </si>
  <si>
    <t>70259861</t>
  </si>
  <si>
    <t>Gymnázium Svatopluka Čecha 683 Kojetín PSČ: 75201</t>
  </si>
  <si>
    <t>70259909</t>
  </si>
  <si>
    <t>Gymnázium Zborovská 293 Hranice PSČ: 75301</t>
  </si>
  <si>
    <t>Zlínský kraj</t>
  </si>
  <si>
    <t>00559105</t>
  </si>
  <si>
    <t>Gymnázium Lesní čtvrť III 1364 Zlín PSČ: 76001</t>
  </si>
  <si>
    <t>00559504</t>
  </si>
  <si>
    <t>Gymnázium a Jazyková škola s právem SJZ nám. T. G. Masaryka 2734 Zlín PSČ: 76001</t>
  </si>
  <si>
    <t>00839329</t>
  </si>
  <si>
    <t>Základní škola Kvítková 4338 Zlín PSČ: 76001</t>
  </si>
  <si>
    <t>00843351</t>
  </si>
  <si>
    <t>Masarykovo gymnázium, SZdrŠ a VOŠ zdr. Tyršova 1069 Vsetín PSČ: 75501</t>
  </si>
  <si>
    <t>00843369</t>
  </si>
  <si>
    <t>Gymnázium Františka Palackého Husova 146 Valašské Meziříčí PSČ: 75701</t>
  </si>
  <si>
    <t>00843393</t>
  </si>
  <si>
    <t>Gymnázium Rožnov pod Radhoštěm Koryčanské Paseky 1725 Rožnov pod Radhoštěm PSČ: 75661</t>
  </si>
  <si>
    <t>00851761</t>
  </si>
  <si>
    <t>Základní škola Šafaříkova 726 Valašské Meziříčí PSČ: 75701</t>
  </si>
  <si>
    <t>45211451</t>
  </si>
  <si>
    <t>Základní škola Křižná 167 Valašské Meziříčí PSČ: 75701</t>
  </si>
  <si>
    <t>45211604</t>
  </si>
  <si>
    <t>Základní škola Vidče 181 Vidče PSČ: 75653</t>
  </si>
  <si>
    <t>46276327</t>
  </si>
  <si>
    <t>Gymnázium Jana Pivečky a SOŠ Školní 822 Slavičín PSČ: 76321</t>
  </si>
  <si>
    <t>46956981</t>
  </si>
  <si>
    <t>Základní škola a Mateřská škola Komenského 483 Buchlovice PSČ: 68708</t>
  </si>
  <si>
    <t>47935774</t>
  </si>
  <si>
    <t>Gymnázium L. Jaroše Palackého 524 Holešov PSČ: 76901</t>
  </si>
  <si>
    <t>49156683</t>
  </si>
  <si>
    <t>Základní škola Školní 790 Vizovice PSČ: 76312</t>
  </si>
  <si>
    <t>60371684</t>
  </si>
  <si>
    <t>Gymnázium Velehradská třída 218 Uherské Hradiště PSČ: 68601</t>
  </si>
  <si>
    <t>60371757</t>
  </si>
  <si>
    <t>Gymnázium J.A.Komenského a JŠ s pr.SJZ Komenského 169 Uherský Brod PSČ: 68801</t>
  </si>
  <si>
    <t>60990368</t>
  </si>
  <si>
    <t>Základní škola Nad Školou 1876 Vsetín PSČ: 75501</t>
  </si>
  <si>
    <t>60990465</t>
  </si>
  <si>
    <t>Základní škola MUDr. Františka Sovy 97 Vsetín PSČ: 75501</t>
  </si>
  <si>
    <t>61716693</t>
  </si>
  <si>
    <t>Gymnázium tř. Spojenců 907 Otrokovice PSČ: 76502</t>
  </si>
  <si>
    <t>70435651</t>
  </si>
  <si>
    <t>Základní škola Sportovní 777 Uherské Hradiště PSČ: 68601</t>
  </si>
  <si>
    <t>70436070</t>
  </si>
  <si>
    <t>Základní škola UNESCO Komenského náměstí 350 Uherské Hradiště PSČ: 68601</t>
  </si>
  <si>
    <t>70436177</t>
  </si>
  <si>
    <t>Základní škola Za Alejí 1072 Uherské Hradiště PSČ: 68606</t>
  </si>
  <si>
    <t>70833672</t>
  </si>
  <si>
    <t>Základní škola T. G. Masaryka Nádražní 56 Bystřice pod Hostýnem PSČ: 76861</t>
  </si>
  <si>
    <t>70843309</t>
  </si>
  <si>
    <t>Gymnázium Kroměříž Masarykovo náměstí 496 Kroměříž PSČ: 76701</t>
  </si>
  <si>
    <t>70871035</t>
  </si>
  <si>
    <t>Základní škola a mateřská škola Mysločovice 150 Mysločovice PSČ: 76301</t>
  </si>
  <si>
    <t>70873186</t>
  </si>
  <si>
    <t>Základní škola Školní 856 Valašské Klobouky PSČ: 76601</t>
  </si>
  <si>
    <t>70874603</t>
  </si>
  <si>
    <t>Základní škola Hlavní 70 Zubří PSČ: 75654</t>
  </si>
  <si>
    <t>70879389</t>
  </si>
  <si>
    <t>1. Základní škola Smetanovy sady 630 Holešov PSČ: 76901</t>
  </si>
  <si>
    <t>70938172</t>
  </si>
  <si>
    <t>Základní škola Školní 400 Uherský Ostroh PSČ: 68724</t>
  </si>
  <si>
    <t>70941572</t>
  </si>
  <si>
    <t>2. základní škola Komenského 298 Napajedla PSČ: 76361</t>
  </si>
  <si>
    <t>70943311</t>
  </si>
  <si>
    <t>Základní škola a Mateřská škola Prakšice 100 Prakšice PSČ: 68756</t>
  </si>
  <si>
    <t>70989958</t>
  </si>
  <si>
    <t>Základní škola U Pálenice 1620 Kunovice PSČ: 68604</t>
  </si>
  <si>
    <t>75020220</t>
  </si>
  <si>
    <t>Základní škola Mánesova Mánesova 908 Otrokovice PSČ: 76502</t>
  </si>
  <si>
    <t>75023547</t>
  </si>
  <si>
    <t>Základní škola Františka Horenského Boršice 540 Boršice PSČ: 68709</t>
  </si>
  <si>
    <t>Moravskoslezský kraj</t>
  </si>
  <si>
    <t>00601331</t>
  </si>
  <si>
    <t>Gymnázium a SOŠ Sokolovská 466 Rýmařov PSČ: 79501</t>
  </si>
  <si>
    <t>00601390</t>
  </si>
  <si>
    <t>Gymnázium Komenského 713 Třinec PSČ: 73961</t>
  </si>
  <si>
    <t>00601403</t>
  </si>
  <si>
    <t>Gymnázium Nám. T. G. Masaryka 1260 Frýdlant nad Ostravicí PSČ: 73911</t>
  </si>
  <si>
    <t>00601411</t>
  </si>
  <si>
    <t>Gymnázium Petra Bezruče Československé armády 517 Frýdek-Místek PSČ: 73801</t>
  </si>
  <si>
    <t>00601641</t>
  </si>
  <si>
    <t>Masarykovo gymnázium Jičínská 528 Příbor PSČ: 74258</t>
  </si>
  <si>
    <t>00601659</t>
  </si>
  <si>
    <t>Gymnázium a SPŠ elektro. a informatiky Křižíkova 1258 Frenštát pod Radhoštěm PSČ: 74401</t>
  </si>
  <si>
    <t>00601667</t>
  </si>
  <si>
    <t>Gymnázium M. Koperníka 17. listopadu 526 Bílovec PSČ: 74301</t>
  </si>
  <si>
    <t>00602159</t>
  </si>
  <si>
    <t>Gymnázium Olgy Havlové Marie Majerové 1691 Ostrava PSČ: 70800</t>
  </si>
  <si>
    <t>00842702</t>
  </si>
  <si>
    <t>Wichterlovo gymnázium Čs. exilu 669 Ostrava PSČ: 70800</t>
  </si>
  <si>
    <t>00842737</t>
  </si>
  <si>
    <t>Gymnázium Volgogradská 2632 Ostrava PSČ: 70030</t>
  </si>
  <si>
    <t>00842745</t>
  </si>
  <si>
    <t>Gymnázium Františka Hajdy 1429 Ostrava PSČ: 70030</t>
  </si>
  <si>
    <t>00842761</t>
  </si>
  <si>
    <t>Matiční gymnázium Dr. Šmerala 2565 Ostrava PSČ: 72804</t>
  </si>
  <si>
    <t>00848336</t>
  </si>
  <si>
    <t>Základní škola Komenského 571 Nový Jičín PSČ: 74101</t>
  </si>
  <si>
    <t>00852546</t>
  </si>
  <si>
    <t>Základní škola Janáčkovo náměstí 1970 Krnov PSČ: 79401</t>
  </si>
  <si>
    <t>00852589</t>
  </si>
  <si>
    <t>Základní škola Opavická 575 Město Albrechtice PSČ: 79395</t>
  </si>
  <si>
    <t>00852805</t>
  </si>
  <si>
    <t>Základní škola Jesenická 1284 Bruntál PSČ: 79201</t>
  </si>
  <si>
    <t>45234604</t>
  </si>
  <si>
    <t>Základní škola Komenského 360 Břidličná PSČ: 79351</t>
  </si>
  <si>
    <t>47813032</t>
  </si>
  <si>
    <t>Základní škola U Hřiště 1242 Opava PSČ: 74706</t>
  </si>
  <si>
    <t>47813113</t>
  </si>
  <si>
    <t>Mendelovo gymnázium Komenského 397 Opava PSČ: 74601</t>
  </si>
  <si>
    <t>47813300</t>
  </si>
  <si>
    <t>Základní škola T. G. Masaryka Riegrova 1385 Opava PSČ: 74601</t>
  </si>
  <si>
    <t>60043792</t>
  </si>
  <si>
    <t>Základní škola Vojtěcha Martínka Sportovní 584 Brušperk PSČ: 73944</t>
  </si>
  <si>
    <t>60045965</t>
  </si>
  <si>
    <t>Základní škola nár. umělce P. Bezruče tř. T. G. Masaryka 454 Frýdek-Místek PSČ: 73801</t>
  </si>
  <si>
    <t>60336269</t>
  </si>
  <si>
    <t>Základní škola Pohořská 1010 Odry PSČ: 74235</t>
  </si>
  <si>
    <t>61955639</t>
  </si>
  <si>
    <t>Základní škola Vendryně 236 Vendryně PSČ: 73994</t>
  </si>
  <si>
    <t>61989011</t>
  </si>
  <si>
    <t>Jazykové gymnázium Pavla Tigrida Gustava Klimenta 493 Ostrava PSČ: 70800</t>
  </si>
  <si>
    <t>61989061</t>
  </si>
  <si>
    <t>Základní škola Matiční 1082 Ostrava PSČ: 70200</t>
  </si>
  <si>
    <t>62331205</t>
  </si>
  <si>
    <t>Gymnázium Fr.Živného Jana Palacha 794 Bohumín PSČ: 73581</t>
  </si>
  <si>
    <t>62331540</t>
  </si>
  <si>
    <t>Gymnázium a Obchodní akademie Masarykova třída 1313 Orlová PSČ: 73514</t>
  </si>
  <si>
    <t>62331582</t>
  </si>
  <si>
    <t>Gymnázium Studentská 1198 Havířov PSČ: 73601</t>
  </si>
  <si>
    <t>62331795</t>
  </si>
  <si>
    <t>Gymnázium Mírová 1442 Karviná PSČ: 73506</t>
  </si>
  <si>
    <t>62348299</t>
  </si>
  <si>
    <t>Základní škola generála Z. Škarvady Porubská 831 Ostrava PSČ: 70800</t>
  </si>
  <si>
    <t>64125874</t>
  </si>
  <si>
    <t>Základní škola dr. Milady Horákové Obránců míru 369 Kopřivnice PSČ: 74221</t>
  </si>
  <si>
    <t>68334265</t>
  </si>
  <si>
    <t>Základní škola Lesní 190 Jablunkov PSČ: 73991</t>
  </si>
  <si>
    <t>69987181</t>
  </si>
  <si>
    <t>Základní škola a gymnázium Komenského 754 Vítkov PSČ: 74901</t>
  </si>
  <si>
    <t>70982023</t>
  </si>
  <si>
    <t>Základní škola Starý Jičín 126 Starý Jičín PSČ: 74231</t>
  </si>
  <si>
    <t>70999180</t>
  </si>
  <si>
    <t>Základní škola Boženy Němcové 1317 Opava PSČ: 74601</t>
  </si>
  <si>
    <t>72545933</t>
  </si>
  <si>
    <t>Základní škola a mateřská škola Ostravská 1710 Český Těšín PSČ: 73701</t>
  </si>
  <si>
    <t>73184985</t>
  </si>
  <si>
    <t>Základní škola a Základní umělecká škola Školní 246 Petřvald PSČ: 73541</t>
  </si>
  <si>
    <t>75028913</t>
  </si>
  <si>
    <t>Základní škola a Mateřská škola Petrovice u Karviné 186 Petrovice u Karviné PSČ: 73572</t>
  </si>
  <si>
    <t>Církevní školy</t>
  </si>
  <si>
    <t>00226611</t>
  </si>
  <si>
    <t>Arcibiskupské gymnázium v Kroměříži Pilařova 3 Kroměříž PSČ: 76701</t>
  </si>
  <si>
    <t>00532525</t>
  </si>
  <si>
    <t>Biskupské gymnázium a mateřská škola Barvičova 666 Brno PSČ: 60200</t>
  </si>
  <si>
    <t>00666122</t>
  </si>
  <si>
    <t>Biskup. gymn. J.N.Neumanna a Církevní ZŠ Jirsíkova 420 České Budějovice PSČ: 37001</t>
  </si>
  <si>
    <t>40527867</t>
  </si>
  <si>
    <t>Církevní gymnázium Mikulášské náměstí 509 Plzeň PSČ: 32600</t>
  </si>
  <si>
    <t>43379486</t>
  </si>
  <si>
    <t>Biskupské gymnázium U Klafárku 1685 Žďár nad Sázavou PSČ: 59101</t>
  </si>
  <si>
    <t>44053916</t>
  </si>
  <si>
    <t>Cyrilometodějské G, ZŠ a MŠ v Prostějově Komenského 1592 Prostějov PSČ: 79601</t>
  </si>
  <si>
    <t>44065663</t>
  </si>
  <si>
    <t>Katolické gymnázium Otmarova 30 Třebíč PSČ: 67401</t>
  </si>
  <si>
    <t>44223897</t>
  </si>
  <si>
    <t>Křesťanská ZŠ a MŠ J. A. Komenského Růžodolská 118 Liberec PSČ: 46001</t>
  </si>
  <si>
    <t>44846738</t>
  </si>
  <si>
    <t>Arcibiskupské gymnázium Korunní 586 Praha 2 PSČ: 12000</t>
  </si>
  <si>
    <t>45246751</t>
  </si>
  <si>
    <t>Základní škola sv. Voršily v Praze Ostrovní 2070 Praha 1 PSČ: 11000</t>
  </si>
  <si>
    <t>47274751</t>
  </si>
  <si>
    <t>Gymnázium Varnsdorf Střelecká 1800 Varnsdorf PSČ: 40747</t>
  </si>
  <si>
    <t>60162961</t>
  </si>
  <si>
    <t>Křesťanské gymnázium Kozinova 1000 Praha 10 PSČ: 10200</t>
  </si>
  <si>
    <t>64329984</t>
  </si>
  <si>
    <t>Cyrilomet.gymnázium a SOŠ pedagog. Brno Lerchova 343 Brno PSČ: 60200</t>
  </si>
  <si>
    <t>67007813</t>
  </si>
  <si>
    <t>Církevní základní škola v Kroměříži Velké náměstí 49 Kroměříž PSČ: 76701</t>
  </si>
  <si>
    <t>71340700</t>
  </si>
  <si>
    <t>Katolická základní škola v Uh. Brodě Jirchářská 823 Uherský Brod PSČ: 68801</t>
  </si>
  <si>
    <t>71341064</t>
  </si>
  <si>
    <t>Gymnázium Suverénního řádu maltéz.rytířů Vítězslava Nováka 584 Skuteč PSČ: 53973</t>
  </si>
  <si>
    <t>71341072</t>
  </si>
  <si>
    <t>Biskup.gymn.B.Balbína,ZŠ a MŠ J.Pavla II Orlické nábřeží 356 Hradec Králové PSČ: 50003</t>
  </si>
  <si>
    <t>Kraj</t>
  </si>
  <si>
    <t>výše dotace (v Kč)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</si>
  <si>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</si>
  <si>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</si>
  <si>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</si>
  <si>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</si>
  <si>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</si>
  <si>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</si>
  <si>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</si>
  <si>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</si>
  <si>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Jihomoravský</t>
  </si>
  <si>
    <t>Olomoucký</t>
  </si>
  <si>
    <t>Zlínský</t>
  </si>
  <si>
    <t>Moravskoslezský</t>
  </si>
  <si>
    <t>církevní školy</t>
  </si>
  <si>
    <t>Celkem kraj</t>
  </si>
  <si>
    <t>Celkem církevní školy</t>
  </si>
  <si>
    <t>počet schválených žádostí</t>
  </si>
  <si>
    <t xml:space="preserve">                       Přehled podpořených škol - Excelence ZŠ 2018                        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</si>
</sst>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4">
    <font>
      <sz val="11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sz val="10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8" fillId="0" borderId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41" fontId="6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0" borderId="17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 wrapText="1"/>
      <protection/>
    </xf>
    <xf numFmtId="0" fontId="0" fillId="0" borderId="19" xfId="0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/>
      <protection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41" fontId="9" fillId="0" borderId="0" xfId="34" applyNumberFormat="1" applyFont="1" applyBorder="1" applyAlignment="1">
      <alignment horizontal="center" vertical="center"/>
    </xf>
    <xf numFmtId="41" fontId="10" fillId="0" borderId="0" xfId="34" applyNumberFormat="1" applyFont="1" applyBorder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41" fontId="9" fillId="0" borderId="24" xfId="34" applyNumberFormat="1" applyFont="1" applyBorder="1" applyAlignment="1">
      <alignment horizontal="centerContinuous" vertical="center"/>
    </xf>
    <xf numFmtId="41" fontId="10" fillId="0" borderId="12" xfId="34" applyNumberFormat="1" applyFont="1" applyFill="1" applyBorder="1" applyAlignment="1">
      <alignment horizontal="centerContinuous" vertical="center"/>
    </xf>
    <xf numFmtId="0" fontId="0" fillId="0" borderId="10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 wrapText="1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 wrapText="1"/>
      <protection/>
    </xf>
    <xf numFmtId="0" fontId="2" fillId="0" borderId="27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 wrapText="1"/>
      <protection/>
    </xf>
    <xf numFmtId="0" fontId="2" fillId="0" borderId="30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 wrapText="1"/>
      <protection/>
    </xf>
    <xf numFmtId="0" fontId="2" fillId="0" borderId="31" xfId="0" applyFont="1" applyFill="1" applyBorder="1" applyAlignment="1" applyProtection="1">
      <alignment/>
      <protection/>
    </xf>
    <xf numFmtId="0" fontId="2" fillId="0" borderId="32" xfId="0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center"/>
    </xf>
    <xf numFmtId="0" fontId="1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2" fillId="0" borderId="34" xfId="0" applyFont="1" applyFill="1" applyBorder="1" applyAlignment="1" applyProtection="1">
      <alignment/>
      <protection/>
    </xf>
    <xf numFmtId="0" fontId="2" fillId="0" borderId="35" xfId="0" applyFont="1" applyFill="1" applyBorder="1" applyAlignment="1" applyProtection="1">
      <alignment/>
      <protection/>
    </xf>
  </cellXfs>
  <cellStyles count="4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Poznámka" xfId="43"/>
    <cellStyle name="Propojená buňka" xfId="44"/>
    <cellStyle name="Správně" xfId="45"/>
    <cellStyle name="Text upozornění" xfId="46"/>
    <cellStyle name="Vstup" xfId="47"/>
    <cellStyle name="Výpočet" xfId="48"/>
    <cellStyle name="Výstup" xfId="49"/>
    <cellStyle name="Vysvětlující text" xfId="50"/>
    <cellStyle name="Zvýraznění 1" xfId="51"/>
    <cellStyle name="Zvýraznění 2" xfId="52"/>
    <cellStyle name="Zvýraznění 3" xfId="53"/>
    <cellStyle name="Zvýraznění 4" xfId="54"/>
    <cellStyle name="Zvýraznění 5" xfId="55"/>
    <cellStyle name="Zvýraznění 6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A3" sqref="A3:C19"/>
    </sheetView>
  </sheetViews>
  <sheetFormatPr defaultColWidth="9.140625" defaultRowHeight="15"/>
  <cols>
    <col min="1" max="1" width="21.00390625" style="0" customWidth="1"/>
    <col min="2" max="2" width="25.421875" style="25" customWidth="1"/>
    <col min="3" max="3" width="50.8515625" style="36" customWidth="1"/>
    <col min="5" max="5" width="10.7109375" style="47" customWidth="1"/>
    <col min="6" max="6" width="8.7109375" style="0" customWidth="1"/>
    <col min="8" max="8" width="8.28125" style="0" customWidth="1"/>
  </cols>
  <sheetData>
    <row r="1" spans="1:6" ht="18.75">
      <c r="A1" s="59" t="s">
        <v>845</v>
      </c>
      <c r="B1" s="59"/>
      <c r="C1" s="59"/>
      <c r="D1" s="59"/>
      <c r="E1" s="59"/>
      <c r="F1" s="59"/>
    </row>
    <row r="2" spans="1:6" ht="33" customHeight="1" thickBot="1">
      <c r="A2" s="2"/>
      <c r="B2" s="3"/>
      <c r="C2" s="31"/>
      <c r="D2" s="2"/>
      <c r="E2" s="42"/>
      <c r="F2" s="41"/>
    </row>
    <row r="3" spans="1:6" ht="35.25" customHeight="1" thickBot="1">
      <c r="A3" s="4" t="s">
        <v>827</v>
      </c>
      <c r="B3" s="23" t="s">
        <v>844</v>
      </c>
      <c r="C3" s="5" t="s">
        <v>828</v>
      </c>
      <c r="D3" s="6"/>
      <c r="E3" s="43"/>
      <c r="F3" s="2"/>
    </row>
    <row r="4" spans="1:6" ht="15.75">
      <c r="A4" s="7" t="s">
        <v>0</v>
      </c>
      <c r="B4" s="27">
        <f>PHA!A16</f>
        <v>13</v>
      </c>
      <c r="C4" s="37">
        <f>PHA!C19</f>
        <v>302674</v>
      </c>
      <c r="D4" s="8"/>
      <c r="E4" s="42"/>
      <c r="F4" s="2"/>
    </row>
    <row r="5" spans="1:6" ht="15.75">
      <c r="A5" s="9" t="s">
        <v>829</v>
      </c>
      <c r="B5" s="28">
        <f>STC!A51</f>
        <v>48</v>
      </c>
      <c r="C5" s="37">
        <f>STC!C54</f>
        <v>463123</v>
      </c>
      <c r="D5" s="8"/>
      <c r="E5" s="42"/>
      <c r="F5" s="2"/>
    </row>
    <row r="6" spans="1:6" ht="15.75">
      <c r="A6" s="9" t="s">
        <v>830</v>
      </c>
      <c r="B6" s="28">
        <f>JHC!A24</f>
        <v>21</v>
      </c>
      <c r="C6" s="37">
        <f>JHC!C27</f>
        <v>473918</v>
      </c>
      <c r="D6" s="8"/>
      <c r="E6" s="42"/>
      <c r="F6" s="2"/>
    </row>
    <row r="7" spans="1:8" ht="15.75">
      <c r="A7" s="9" t="s">
        <v>831</v>
      </c>
      <c r="B7" s="28">
        <f>PLK!A27</f>
        <v>24</v>
      </c>
      <c r="C7" s="37">
        <f>PLK!C30</f>
        <v>349171</v>
      </c>
      <c r="D7" s="8"/>
      <c r="E7" s="42"/>
      <c r="F7" s="2"/>
      <c r="H7" s="40"/>
    </row>
    <row r="8" spans="1:6" ht="15.75">
      <c r="A8" s="9" t="s">
        <v>832</v>
      </c>
      <c r="B8" s="28">
        <f>KVK!A15</f>
        <v>12</v>
      </c>
      <c r="C8" s="37">
        <f>KVK!C19</f>
        <v>324756</v>
      </c>
      <c r="D8" s="8"/>
      <c r="E8" s="42"/>
      <c r="F8" s="2"/>
    </row>
    <row r="9" spans="1:6" ht="15.75">
      <c r="A9" s="9" t="s">
        <v>833</v>
      </c>
      <c r="B9" s="28">
        <f>ULK!A38</f>
        <v>35</v>
      </c>
      <c r="C9" s="37">
        <f>ULK!C40</f>
        <v>509779</v>
      </c>
      <c r="D9" s="8"/>
      <c r="E9" s="42"/>
      <c r="F9" s="2"/>
    </row>
    <row r="10" spans="1:11" ht="15.75">
      <c r="A10" s="9" t="s">
        <v>834</v>
      </c>
      <c r="B10" s="28">
        <f>LBK!A36</f>
        <v>33</v>
      </c>
      <c r="C10" s="37">
        <f>LBK!C40</f>
        <v>455864</v>
      </c>
      <c r="D10" s="8"/>
      <c r="E10" s="42"/>
      <c r="F10" s="2"/>
      <c r="K10" s="30"/>
    </row>
    <row r="11" spans="1:11" ht="15.75">
      <c r="A11" s="9" t="s">
        <v>835</v>
      </c>
      <c r="B11" s="28">
        <f>HKK!A40</f>
        <v>37</v>
      </c>
      <c r="C11" s="37">
        <f>HKK!C43</f>
        <v>388740</v>
      </c>
      <c r="D11" s="8"/>
      <c r="E11" s="42"/>
      <c r="F11" s="2"/>
      <c r="K11" s="30"/>
    </row>
    <row r="12" spans="1:6" ht="15.75">
      <c r="A12" s="9" t="s">
        <v>836</v>
      </c>
      <c r="B12" s="28">
        <f>PAK!A27</f>
        <v>24</v>
      </c>
      <c r="C12" s="37">
        <f>PAK!C30</f>
        <v>424519</v>
      </c>
      <c r="D12" s="8"/>
      <c r="E12" s="42"/>
      <c r="F12" s="2"/>
    </row>
    <row r="13" spans="1:10" ht="15.75">
      <c r="A13" s="9" t="s">
        <v>511</v>
      </c>
      <c r="B13" s="28">
        <f>VYS!A21</f>
        <v>18</v>
      </c>
      <c r="C13" s="37">
        <f>VYS!C25</f>
        <v>315572</v>
      </c>
      <c r="D13" s="8"/>
      <c r="E13" s="42"/>
      <c r="F13" s="2"/>
      <c r="J13" s="25"/>
    </row>
    <row r="14" spans="1:6" ht="15.75">
      <c r="A14" s="9" t="s">
        <v>837</v>
      </c>
      <c r="B14" s="28">
        <f>JHM!A28</f>
        <v>25</v>
      </c>
      <c r="C14" s="37">
        <f>JHM!C30</f>
        <v>331605</v>
      </c>
      <c r="D14" s="8"/>
      <c r="E14" s="42"/>
      <c r="F14" s="2"/>
    </row>
    <row r="15" spans="1:6" ht="15.75">
      <c r="A15" s="9" t="s">
        <v>838</v>
      </c>
      <c r="B15" s="28">
        <f>OLK!A26</f>
        <v>23</v>
      </c>
      <c r="C15" s="37">
        <f>OLK!C29</f>
        <v>487375</v>
      </c>
      <c r="D15" s="8"/>
      <c r="E15" s="42"/>
      <c r="F15" s="2"/>
    </row>
    <row r="16" spans="1:6" ht="15.75">
      <c r="A16" s="9" t="s">
        <v>839</v>
      </c>
      <c r="B16" s="28">
        <f>ZLK!A36</f>
        <v>33</v>
      </c>
      <c r="C16" s="37">
        <f>ZLK!C39</f>
        <v>452639</v>
      </c>
      <c r="D16" s="8"/>
      <c r="E16" s="42"/>
      <c r="F16" s="2"/>
    </row>
    <row r="17" spans="1:6" ht="15.75">
      <c r="A17" s="9" t="s">
        <v>840</v>
      </c>
      <c r="B17" s="28">
        <f>MSK!A42</f>
        <v>39</v>
      </c>
      <c r="C17" s="37">
        <f>MSK!C45</f>
        <v>513243</v>
      </c>
      <c r="D17" s="8"/>
      <c r="E17" s="42"/>
      <c r="F17" s="2"/>
    </row>
    <row r="18" spans="1:6" ht="16.5" thickBot="1">
      <c r="A18" s="10" t="s">
        <v>841</v>
      </c>
      <c r="B18" s="29">
        <f>Cirkevni!A20</f>
        <v>17</v>
      </c>
      <c r="C18" s="37">
        <f>Cirkevni!D23</f>
        <v>207022</v>
      </c>
      <c r="D18" s="8"/>
      <c r="E18" s="42"/>
      <c r="F18" s="2"/>
    </row>
    <row r="19" spans="1:6" ht="16.5" thickBot="1">
      <c r="A19" s="11" t="s">
        <v>34</v>
      </c>
      <c r="B19" s="12">
        <f>SUM(B4:B18)</f>
        <v>402</v>
      </c>
      <c r="C19" s="38">
        <f>SUM(C4:C18)</f>
        <v>6000000</v>
      </c>
      <c r="D19" s="13"/>
      <c r="E19" s="44"/>
      <c r="F19" s="2"/>
    </row>
    <row r="20" spans="1:6" ht="15.75">
      <c r="A20" s="14"/>
      <c r="B20" s="15"/>
      <c r="C20" s="32"/>
      <c r="D20" s="16"/>
      <c r="E20" s="45"/>
      <c r="F20" s="17"/>
    </row>
    <row r="21" spans="1:6" ht="15.75">
      <c r="A21" s="14"/>
      <c r="B21" s="15"/>
      <c r="C21" s="32"/>
      <c r="D21" s="16"/>
      <c r="E21" s="45"/>
      <c r="F21" s="17"/>
    </row>
    <row r="22" spans="1:6" ht="15.75">
      <c r="A22" s="14"/>
      <c r="B22" s="15"/>
      <c r="C22" s="32"/>
      <c r="D22" s="16"/>
      <c r="E22" s="45"/>
      <c r="F22" s="17"/>
    </row>
    <row r="23" spans="3:5" ht="15">
      <c r="C23" s="33"/>
      <c r="D23" s="24"/>
      <c r="E23" s="46"/>
    </row>
    <row r="24" spans="3:5" ht="15.75">
      <c r="C24" s="34"/>
      <c r="D24" s="24"/>
      <c r="E24" s="46"/>
    </row>
    <row r="25" spans="3:5" ht="15.75">
      <c r="C25" s="34"/>
      <c r="D25" s="24"/>
      <c r="E25" s="46"/>
    </row>
    <row r="26" spans="3:5" ht="15.75">
      <c r="C26" s="34"/>
      <c r="D26" s="24"/>
      <c r="E26" s="46"/>
    </row>
    <row r="27" spans="3:5" ht="15.75">
      <c r="C27" s="34"/>
      <c r="D27" s="24"/>
      <c r="E27" s="46"/>
    </row>
    <row r="28" spans="3:5" ht="15.75">
      <c r="C28" s="34"/>
      <c r="D28" s="24"/>
      <c r="E28" s="46"/>
    </row>
    <row r="29" spans="3:5" ht="15.75">
      <c r="C29" s="34"/>
      <c r="D29" s="24"/>
      <c r="E29" s="46"/>
    </row>
    <row r="30" spans="3:5" ht="15.75">
      <c r="C30" s="34"/>
      <c r="D30" s="24"/>
      <c r="E30" s="46"/>
    </row>
    <row r="31" spans="3:5" ht="15.75">
      <c r="C31" s="34"/>
      <c r="D31" s="24"/>
      <c r="E31" s="46"/>
    </row>
    <row r="32" spans="3:5" ht="15.75">
      <c r="C32" s="34"/>
      <c r="D32" s="24"/>
      <c r="E32" s="46"/>
    </row>
    <row r="33" spans="3:5" ht="15.75">
      <c r="C33" s="34"/>
      <c r="D33" s="24"/>
      <c r="E33" s="46"/>
    </row>
    <row r="34" spans="3:5" ht="15.75">
      <c r="C34" s="34"/>
      <c r="D34" s="24"/>
      <c r="E34" s="46"/>
    </row>
    <row r="35" spans="3:5" ht="15.75">
      <c r="C35" s="34"/>
      <c r="D35" s="24"/>
      <c r="E35" s="46"/>
    </row>
    <row r="36" spans="3:5" ht="15.75">
      <c r="C36" s="34"/>
      <c r="D36" s="24"/>
      <c r="E36" s="46"/>
    </row>
    <row r="37" spans="3:5" ht="15.75">
      <c r="C37" s="34"/>
      <c r="D37" s="24"/>
      <c r="E37" s="46"/>
    </row>
    <row r="38" spans="3:5" ht="15.75">
      <c r="C38" s="34"/>
      <c r="D38" s="24"/>
      <c r="E38" s="46"/>
    </row>
    <row r="39" spans="3:5" ht="15.75">
      <c r="C39" s="35"/>
      <c r="D39" s="24"/>
      <c r="E39" s="46"/>
    </row>
  </sheetData>
  <sheetProtection/>
  <mergeCells count="1">
    <mergeCell ref="A1:F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B1">
      <selection activeCell="B2" sqref="B2:H27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462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463</v>
      </c>
      <c r="C3" s="1" t="s">
        <v>464</v>
      </c>
      <c r="D3" s="1">
        <v>29010</v>
      </c>
      <c r="E3" s="39">
        <f aca="true" t="shared" si="0" ref="E3:E26">ROUND(D3/1.36,0)</f>
        <v>21331</v>
      </c>
      <c r="F3" s="1">
        <f>ROUND(E3*0.34,0)+(-1)</f>
        <v>7252</v>
      </c>
      <c r="G3" s="1">
        <f aca="true" t="shared" si="1" ref="G3:G26">ROUND(E3*0.02,0)</f>
        <v>427</v>
      </c>
      <c r="H3" s="53"/>
    </row>
    <row r="4" spans="1:8" ht="15">
      <c r="A4">
        <v>2</v>
      </c>
      <c r="B4" s="52" t="s">
        <v>465</v>
      </c>
      <c r="C4" s="1" t="s">
        <v>466</v>
      </c>
      <c r="D4" s="1">
        <v>20146</v>
      </c>
      <c r="E4" s="39">
        <f t="shared" si="0"/>
        <v>14813</v>
      </c>
      <c r="F4" s="1">
        <f>ROUND(E4*0.34,0)+(1)</f>
        <v>5037</v>
      </c>
      <c r="G4" s="1">
        <f t="shared" si="1"/>
        <v>296</v>
      </c>
      <c r="H4" s="53"/>
    </row>
    <row r="5" spans="1:8" ht="15">
      <c r="A5">
        <v>3</v>
      </c>
      <c r="B5" s="52" t="s">
        <v>467</v>
      </c>
      <c r="C5" s="1" t="s">
        <v>468</v>
      </c>
      <c r="D5" s="1">
        <v>52380</v>
      </c>
      <c r="E5" s="39">
        <f t="shared" si="0"/>
        <v>38515</v>
      </c>
      <c r="F5" s="1">
        <f>ROUND(E5*0.34,0)</f>
        <v>13095</v>
      </c>
      <c r="G5" s="1">
        <f t="shared" si="1"/>
        <v>770</v>
      </c>
      <c r="H5" s="53"/>
    </row>
    <row r="6" spans="1:8" ht="15">
      <c r="A6">
        <v>4</v>
      </c>
      <c r="B6" s="52" t="s">
        <v>469</v>
      </c>
      <c r="C6" s="1" t="s">
        <v>470</v>
      </c>
      <c r="D6" s="1">
        <v>2418</v>
      </c>
      <c r="E6" s="39">
        <f t="shared" si="0"/>
        <v>1778</v>
      </c>
      <c r="F6" s="1">
        <f>ROUND(E6*0.34,0)+(-1)</f>
        <v>604</v>
      </c>
      <c r="G6" s="1">
        <f t="shared" si="1"/>
        <v>36</v>
      </c>
      <c r="H6" s="53"/>
    </row>
    <row r="7" spans="1:8" ht="15">
      <c r="A7">
        <v>5</v>
      </c>
      <c r="B7" s="52" t="s">
        <v>471</v>
      </c>
      <c r="C7" s="1" t="s">
        <v>472</v>
      </c>
      <c r="D7" s="1">
        <v>42710</v>
      </c>
      <c r="E7" s="39">
        <f t="shared" si="0"/>
        <v>31404</v>
      </c>
      <c r="F7" s="1">
        <f>ROUND(E7*0.34,0)+(1)</f>
        <v>10678</v>
      </c>
      <c r="G7" s="1">
        <f t="shared" si="1"/>
        <v>628</v>
      </c>
      <c r="H7" s="54"/>
    </row>
    <row r="8" spans="1:8" ht="15">
      <c r="A8">
        <v>6</v>
      </c>
      <c r="B8" s="52" t="s">
        <v>473</v>
      </c>
      <c r="C8" s="1" t="s">
        <v>474</v>
      </c>
      <c r="D8" s="1">
        <v>7253</v>
      </c>
      <c r="E8" s="39">
        <f t="shared" si="0"/>
        <v>5333</v>
      </c>
      <c r="F8" s="1">
        <f>ROUND(E8*0.34,0)</f>
        <v>1813</v>
      </c>
      <c r="G8" s="1">
        <f t="shared" si="1"/>
        <v>107</v>
      </c>
      <c r="H8" s="53"/>
    </row>
    <row r="9" spans="1:8" ht="15">
      <c r="A9">
        <v>7</v>
      </c>
      <c r="B9" s="52" t="s">
        <v>475</v>
      </c>
      <c r="C9" s="1" t="s">
        <v>476</v>
      </c>
      <c r="D9" s="1">
        <v>25626</v>
      </c>
      <c r="E9" s="39">
        <f t="shared" si="0"/>
        <v>18843</v>
      </c>
      <c r="F9" s="1">
        <f>ROUND(E9*0.34,0)+(-1)</f>
        <v>6406</v>
      </c>
      <c r="G9" s="1">
        <f t="shared" si="1"/>
        <v>377</v>
      </c>
      <c r="H9" s="53"/>
    </row>
    <row r="10" spans="1:8" ht="15">
      <c r="A10">
        <v>8</v>
      </c>
      <c r="B10" s="52" t="s">
        <v>477</v>
      </c>
      <c r="C10" s="1" t="s">
        <v>478</v>
      </c>
      <c r="D10" s="1">
        <v>20146</v>
      </c>
      <c r="E10" s="39">
        <f t="shared" si="0"/>
        <v>14813</v>
      </c>
      <c r="F10" s="1">
        <f>ROUND(E10*0.34,0)+(1)</f>
        <v>5037</v>
      </c>
      <c r="G10" s="1">
        <f t="shared" si="1"/>
        <v>296</v>
      </c>
      <c r="H10" s="53"/>
    </row>
    <row r="11" spans="1:8" ht="15">
      <c r="A11">
        <v>9</v>
      </c>
      <c r="B11" s="52" t="s">
        <v>479</v>
      </c>
      <c r="C11" s="1" t="s">
        <v>480</v>
      </c>
      <c r="D11" s="1">
        <v>8058</v>
      </c>
      <c r="E11" s="39">
        <f t="shared" si="0"/>
        <v>5925</v>
      </c>
      <c r="F11" s="1">
        <f>ROUND(E11*0.34,0)+(-1)</f>
        <v>2014</v>
      </c>
      <c r="G11" s="1">
        <f t="shared" si="1"/>
        <v>119</v>
      </c>
      <c r="H11" s="53"/>
    </row>
    <row r="12" spans="1:8" ht="15">
      <c r="A12">
        <v>10</v>
      </c>
      <c r="B12" s="52" t="s">
        <v>481</v>
      </c>
      <c r="C12" s="1" t="s">
        <v>482</v>
      </c>
      <c r="D12" s="1">
        <v>10476</v>
      </c>
      <c r="E12" s="39">
        <f t="shared" si="0"/>
        <v>7703</v>
      </c>
      <c r="F12" s="1">
        <f>ROUND(E12*0.34,0)</f>
        <v>2619</v>
      </c>
      <c r="G12" s="1">
        <f t="shared" si="1"/>
        <v>154</v>
      </c>
      <c r="H12" s="53"/>
    </row>
    <row r="13" spans="1:8" ht="15">
      <c r="A13">
        <v>11</v>
      </c>
      <c r="B13" s="52" t="s">
        <v>483</v>
      </c>
      <c r="C13" s="1" t="s">
        <v>484</v>
      </c>
      <c r="D13" s="1">
        <v>8058</v>
      </c>
      <c r="E13" s="39">
        <f t="shared" si="0"/>
        <v>5925</v>
      </c>
      <c r="F13" s="1">
        <f>ROUND(E13*0.34,0)+(-1)</f>
        <v>2014</v>
      </c>
      <c r="G13" s="1">
        <f t="shared" si="1"/>
        <v>119</v>
      </c>
      <c r="H13" s="53"/>
    </row>
    <row r="14" spans="1:8" ht="15">
      <c r="A14">
        <v>12</v>
      </c>
      <c r="B14" s="52" t="s">
        <v>485</v>
      </c>
      <c r="C14" s="1" t="s">
        <v>486</v>
      </c>
      <c r="D14" s="1">
        <v>16923</v>
      </c>
      <c r="E14" s="39">
        <f t="shared" si="0"/>
        <v>12443</v>
      </c>
      <c r="F14" s="1">
        <f>ROUND(E14*0.34,0)</f>
        <v>4231</v>
      </c>
      <c r="G14" s="1">
        <f t="shared" si="1"/>
        <v>249</v>
      </c>
      <c r="H14" s="53"/>
    </row>
    <row r="15" spans="1:8" ht="15">
      <c r="A15">
        <v>13</v>
      </c>
      <c r="B15" s="52" t="s">
        <v>487</v>
      </c>
      <c r="C15" s="1" t="s">
        <v>488</v>
      </c>
      <c r="D15" s="1">
        <v>46739</v>
      </c>
      <c r="E15" s="39">
        <f t="shared" si="0"/>
        <v>34367</v>
      </c>
      <c r="F15" s="1">
        <f>ROUND(E15*0.34,0)</f>
        <v>11685</v>
      </c>
      <c r="G15" s="1">
        <f t="shared" si="1"/>
        <v>687</v>
      </c>
      <c r="H15" s="53"/>
    </row>
    <row r="16" spans="1:8" ht="15">
      <c r="A16">
        <v>14</v>
      </c>
      <c r="B16" s="52" t="s">
        <v>489</v>
      </c>
      <c r="C16" s="1" t="s">
        <v>490</v>
      </c>
      <c r="D16" s="1">
        <v>8058</v>
      </c>
      <c r="E16" s="39">
        <f t="shared" si="0"/>
        <v>5925</v>
      </c>
      <c r="F16" s="1">
        <f>ROUND(E16*0.34,0)+(-1)</f>
        <v>2014</v>
      </c>
      <c r="G16" s="1">
        <f t="shared" si="1"/>
        <v>119</v>
      </c>
      <c r="H16" s="53"/>
    </row>
    <row r="17" spans="1:8" ht="15">
      <c r="A17">
        <v>15</v>
      </c>
      <c r="B17" s="52" t="s">
        <v>491</v>
      </c>
      <c r="C17" s="1" t="s">
        <v>492</v>
      </c>
      <c r="D17" s="1">
        <v>18373</v>
      </c>
      <c r="E17" s="39">
        <f t="shared" si="0"/>
        <v>13510</v>
      </c>
      <c r="F17" s="1">
        <f>ROUND(E17*0.34,0)</f>
        <v>4593</v>
      </c>
      <c r="G17" s="1">
        <f t="shared" si="1"/>
        <v>270</v>
      </c>
      <c r="H17" s="53"/>
    </row>
    <row r="18" spans="1:8" ht="15">
      <c r="A18">
        <v>16</v>
      </c>
      <c r="B18" s="52" t="s">
        <v>493</v>
      </c>
      <c r="C18" s="1" t="s">
        <v>494</v>
      </c>
      <c r="D18" s="1">
        <v>4835</v>
      </c>
      <c r="E18" s="39">
        <f t="shared" si="0"/>
        <v>3555</v>
      </c>
      <c r="F18" s="1">
        <f>ROUND(E18*0.34,0)</f>
        <v>1209</v>
      </c>
      <c r="G18" s="1">
        <f t="shared" si="1"/>
        <v>71</v>
      </c>
      <c r="H18" s="53"/>
    </row>
    <row r="19" spans="1:8" ht="15">
      <c r="A19">
        <v>17</v>
      </c>
      <c r="B19" s="52" t="s">
        <v>495</v>
      </c>
      <c r="C19" s="1" t="s">
        <v>496</v>
      </c>
      <c r="D19" s="1">
        <v>4835</v>
      </c>
      <c r="E19" s="39">
        <f t="shared" si="0"/>
        <v>3555</v>
      </c>
      <c r="F19" s="1">
        <f>ROUND(E19*0.34,0)</f>
        <v>1209</v>
      </c>
      <c r="G19" s="1">
        <f t="shared" si="1"/>
        <v>71</v>
      </c>
      <c r="H19" s="53"/>
    </row>
    <row r="20" spans="1:8" ht="15">
      <c r="A20">
        <v>18</v>
      </c>
      <c r="B20" s="52" t="s">
        <v>497</v>
      </c>
      <c r="C20" s="1" t="s">
        <v>498</v>
      </c>
      <c r="D20" s="1">
        <v>6447</v>
      </c>
      <c r="E20" s="39">
        <f t="shared" si="0"/>
        <v>4740</v>
      </c>
      <c r="F20" s="1">
        <f>ROUND(E20*0.34,0)</f>
        <v>1612</v>
      </c>
      <c r="G20" s="1">
        <f t="shared" si="1"/>
        <v>95</v>
      </c>
      <c r="H20" s="53"/>
    </row>
    <row r="21" spans="1:8" ht="15">
      <c r="A21">
        <v>19</v>
      </c>
      <c r="B21" s="52" t="s">
        <v>499</v>
      </c>
      <c r="C21" s="1" t="s">
        <v>500</v>
      </c>
      <c r="D21" s="1">
        <v>24175</v>
      </c>
      <c r="E21" s="39">
        <f t="shared" si="0"/>
        <v>17776</v>
      </c>
      <c r="F21" s="1">
        <f>ROUND(E21*0.34,0)+(-1)</f>
        <v>6043</v>
      </c>
      <c r="G21" s="1">
        <f t="shared" si="1"/>
        <v>356</v>
      </c>
      <c r="H21" s="53"/>
    </row>
    <row r="22" spans="1:8" ht="15">
      <c r="A22">
        <v>20</v>
      </c>
      <c r="B22" s="52" t="s">
        <v>501</v>
      </c>
      <c r="C22" s="1" t="s">
        <v>502</v>
      </c>
      <c r="D22" s="1">
        <v>15956</v>
      </c>
      <c r="E22" s="39">
        <f t="shared" si="0"/>
        <v>11732</v>
      </c>
      <c r="F22" s="1">
        <f>ROUND(E22*0.34,0)</f>
        <v>3989</v>
      </c>
      <c r="G22" s="1">
        <f t="shared" si="1"/>
        <v>235</v>
      </c>
      <c r="H22" s="53"/>
    </row>
    <row r="23" spans="1:8" ht="15">
      <c r="A23">
        <v>21</v>
      </c>
      <c r="B23" s="52" t="s">
        <v>503</v>
      </c>
      <c r="C23" s="1" t="s">
        <v>504</v>
      </c>
      <c r="D23" s="1">
        <v>15956</v>
      </c>
      <c r="E23" s="39">
        <f t="shared" si="0"/>
        <v>11732</v>
      </c>
      <c r="F23" s="1">
        <f>ROUND(E23*0.34,0)</f>
        <v>3989</v>
      </c>
      <c r="G23" s="1">
        <f t="shared" si="1"/>
        <v>235</v>
      </c>
      <c r="H23" s="53"/>
    </row>
    <row r="24" spans="1:8" ht="15">
      <c r="A24">
        <v>22</v>
      </c>
      <c r="B24" s="52" t="s">
        <v>505</v>
      </c>
      <c r="C24" s="1" t="s">
        <v>506</v>
      </c>
      <c r="D24" s="1">
        <v>15956</v>
      </c>
      <c r="E24" s="39">
        <f t="shared" si="0"/>
        <v>11732</v>
      </c>
      <c r="F24" s="1">
        <f>ROUND(E24*0.34,0)</f>
        <v>3989</v>
      </c>
      <c r="G24" s="1">
        <f t="shared" si="1"/>
        <v>235</v>
      </c>
      <c r="H24" s="53"/>
    </row>
    <row r="25" spans="1:8" ht="15">
      <c r="A25">
        <v>23</v>
      </c>
      <c r="B25" s="52" t="s">
        <v>507</v>
      </c>
      <c r="C25" s="1" t="s">
        <v>508</v>
      </c>
      <c r="D25" s="1">
        <v>4029</v>
      </c>
      <c r="E25" s="39">
        <f t="shared" si="0"/>
        <v>2963</v>
      </c>
      <c r="F25" s="1">
        <f>ROUND(E25*0.34,0)</f>
        <v>1007</v>
      </c>
      <c r="G25" s="1">
        <f t="shared" si="1"/>
        <v>59</v>
      </c>
      <c r="H25" s="53"/>
    </row>
    <row r="26" spans="1:8" ht="15">
      <c r="A26">
        <v>24</v>
      </c>
      <c r="B26" s="52" t="s">
        <v>509</v>
      </c>
      <c r="C26" s="1" t="s">
        <v>510</v>
      </c>
      <c r="D26" s="1">
        <v>15956</v>
      </c>
      <c r="E26" s="39">
        <f t="shared" si="0"/>
        <v>11732</v>
      </c>
      <c r="F26" s="1">
        <f>ROUND(E26*0.34,0)</f>
        <v>3989</v>
      </c>
      <c r="G26" s="1">
        <f t="shared" si="1"/>
        <v>235</v>
      </c>
      <c r="H26" s="53"/>
    </row>
    <row r="27" spans="1:8" ht="19.5" customHeight="1" thickBot="1">
      <c r="A27" s="22">
        <v>24</v>
      </c>
      <c r="B27" s="62" t="s">
        <v>34</v>
      </c>
      <c r="C27" s="63"/>
      <c r="D27" s="55">
        <f>SUM(D3:D26)</f>
        <v>424519</v>
      </c>
      <c r="E27" s="56">
        <f>SUM(E3:E26)</f>
        <v>312145</v>
      </c>
      <c r="F27" s="55">
        <f>SUM(F3:F26)</f>
        <v>106128</v>
      </c>
      <c r="G27" s="55">
        <f>SUM(G3:G26)</f>
        <v>6246</v>
      </c>
      <c r="H27" s="57">
        <f>SUM(H3:H26)</f>
        <v>0</v>
      </c>
    </row>
    <row r="29" ht="15.75" thickBot="1"/>
    <row r="30" spans="2:8" ht="15.75" thickBot="1">
      <c r="B30" s="18" t="s">
        <v>842</v>
      </c>
      <c r="C30" s="19">
        <f>D27+H27</f>
        <v>424519</v>
      </c>
      <c r="D30" s="20"/>
      <c r="E30" s="20"/>
      <c r="F30" s="20"/>
      <c r="G30" s="20"/>
      <c r="H3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7:C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B1">
      <selection activeCell="B2" sqref="B2:H21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511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512</v>
      </c>
      <c r="C3" s="1" t="s">
        <v>513</v>
      </c>
      <c r="D3" s="1">
        <v>6689</v>
      </c>
      <c r="E3" s="39">
        <f aca="true" t="shared" si="0" ref="E3:E20">ROUND(D3/1.36,0)</f>
        <v>4918</v>
      </c>
      <c r="F3" s="1">
        <f>ROUND(E3*0.34,0)+(1)</f>
        <v>1673</v>
      </c>
      <c r="G3" s="1">
        <f aca="true" t="shared" si="1" ref="G3:G20">ROUND(E3*0.02,0)</f>
        <v>98</v>
      </c>
      <c r="H3" s="53"/>
    </row>
    <row r="4" spans="1:8" ht="15">
      <c r="A4">
        <v>2</v>
      </c>
      <c r="B4" s="52" t="s">
        <v>514</v>
      </c>
      <c r="C4" s="1" t="s">
        <v>515</v>
      </c>
      <c r="D4" s="1">
        <v>24175</v>
      </c>
      <c r="E4" s="39">
        <f t="shared" si="0"/>
        <v>17776</v>
      </c>
      <c r="F4" s="1">
        <f>ROUND(E4*0.34,0)+(-1)</f>
        <v>6043</v>
      </c>
      <c r="G4" s="1">
        <f t="shared" si="1"/>
        <v>356</v>
      </c>
      <c r="H4" s="53"/>
    </row>
    <row r="5" spans="1:8" ht="15">
      <c r="A5">
        <v>3</v>
      </c>
      <c r="B5" s="52" t="s">
        <v>516</v>
      </c>
      <c r="C5" s="1" t="s">
        <v>517</v>
      </c>
      <c r="D5" s="1">
        <v>16923</v>
      </c>
      <c r="E5" s="39">
        <f t="shared" si="0"/>
        <v>12443</v>
      </c>
      <c r="F5" s="1">
        <f>ROUND(E5*0.34,0)</f>
        <v>4231</v>
      </c>
      <c r="G5" s="1">
        <f t="shared" si="1"/>
        <v>249</v>
      </c>
      <c r="H5" s="53"/>
    </row>
    <row r="6" spans="1:8" ht="15">
      <c r="A6">
        <v>4</v>
      </c>
      <c r="B6" s="52" t="s">
        <v>518</v>
      </c>
      <c r="C6" s="1" t="s">
        <v>519</v>
      </c>
      <c r="D6" s="1">
        <v>8058</v>
      </c>
      <c r="E6" s="39">
        <f t="shared" si="0"/>
        <v>5925</v>
      </c>
      <c r="F6" s="1">
        <f>ROUND(E6*0.34,0)+(-1)</f>
        <v>2014</v>
      </c>
      <c r="G6" s="1">
        <f t="shared" si="1"/>
        <v>119</v>
      </c>
      <c r="H6" s="53"/>
    </row>
    <row r="7" spans="1:8" ht="15">
      <c r="A7">
        <v>5</v>
      </c>
      <c r="B7" s="52" t="s">
        <v>520</v>
      </c>
      <c r="C7" s="1" t="s">
        <v>521</v>
      </c>
      <c r="D7" s="1">
        <v>38681</v>
      </c>
      <c r="E7" s="39">
        <f t="shared" si="0"/>
        <v>28442</v>
      </c>
      <c r="F7" s="1">
        <f>ROUND(E7*0.34,0)</f>
        <v>9670</v>
      </c>
      <c r="G7" s="1">
        <f t="shared" si="1"/>
        <v>569</v>
      </c>
      <c r="H7" s="54"/>
    </row>
    <row r="8" spans="1:8" ht="15">
      <c r="A8">
        <v>6</v>
      </c>
      <c r="B8" s="52" t="s">
        <v>522</v>
      </c>
      <c r="C8" s="1" t="s">
        <v>523</v>
      </c>
      <c r="D8" s="1">
        <v>16923</v>
      </c>
      <c r="E8" s="39">
        <f t="shared" si="0"/>
        <v>12443</v>
      </c>
      <c r="F8" s="1">
        <f>ROUND(E8*0.34,0)</f>
        <v>4231</v>
      </c>
      <c r="G8" s="1">
        <f t="shared" si="1"/>
        <v>249</v>
      </c>
      <c r="H8" s="53"/>
    </row>
    <row r="9" spans="1:8" ht="15">
      <c r="A9">
        <v>7</v>
      </c>
      <c r="B9" s="52" t="s">
        <v>524</v>
      </c>
      <c r="C9" s="1" t="s">
        <v>525</v>
      </c>
      <c r="D9" s="1">
        <v>34410</v>
      </c>
      <c r="E9" s="39">
        <f t="shared" si="0"/>
        <v>25301</v>
      </c>
      <c r="F9" s="1">
        <f>ROUND(E9*0.34,0)+(1)</f>
        <v>8603</v>
      </c>
      <c r="G9" s="1">
        <f t="shared" si="1"/>
        <v>506</v>
      </c>
      <c r="H9" s="53"/>
    </row>
    <row r="10" spans="1:8" ht="15">
      <c r="A10">
        <v>8</v>
      </c>
      <c r="B10" s="52" t="s">
        <v>526</v>
      </c>
      <c r="C10" s="1" t="s">
        <v>527</v>
      </c>
      <c r="D10" s="1">
        <v>30622</v>
      </c>
      <c r="E10" s="39">
        <f t="shared" si="0"/>
        <v>22516</v>
      </c>
      <c r="F10" s="1">
        <f>ROUND(E10*0.34,0)+(1)</f>
        <v>7656</v>
      </c>
      <c r="G10" s="1">
        <f t="shared" si="1"/>
        <v>450</v>
      </c>
      <c r="H10" s="53"/>
    </row>
    <row r="11" spans="1:8" ht="15">
      <c r="A11">
        <v>9</v>
      </c>
      <c r="B11" s="52" t="s">
        <v>528</v>
      </c>
      <c r="C11" s="1" t="s">
        <v>529</v>
      </c>
      <c r="D11" s="1">
        <v>2418</v>
      </c>
      <c r="E11" s="39">
        <f t="shared" si="0"/>
        <v>1778</v>
      </c>
      <c r="F11" s="1">
        <f>ROUND(E11*0.34,0)+(-1)</f>
        <v>604</v>
      </c>
      <c r="G11" s="1">
        <f t="shared" si="1"/>
        <v>36</v>
      </c>
      <c r="H11" s="53"/>
    </row>
    <row r="12" spans="1:8" ht="15">
      <c r="A12">
        <v>10</v>
      </c>
      <c r="B12" s="52" t="s">
        <v>530</v>
      </c>
      <c r="C12" s="1" t="s">
        <v>531</v>
      </c>
      <c r="D12" s="1">
        <v>10476</v>
      </c>
      <c r="E12" s="39">
        <f t="shared" si="0"/>
        <v>7703</v>
      </c>
      <c r="F12" s="1">
        <f aca="true" t="shared" si="2" ref="F12:F18">ROUND(E12*0.34,0)</f>
        <v>2619</v>
      </c>
      <c r="G12" s="1">
        <f t="shared" si="1"/>
        <v>154</v>
      </c>
      <c r="H12" s="53"/>
    </row>
    <row r="13" spans="1:8" ht="15">
      <c r="A13">
        <v>11</v>
      </c>
      <c r="B13" s="52" t="s">
        <v>532</v>
      </c>
      <c r="C13" s="1" t="s">
        <v>533</v>
      </c>
      <c r="D13" s="1">
        <v>27399</v>
      </c>
      <c r="E13" s="39">
        <f t="shared" si="0"/>
        <v>20146</v>
      </c>
      <c r="F13" s="1">
        <f t="shared" si="2"/>
        <v>6850</v>
      </c>
      <c r="G13" s="1">
        <f t="shared" si="1"/>
        <v>403</v>
      </c>
      <c r="H13" s="53"/>
    </row>
    <row r="14" spans="1:8" ht="15">
      <c r="A14">
        <v>12</v>
      </c>
      <c r="B14" s="52" t="s">
        <v>534</v>
      </c>
      <c r="C14" s="1" t="s">
        <v>535</v>
      </c>
      <c r="D14" s="1">
        <v>52219</v>
      </c>
      <c r="E14" s="39">
        <f t="shared" si="0"/>
        <v>38396</v>
      </c>
      <c r="F14" s="1">
        <f t="shared" si="2"/>
        <v>13055</v>
      </c>
      <c r="G14" s="1">
        <f t="shared" si="1"/>
        <v>768</v>
      </c>
      <c r="H14" s="53"/>
    </row>
    <row r="15" spans="1:8" ht="15">
      <c r="A15">
        <v>13</v>
      </c>
      <c r="B15" s="52" t="s">
        <v>536</v>
      </c>
      <c r="C15" s="1" t="s">
        <v>537</v>
      </c>
      <c r="D15" s="1">
        <v>7253</v>
      </c>
      <c r="E15" s="39">
        <f t="shared" si="0"/>
        <v>5333</v>
      </c>
      <c r="F15" s="1">
        <f t="shared" si="2"/>
        <v>1813</v>
      </c>
      <c r="G15" s="1">
        <f t="shared" si="1"/>
        <v>107</v>
      </c>
      <c r="H15" s="53"/>
    </row>
    <row r="16" spans="1:8" ht="15">
      <c r="A16">
        <v>14</v>
      </c>
      <c r="B16" s="52" t="s">
        <v>538</v>
      </c>
      <c r="C16" s="1" t="s">
        <v>539</v>
      </c>
      <c r="D16" s="1">
        <v>4835</v>
      </c>
      <c r="E16" s="39">
        <f t="shared" si="0"/>
        <v>3555</v>
      </c>
      <c r="F16" s="1">
        <f t="shared" si="2"/>
        <v>1209</v>
      </c>
      <c r="G16" s="1">
        <f t="shared" si="1"/>
        <v>71</v>
      </c>
      <c r="H16" s="53"/>
    </row>
    <row r="17" spans="1:8" ht="15">
      <c r="A17">
        <v>15</v>
      </c>
      <c r="B17" s="52" t="s">
        <v>540</v>
      </c>
      <c r="C17" s="1" t="s">
        <v>541</v>
      </c>
      <c r="D17" s="1">
        <v>12088</v>
      </c>
      <c r="E17" s="39">
        <f t="shared" si="0"/>
        <v>8888</v>
      </c>
      <c r="F17" s="1">
        <f t="shared" si="2"/>
        <v>3022</v>
      </c>
      <c r="G17" s="1">
        <f t="shared" si="1"/>
        <v>178</v>
      </c>
      <c r="H17" s="53"/>
    </row>
    <row r="18" spans="1:8" ht="15">
      <c r="A18">
        <v>16</v>
      </c>
      <c r="B18" s="52" t="s">
        <v>542</v>
      </c>
      <c r="C18" s="1" t="s">
        <v>543</v>
      </c>
      <c r="D18" s="1">
        <v>15956</v>
      </c>
      <c r="E18" s="39">
        <f t="shared" si="0"/>
        <v>11732</v>
      </c>
      <c r="F18" s="1">
        <f t="shared" si="2"/>
        <v>3989</v>
      </c>
      <c r="G18" s="1">
        <f t="shared" si="1"/>
        <v>235</v>
      </c>
      <c r="H18" s="53"/>
    </row>
    <row r="19" spans="1:8" ht="15">
      <c r="A19">
        <v>17</v>
      </c>
      <c r="B19" s="52" t="s">
        <v>544</v>
      </c>
      <c r="C19" s="1" t="s">
        <v>545</v>
      </c>
      <c r="D19" s="1">
        <v>2418</v>
      </c>
      <c r="E19" s="39">
        <f t="shared" si="0"/>
        <v>1778</v>
      </c>
      <c r="F19" s="1">
        <f>ROUND(E19*0.34,0)+(-1)</f>
        <v>604</v>
      </c>
      <c r="G19" s="1">
        <f t="shared" si="1"/>
        <v>36</v>
      </c>
      <c r="H19" s="53"/>
    </row>
    <row r="20" spans="1:8" ht="15">
      <c r="A20">
        <v>18</v>
      </c>
      <c r="B20" s="52" t="s">
        <v>546</v>
      </c>
      <c r="C20" s="1" t="s">
        <v>547</v>
      </c>
      <c r="D20" s="1">
        <v>4029</v>
      </c>
      <c r="E20" s="39">
        <f t="shared" si="0"/>
        <v>2963</v>
      </c>
      <c r="F20" s="1">
        <f>ROUND(E20*0.34,0)</f>
        <v>1007</v>
      </c>
      <c r="G20" s="1">
        <f t="shared" si="1"/>
        <v>59</v>
      </c>
      <c r="H20" s="53"/>
    </row>
    <row r="21" spans="1:8" ht="19.5" customHeight="1" thickBot="1">
      <c r="A21" s="22">
        <v>18</v>
      </c>
      <c r="B21" s="62" t="s">
        <v>34</v>
      </c>
      <c r="C21" s="63"/>
      <c r="D21" s="55">
        <f>SUM(D3:D20)</f>
        <v>315572</v>
      </c>
      <c r="E21" s="56">
        <f>SUM(E3:E20)</f>
        <v>232036</v>
      </c>
      <c r="F21" s="55">
        <f>SUM(F3:F20)</f>
        <v>78893</v>
      </c>
      <c r="G21" s="55">
        <f>SUM(G3:G20)</f>
        <v>4643</v>
      </c>
      <c r="H21" s="57">
        <f>SUM(H3:H20)</f>
        <v>0</v>
      </c>
    </row>
    <row r="24" ht="15.75" thickBot="1"/>
    <row r="25" spans="2:8" ht="15.75" thickBot="1">
      <c r="B25" s="18" t="s">
        <v>842</v>
      </c>
      <c r="C25" s="19">
        <f>D21+H21</f>
        <v>315572</v>
      </c>
      <c r="D25" s="20"/>
      <c r="E25" s="20"/>
      <c r="F25" s="20"/>
      <c r="G25" s="20"/>
      <c r="H25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1:C2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B1">
      <selection activeCell="K17" sqref="K17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548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549</v>
      </c>
      <c r="C3" s="1" t="s">
        <v>550</v>
      </c>
      <c r="D3" s="1">
        <v>14505</v>
      </c>
      <c r="E3" s="39">
        <f aca="true" t="shared" si="0" ref="E3:E27">ROUND(D3/1.36,0)</f>
        <v>10665</v>
      </c>
      <c r="F3" s="1">
        <f>ROUND(E3*0.34,0)+(1)</f>
        <v>3627</v>
      </c>
      <c r="G3" s="1">
        <f aca="true" t="shared" si="1" ref="G3:G27">ROUND(E3*0.02,0)</f>
        <v>213</v>
      </c>
      <c r="H3" s="53"/>
    </row>
    <row r="4" spans="1:8" ht="15">
      <c r="A4">
        <v>2</v>
      </c>
      <c r="B4" s="52" t="s">
        <v>551</v>
      </c>
      <c r="C4" s="1" t="s">
        <v>552</v>
      </c>
      <c r="D4" s="1">
        <v>4029</v>
      </c>
      <c r="E4" s="39">
        <f t="shared" si="0"/>
        <v>2963</v>
      </c>
      <c r="F4" s="1">
        <f>ROUND(E4*0.34,0)</f>
        <v>1007</v>
      </c>
      <c r="G4" s="1">
        <f t="shared" si="1"/>
        <v>59</v>
      </c>
      <c r="H4" s="53"/>
    </row>
    <row r="5" spans="1:8" ht="15">
      <c r="A5">
        <v>3</v>
      </c>
      <c r="B5" s="52" t="s">
        <v>553</v>
      </c>
      <c r="C5" s="1" t="s">
        <v>554</v>
      </c>
      <c r="D5" s="1">
        <v>50768</v>
      </c>
      <c r="E5" s="39">
        <f t="shared" si="0"/>
        <v>37329</v>
      </c>
      <c r="F5" s="1">
        <f>ROUND(E5*0.34,0)</f>
        <v>12692</v>
      </c>
      <c r="G5" s="1">
        <f t="shared" si="1"/>
        <v>747</v>
      </c>
      <c r="H5" s="53"/>
    </row>
    <row r="6" spans="1:8" ht="15">
      <c r="A6">
        <v>4</v>
      </c>
      <c r="B6" s="52" t="s">
        <v>555</v>
      </c>
      <c r="C6" s="1" t="s">
        <v>556</v>
      </c>
      <c r="D6" s="1">
        <v>2418</v>
      </c>
      <c r="E6" s="39">
        <f t="shared" si="0"/>
        <v>1778</v>
      </c>
      <c r="F6" s="1">
        <f aca="true" t="shared" si="2" ref="F6:F12">ROUND(E6*0.34,0)+(-1)</f>
        <v>604</v>
      </c>
      <c r="G6" s="1">
        <f t="shared" si="1"/>
        <v>36</v>
      </c>
      <c r="H6" s="53"/>
    </row>
    <row r="7" spans="1:8" ht="15">
      <c r="A7">
        <v>5</v>
      </c>
      <c r="B7" s="52" t="s">
        <v>557</v>
      </c>
      <c r="C7" s="1" t="s">
        <v>558</v>
      </c>
      <c r="D7" s="1">
        <v>2418</v>
      </c>
      <c r="E7" s="39">
        <f t="shared" si="0"/>
        <v>1778</v>
      </c>
      <c r="F7" s="1">
        <f t="shared" si="2"/>
        <v>604</v>
      </c>
      <c r="G7" s="1">
        <f t="shared" si="1"/>
        <v>36</v>
      </c>
      <c r="H7" s="54"/>
    </row>
    <row r="8" spans="1:8" ht="15">
      <c r="A8">
        <v>6</v>
      </c>
      <c r="B8" s="52" t="s">
        <v>559</v>
      </c>
      <c r="C8" s="1" t="s">
        <v>560</v>
      </c>
      <c r="D8" s="1">
        <v>2418</v>
      </c>
      <c r="E8" s="39">
        <f t="shared" si="0"/>
        <v>1778</v>
      </c>
      <c r="F8" s="1">
        <f t="shared" si="2"/>
        <v>604</v>
      </c>
      <c r="G8" s="1">
        <f t="shared" si="1"/>
        <v>36</v>
      </c>
      <c r="H8" s="53"/>
    </row>
    <row r="9" spans="1:8" ht="15">
      <c r="A9">
        <v>7</v>
      </c>
      <c r="B9" s="52" t="s">
        <v>561</v>
      </c>
      <c r="C9" s="1" t="s">
        <v>562</v>
      </c>
      <c r="D9" s="1">
        <v>8058</v>
      </c>
      <c r="E9" s="39">
        <f t="shared" si="0"/>
        <v>5925</v>
      </c>
      <c r="F9" s="1">
        <f t="shared" si="2"/>
        <v>2014</v>
      </c>
      <c r="G9" s="1">
        <f t="shared" si="1"/>
        <v>119</v>
      </c>
      <c r="H9" s="53"/>
    </row>
    <row r="10" spans="1:8" ht="15">
      <c r="A10">
        <v>8</v>
      </c>
      <c r="B10" s="52" t="s">
        <v>563</v>
      </c>
      <c r="C10" s="1" t="s">
        <v>564</v>
      </c>
      <c r="D10" s="1">
        <v>12894</v>
      </c>
      <c r="E10" s="39">
        <f t="shared" si="0"/>
        <v>9481</v>
      </c>
      <c r="F10" s="1">
        <f t="shared" si="2"/>
        <v>3223</v>
      </c>
      <c r="G10" s="1">
        <f t="shared" si="1"/>
        <v>190</v>
      </c>
      <c r="H10" s="53"/>
    </row>
    <row r="11" spans="1:8" ht="15">
      <c r="A11">
        <v>9</v>
      </c>
      <c r="B11" s="52" t="s">
        <v>565</v>
      </c>
      <c r="C11" s="1" t="s">
        <v>566</v>
      </c>
      <c r="D11" s="1">
        <v>2418</v>
      </c>
      <c r="E11" s="39">
        <f t="shared" si="0"/>
        <v>1778</v>
      </c>
      <c r="F11" s="1">
        <f t="shared" si="2"/>
        <v>604</v>
      </c>
      <c r="G11" s="1">
        <f t="shared" si="1"/>
        <v>36</v>
      </c>
      <c r="H11" s="53"/>
    </row>
    <row r="12" spans="1:8" ht="15">
      <c r="A12">
        <v>10</v>
      </c>
      <c r="B12" s="52" t="s">
        <v>567</v>
      </c>
      <c r="C12" s="1" t="s">
        <v>568</v>
      </c>
      <c r="D12" s="1">
        <v>8058</v>
      </c>
      <c r="E12" s="39">
        <f t="shared" si="0"/>
        <v>5925</v>
      </c>
      <c r="F12" s="1">
        <f t="shared" si="2"/>
        <v>2014</v>
      </c>
      <c r="G12" s="1">
        <f t="shared" si="1"/>
        <v>119</v>
      </c>
      <c r="H12" s="53"/>
    </row>
    <row r="13" spans="1:8" ht="15">
      <c r="A13">
        <v>11</v>
      </c>
      <c r="B13" s="52" t="s">
        <v>569</v>
      </c>
      <c r="C13" s="1" t="s">
        <v>570</v>
      </c>
      <c r="D13" s="1">
        <v>6447</v>
      </c>
      <c r="E13" s="39">
        <f t="shared" si="0"/>
        <v>4740</v>
      </c>
      <c r="F13" s="1">
        <f>ROUND(E13*0.34,0)</f>
        <v>1612</v>
      </c>
      <c r="G13" s="1">
        <f t="shared" si="1"/>
        <v>95</v>
      </c>
      <c r="H13" s="53"/>
    </row>
    <row r="14" spans="1:8" ht="15">
      <c r="A14">
        <v>12</v>
      </c>
      <c r="B14" s="52" t="s">
        <v>571</v>
      </c>
      <c r="C14" s="1" t="s">
        <v>572</v>
      </c>
      <c r="D14" s="1">
        <v>20146</v>
      </c>
      <c r="E14" s="39">
        <f t="shared" si="0"/>
        <v>14813</v>
      </c>
      <c r="F14" s="1">
        <f>ROUND(E14*0.34,0)+(1)</f>
        <v>5037</v>
      </c>
      <c r="G14" s="1">
        <f t="shared" si="1"/>
        <v>296</v>
      </c>
      <c r="H14" s="53"/>
    </row>
    <row r="15" spans="1:8" ht="15">
      <c r="A15">
        <v>13</v>
      </c>
      <c r="B15" s="52" t="s">
        <v>573</v>
      </c>
      <c r="C15" s="1" t="s">
        <v>574</v>
      </c>
      <c r="D15" s="1">
        <v>6447</v>
      </c>
      <c r="E15" s="39">
        <f t="shared" si="0"/>
        <v>4740</v>
      </c>
      <c r="F15" s="1">
        <f>ROUND(E15*0.34,0)</f>
        <v>1612</v>
      </c>
      <c r="G15" s="1">
        <f t="shared" si="1"/>
        <v>95</v>
      </c>
      <c r="H15" s="53"/>
    </row>
    <row r="16" spans="1:8" ht="15">
      <c r="A16">
        <v>14</v>
      </c>
      <c r="B16" s="52" t="s">
        <v>575</v>
      </c>
      <c r="C16" s="1" t="s">
        <v>576</v>
      </c>
      <c r="D16" s="1">
        <v>8058</v>
      </c>
      <c r="E16" s="39">
        <f t="shared" si="0"/>
        <v>5925</v>
      </c>
      <c r="F16" s="1">
        <f>ROUND(E16*0.34,0)+(-1)</f>
        <v>2014</v>
      </c>
      <c r="G16" s="1">
        <f t="shared" si="1"/>
        <v>119</v>
      </c>
      <c r="H16" s="53"/>
    </row>
    <row r="17" spans="1:8" ht="15">
      <c r="A17">
        <v>15</v>
      </c>
      <c r="B17" s="52" t="s">
        <v>577</v>
      </c>
      <c r="C17" s="1" t="s">
        <v>578</v>
      </c>
      <c r="D17" s="1">
        <v>30622</v>
      </c>
      <c r="E17" s="39">
        <f t="shared" si="0"/>
        <v>22516</v>
      </c>
      <c r="F17" s="1">
        <f>ROUND(E17*0.34,0)+(1)</f>
        <v>7656</v>
      </c>
      <c r="G17" s="1">
        <f t="shared" si="1"/>
        <v>450</v>
      </c>
      <c r="H17" s="53"/>
    </row>
    <row r="18" spans="1:8" ht="15">
      <c r="A18">
        <v>16</v>
      </c>
      <c r="B18" s="52" t="s">
        <v>579</v>
      </c>
      <c r="C18" s="1" t="s">
        <v>580</v>
      </c>
      <c r="D18" s="1">
        <v>2418</v>
      </c>
      <c r="E18" s="39">
        <f t="shared" si="0"/>
        <v>1778</v>
      </c>
      <c r="F18" s="1">
        <f>ROUND(E18*0.34,0)+(-1)</f>
        <v>604</v>
      </c>
      <c r="G18" s="1">
        <f t="shared" si="1"/>
        <v>36</v>
      </c>
      <c r="H18" s="53"/>
    </row>
    <row r="19" spans="1:8" ht="15">
      <c r="A19">
        <v>17</v>
      </c>
      <c r="B19" s="52" t="s">
        <v>581</v>
      </c>
      <c r="C19" s="1" t="s">
        <v>582</v>
      </c>
      <c r="D19" s="1">
        <v>8058</v>
      </c>
      <c r="E19" s="39">
        <f t="shared" si="0"/>
        <v>5925</v>
      </c>
      <c r="F19" s="1">
        <f>ROUND(E19*0.34,0)+(-1)</f>
        <v>2014</v>
      </c>
      <c r="G19" s="1">
        <f t="shared" si="1"/>
        <v>119</v>
      </c>
      <c r="H19" s="53"/>
    </row>
    <row r="20" spans="1:8" ht="15">
      <c r="A20">
        <v>18</v>
      </c>
      <c r="B20" s="52" t="s">
        <v>583</v>
      </c>
      <c r="C20" s="1" t="s">
        <v>584</v>
      </c>
      <c r="D20" s="1">
        <v>13135</v>
      </c>
      <c r="E20" s="39">
        <f t="shared" si="0"/>
        <v>9658</v>
      </c>
      <c r="F20" s="1">
        <f>ROUND(E20*0.34,0)</f>
        <v>3284</v>
      </c>
      <c r="G20" s="1">
        <f t="shared" si="1"/>
        <v>193</v>
      </c>
      <c r="H20" s="53"/>
    </row>
    <row r="21" spans="1:8" ht="15">
      <c r="A21">
        <v>19</v>
      </c>
      <c r="B21" s="52" t="s">
        <v>585</v>
      </c>
      <c r="C21" s="1" t="s">
        <v>586</v>
      </c>
      <c r="D21" s="1">
        <v>10476</v>
      </c>
      <c r="E21" s="39">
        <f t="shared" si="0"/>
        <v>7703</v>
      </c>
      <c r="F21" s="1">
        <f>ROUND(E21*0.34,0)</f>
        <v>2619</v>
      </c>
      <c r="G21" s="1">
        <f t="shared" si="1"/>
        <v>154</v>
      </c>
      <c r="H21" s="53"/>
    </row>
    <row r="22" spans="1:8" ht="15">
      <c r="A22">
        <v>20</v>
      </c>
      <c r="B22" s="52" t="s">
        <v>587</v>
      </c>
      <c r="C22" s="1" t="s">
        <v>588</v>
      </c>
      <c r="D22" s="1">
        <v>28849</v>
      </c>
      <c r="E22" s="39">
        <f t="shared" si="0"/>
        <v>21213</v>
      </c>
      <c r="F22" s="1">
        <f>ROUND(E22*0.34,0)</f>
        <v>7212</v>
      </c>
      <c r="G22" s="1">
        <f t="shared" si="1"/>
        <v>424</v>
      </c>
      <c r="H22" s="53"/>
    </row>
    <row r="23" spans="1:8" ht="15">
      <c r="A23">
        <v>21</v>
      </c>
      <c r="B23" s="52" t="s">
        <v>589</v>
      </c>
      <c r="C23" s="1" t="s">
        <v>590</v>
      </c>
      <c r="D23" s="1">
        <v>28043</v>
      </c>
      <c r="E23" s="39">
        <f t="shared" si="0"/>
        <v>20620</v>
      </c>
      <c r="F23" s="1">
        <f>ROUND(E23*0.34,0)</f>
        <v>7011</v>
      </c>
      <c r="G23" s="1">
        <f t="shared" si="1"/>
        <v>412</v>
      </c>
      <c r="H23" s="53"/>
    </row>
    <row r="24" spans="1:8" ht="15">
      <c r="A24">
        <v>22</v>
      </c>
      <c r="B24" s="52" t="s">
        <v>591</v>
      </c>
      <c r="C24" s="1" t="s">
        <v>592</v>
      </c>
      <c r="D24" s="1">
        <v>38519</v>
      </c>
      <c r="E24" s="39">
        <f t="shared" si="0"/>
        <v>28323</v>
      </c>
      <c r="F24" s="1">
        <f>ROUND(E24*0.34,0)</f>
        <v>9630</v>
      </c>
      <c r="G24" s="1">
        <f t="shared" si="1"/>
        <v>566</v>
      </c>
      <c r="H24" s="53"/>
    </row>
    <row r="25" spans="1:8" ht="15">
      <c r="A25">
        <v>23</v>
      </c>
      <c r="B25" s="52" t="s">
        <v>593</v>
      </c>
      <c r="C25" s="1" t="s">
        <v>594</v>
      </c>
      <c r="D25" s="1">
        <v>2418</v>
      </c>
      <c r="E25" s="39">
        <f t="shared" si="0"/>
        <v>1778</v>
      </c>
      <c r="F25" s="1">
        <f>ROUND(E25*0.34,0)+(-1)</f>
        <v>604</v>
      </c>
      <c r="G25" s="1">
        <f t="shared" si="1"/>
        <v>36</v>
      </c>
      <c r="H25" s="53"/>
    </row>
    <row r="26" spans="1:8" ht="15">
      <c r="A26">
        <v>24</v>
      </c>
      <c r="B26" s="52" t="s">
        <v>595</v>
      </c>
      <c r="C26" s="1" t="s">
        <v>596</v>
      </c>
      <c r="D26" s="1">
        <v>15956</v>
      </c>
      <c r="E26" s="39">
        <f t="shared" si="0"/>
        <v>11732</v>
      </c>
      <c r="F26" s="1">
        <f>ROUND(E26*0.34,0)</f>
        <v>3989</v>
      </c>
      <c r="G26" s="1">
        <f t="shared" si="1"/>
        <v>235</v>
      </c>
      <c r="H26" s="53"/>
    </row>
    <row r="27" spans="1:8" ht="15">
      <c r="A27">
        <v>25</v>
      </c>
      <c r="B27" s="52" t="s">
        <v>597</v>
      </c>
      <c r="C27" s="1" t="s">
        <v>598</v>
      </c>
      <c r="D27" s="1">
        <v>4029</v>
      </c>
      <c r="E27" s="39">
        <f t="shared" si="0"/>
        <v>2963</v>
      </c>
      <c r="F27" s="1">
        <f>ROUND(E27*0.34,0)</f>
        <v>1007</v>
      </c>
      <c r="G27" s="1">
        <f t="shared" si="1"/>
        <v>59</v>
      </c>
      <c r="H27" s="53"/>
    </row>
    <row r="28" spans="1:8" ht="19.5" customHeight="1" thickBot="1">
      <c r="A28" s="22">
        <v>25</v>
      </c>
      <c r="B28" s="62" t="s">
        <v>34</v>
      </c>
      <c r="C28" s="63"/>
      <c r="D28" s="55">
        <f>SUM(D3:D27)</f>
        <v>331605</v>
      </c>
      <c r="E28" s="56">
        <f>SUM(E3:E27)</f>
        <v>243827</v>
      </c>
      <c r="F28" s="55">
        <f>SUM(F3:F27)</f>
        <v>82898</v>
      </c>
      <c r="G28" s="55">
        <f>SUM(G3:G27)</f>
        <v>4880</v>
      </c>
      <c r="H28" s="57">
        <f>SUM(H3:H27)</f>
        <v>0</v>
      </c>
    </row>
    <row r="29" ht="15.75" thickBot="1"/>
    <row r="30" spans="2:8" ht="15.75" thickBot="1">
      <c r="B30" s="18" t="s">
        <v>842</v>
      </c>
      <c r="C30" s="19">
        <f>D28+H28</f>
        <v>331605</v>
      </c>
      <c r="D30" s="20"/>
      <c r="E30" s="20"/>
      <c r="F30" s="20"/>
      <c r="G30" s="20"/>
      <c r="H3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8:C2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B1">
      <selection activeCell="B2" sqref="B2:H26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599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600</v>
      </c>
      <c r="C3" s="1" t="s">
        <v>601</v>
      </c>
      <c r="D3" s="1">
        <v>8864</v>
      </c>
      <c r="E3" s="39">
        <f aca="true" t="shared" si="0" ref="E3:E25">ROUND(D3/1.36,0)</f>
        <v>6518</v>
      </c>
      <c r="F3" s="1">
        <f>ROUND(E3*0.34,0)</f>
        <v>2216</v>
      </c>
      <c r="G3" s="1">
        <f aca="true" t="shared" si="1" ref="G3:G25">ROUND(E3*0.02,0)</f>
        <v>130</v>
      </c>
      <c r="H3" s="53"/>
    </row>
    <row r="4" spans="1:8" ht="15">
      <c r="A4">
        <v>2</v>
      </c>
      <c r="B4" s="52" t="s">
        <v>602</v>
      </c>
      <c r="C4" s="1" t="s">
        <v>603</v>
      </c>
      <c r="D4" s="1">
        <v>26593</v>
      </c>
      <c r="E4" s="39">
        <f t="shared" si="0"/>
        <v>19554</v>
      </c>
      <c r="F4" s="1">
        <f>ROUND(E4*0.34,0)</f>
        <v>6648</v>
      </c>
      <c r="G4" s="1">
        <f t="shared" si="1"/>
        <v>391</v>
      </c>
      <c r="H4" s="53"/>
    </row>
    <row r="5" spans="1:8" ht="15">
      <c r="A5">
        <v>3</v>
      </c>
      <c r="B5" s="52" t="s">
        <v>604</v>
      </c>
      <c r="C5" s="1" t="s">
        <v>605</v>
      </c>
      <c r="D5" s="1">
        <v>53186</v>
      </c>
      <c r="E5" s="39">
        <f t="shared" si="0"/>
        <v>39107</v>
      </c>
      <c r="F5" s="1">
        <f>ROUND(E5*0.34,0)+(1)</f>
        <v>13297</v>
      </c>
      <c r="G5" s="1">
        <f t="shared" si="1"/>
        <v>782</v>
      </c>
      <c r="H5" s="53"/>
    </row>
    <row r="6" spans="1:8" ht="15">
      <c r="A6">
        <v>4</v>
      </c>
      <c r="B6" s="52" t="s">
        <v>606</v>
      </c>
      <c r="C6" s="1" t="s">
        <v>607</v>
      </c>
      <c r="D6" s="1">
        <v>61889</v>
      </c>
      <c r="E6" s="39">
        <f t="shared" si="0"/>
        <v>45507</v>
      </c>
      <c r="F6" s="1">
        <f>ROUND(E6*0.34,0)</f>
        <v>15472</v>
      </c>
      <c r="G6" s="1">
        <f t="shared" si="1"/>
        <v>910</v>
      </c>
      <c r="H6" s="53"/>
    </row>
    <row r="7" spans="1:8" ht="15">
      <c r="A7">
        <v>5</v>
      </c>
      <c r="B7" s="52" t="s">
        <v>608</v>
      </c>
      <c r="C7" s="1" t="s">
        <v>609</v>
      </c>
      <c r="D7" s="1">
        <v>68336</v>
      </c>
      <c r="E7" s="39">
        <f t="shared" si="0"/>
        <v>50247</v>
      </c>
      <c r="F7" s="1">
        <f>ROUND(E7*0.34,0)</f>
        <v>17084</v>
      </c>
      <c r="G7" s="1">
        <f t="shared" si="1"/>
        <v>1005</v>
      </c>
      <c r="H7" s="54"/>
    </row>
    <row r="8" spans="1:8" ht="15">
      <c r="A8">
        <v>6</v>
      </c>
      <c r="B8" s="52" t="s">
        <v>610</v>
      </c>
      <c r="C8" s="1" t="s">
        <v>611</v>
      </c>
      <c r="D8" s="1">
        <v>28043</v>
      </c>
      <c r="E8" s="39">
        <f t="shared" si="0"/>
        <v>20620</v>
      </c>
      <c r="F8" s="1">
        <f>ROUND(E8*0.34,0)</f>
        <v>7011</v>
      </c>
      <c r="G8" s="1">
        <f t="shared" si="1"/>
        <v>412</v>
      </c>
      <c r="H8" s="53"/>
    </row>
    <row r="9" spans="1:8" ht="15">
      <c r="A9">
        <v>7</v>
      </c>
      <c r="B9" s="52" t="s">
        <v>612</v>
      </c>
      <c r="C9" s="1" t="s">
        <v>613</v>
      </c>
      <c r="D9" s="1">
        <v>8058</v>
      </c>
      <c r="E9" s="39">
        <f t="shared" si="0"/>
        <v>5925</v>
      </c>
      <c r="F9" s="1">
        <f>ROUND(E9*0.34,0)+(-1)</f>
        <v>2014</v>
      </c>
      <c r="G9" s="1">
        <f t="shared" si="1"/>
        <v>119</v>
      </c>
      <c r="H9" s="53"/>
    </row>
    <row r="10" spans="1:8" ht="15">
      <c r="A10">
        <v>8</v>
      </c>
      <c r="B10" s="52" t="s">
        <v>614</v>
      </c>
      <c r="C10" s="1" t="s">
        <v>615</v>
      </c>
      <c r="D10" s="1">
        <v>19985</v>
      </c>
      <c r="E10" s="39">
        <f t="shared" si="0"/>
        <v>14695</v>
      </c>
      <c r="F10" s="1">
        <f>ROUND(E10*0.34,0)</f>
        <v>4996</v>
      </c>
      <c r="G10" s="1">
        <f t="shared" si="1"/>
        <v>294</v>
      </c>
      <c r="H10" s="53"/>
    </row>
    <row r="11" spans="1:8" ht="15">
      <c r="A11">
        <v>9</v>
      </c>
      <c r="B11" s="52" t="s">
        <v>616</v>
      </c>
      <c r="C11" s="1" t="s">
        <v>617</v>
      </c>
      <c r="D11" s="1">
        <v>16923</v>
      </c>
      <c r="E11" s="39">
        <f t="shared" si="0"/>
        <v>12443</v>
      </c>
      <c r="F11" s="1">
        <f>ROUND(E11*0.34,0)</f>
        <v>4231</v>
      </c>
      <c r="G11" s="1">
        <f t="shared" si="1"/>
        <v>249</v>
      </c>
      <c r="H11" s="53"/>
    </row>
    <row r="12" spans="1:8" ht="15">
      <c r="A12">
        <v>10</v>
      </c>
      <c r="B12" s="52" t="s">
        <v>618</v>
      </c>
      <c r="C12" s="1" t="s">
        <v>619</v>
      </c>
      <c r="D12" s="1">
        <v>2418</v>
      </c>
      <c r="E12" s="39">
        <f t="shared" si="0"/>
        <v>1778</v>
      </c>
      <c r="F12" s="1">
        <f>ROUND(E12*0.34,0)+(-1)</f>
        <v>604</v>
      </c>
      <c r="G12" s="1">
        <f t="shared" si="1"/>
        <v>36</v>
      </c>
      <c r="H12" s="53"/>
    </row>
    <row r="13" spans="1:8" ht="15">
      <c r="A13">
        <v>11</v>
      </c>
      <c r="B13" s="52" t="s">
        <v>620</v>
      </c>
      <c r="C13" s="1" t="s">
        <v>621</v>
      </c>
      <c r="D13" s="1">
        <v>2418</v>
      </c>
      <c r="E13" s="39">
        <f t="shared" si="0"/>
        <v>1778</v>
      </c>
      <c r="F13" s="1">
        <f>ROUND(E13*0.34,0)+(-1)</f>
        <v>604</v>
      </c>
      <c r="G13" s="1">
        <f t="shared" si="1"/>
        <v>36</v>
      </c>
      <c r="H13" s="53"/>
    </row>
    <row r="14" spans="1:8" ht="15">
      <c r="A14">
        <v>12</v>
      </c>
      <c r="B14" s="52" t="s">
        <v>622</v>
      </c>
      <c r="C14" s="1" t="s">
        <v>623</v>
      </c>
      <c r="D14" s="1">
        <v>4835</v>
      </c>
      <c r="E14" s="39">
        <f t="shared" si="0"/>
        <v>3555</v>
      </c>
      <c r="F14" s="1">
        <f>ROUND(E14*0.34,0)</f>
        <v>1209</v>
      </c>
      <c r="G14" s="1">
        <f t="shared" si="1"/>
        <v>71</v>
      </c>
      <c r="H14" s="53"/>
    </row>
    <row r="15" spans="1:8" ht="15">
      <c r="A15">
        <v>13</v>
      </c>
      <c r="B15" s="52" t="s">
        <v>624</v>
      </c>
      <c r="C15" s="1" t="s">
        <v>625</v>
      </c>
      <c r="D15" s="1">
        <v>49801</v>
      </c>
      <c r="E15" s="39">
        <f t="shared" si="0"/>
        <v>36618</v>
      </c>
      <c r="F15" s="1">
        <f>ROUND(E15*0.34,0)+(1)</f>
        <v>12451</v>
      </c>
      <c r="G15" s="1">
        <f t="shared" si="1"/>
        <v>732</v>
      </c>
      <c r="H15" s="53"/>
    </row>
    <row r="16" spans="1:8" ht="15">
      <c r="A16">
        <v>14</v>
      </c>
      <c r="B16" s="52" t="s">
        <v>626</v>
      </c>
      <c r="C16" s="1" t="s">
        <v>627</v>
      </c>
      <c r="D16" s="1">
        <v>4029</v>
      </c>
      <c r="E16" s="39">
        <f t="shared" si="0"/>
        <v>2963</v>
      </c>
      <c r="F16" s="1">
        <f>ROUND(E16*0.34,0)</f>
        <v>1007</v>
      </c>
      <c r="G16" s="1">
        <f t="shared" si="1"/>
        <v>59</v>
      </c>
      <c r="H16" s="53"/>
    </row>
    <row r="17" spans="1:8" ht="15">
      <c r="A17">
        <v>15</v>
      </c>
      <c r="B17" s="52" t="s">
        <v>628</v>
      </c>
      <c r="C17" s="1" t="s">
        <v>629</v>
      </c>
      <c r="D17" s="1">
        <v>4835</v>
      </c>
      <c r="E17" s="39">
        <f t="shared" si="0"/>
        <v>3555</v>
      </c>
      <c r="F17" s="1">
        <f>ROUND(E17*0.34,0)</f>
        <v>1209</v>
      </c>
      <c r="G17" s="1">
        <f t="shared" si="1"/>
        <v>71</v>
      </c>
      <c r="H17" s="53"/>
    </row>
    <row r="18" spans="1:8" ht="15">
      <c r="A18">
        <v>16</v>
      </c>
      <c r="B18" s="52" t="s">
        <v>630</v>
      </c>
      <c r="C18" s="1" t="s">
        <v>631</v>
      </c>
      <c r="D18" s="1">
        <v>24175</v>
      </c>
      <c r="E18" s="39">
        <f t="shared" si="0"/>
        <v>17776</v>
      </c>
      <c r="F18" s="1">
        <f>ROUND(E18*0.34,0)+(-1)</f>
        <v>6043</v>
      </c>
      <c r="G18" s="1">
        <f t="shared" si="1"/>
        <v>356</v>
      </c>
      <c r="H18" s="53"/>
    </row>
    <row r="19" spans="1:8" ht="15">
      <c r="A19">
        <v>17</v>
      </c>
      <c r="B19" s="52" t="s">
        <v>632</v>
      </c>
      <c r="C19" s="1" t="s">
        <v>633</v>
      </c>
      <c r="D19" s="1">
        <v>41098</v>
      </c>
      <c r="E19" s="39">
        <f t="shared" si="0"/>
        <v>30219</v>
      </c>
      <c r="F19" s="1">
        <f>ROUND(E19*0.34,0)+(1)</f>
        <v>10275</v>
      </c>
      <c r="G19" s="1">
        <f t="shared" si="1"/>
        <v>604</v>
      </c>
      <c r="H19" s="53"/>
    </row>
    <row r="20" spans="1:8" ht="15">
      <c r="A20">
        <v>18</v>
      </c>
      <c r="B20" s="52" t="s">
        <v>634</v>
      </c>
      <c r="C20" s="1" t="s">
        <v>635</v>
      </c>
      <c r="D20" s="1">
        <v>12088</v>
      </c>
      <c r="E20" s="39">
        <f t="shared" si="0"/>
        <v>8888</v>
      </c>
      <c r="F20" s="1">
        <f>ROUND(E20*0.34,0)</f>
        <v>3022</v>
      </c>
      <c r="G20" s="1">
        <f t="shared" si="1"/>
        <v>178</v>
      </c>
      <c r="H20" s="53"/>
    </row>
    <row r="21" spans="1:8" ht="15">
      <c r="A21">
        <v>19</v>
      </c>
      <c r="B21" s="52" t="s">
        <v>636</v>
      </c>
      <c r="C21" s="1" t="s">
        <v>637</v>
      </c>
      <c r="D21" s="1">
        <v>9670</v>
      </c>
      <c r="E21" s="39">
        <f t="shared" si="0"/>
        <v>7110</v>
      </c>
      <c r="F21" s="1">
        <f>ROUND(E21*0.34,0)+(1)</f>
        <v>2418</v>
      </c>
      <c r="G21" s="1">
        <f t="shared" si="1"/>
        <v>142</v>
      </c>
      <c r="H21" s="53"/>
    </row>
    <row r="22" spans="1:8" ht="15">
      <c r="A22">
        <v>20</v>
      </c>
      <c r="B22" s="52" t="s">
        <v>638</v>
      </c>
      <c r="C22" s="1" t="s">
        <v>639</v>
      </c>
      <c r="D22" s="1">
        <v>4029</v>
      </c>
      <c r="E22" s="39">
        <f t="shared" si="0"/>
        <v>2963</v>
      </c>
      <c r="F22" s="1">
        <f>ROUND(E22*0.34,0)</f>
        <v>1007</v>
      </c>
      <c r="G22" s="1">
        <f t="shared" si="1"/>
        <v>59</v>
      </c>
      <c r="H22" s="53"/>
    </row>
    <row r="23" spans="1:8" ht="15">
      <c r="A23">
        <v>21</v>
      </c>
      <c r="B23" s="52" t="s">
        <v>640</v>
      </c>
      <c r="C23" s="1" t="s">
        <v>641</v>
      </c>
      <c r="D23" s="1">
        <v>4835</v>
      </c>
      <c r="E23" s="39">
        <f t="shared" si="0"/>
        <v>3555</v>
      </c>
      <c r="F23" s="1">
        <f>ROUND(E23*0.34,0)</f>
        <v>1209</v>
      </c>
      <c r="G23" s="1">
        <f t="shared" si="1"/>
        <v>71</v>
      </c>
      <c r="H23" s="53"/>
    </row>
    <row r="24" spans="1:8" ht="15">
      <c r="A24">
        <v>22</v>
      </c>
      <c r="B24" s="52" t="s">
        <v>642</v>
      </c>
      <c r="C24" s="1" t="s">
        <v>643</v>
      </c>
      <c r="D24" s="1">
        <v>15956</v>
      </c>
      <c r="E24" s="39">
        <f t="shared" si="0"/>
        <v>11732</v>
      </c>
      <c r="F24" s="1">
        <f>ROUND(E24*0.34,0)</f>
        <v>3989</v>
      </c>
      <c r="G24" s="1">
        <f t="shared" si="1"/>
        <v>235</v>
      </c>
      <c r="H24" s="53"/>
    </row>
    <row r="25" spans="1:8" ht="15">
      <c r="A25">
        <v>23</v>
      </c>
      <c r="B25" s="52" t="s">
        <v>644</v>
      </c>
      <c r="C25" s="1" t="s">
        <v>645</v>
      </c>
      <c r="D25" s="1">
        <v>15311</v>
      </c>
      <c r="E25" s="39">
        <f t="shared" si="0"/>
        <v>11258</v>
      </c>
      <c r="F25" s="1">
        <f>ROUND(E25*0.34,0)</f>
        <v>3828</v>
      </c>
      <c r="G25" s="1">
        <f t="shared" si="1"/>
        <v>225</v>
      </c>
      <c r="H25" s="53"/>
    </row>
    <row r="26" spans="1:8" ht="19.5" customHeight="1" thickBot="1">
      <c r="A26">
        <v>23</v>
      </c>
      <c r="B26" s="62" t="s">
        <v>34</v>
      </c>
      <c r="C26" s="63"/>
      <c r="D26" s="55">
        <f>SUM(D3:D25)</f>
        <v>487375</v>
      </c>
      <c r="E26" s="56">
        <f>SUM(E3:E25)</f>
        <v>358364</v>
      </c>
      <c r="F26" s="55">
        <f>SUM(F3:F25)</f>
        <v>121844</v>
      </c>
      <c r="G26" s="55">
        <f>SUM(G3:G25)</f>
        <v>7167</v>
      </c>
      <c r="H26" s="57">
        <f>SUM(H3:H25)</f>
        <v>0</v>
      </c>
    </row>
    <row r="28" ht="15.75" thickBot="1"/>
    <row r="29" spans="2:8" ht="15.75" thickBot="1">
      <c r="B29" s="18" t="s">
        <v>842</v>
      </c>
      <c r="C29" s="19">
        <f>D26+H26</f>
        <v>487375</v>
      </c>
      <c r="D29" s="20"/>
      <c r="E29" s="20"/>
      <c r="F29" s="20"/>
      <c r="G29" s="20"/>
      <c r="H29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B1">
      <selection activeCell="B2" sqref="B2:H36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646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647</v>
      </c>
      <c r="C3" s="1" t="s">
        <v>648</v>
      </c>
      <c r="D3" s="1">
        <v>47545</v>
      </c>
      <c r="E3" s="39">
        <f aca="true" t="shared" si="0" ref="E3:E35">ROUND(D3/1.36,0)</f>
        <v>34960</v>
      </c>
      <c r="F3" s="1">
        <f>ROUND(E3*0.34,0)</f>
        <v>11886</v>
      </c>
      <c r="G3" s="1">
        <f aca="true" t="shared" si="1" ref="G3:G35">ROUND(E3*0.02,0)</f>
        <v>699</v>
      </c>
      <c r="H3" s="53"/>
    </row>
    <row r="4" spans="1:8" ht="15">
      <c r="A4">
        <v>2</v>
      </c>
      <c r="B4" s="52" t="s">
        <v>649</v>
      </c>
      <c r="C4" s="1" t="s">
        <v>650</v>
      </c>
      <c r="D4" s="1">
        <v>25787</v>
      </c>
      <c r="E4" s="39">
        <f t="shared" si="0"/>
        <v>18961</v>
      </c>
      <c r="F4" s="1">
        <f>ROUND(E4*0.34,0)</f>
        <v>6447</v>
      </c>
      <c r="G4" s="1">
        <f t="shared" si="1"/>
        <v>379</v>
      </c>
      <c r="H4" s="53"/>
    </row>
    <row r="5" spans="1:8" ht="15">
      <c r="A5">
        <v>3</v>
      </c>
      <c r="B5" s="52" t="s">
        <v>651</v>
      </c>
      <c r="C5" s="1" t="s">
        <v>652</v>
      </c>
      <c r="D5" s="1">
        <v>12088</v>
      </c>
      <c r="E5" s="39">
        <f t="shared" si="0"/>
        <v>8888</v>
      </c>
      <c r="F5" s="1">
        <f>ROUND(E5*0.34,0)</f>
        <v>3022</v>
      </c>
      <c r="G5" s="1">
        <f t="shared" si="1"/>
        <v>178</v>
      </c>
      <c r="H5" s="53"/>
    </row>
    <row r="6" spans="1:8" ht="15">
      <c r="A6">
        <v>4</v>
      </c>
      <c r="B6" s="52" t="s">
        <v>653</v>
      </c>
      <c r="C6" s="1" t="s">
        <v>654</v>
      </c>
      <c r="D6" s="1">
        <v>8058</v>
      </c>
      <c r="E6" s="39">
        <f t="shared" si="0"/>
        <v>5925</v>
      </c>
      <c r="F6" s="1">
        <f>ROUND(E6*0.34,0)+(-1)</f>
        <v>2014</v>
      </c>
      <c r="G6" s="1">
        <f t="shared" si="1"/>
        <v>119</v>
      </c>
      <c r="H6" s="53"/>
    </row>
    <row r="7" spans="1:8" ht="15">
      <c r="A7">
        <v>5</v>
      </c>
      <c r="B7" s="52" t="s">
        <v>655</v>
      </c>
      <c r="C7" s="1" t="s">
        <v>656</v>
      </c>
      <c r="D7" s="1">
        <v>18373</v>
      </c>
      <c r="E7" s="39">
        <f t="shared" si="0"/>
        <v>13510</v>
      </c>
      <c r="F7" s="1">
        <f>ROUND(E7*0.34,0)</f>
        <v>4593</v>
      </c>
      <c r="G7" s="1">
        <f t="shared" si="1"/>
        <v>270</v>
      </c>
      <c r="H7" s="54"/>
    </row>
    <row r="8" spans="1:8" ht="15">
      <c r="A8">
        <v>6</v>
      </c>
      <c r="B8" s="52" t="s">
        <v>657</v>
      </c>
      <c r="C8" s="1" t="s">
        <v>658</v>
      </c>
      <c r="D8" s="1">
        <v>15311</v>
      </c>
      <c r="E8" s="39">
        <f t="shared" si="0"/>
        <v>11258</v>
      </c>
      <c r="F8" s="1">
        <f>ROUND(E8*0.34,0)</f>
        <v>3828</v>
      </c>
      <c r="G8" s="1">
        <f t="shared" si="1"/>
        <v>225</v>
      </c>
      <c r="H8" s="53"/>
    </row>
    <row r="9" spans="1:8" ht="15">
      <c r="A9">
        <v>7</v>
      </c>
      <c r="B9" s="52" t="s">
        <v>659</v>
      </c>
      <c r="C9" s="1" t="s">
        <v>660</v>
      </c>
      <c r="D9" s="1">
        <v>16116</v>
      </c>
      <c r="E9" s="39">
        <f t="shared" si="0"/>
        <v>11850</v>
      </c>
      <c r="F9" s="1">
        <f>ROUND(E9*0.34,0)</f>
        <v>4029</v>
      </c>
      <c r="G9" s="1">
        <f t="shared" si="1"/>
        <v>237</v>
      </c>
      <c r="H9" s="53"/>
    </row>
    <row r="10" spans="1:8" ht="15">
      <c r="A10">
        <v>8</v>
      </c>
      <c r="B10" s="52" t="s">
        <v>661</v>
      </c>
      <c r="C10" s="1" t="s">
        <v>662</v>
      </c>
      <c r="D10" s="1">
        <v>8058</v>
      </c>
      <c r="E10" s="39">
        <f t="shared" si="0"/>
        <v>5925</v>
      </c>
      <c r="F10" s="1">
        <f>ROUND(E10*0.34,0)+(-1)</f>
        <v>2014</v>
      </c>
      <c r="G10" s="1">
        <f t="shared" si="1"/>
        <v>119</v>
      </c>
      <c r="H10" s="53"/>
    </row>
    <row r="11" spans="1:8" ht="15">
      <c r="A11">
        <v>9</v>
      </c>
      <c r="B11" s="52" t="s">
        <v>663</v>
      </c>
      <c r="C11" s="1" t="s">
        <v>664</v>
      </c>
      <c r="D11" s="1">
        <v>8058</v>
      </c>
      <c r="E11" s="39">
        <f t="shared" si="0"/>
        <v>5925</v>
      </c>
      <c r="F11" s="1">
        <f>ROUND(E11*0.34,0)+(-1)</f>
        <v>2014</v>
      </c>
      <c r="G11" s="1">
        <f t="shared" si="1"/>
        <v>119</v>
      </c>
      <c r="H11" s="53"/>
    </row>
    <row r="12" spans="1:8" ht="15">
      <c r="A12">
        <v>10</v>
      </c>
      <c r="B12" s="52" t="s">
        <v>665</v>
      </c>
      <c r="C12" s="1" t="s">
        <v>666</v>
      </c>
      <c r="D12" s="1">
        <v>4029</v>
      </c>
      <c r="E12" s="39">
        <f t="shared" si="0"/>
        <v>2963</v>
      </c>
      <c r="F12" s="1">
        <f aca="true" t="shared" si="2" ref="F12:F20">ROUND(E12*0.34,0)</f>
        <v>1007</v>
      </c>
      <c r="G12" s="1">
        <f t="shared" si="1"/>
        <v>59</v>
      </c>
      <c r="H12" s="53"/>
    </row>
    <row r="13" spans="1:8" ht="15">
      <c r="A13">
        <v>11</v>
      </c>
      <c r="B13" s="52" t="s">
        <v>667</v>
      </c>
      <c r="C13" s="1" t="s">
        <v>668</v>
      </c>
      <c r="D13" s="1">
        <v>15956</v>
      </c>
      <c r="E13" s="39">
        <f t="shared" si="0"/>
        <v>11732</v>
      </c>
      <c r="F13" s="1">
        <f t="shared" si="2"/>
        <v>3989</v>
      </c>
      <c r="G13" s="1">
        <f t="shared" si="1"/>
        <v>235</v>
      </c>
      <c r="H13" s="53"/>
    </row>
    <row r="14" spans="1:8" ht="15">
      <c r="A14">
        <v>12</v>
      </c>
      <c r="B14" s="52" t="s">
        <v>669</v>
      </c>
      <c r="C14" s="1" t="s">
        <v>670</v>
      </c>
      <c r="D14" s="1">
        <v>16116</v>
      </c>
      <c r="E14" s="39">
        <f t="shared" si="0"/>
        <v>11850</v>
      </c>
      <c r="F14" s="1">
        <f t="shared" si="2"/>
        <v>4029</v>
      </c>
      <c r="G14" s="1">
        <f t="shared" si="1"/>
        <v>237</v>
      </c>
      <c r="H14" s="53"/>
    </row>
    <row r="15" spans="1:8" ht="15">
      <c r="A15">
        <v>13</v>
      </c>
      <c r="B15" s="52" t="s">
        <v>671</v>
      </c>
      <c r="C15" s="1" t="s">
        <v>672</v>
      </c>
      <c r="D15" s="1">
        <v>4029</v>
      </c>
      <c r="E15" s="39">
        <f t="shared" si="0"/>
        <v>2963</v>
      </c>
      <c r="F15" s="1">
        <f t="shared" si="2"/>
        <v>1007</v>
      </c>
      <c r="G15" s="1">
        <f t="shared" si="1"/>
        <v>59</v>
      </c>
      <c r="H15" s="53"/>
    </row>
    <row r="16" spans="1:8" ht="15">
      <c r="A16">
        <v>14</v>
      </c>
      <c r="B16" s="52" t="s">
        <v>673</v>
      </c>
      <c r="C16" s="1" t="s">
        <v>674</v>
      </c>
      <c r="D16" s="1">
        <v>22564</v>
      </c>
      <c r="E16" s="39">
        <f t="shared" si="0"/>
        <v>16591</v>
      </c>
      <c r="F16" s="1">
        <f t="shared" si="2"/>
        <v>5641</v>
      </c>
      <c r="G16" s="1">
        <f t="shared" si="1"/>
        <v>332</v>
      </c>
      <c r="H16" s="53"/>
    </row>
    <row r="17" spans="1:8" ht="15">
      <c r="A17">
        <v>15</v>
      </c>
      <c r="B17" s="52" t="s">
        <v>675</v>
      </c>
      <c r="C17" s="1" t="s">
        <v>676</v>
      </c>
      <c r="D17" s="1">
        <v>26512</v>
      </c>
      <c r="E17" s="39">
        <f t="shared" si="0"/>
        <v>19494</v>
      </c>
      <c r="F17" s="1">
        <f t="shared" si="2"/>
        <v>6628</v>
      </c>
      <c r="G17" s="1">
        <f t="shared" si="1"/>
        <v>390</v>
      </c>
      <c r="H17" s="53"/>
    </row>
    <row r="18" spans="1:8" ht="15">
      <c r="A18">
        <v>16</v>
      </c>
      <c r="B18" s="52" t="s">
        <v>677</v>
      </c>
      <c r="C18" s="1" t="s">
        <v>678</v>
      </c>
      <c r="D18" s="1">
        <v>20952</v>
      </c>
      <c r="E18" s="39">
        <f t="shared" si="0"/>
        <v>15406</v>
      </c>
      <c r="F18" s="1">
        <f t="shared" si="2"/>
        <v>5238</v>
      </c>
      <c r="G18" s="1">
        <f t="shared" si="1"/>
        <v>308</v>
      </c>
      <c r="H18" s="53"/>
    </row>
    <row r="19" spans="1:8" ht="15">
      <c r="A19">
        <v>17</v>
      </c>
      <c r="B19" s="52" t="s">
        <v>679</v>
      </c>
      <c r="C19" s="1" t="s">
        <v>680</v>
      </c>
      <c r="D19" s="1">
        <v>4029</v>
      </c>
      <c r="E19" s="39">
        <f t="shared" si="0"/>
        <v>2963</v>
      </c>
      <c r="F19" s="1">
        <f t="shared" si="2"/>
        <v>1007</v>
      </c>
      <c r="G19" s="1">
        <f t="shared" si="1"/>
        <v>59</v>
      </c>
      <c r="H19" s="53"/>
    </row>
    <row r="20" spans="1:8" ht="15">
      <c r="A20">
        <v>18</v>
      </c>
      <c r="B20" s="52" t="s">
        <v>681</v>
      </c>
      <c r="C20" s="1" t="s">
        <v>682</v>
      </c>
      <c r="D20" s="1">
        <v>4835</v>
      </c>
      <c r="E20" s="39">
        <f t="shared" si="0"/>
        <v>3555</v>
      </c>
      <c r="F20" s="1">
        <f t="shared" si="2"/>
        <v>1209</v>
      </c>
      <c r="G20" s="1">
        <f t="shared" si="1"/>
        <v>71</v>
      </c>
      <c r="H20" s="53"/>
    </row>
    <row r="21" spans="1:8" ht="15">
      <c r="A21">
        <v>19</v>
      </c>
      <c r="B21" s="52" t="s">
        <v>683</v>
      </c>
      <c r="C21" s="1" t="s">
        <v>684</v>
      </c>
      <c r="D21" s="1">
        <v>2418</v>
      </c>
      <c r="E21" s="39">
        <f t="shared" si="0"/>
        <v>1778</v>
      </c>
      <c r="F21" s="1">
        <f>ROUND(E21*0.34,0)+(-1)</f>
        <v>604</v>
      </c>
      <c r="G21" s="1">
        <f t="shared" si="1"/>
        <v>36</v>
      </c>
      <c r="H21" s="53"/>
    </row>
    <row r="22" spans="1:8" ht="15">
      <c r="A22">
        <v>20</v>
      </c>
      <c r="B22" s="52" t="s">
        <v>685</v>
      </c>
      <c r="C22" s="1" t="s">
        <v>686</v>
      </c>
      <c r="D22" s="1">
        <v>4835</v>
      </c>
      <c r="E22" s="39">
        <f t="shared" si="0"/>
        <v>3555</v>
      </c>
      <c r="F22" s="1">
        <f>ROUND(E22*0.34,0)</f>
        <v>1209</v>
      </c>
      <c r="G22" s="1">
        <f t="shared" si="1"/>
        <v>71</v>
      </c>
      <c r="H22" s="53"/>
    </row>
    <row r="23" spans="1:8" ht="15">
      <c r="A23">
        <v>21</v>
      </c>
      <c r="B23" s="52" t="s">
        <v>687</v>
      </c>
      <c r="C23" s="1" t="s">
        <v>688</v>
      </c>
      <c r="D23" s="1">
        <v>8864</v>
      </c>
      <c r="E23" s="39">
        <f t="shared" si="0"/>
        <v>6518</v>
      </c>
      <c r="F23" s="1">
        <f>ROUND(E23*0.34,0)</f>
        <v>2216</v>
      </c>
      <c r="G23" s="1">
        <f t="shared" si="1"/>
        <v>130</v>
      </c>
      <c r="H23" s="53"/>
    </row>
    <row r="24" spans="1:8" ht="15">
      <c r="A24">
        <v>22</v>
      </c>
      <c r="B24" s="52" t="s">
        <v>689</v>
      </c>
      <c r="C24" s="1" t="s">
        <v>690</v>
      </c>
      <c r="D24" s="1">
        <v>4029</v>
      </c>
      <c r="E24" s="39">
        <f t="shared" si="0"/>
        <v>2963</v>
      </c>
      <c r="F24" s="1">
        <f>ROUND(E24*0.34,0)</f>
        <v>1007</v>
      </c>
      <c r="G24" s="1">
        <f t="shared" si="1"/>
        <v>59</v>
      </c>
      <c r="H24" s="53"/>
    </row>
    <row r="25" spans="1:8" ht="15">
      <c r="A25">
        <v>23</v>
      </c>
      <c r="B25" s="52" t="s">
        <v>691</v>
      </c>
      <c r="C25" s="1" t="s">
        <v>692</v>
      </c>
      <c r="D25" s="1">
        <v>45127</v>
      </c>
      <c r="E25" s="39">
        <f t="shared" si="0"/>
        <v>33182</v>
      </c>
      <c r="F25" s="1">
        <f>ROUND(E25*0.34,0)+(-1)</f>
        <v>11281</v>
      </c>
      <c r="G25" s="1">
        <f t="shared" si="1"/>
        <v>664</v>
      </c>
      <c r="H25" s="53"/>
    </row>
    <row r="26" spans="1:8" ht="15">
      <c r="A26">
        <v>24</v>
      </c>
      <c r="B26" s="52" t="s">
        <v>693</v>
      </c>
      <c r="C26" s="1" t="s">
        <v>694</v>
      </c>
      <c r="D26" s="1">
        <v>4029</v>
      </c>
      <c r="E26" s="39">
        <f t="shared" si="0"/>
        <v>2963</v>
      </c>
      <c r="F26" s="1">
        <f aca="true" t="shared" si="3" ref="F26:F31">ROUND(E26*0.34,0)</f>
        <v>1007</v>
      </c>
      <c r="G26" s="1">
        <f t="shared" si="1"/>
        <v>59</v>
      </c>
      <c r="H26" s="53"/>
    </row>
    <row r="27" spans="1:8" ht="15">
      <c r="A27">
        <v>25</v>
      </c>
      <c r="B27" s="52" t="s">
        <v>695</v>
      </c>
      <c r="C27" s="1" t="s">
        <v>696</v>
      </c>
      <c r="D27" s="1">
        <v>4029</v>
      </c>
      <c r="E27" s="39">
        <f t="shared" si="0"/>
        <v>2963</v>
      </c>
      <c r="F27" s="1">
        <f t="shared" si="3"/>
        <v>1007</v>
      </c>
      <c r="G27" s="1">
        <f t="shared" si="1"/>
        <v>59</v>
      </c>
      <c r="H27" s="53"/>
    </row>
    <row r="28" spans="1:8" ht="15">
      <c r="A28">
        <v>26</v>
      </c>
      <c r="B28" s="52" t="s">
        <v>697</v>
      </c>
      <c r="C28" s="1" t="s">
        <v>698</v>
      </c>
      <c r="D28" s="1">
        <v>4029</v>
      </c>
      <c r="E28" s="39">
        <f t="shared" si="0"/>
        <v>2963</v>
      </c>
      <c r="F28" s="1">
        <f t="shared" si="3"/>
        <v>1007</v>
      </c>
      <c r="G28" s="1">
        <f t="shared" si="1"/>
        <v>59</v>
      </c>
      <c r="H28" s="53"/>
    </row>
    <row r="29" spans="1:8" ht="15">
      <c r="A29">
        <v>27</v>
      </c>
      <c r="B29" s="52" t="s">
        <v>699</v>
      </c>
      <c r="C29" s="1" t="s">
        <v>700</v>
      </c>
      <c r="D29" s="1">
        <v>4029</v>
      </c>
      <c r="E29" s="39">
        <f t="shared" si="0"/>
        <v>2963</v>
      </c>
      <c r="F29" s="1">
        <f t="shared" si="3"/>
        <v>1007</v>
      </c>
      <c r="G29" s="1">
        <f t="shared" si="1"/>
        <v>59</v>
      </c>
      <c r="H29" s="53"/>
    </row>
    <row r="30" spans="1:8" ht="15">
      <c r="A30">
        <v>28</v>
      </c>
      <c r="B30" s="52" t="s">
        <v>701</v>
      </c>
      <c r="C30" s="1" t="s">
        <v>702</v>
      </c>
      <c r="D30" s="1">
        <v>15956</v>
      </c>
      <c r="E30" s="39">
        <f t="shared" si="0"/>
        <v>11732</v>
      </c>
      <c r="F30" s="1">
        <f t="shared" si="3"/>
        <v>3989</v>
      </c>
      <c r="G30" s="1">
        <f t="shared" si="1"/>
        <v>235</v>
      </c>
      <c r="H30" s="53"/>
    </row>
    <row r="31" spans="1:8" ht="15">
      <c r="A31">
        <v>29</v>
      </c>
      <c r="B31" s="52" t="s">
        <v>703</v>
      </c>
      <c r="C31" s="1" t="s">
        <v>704</v>
      </c>
      <c r="D31" s="1">
        <v>4029</v>
      </c>
      <c r="E31" s="39">
        <f t="shared" si="0"/>
        <v>2963</v>
      </c>
      <c r="F31" s="1">
        <f t="shared" si="3"/>
        <v>1007</v>
      </c>
      <c r="G31" s="1">
        <f t="shared" si="1"/>
        <v>59</v>
      </c>
      <c r="H31" s="53"/>
    </row>
    <row r="32" spans="1:8" ht="15">
      <c r="A32">
        <v>30</v>
      </c>
      <c r="B32" s="52" t="s">
        <v>705</v>
      </c>
      <c r="C32" s="1" t="s">
        <v>706</v>
      </c>
      <c r="D32" s="1">
        <v>24014</v>
      </c>
      <c r="E32" s="39">
        <f t="shared" si="0"/>
        <v>17657</v>
      </c>
      <c r="F32" s="1">
        <f>ROUND(E32*0.34,0)+(1)</f>
        <v>6004</v>
      </c>
      <c r="G32" s="1">
        <f t="shared" si="1"/>
        <v>353</v>
      </c>
      <c r="H32" s="53"/>
    </row>
    <row r="33" spans="1:8" ht="15">
      <c r="A33">
        <v>31</v>
      </c>
      <c r="B33" s="52" t="s">
        <v>707</v>
      </c>
      <c r="C33" s="1" t="s">
        <v>708</v>
      </c>
      <c r="D33" s="1">
        <v>30461</v>
      </c>
      <c r="E33" s="39">
        <f t="shared" si="0"/>
        <v>22398</v>
      </c>
      <c r="F33" s="1">
        <f>ROUND(E33*0.34,0)</f>
        <v>7615</v>
      </c>
      <c r="G33" s="1">
        <f t="shared" si="1"/>
        <v>448</v>
      </c>
      <c r="H33" s="53"/>
    </row>
    <row r="34" spans="1:8" ht="15">
      <c r="A34">
        <v>32</v>
      </c>
      <c r="B34" s="52" t="s">
        <v>709</v>
      </c>
      <c r="C34" s="1" t="s">
        <v>710</v>
      </c>
      <c r="D34" s="1">
        <v>2418</v>
      </c>
      <c r="E34" s="39">
        <f t="shared" si="0"/>
        <v>1778</v>
      </c>
      <c r="F34" s="1">
        <f>ROUND(E34*0.34,0)+(-1)</f>
        <v>604</v>
      </c>
      <c r="G34" s="1">
        <f t="shared" si="1"/>
        <v>36</v>
      </c>
      <c r="H34" s="53"/>
    </row>
    <row r="35" spans="1:8" ht="15">
      <c r="A35">
        <v>33</v>
      </c>
      <c r="B35" s="52" t="s">
        <v>711</v>
      </c>
      <c r="C35" s="1" t="s">
        <v>712</v>
      </c>
      <c r="D35" s="1">
        <v>15956</v>
      </c>
      <c r="E35" s="39">
        <f t="shared" si="0"/>
        <v>11732</v>
      </c>
      <c r="F35" s="1">
        <f>ROUND(E35*0.34,0)</f>
        <v>3989</v>
      </c>
      <c r="G35" s="1">
        <f t="shared" si="1"/>
        <v>235</v>
      </c>
      <c r="H35" s="53"/>
    </row>
    <row r="36" spans="1:8" ht="19.5" customHeight="1" thickBot="1">
      <c r="A36" s="22">
        <v>33</v>
      </c>
      <c r="B36" s="62" t="s">
        <v>34</v>
      </c>
      <c r="C36" s="63"/>
      <c r="D36" s="55">
        <f>SUM(D3:D35)</f>
        <v>452639</v>
      </c>
      <c r="E36" s="56">
        <f>SUM(E3:E35)</f>
        <v>332827</v>
      </c>
      <c r="F36" s="55">
        <f>SUM(F3:F35)</f>
        <v>113155</v>
      </c>
      <c r="G36" s="55">
        <f>SUM(G3:G35)</f>
        <v>6657</v>
      </c>
      <c r="H36" s="57">
        <f>SUM(H3:H35)</f>
        <v>0</v>
      </c>
    </row>
    <row r="37" ht="21" customHeight="1"/>
    <row r="38" ht="15.75" thickBot="1"/>
    <row r="39" spans="2:8" ht="15.75" thickBot="1">
      <c r="B39" s="18" t="s">
        <v>842</v>
      </c>
      <c r="C39" s="19">
        <f>D36+H36</f>
        <v>452639</v>
      </c>
      <c r="D39" s="20"/>
      <c r="E39" s="20"/>
      <c r="F39" s="20"/>
      <c r="G39" s="20"/>
      <c r="H39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6:C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B1">
      <selection activeCell="M22" sqref="M22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713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714</v>
      </c>
      <c r="C3" s="1" t="s">
        <v>715</v>
      </c>
      <c r="D3" s="1">
        <v>2418</v>
      </c>
      <c r="E3" s="39">
        <f aca="true" t="shared" si="0" ref="E3:E41">ROUND(D3/1.36,0)</f>
        <v>1778</v>
      </c>
      <c r="F3" s="1">
        <f>ROUND(E3*0.34,0)+(-1)</f>
        <v>604</v>
      </c>
      <c r="G3" s="1">
        <f aca="true" t="shared" si="1" ref="G3:G41">ROUND(E3*0.02,0)</f>
        <v>36</v>
      </c>
      <c r="H3" s="53"/>
    </row>
    <row r="4" spans="1:8" ht="15">
      <c r="A4">
        <v>2</v>
      </c>
      <c r="B4" s="52" t="s">
        <v>716</v>
      </c>
      <c r="C4" s="1" t="s">
        <v>717</v>
      </c>
      <c r="D4" s="1">
        <v>8058</v>
      </c>
      <c r="E4" s="39">
        <f t="shared" si="0"/>
        <v>5925</v>
      </c>
      <c r="F4" s="1">
        <f>ROUND(E4*0.34,0)+(-1)</f>
        <v>2014</v>
      </c>
      <c r="G4" s="1">
        <f t="shared" si="1"/>
        <v>119</v>
      </c>
      <c r="H4" s="53"/>
    </row>
    <row r="5" spans="1:8" ht="15">
      <c r="A5">
        <v>3</v>
      </c>
      <c r="B5" s="52" t="s">
        <v>718</v>
      </c>
      <c r="C5" s="1" t="s">
        <v>719</v>
      </c>
      <c r="D5" s="1">
        <v>4029</v>
      </c>
      <c r="E5" s="39">
        <f t="shared" si="0"/>
        <v>2963</v>
      </c>
      <c r="F5" s="1">
        <f>ROUND(E5*0.34,0)</f>
        <v>1007</v>
      </c>
      <c r="G5" s="1">
        <f t="shared" si="1"/>
        <v>59</v>
      </c>
      <c r="H5" s="53"/>
    </row>
    <row r="6" spans="1:8" ht="15">
      <c r="A6">
        <v>4</v>
      </c>
      <c r="B6" s="52" t="s">
        <v>720</v>
      </c>
      <c r="C6" s="1" t="s">
        <v>721</v>
      </c>
      <c r="D6" s="1">
        <v>45127</v>
      </c>
      <c r="E6" s="39">
        <f t="shared" si="0"/>
        <v>33182</v>
      </c>
      <c r="F6" s="1">
        <f>ROUND(E6*0.34,0)+(-1)</f>
        <v>11281</v>
      </c>
      <c r="G6" s="1">
        <f t="shared" si="1"/>
        <v>664</v>
      </c>
      <c r="H6" s="53"/>
    </row>
    <row r="7" spans="1:8" ht="15">
      <c r="A7">
        <v>5</v>
      </c>
      <c r="B7" s="52" t="s">
        <v>722</v>
      </c>
      <c r="C7" s="1" t="s">
        <v>723</v>
      </c>
      <c r="D7" s="1">
        <v>16923</v>
      </c>
      <c r="E7" s="39">
        <f t="shared" si="0"/>
        <v>12443</v>
      </c>
      <c r="F7" s="1">
        <f>ROUND(E7*0.34,0)</f>
        <v>4231</v>
      </c>
      <c r="G7" s="1">
        <f t="shared" si="1"/>
        <v>249</v>
      </c>
      <c r="H7" s="54"/>
    </row>
    <row r="8" spans="1:8" ht="15">
      <c r="A8">
        <v>6</v>
      </c>
      <c r="B8" s="52" t="s">
        <v>724</v>
      </c>
      <c r="C8" s="1" t="s">
        <v>725</v>
      </c>
      <c r="D8" s="1">
        <v>8058</v>
      </c>
      <c r="E8" s="39">
        <f t="shared" si="0"/>
        <v>5925</v>
      </c>
      <c r="F8" s="1">
        <f>ROUND(E8*0.34,0)+(-1)</f>
        <v>2014</v>
      </c>
      <c r="G8" s="1">
        <f t="shared" si="1"/>
        <v>119</v>
      </c>
      <c r="H8" s="53"/>
    </row>
    <row r="9" spans="1:8" ht="15">
      <c r="A9">
        <v>7</v>
      </c>
      <c r="B9" s="52" t="s">
        <v>726</v>
      </c>
      <c r="C9" s="1" t="s">
        <v>727</v>
      </c>
      <c r="D9" s="1">
        <v>32234</v>
      </c>
      <c r="E9" s="39">
        <f t="shared" si="0"/>
        <v>23701</v>
      </c>
      <c r="F9" s="1">
        <f>ROUND(E9*0.34,0)+(1)</f>
        <v>8059</v>
      </c>
      <c r="G9" s="1">
        <f t="shared" si="1"/>
        <v>474</v>
      </c>
      <c r="H9" s="53"/>
    </row>
    <row r="10" spans="1:8" ht="15">
      <c r="A10">
        <v>8</v>
      </c>
      <c r="B10" s="52" t="s">
        <v>728</v>
      </c>
      <c r="C10" s="1" t="s">
        <v>729</v>
      </c>
      <c r="D10" s="1">
        <v>12894</v>
      </c>
      <c r="E10" s="39">
        <f t="shared" si="0"/>
        <v>9481</v>
      </c>
      <c r="F10" s="1">
        <f>ROUND(E10*0.34,0)+(-1)</f>
        <v>3223</v>
      </c>
      <c r="G10" s="1">
        <f t="shared" si="1"/>
        <v>190</v>
      </c>
      <c r="H10" s="53"/>
    </row>
    <row r="11" spans="1:8" ht="15">
      <c r="A11">
        <v>9</v>
      </c>
      <c r="B11" s="52" t="s">
        <v>730</v>
      </c>
      <c r="C11" s="1" t="s">
        <v>731</v>
      </c>
      <c r="D11" s="1">
        <v>9670</v>
      </c>
      <c r="E11" s="39">
        <f t="shared" si="0"/>
        <v>7110</v>
      </c>
      <c r="F11" s="1">
        <f>ROUND(E11*0.34,0)+(1)</f>
        <v>2418</v>
      </c>
      <c r="G11" s="1">
        <f t="shared" si="1"/>
        <v>142</v>
      </c>
      <c r="H11" s="53"/>
    </row>
    <row r="12" spans="1:8" ht="15">
      <c r="A12">
        <v>10</v>
      </c>
      <c r="B12" s="52" t="s">
        <v>732</v>
      </c>
      <c r="C12" s="1" t="s">
        <v>733</v>
      </c>
      <c r="D12" s="1">
        <v>52380</v>
      </c>
      <c r="E12" s="39">
        <f t="shared" si="0"/>
        <v>38515</v>
      </c>
      <c r="F12" s="1">
        <f>ROUND(E12*0.34,0)</f>
        <v>13095</v>
      </c>
      <c r="G12" s="1">
        <f t="shared" si="1"/>
        <v>770</v>
      </c>
      <c r="H12" s="53"/>
    </row>
    <row r="13" spans="1:8" ht="15">
      <c r="A13">
        <v>11</v>
      </c>
      <c r="B13" s="52" t="s">
        <v>734</v>
      </c>
      <c r="C13" s="1" t="s">
        <v>735</v>
      </c>
      <c r="D13" s="1">
        <v>24175</v>
      </c>
      <c r="E13" s="39">
        <f t="shared" si="0"/>
        <v>17776</v>
      </c>
      <c r="F13" s="1">
        <f>ROUND(E13*0.34,0)+(-1)</f>
        <v>6043</v>
      </c>
      <c r="G13" s="1">
        <f t="shared" si="1"/>
        <v>356</v>
      </c>
      <c r="H13" s="53"/>
    </row>
    <row r="14" spans="1:8" ht="15">
      <c r="A14">
        <v>12</v>
      </c>
      <c r="B14" s="52" t="s">
        <v>736</v>
      </c>
      <c r="C14" s="1" t="s">
        <v>737</v>
      </c>
      <c r="D14" s="1">
        <v>18534</v>
      </c>
      <c r="E14" s="39">
        <f t="shared" si="0"/>
        <v>13628</v>
      </c>
      <c r="F14" s="1">
        <f>ROUND(E14*0.34,0)+(-1)</f>
        <v>4633</v>
      </c>
      <c r="G14" s="1">
        <f t="shared" si="1"/>
        <v>273</v>
      </c>
      <c r="H14" s="53"/>
    </row>
    <row r="15" spans="1:8" ht="15">
      <c r="A15">
        <v>13</v>
      </c>
      <c r="B15" s="52" t="s">
        <v>738</v>
      </c>
      <c r="C15" s="1" t="s">
        <v>739</v>
      </c>
      <c r="D15" s="1">
        <v>6447</v>
      </c>
      <c r="E15" s="39">
        <f t="shared" si="0"/>
        <v>4740</v>
      </c>
      <c r="F15" s="1">
        <f>ROUND(E15*0.34,0)</f>
        <v>1612</v>
      </c>
      <c r="G15" s="1">
        <f t="shared" si="1"/>
        <v>95</v>
      </c>
      <c r="H15" s="53"/>
    </row>
    <row r="16" spans="1:8" ht="15">
      <c r="A16">
        <v>14</v>
      </c>
      <c r="B16" s="52" t="s">
        <v>740</v>
      </c>
      <c r="C16" s="1" t="s">
        <v>741</v>
      </c>
      <c r="D16" s="1">
        <v>2418</v>
      </c>
      <c r="E16" s="39">
        <f t="shared" si="0"/>
        <v>1778</v>
      </c>
      <c r="F16" s="1">
        <f>ROUND(E16*0.34,0)+(-1)</f>
        <v>604</v>
      </c>
      <c r="G16" s="1">
        <f t="shared" si="1"/>
        <v>36</v>
      </c>
      <c r="H16" s="53"/>
    </row>
    <row r="17" spans="1:8" ht="15">
      <c r="A17">
        <v>15</v>
      </c>
      <c r="B17" s="52" t="s">
        <v>742</v>
      </c>
      <c r="C17" s="1" t="s">
        <v>743</v>
      </c>
      <c r="D17" s="1">
        <v>35941</v>
      </c>
      <c r="E17" s="39">
        <f t="shared" si="0"/>
        <v>26427</v>
      </c>
      <c r="F17" s="1">
        <f>ROUND(E17*0.34,0)</f>
        <v>8985</v>
      </c>
      <c r="G17" s="1">
        <f t="shared" si="1"/>
        <v>529</v>
      </c>
      <c r="H17" s="53"/>
    </row>
    <row r="18" spans="1:8" ht="15">
      <c r="A18">
        <v>16</v>
      </c>
      <c r="B18" s="52" t="s">
        <v>744</v>
      </c>
      <c r="C18" s="1" t="s">
        <v>745</v>
      </c>
      <c r="D18" s="1">
        <v>15956</v>
      </c>
      <c r="E18" s="39">
        <f t="shared" si="0"/>
        <v>11732</v>
      </c>
      <c r="F18" s="1">
        <f>ROUND(E18*0.34,0)</f>
        <v>3989</v>
      </c>
      <c r="G18" s="1">
        <f t="shared" si="1"/>
        <v>235</v>
      </c>
      <c r="H18" s="53"/>
    </row>
    <row r="19" spans="1:8" ht="15">
      <c r="A19">
        <v>17</v>
      </c>
      <c r="B19" s="52" t="s">
        <v>746</v>
      </c>
      <c r="C19" s="1" t="s">
        <v>747</v>
      </c>
      <c r="D19" s="1">
        <v>32073</v>
      </c>
      <c r="E19" s="39">
        <f t="shared" si="0"/>
        <v>23583</v>
      </c>
      <c r="F19" s="1">
        <f>ROUND(E19*0.34,0)</f>
        <v>8018</v>
      </c>
      <c r="G19" s="1">
        <f t="shared" si="1"/>
        <v>472</v>
      </c>
      <c r="H19" s="53"/>
    </row>
    <row r="20" spans="1:8" ht="15">
      <c r="A20">
        <v>18</v>
      </c>
      <c r="B20" s="52" t="s">
        <v>748</v>
      </c>
      <c r="C20" s="1" t="s">
        <v>749</v>
      </c>
      <c r="D20" s="1">
        <v>2418</v>
      </c>
      <c r="E20" s="39">
        <f t="shared" si="0"/>
        <v>1778</v>
      </c>
      <c r="F20" s="1">
        <f>ROUND(E20*0.34,0)+(-1)</f>
        <v>604</v>
      </c>
      <c r="G20" s="1">
        <f t="shared" si="1"/>
        <v>36</v>
      </c>
      <c r="H20" s="53"/>
    </row>
    <row r="21" spans="1:8" ht="15">
      <c r="A21">
        <v>19</v>
      </c>
      <c r="B21" s="52" t="s">
        <v>750</v>
      </c>
      <c r="C21" s="1" t="s">
        <v>751</v>
      </c>
      <c r="D21" s="1">
        <v>26593</v>
      </c>
      <c r="E21" s="39">
        <f t="shared" si="0"/>
        <v>19554</v>
      </c>
      <c r="F21" s="1">
        <f>ROUND(E21*0.34,0)</f>
        <v>6648</v>
      </c>
      <c r="G21" s="1">
        <f t="shared" si="1"/>
        <v>391</v>
      </c>
      <c r="H21" s="53"/>
    </row>
    <row r="22" spans="1:8" ht="15">
      <c r="A22">
        <v>20</v>
      </c>
      <c r="B22" s="52" t="s">
        <v>752</v>
      </c>
      <c r="C22" s="1" t="s">
        <v>753</v>
      </c>
      <c r="D22" s="1">
        <v>16116</v>
      </c>
      <c r="E22" s="39">
        <f t="shared" si="0"/>
        <v>11850</v>
      </c>
      <c r="F22" s="1">
        <f>ROUND(E22*0.34,0)</f>
        <v>4029</v>
      </c>
      <c r="G22" s="1">
        <f t="shared" si="1"/>
        <v>237</v>
      </c>
      <c r="H22" s="53"/>
    </row>
    <row r="23" spans="1:8" ht="15">
      <c r="A23">
        <v>21</v>
      </c>
      <c r="B23" s="52" t="s">
        <v>754</v>
      </c>
      <c r="C23" s="1" t="s">
        <v>755</v>
      </c>
      <c r="D23" s="1">
        <v>4029</v>
      </c>
      <c r="E23" s="39">
        <f t="shared" si="0"/>
        <v>2963</v>
      </c>
      <c r="F23" s="1">
        <f>ROUND(E23*0.34,0)</f>
        <v>1007</v>
      </c>
      <c r="G23" s="1">
        <f t="shared" si="1"/>
        <v>59</v>
      </c>
      <c r="H23" s="53"/>
    </row>
    <row r="24" spans="1:8" ht="15">
      <c r="A24">
        <v>22</v>
      </c>
      <c r="B24" s="52" t="s">
        <v>756</v>
      </c>
      <c r="C24" s="1" t="s">
        <v>757</v>
      </c>
      <c r="D24" s="1">
        <v>2418</v>
      </c>
      <c r="E24" s="39">
        <f t="shared" si="0"/>
        <v>1778</v>
      </c>
      <c r="F24" s="1">
        <f>ROUND(E24*0.34,0)+(-1)</f>
        <v>604</v>
      </c>
      <c r="G24" s="1">
        <f t="shared" si="1"/>
        <v>36</v>
      </c>
      <c r="H24" s="53"/>
    </row>
    <row r="25" spans="1:8" ht="15">
      <c r="A25">
        <v>23</v>
      </c>
      <c r="B25" s="52" t="s">
        <v>758</v>
      </c>
      <c r="C25" s="1" t="s">
        <v>759</v>
      </c>
      <c r="D25" s="1">
        <v>8058</v>
      </c>
      <c r="E25" s="39">
        <f t="shared" si="0"/>
        <v>5925</v>
      </c>
      <c r="F25" s="1">
        <f>ROUND(E25*0.34,0)+(-1)</f>
        <v>2014</v>
      </c>
      <c r="G25" s="1">
        <f t="shared" si="1"/>
        <v>119</v>
      </c>
      <c r="H25" s="53"/>
    </row>
    <row r="26" spans="1:8" ht="15">
      <c r="A26">
        <v>24</v>
      </c>
      <c r="B26" s="52" t="s">
        <v>760</v>
      </c>
      <c r="C26" s="1" t="s">
        <v>761</v>
      </c>
      <c r="D26" s="1">
        <v>8058</v>
      </c>
      <c r="E26" s="39">
        <f t="shared" si="0"/>
        <v>5925</v>
      </c>
      <c r="F26" s="1">
        <f>ROUND(E26*0.34,0)+(-1)</f>
        <v>2014</v>
      </c>
      <c r="G26" s="1">
        <f t="shared" si="1"/>
        <v>119</v>
      </c>
      <c r="H26" s="53"/>
    </row>
    <row r="27" spans="1:8" ht="15">
      <c r="A27">
        <v>25</v>
      </c>
      <c r="B27" s="52" t="s">
        <v>762</v>
      </c>
      <c r="C27" s="1" t="s">
        <v>763</v>
      </c>
      <c r="D27" s="1">
        <v>4835</v>
      </c>
      <c r="E27" s="39">
        <f t="shared" si="0"/>
        <v>3555</v>
      </c>
      <c r="F27" s="1">
        <f>ROUND(E27*0.34,0)</f>
        <v>1209</v>
      </c>
      <c r="G27" s="1">
        <f t="shared" si="1"/>
        <v>71</v>
      </c>
      <c r="H27" s="53"/>
    </row>
    <row r="28" spans="1:8" ht="15">
      <c r="A28">
        <v>26</v>
      </c>
      <c r="B28" s="52" t="s">
        <v>764</v>
      </c>
      <c r="C28" s="1" t="s">
        <v>765</v>
      </c>
      <c r="D28" s="1">
        <v>2418</v>
      </c>
      <c r="E28" s="39">
        <f t="shared" si="0"/>
        <v>1778</v>
      </c>
      <c r="F28" s="1">
        <f>ROUND(E28*0.34,0)+(-1)</f>
        <v>604</v>
      </c>
      <c r="G28" s="1">
        <f t="shared" si="1"/>
        <v>36</v>
      </c>
      <c r="H28" s="53"/>
    </row>
    <row r="29" spans="1:8" ht="15">
      <c r="A29">
        <v>27</v>
      </c>
      <c r="B29" s="52" t="s">
        <v>766</v>
      </c>
      <c r="C29" s="1" t="s">
        <v>767</v>
      </c>
      <c r="D29" s="1">
        <v>24175</v>
      </c>
      <c r="E29" s="39">
        <f t="shared" si="0"/>
        <v>17776</v>
      </c>
      <c r="F29" s="1">
        <f>ROUND(E29*0.34,0)+(-1)</f>
        <v>6043</v>
      </c>
      <c r="G29" s="1">
        <f t="shared" si="1"/>
        <v>356</v>
      </c>
      <c r="H29" s="53"/>
    </row>
    <row r="30" spans="1:8" ht="15">
      <c r="A30">
        <v>28</v>
      </c>
      <c r="B30" s="52" t="s">
        <v>768</v>
      </c>
      <c r="C30" s="1" t="s">
        <v>769</v>
      </c>
      <c r="D30" s="1">
        <v>2418</v>
      </c>
      <c r="E30" s="39">
        <f t="shared" si="0"/>
        <v>1778</v>
      </c>
      <c r="F30" s="1">
        <f>ROUND(E30*0.34,0)+(-1)</f>
        <v>604</v>
      </c>
      <c r="G30" s="1">
        <f t="shared" si="1"/>
        <v>36</v>
      </c>
      <c r="H30" s="53"/>
    </row>
    <row r="31" spans="1:8" ht="15">
      <c r="A31">
        <v>29</v>
      </c>
      <c r="B31" s="52" t="s">
        <v>770</v>
      </c>
      <c r="C31" s="1" t="s">
        <v>771</v>
      </c>
      <c r="D31" s="1">
        <v>4029</v>
      </c>
      <c r="E31" s="39">
        <f t="shared" si="0"/>
        <v>2963</v>
      </c>
      <c r="F31" s="1">
        <f>ROUND(E31*0.34,0)</f>
        <v>1007</v>
      </c>
      <c r="G31" s="1">
        <f t="shared" si="1"/>
        <v>59</v>
      </c>
      <c r="H31" s="53"/>
    </row>
    <row r="32" spans="1:8" ht="15">
      <c r="A32">
        <v>30</v>
      </c>
      <c r="B32" s="52" t="s">
        <v>772</v>
      </c>
      <c r="C32" s="1" t="s">
        <v>773</v>
      </c>
      <c r="D32" s="1">
        <v>15311</v>
      </c>
      <c r="E32" s="39">
        <f t="shared" si="0"/>
        <v>11258</v>
      </c>
      <c r="F32" s="1">
        <f>ROUND(E32*0.34,0)</f>
        <v>3828</v>
      </c>
      <c r="G32" s="1">
        <f t="shared" si="1"/>
        <v>225</v>
      </c>
      <c r="H32" s="53"/>
    </row>
    <row r="33" spans="1:8" ht="15">
      <c r="A33">
        <v>31</v>
      </c>
      <c r="B33" s="52" t="s">
        <v>774</v>
      </c>
      <c r="C33" s="1" t="s">
        <v>775</v>
      </c>
      <c r="D33" s="1">
        <v>4835</v>
      </c>
      <c r="E33" s="39">
        <f t="shared" si="0"/>
        <v>3555</v>
      </c>
      <c r="F33" s="1">
        <f>ROUND(E33*0.34,0)</f>
        <v>1209</v>
      </c>
      <c r="G33" s="1">
        <f t="shared" si="1"/>
        <v>71</v>
      </c>
      <c r="H33" s="53"/>
    </row>
    <row r="34" spans="1:8" ht="15">
      <c r="A34">
        <v>32</v>
      </c>
      <c r="B34" s="52" t="s">
        <v>776</v>
      </c>
      <c r="C34" s="1" t="s">
        <v>777</v>
      </c>
      <c r="D34" s="1">
        <v>2418</v>
      </c>
      <c r="E34" s="39">
        <f t="shared" si="0"/>
        <v>1778</v>
      </c>
      <c r="F34" s="1">
        <f>ROUND(E34*0.34,0)+(-1)</f>
        <v>604</v>
      </c>
      <c r="G34" s="1">
        <f t="shared" si="1"/>
        <v>36</v>
      </c>
      <c r="H34" s="53"/>
    </row>
    <row r="35" spans="1:8" ht="15">
      <c r="A35">
        <v>33</v>
      </c>
      <c r="B35" s="52" t="s">
        <v>778</v>
      </c>
      <c r="C35" s="1" t="s">
        <v>779</v>
      </c>
      <c r="D35" s="1">
        <v>2418</v>
      </c>
      <c r="E35" s="39">
        <f t="shared" si="0"/>
        <v>1778</v>
      </c>
      <c r="F35" s="1">
        <f>ROUND(E35*0.34,0)+(-1)</f>
        <v>604</v>
      </c>
      <c r="G35" s="1">
        <f t="shared" si="1"/>
        <v>36</v>
      </c>
      <c r="H35" s="53"/>
    </row>
    <row r="36" spans="1:8" ht="15">
      <c r="A36">
        <v>34</v>
      </c>
      <c r="B36" s="52" t="s">
        <v>780</v>
      </c>
      <c r="C36" s="1" t="s">
        <v>781</v>
      </c>
      <c r="D36" s="1">
        <v>8058</v>
      </c>
      <c r="E36" s="39">
        <f t="shared" si="0"/>
        <v>5925</v>
      </c>
      <c r="F36" s="1">
        <f>ROUND(E36*0.34,0)+(-1)</f>
        <v>2014</v>
      </c>
      <c r="G36" s="1">
        <f t="shared" si="1"/>
        <v>119</v>
      </c>
      <c r="H36" s="53"/>
    </row>
    <row r="37" spans="1:8" ht="15">
      <c r="A37">
        <v>35</v>
      </c>
      <c r="B37" s="52" t="s">
        <v>782</v>
      </c>
      <c r="C37" s="1" t="s">
        <v>783</v>
      </c>
      <c r="D37" s="1">
        <v>12007</v>
      </c>
      <c r="E37" s="39">
        <f t="shared" si="0"/>
        <v>8829</v>
      </c>
      <c r="F37" s="1">
        <f>ROUND(E37*0.34,0)+(-1)</f>
        <v>3001</v>
      </c>
      <c r="G37" s="1">
        <f t="shared" si="1"/>
        <v>177</v>
      </c>
      <c r="H37" s="53"/>
    </row>
    <row r="38" spans="1:8" ht="15">
      <c r="A38">
        <v>36</v>
      </c>
      <c r="B38" s="52" t="s">
        <v>784</v>
      </c>
      <c r="C38" s="1" t="s">
        <v>785</v>
      </c>
      <c r="D38" s="1">
        <v>15956</v>
      </c>
      <c r="E38" s="39">
        <f t="shared" si="0"/>
        <v>11732</v>
      </c>
      <c r="F38" s="1">
        <f>ROUND(E38*0.34,0)</f>
        <v>3989</v>
      </c>
      <c r="G38" s="1">
        <f t="shared" si="1"/>
        <v>235</v>
      </c>
      <c r="H38" s="53"/>
    </row>
    <row r="39" spans="1:8" ht="15">
      <c r="A39">
        <v>37</v>
      </c>
      <c r="B39" s="52" t="s">
        <v>786</v>
      </c>
      <c r="C39" s="1" t="s">
        <v>787</v>
      </c>
      <c r="D39" s="1">
        <v>4835</v>
      </c>
      <c r="E39" s="39">
        <f t="shared" si="0"/>
        <v>3555</v>
      </c>
      <c r="F39" s="1">
        <f>ROUND(E39*0.34,0)</f>
        <v>1209</v>
      </c>
      <c r="G39" s="1">
        <f t="shared" si="1"/>
        <v>71</v>
      </c>
      <c r="H39" s="53"/>
    </row>
    <row r="40" spans="1:8" ht="15">
      <c r="A40">
        <v>38</v>
      </c>
      <c r="B40" s="52" t="s">
        <v>788</v>
      </c>
      <c r="C40" s="1" t="s">
        <v>789</v>
      </c>
      <c r="D40" s="1">
        <v>8058</v>
      </c>
      <c r="E40" s="39">
        <f t="shared" si="0"/>
        <v>5925</v>
      </c>
      <c r="F40" s="1">
        <f>ROUND(E40*0.34,0)+(-1)</f>
        <v>2014</v>
      </c>
      <c r="G40" s="1">
        <f t="shared" si="1"/>
        <v>119</v>
      </c>
      <c r="H40" s="53"/>
    </row>
    <row r="41" spans="1:8" ht="15">
      <c r="A41">
        <v>39</v>
      </c>
      <c r="B41" s="52" t="s">
        <v>790</v>
      </c>
      <c r="C41" s="1" t="s">
        <v>791</v>
      </c>
      <c r="D41" s="1">
        <v>6447</v>
      </c>
      <c r="E41" s="39">
        <f t="shared" si="0"/>
        <v>4740</v>
      </c>
      <c r="F41" s="1">
        <f>ROUND(E41*0.34,0)</f>
        <v>1612</v>
      </c>
      <c r="G41" s="1">
        <f t="shared" si="1"/>
        <v>95</v>
      </c>
      <c r="H41" s="53"/>
    </row>
    <row r="42" spans="1:8" ht="19.5" customHeight="1" thickBot="1">
      <c r="A42" s="22">
        <v>39</v>
      </c>
      <c r="B42" s="62" t="s">
        <v>34</v>
      </c>
      <c r="C42" s="63"/>
      <c r="D42" s="55">
        <f>SUM(D3:D41)</f>
        <v>513243</v>
      </c>
      <c r="E42" s="56">
        <f>SUM(E3:E41)</f>
        <v>377385</v>
      </c>
      <c r="F42" s="55">
        <f>SUM(F3:F41)</f>
        <v>128301</v>
      </c>
      <c r="G42" s="55">
        <f>SUM(G3:G41)</f>
        <v>7557</v>
      </c>
      <c r="H42" s="57">
        <f>SUM(H3:H41)</f>
        <v>0</v>
      </c>
    </row>
    <row r="44" ht="15.75" thickBot="1"/>
    <row r="45" spans="2:8" ht="15.75" thickBot="1">
      <c r="B45" s="18" t="s">
        <v>842</v>
      </c>
      <c r="C45" s="19">
        <f>D42+H42</f>
        <v>513243</v>
      </c>
      <c r="D45" s="20"/>
      <c r="E45" s="20"/>
      <c r="F45" s="20"/>
      <c r="G45" s="20"/>
      <c r="H45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42:C4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B1">
      <selection activeCell="G20" sqref="G20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78.8515625" style="0" customWidth="1"/>
    <col min="4" max="4" width="8.140625" style="0" customWidth="1"/>
  </cols>
  <sheetData>
    <row r="1" spans="2:4" ht="30" customHeight="1" thickBot="1">
      <c r="B1" s="60" t="s">
        <v>792</v>
      </c>
      <c r="C1" s="61"/>
      <c r="D1" s="61"/>
    </row>
    <row r="2" spans="2:4" ht="33" customHeight="1">
      <c r="B2" s="48" t="s">
        <v>1</v>
      </c>
      <c r="C2" s="49" t="s">
        <v>2</v>
      </c>
      <c r="D2" s="51" t="s">
        <v>3</v>
      </c>
    </row>
    <row r="3" spans="1:4" ht="15">
      <c r="A3">
        <v>1</v>
      </c>
      <c r="B3" s="52" t="s">
        <v>793</v>
      </c>
      <c r="C3" s="1" t="s">
        <v>794</v>
      </c>
      <c r="D3" s="53">
        <v>2418</v>
      </c>
    </row>
    <row r="4" spans="1:4" ht="15">
      <c r="A4">
        <v>2</v>
      </c>
      <c r="B4" s="52" t="s">
        <v>795</v>
      </c>
      <c r="C4" s="1" t="s">
        <v>796</v>
      </c>
      <c r="D4" s="53">
        <v>22564</v>
      </c>
    </row>
    <row r="5" spans="1:4" ht="15">
      <c r="A5">
        <v>3</v>
      </c>
      <c r="B5" s="52" t="s">
        <v>797</v>
      </c>
      <c r="C5" s="1" t="s">
        <v>798</v>
      </c>
      <c r="D5" s="53">
        <v>9670</v>
      </c>
    </row>
    <row r="6" spans="1:4" ht="15">
      <c r="A6">
        <v>4</v>
      </c>
      <c r="B6" s="52" t="s">
        <v>799</v>
      </c>
      <c r="C6" s="1" t="s">
        <v>800</v>
      </c>
      <c r="D6" s="53">
        <v>29816</v>
      </c>
    </row>
    <row r="7" spans="1:4" ht="15">
      <c r="A7">
        <v>5</v>
      </c>
      <c r="B7" s="52" t="s">
        <v>801</v>
      </c>
      <c r="C7" s="1" t="s">
        <v>802</v>
      </c>
      <c r="D7" s="53">
        <v>12088</v>
      </c>
    </row>
    <row r="8" spans="1:4" ht="15">
      <c r="A8">
        <v>6</v>
      </c>
      <c r="B8" s="52" t="s">
        <v>803</v>
      </c>
      <c r="C8" s="1" t="s">
        <v>804</v>
      </c>
      <c r="D8" s="53">
        <v>4029</v>
      </c>
    </row>
    <row r="9" spans="1:4" ht="15">
      <c r="A9">
        <v>7</v>
      </c>
      <c r="B9" s="52" t="s">
        <v>805</v>
      </c>
      <c r="C9" s="1" t="s">
        <v>806</v>
      </c>
      <c r="D9" s="53">
        <v>12894</v>
      </c>
    </row>
    <row r="10" spans="1:4" ht="15">
      <c r="A10">
        <v>8</v>
      </c>
      <c r="B10" s="52" t="s">
        <v>807</v>
      </c>
      <c r="C10" s="1" t="s">
        <v>808</v>
      </c>
      <c r="D10" s="53">
        <v>14505</v>
      </c>
    </row>
    <row r="11" spans="1:4" ht="15">
      <c r="A11">
        <v>9</v>
      </c>
      <c r="B11" s="52" t="s">
        <v>809</v>
      </c>
      <c r="C11" s="1" t="s">
        <v>810</v>
      </c>
      <c r="D11" s="53">
        <v>2418</v>
      </c>
    </row>
    <row r="12" spans="1:4" ht="15">
      <c r="A12">
        <v>10</v>
      </c>
      <c r="B12" s="52" t="s">
        <v>811</v>
      </c>
      <c r="C12" s="1" t="s">
        <v>812</v>
      </c>
      <c r="D12" s="53">
        <v>2418</v>
      </c>
    </row>
    <row r="13" spans="1:4" ht="15">
      <c r="A13">
        <v>11</v>
      </c>
      <c r="B13" s="52" t="s">
        <v>813</v>
      </c>
      <c r="C13" s="1" t="s">
        <v>814</v>
      </c>
      <c r="D13" s="53">
        <v>2418</v>
      </c>
    </row>
    <row r="14" spans="1:4" ht="15">
      <c r="A14">
        <v>12</v>
      </c>
      <c r="B14" s="52" t="s">
        <v>815</v>
      </c>
      <c r="C14" s="1" t="s">
        <v>816</v>
      </c>
      <c r="D14" s="53">
        <v>8058</v>
      </c>
    </row>
    <row r="15" spans="1:4" ht="15">
      <c r="A15">
        <v>13</v>
      </c>
      <c r="B15" s="52" t="s">
        <v>817</v>
      </c>
      <c r="C15" s="1" t="s">
        <v>818</v>
      </c>
      <c r="D15" s="53">
        <v>8058</v>
      </c>
    </row>
    <row r="16" spans="1:4" ht="15">
      <c r="A16">
        <v>14</v>
      </c>
      <c r="B16" s="52" t="s">
        <v>819</v>
      </c>
      <c r="C16" s="1" t="s">
        <v>820</v>
      </c>
      <c r="D16" s="53">
        <v>8058</v>
      </c>
    </row>
    <row r="17" spans="1:4" ht="15">
      <c r="A17">
        <v>15</v>
      </c>
      <c r="B17" s="52" t="s">
        <v>821</v>
      </c>
      <c r="C17" s="1" t="s">
        <v>822</v>
      </c>
      <c r="D17" s="53">
        <v>8058</v>
      </c>
    </row>
    <row r="18" spans="1:4" ht="15">
      <c r="A18">
        <v>16</v>
      </c>
      <c r="B18" s="52" t="s">
        <v>823</v>
      </c>
      <c r="C18" s="1" t="s">
        <v>824</v>
      </c>
      <c r="D18" s="53">
        <v>10476</v>
      </c>
    </row>
    <row r="19" spans="1:4" ht="15">
      <c r="A19">
        <v>17</v>
      </c>
      <c r="B19" s="52" t="s">
        <v>825</v>
      </c>
      <c r="C19" s="1" t="s">
        <v>826</v>
      </c>
      <c r="D19" s="53">
        <v>49076</v>
      </c>
    </row>
    <row r="20" spans="1:4" ht="19.5" customHeight="1" thickBot="1">
      <c r="A20" s="22">
        <v>17</v>
      </c>
      <c r="B20" s="62" t="s">
        <v>34</v>
      </c>
      <c r="C20" s="63"/>
      <c r="D20" s="57">
        <f>SUM(D3:D19)</f>
        <v>207022</v>
      </c>
    </row>
    <row r="22" ht="15.75" thickBot="1"/>
    <row r="23" spans="2:4" ht="19.5" customHeight="1" thickBot="1">
      <c r="B23" s="65" t="s">
        <v>843</v>
      </c>
      <c r="C23" s="66"/>
      <c r="D23" s="58">
        <f>D20</f>
        <v>207022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B20:C20"/>
    <mergeCell ref="B23:C2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1">
      <selection activeCell="C25" sqref="C25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0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8</v>
      </c>
      <c r="C3" s="1" t="s">
        <v>9</v>
      </c>
      <c r="D3" s="1"/>
      <c r="E3" s="39"/>
      <c r="F3" s="1"/>
      <c r="G3" s="1"/>
      <c r="H3" s="53">
        <v>26593</v>
      </c>
    </row>
    <row r="4" spans="1:8" ht="15">
      <c r="A4">
        <v>2</v>
      </c>
      <c r="B4" s="52" t="s">
        <v>10</v>
      </c>
      <c r="C4" s="1" t="s">
        <v>11</v>
      </c>
      <c r="D4" s="1">
        <v>13055</v>
      </c>
      <c r="E4" s="39">
        <f aca="true" t="shared" si="0" ref="E4:E15">ROUND(D4/1.36,0)</f>
        <v>9599</v>
      </c>
      <c r="F4" s="1">
        <f>ROUND(E4*0.34,0)</f>
        <v>3264</v>
      </c>
      <c r="G4" s="1">
        <f aca="true" t="shared" si="1" ref="G4:G15">ROUND(E4*0.02,0)</f>
        <v>192</v>
      </c>
      <c r="H4" s="53"/>
    </row>
    <row r="5" spans="1:8" ht="15">
      <c r="A5">
        <v>3</v>
      </c>
      <c r="B5" s="52" t="s">
        <v>12</v>
      </c>
      <c r="C5" s="1" t="s">
        <v>13</v>
      </c>
      <c r="D5" s="1">
        <v>49962</v>
      </c>
      <c r="E5" s="39">
        <f t="shared" si="0"/>
        <v>36737</v>
      </c>
      <c r="F5" s="1">
        <f>ROUND(E5*0.34,0)+(-1)</f>
        <v>12490</v>
      </c>
      <c r="G5" s="1">
        <f t="shared" si="1"/>
        <v>735</v>
      </c>
      <c r="H5" s="53"/>
    </row>
    <row r="6" spans="1:8" ht="15">
      <c r="A6">
        <v>4</v>
      </c>
      <c r="B6" s="52" t="s">
        <v>14</v>
      </c>
      <c r="C6" s="1" t="s">
        <v>15</v>
      </c>
      <c r="D6" s="1">
        <v>18534</v>
      </c>
      <c r="E6" s="39">
        <f t="shared" si="0"/>
        <v>13628</v>
      </c>
      <c r="F6" s="1">
        <f>ROUND(E6*0.34,0)+(-1)</f>
        <v>4633</v>
      </c>
      <c r="G6" s="1">
        <f t="shared" si="1"/>
        <v>273</v>
      </c>
      <c r="H6" s="53"/>
    </row>
    <row r="7" spans="1:8" ht="15">
      <c r="A7">
        <v>5</v>
      </c>
      <c r="B7" s="52" t="s">
        <v>16</v>
      </c>
      <c r="C7" s="1" t="s">
        <v>17</v>
      </c>
      <c r="D7" s="1">
        <v>12088</v>
      </c>
      <c r="E7" s="39">
        <f t="shared" si="0"/>
        <v>8888</v>
      </c>
      <c r="F7" s="1">
        <f aca="true" t="shared" si="2" ref="F7:F13">ROUND(E7*0.34,0)</f>
        <v>3022</v>
      </c>
      <c r="G7" s="1">
        <f t="shared" si="1"/>
        <v>178</v>
      </c>
      <c r="H7" s="54"/>
    </row>
    <row r="8" spans="1:8" ht="15">
      <c r="A8">
        <v>6</v>
      </c>
      <c r="B8" s="52" t="s">
        <v>18</v>
      </c>
      <c r="C8" s="1" t="s">
        <v>19</v>
      </c>
      <c r="D8" s="1">
        <v>6447</v>
      </c>
      <c r="E8" s="39">
        <f t="shared" si="0"/>
        <v>4740</v>
      </c>
      <c r="F8" s="1">
        <f t="shared" si="2"/>
        <v>1612</v>
      </c>
      <c r="G8" s="1">
        <f t="shared" si="1"/>
        <v>95</v>
      </c>
      <c r="H8" s="53"/>
    </row>
    <row r="9" spans="1:8" ht="15">
      <c r="A9">
        <v>7</v>
      </c>
      <c r="B9" s="52" t="s">
        <v>20</v>
      </c>
      <c r="C9" s="1" t="s">
        <v>21</v>
      </c>
      <c r="D9" s="1">
        <v>16116</v>
      </c>
      <c r="E9" s="39">
        <f t="shared" si="0"/>
        <v>11850</v>
      </c>
      <c r="F9" s="1">
        <f t="shared" si="2"/>
        <v>4029</v>
      </c>
      <c r="G9" s="1">
        <f t="shared" si="1"/>
        <v>237</v>
      </c>
      <c r="H9" s="53"/>
    </row>
    <row r="10" spans="1:8" ht="15">
      <c r="A10">
        <v>8</v>
      </c>
      <c r="B10" s="52" t="s">
        <v>22</v>
      </c>
      <c r="C10" s="1" t="s">
        <v>23</v>
      </c>
      <c r="D10" s="1">
        <v>46739</v>
      </c>
      <c r="E10" s="39">
        <f t="shared" si="0"/>
        <v>34367</v>
      </c>
      <c r="F10" s="1">
        <f t="shared" si="2"/>
        <v>11685</v>
      </c>
      <c r="G10" s="1">
        <f t="shared" si="1"/>
        <v>687</v>
      </c>
      <c r="H10" s="53"/>
    </row>
    <row r="11" spans="1:8" ht="15">
      <c r="A11">
        <v>9</v>
      </c>
      <c r="B11" s="52" t="s">
        <v>24</v>
      </c>
      <c r="C11" s="1" t="s">
        <v>25</v>
      </c>
      <c r="D11" s="1">
        <v>4029</v>
      </c>
      <c r="E11" s="39">
        <f t="shared" si="0"/>
        <v>2963</v>
      </c>
      <c r="F11" s="1">
        <f t="shared" si="2"/>
        <v>1007</v>
      </c>
      <c r="G11" s="1">
        <f t="shared" si="1"/>
        <v>59</v>
      </c>
      <c r="H11" s="53"/>
    </row>
    <row r="12" spans="1:8" ht="15">
      <c r="A12">
        <v>10</v>
      </c>
      <c r="B12" s="52" t="s">
        <v>26</v>
      </c>
      <c r="C12" s="1" t="s">
        <v>27</v>
      </c>
      <c r="D12" s="1">
        <v>57376</v>
      </c>
      <c r="E12" s="39">
        <f t="shared" si="0"/>
        <v>42188</v>
      </c>
      <c r="F12" s="1">
        <f t="shared" si="2"/>
        <v>14344</v>
      </c>
      <c r="G12" s="1">
        <f t="shared" si="1"/>
        <v>844</v>
      </c>
      <c r="H12" s="53"/>
    </row>
    <row r="13" spans="1:8" ht="15">
      <c r="A13">
        <v>11</v>
      </c>
      <c r="B13" s="52" t="s">
        <v>28</v>
      </c>
      <c r="C13" s="1" t="s">
        <v>29</v>
      </c>
      <c r="D13" s="1">
        <v>10476</v>
      </c>
      <c r="E13" s="39">
        <f t="shared" si="0"/>
        <v>7703</v>
      </c>
      <c r="F13" s="1">
        <f t="shared" si="2"/>
        <v>2619</v>
      </c>
      <c r="G13" s="1">
        <f t="shared" si="1"/>
        <v>154</v>
      </c>
      <c r="H13" s="53"/>
    </row>
    <row r="14" spans="1:8" ht="15">
      <c r="A14">
        <v>12</v>
      </c>
      <c r="B14" s="52" t="s">
        <v>30</v>
      </c>
      <c r="C14" s="1" t="s">
        <v>31</v>
      </c>
      <c r="D14" s="1">
        <v>10637</v>
      </c>
      <c r="E14" s="39">
        <f t="shared" si="0"/>
        <v>7821</v>
      </c>
      <c r="F14" s="1">
        <f>ROUND(E14*0.34,0)+(1)</f>
        <v>2660</v>
      </c>
      <c r="G14" s="1">
        <f t="shared" si="1"/>
        <v>156</v>
      </c>
      <c r="H14" s="53"/>
    </row>
    <row r="15" spans="1:8" ht="15">
      <c r="A15">
        <v>13</v>
      </c>
      <c r="B15" s="52" t="s">
        <v>32</v>
      </c>
      <c r="C15" s="1" t="s">
        <v>33</v>
      </c>
      <c r="D15" s="1">
        <v>30622</v>
      </c>
      <c r="E15" s="39">
        <f t="shared" si="0"/>
        <v>22516</v>
      </c>
      <c r="F15" s="1">
        <f>ROUND(E15*0.34,0)+(1)</f>
        <v>7656</v>
      </c>
      <c r="G15" s="1">
        <f t="shared" si="1"/>
        <v>450</v>
      </c>
      <c r="H15" s="53"/>
    </row>
    <row r="16" spans="1:8" ht="19.5" customHeight="1" thickBot="1">
      <c r="A16" s="22">
        <v>13</v>
      </c>
      <c r="B16" s="62" t="s">
        <v>34</v>
      </c>
      <c r="C16" s="63"/>
      <c r="D16" s="55">
        <f>SUM(D3:D15)</f>
        <v>276081</v>
      </c>
      <c r="E16" s="56">
        <f>SUM(E3:E15)</f>
        <v>203000</v>
      </c>
      <c r="F16" s="55">
        <f>SUM(F3:F15)</f>
        <v>69021</v>
      </c>
      <c r="G16" s="55">
        <f>SUM(G3:G15)</f>
        <v>4060</v>
      </c>
      <c r="H16" s="57">
        <f>SUM(H3:H15)</f>
        <v>26593</v>
      </c>
    </row>
    <row r="18" ht="15.75" thickBot="1"/>
    <row r="19" spans="2:8" ht="15.75" thickBot="1">
      <c r="B19" s="18" t="s">
        <v>842</v>
      </c>
      <c r="C19" s="19">
        <f>D16+H16</f>
        <v>302674</v>
      </c>
      <c r="D19" s="20"/>
      <c r="E19" s="20"/>
      <c r="F19" s="20"/>
      <c r="G19" s="20"/>
      <c r="H19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6:C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B49">
      <selection activeCell="C65" sqref="C65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4" t="s">
        <v>35</v>
      </c>
      <c r="C1" s="64"/>
      <c r="D1" s="64"/>
      <c r="E1" s="64"/>
      <c r="F1" s="64"/>
      <c r="G1" s="64"/>
      <c r="H1" s="64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36</v>
      </c>
      <c r="C3" s="1" t="s">
        <v>37</v>
      </c>
      <c r="D3" s="1">
        <v>8058</v>
      </c>
      <c r="E3" s="39">
        <f>ROUND(D3/1.36,0)</f>
        <v>5925</v>
      </c>
      <c r="F3" s="1">
        <f>ROUND(E3*0.34,0)+(-1)</f>
        <v>2014</v>
      </c>
      <c r="G3" s="1">
        <f>ROUND(E3*0.02,0)</f>
        <v>119</v>
      </c>
      <c r="H3" s="53"/>
    </row>
    <row r="4" spans="1:8" ht="15">
      <c r="A4">
        <v>2</v>
      </c>
      <c r="B4" s="52" t="s">
        <v>38</v>
      </c>
      <c r="C4" s="1" t="s">
        <v>39</v>
      </c>
      <c r="D4" s="1"/>
      <c r="E4" s="39"/>
      <c r="F4" s="1"/>
      <c r="G4" s="1"/>
      <c r="H4" s="53">
        <v>8058</v>
      </c>
    </row>
    <row r="5" spans="1:8" ht="15">
      <c r="A5">
        <v>3</v>
      </c>
      <c r="B5" s="52" t="s">
        <v>40</v>
      </c>
      <c r="C5" s="1" t="s">
        <v>41</v>
      </c>
      <c r="D5" s="1"/>
      <c r="E5" s="39"/>
      <c r="F5" s="1"/>
      <c r="G5" s="1"/>
      <c r="H5" s="53">
        <v>7253</v>
      </c>
    </row>
    <row r="6" spans="1:8" ht="15">
      <c r="A6">
        <v>4</v>
      </c>
      <c r="B6" s="52" t="s">
        <v>42</v>
      </c>
      <c r="C6" s="1" t="s">
        <v>43</v>
      </c>
      <c r="D6" s="1">
        <v>2418</v>
      </c>
      <c r="E6" s="39">
        <f aca="true" t="shared" si="0" ref="E6:E50">ROUND(D6/1.36,0)</f>
        <v>1778</v>
      </c>
      <c r="F6" s="1">
        <f>ROUND(E6*0.34,0)+(-1)</f>
        <v>604</v>
      </c>
      <c r="G6" s="1">
        <f aca="true" t="shared" si="1" ref="G6:G50">ROUND(E6*0.02,0)</f>
        <v>36</v>
      </c>
      <c r="H6" s="53"/>
    </row>
    <row r="7" spans="1:8" ht="15">
      <c r="A7">
        <v>5</v>
      </c>
      <c r="B7" s="52" t="s">
        <v>44</v>
      </c>
      <c r="C7" s="1" t="s">
        <v>45</v>
      </c>
      <c r="D7" s="1">
        <v>2418</v>
      </c>
      <c r="E7" s="39">
        <f t="shared" si="0"/>
        <v>1778</v>
      </c>
      <c r="F7" s="1">
        <f>ROUND(E7*0.34,0)+(-1)</f>
        <v>604</v>
      </c>
      <c r="G7" s="1">
        <f t="shared" si="1"/>
        <v>36</v>
      </c>
      <c r="H7" s="54"/>
    </row>
    <row r="8" spans="1:8" ht="15">
      <c r="A8">
        <v>6</v>
      </c>
      <c r="B8" s="52" t="s">
        <v>46</v>
      </c>
      <c r="C8" s="1" t="s">
        <v>47</v>
      </c>
      <c r="D8" s="1">
        <v>9670</v>
      </c>
      <c r="E8" s="39">
        <f t="shared" si="0"/>
        <v>7110</v>
      </c>
      <c r="F8" s="1">
        <f>ROUND(E8*0.34,0)+(1)</f>
        <v>2418</v>
      </c>
      <c r="G8" s="1">
        <f t="shared" si="1"/>
        <v>142</v>
      </c>
      <c r="H8" s="53"/>
    </row>
    <row r="9" spans="1:8" ht="15">
      <c r="A9">
        <v>7</v>
      </c>
      <c r="B9" s="52" t="s">
        <v>48</v>
      </c>
      <c r="C9" s="1" t="s">
        <v>49</v>
      </c>
      <c r="D9" s="1">
        <v>15956</v>
      </c>
      <c r="E9" s="39">
        <f t="shared" si="0"/>
        <v>11732</v>
      </c>
      <c r="F9" s="1">
        <f>ROUND(E9*0.34,0)</f>
        <v>3989</v>
      </c>
      <c r="G9" s="1">
        <f t="shared" si="1"/>
        <v>235</v>
      </c>
      <c r="H9" s="53"/>
    </row>
    <row r="10" spans="1:8" ht="15">
      <c r="A10">
        <v>8</v>
      </c>
      <c r="B10" s="52" t="s">
        <v>50</v>
      </c>
      <c r="C10" s="1" t="s">
        <v>51</v>
      </c>
      <c r="D10" s="1">
        <v>4029</v>
      </c>
      <c r="E10" s="39">
        <f t="shared" si="0"/>
        <v>2963</v>
      </c>
      <c r="F10" s="1">
        <f>ROUND(E10*0.34,0)</f>
        <v>1007</v>
      </c>
      <c r="G10" s="1">
        <f t="shared" si="1"/>
        <v>59</v>
      </c>
      <c r="H10" s="53"/>
    </row>
    <row r="11" spans="1:8" ht="15">
      <c r="A11">
        <v>9</v>
      </c>
      <c r="B11" s="52" t="s">
        <v>52</v>
      </c>
      <c r="C11" s="1" t="s">
        <v>53</v>
      </c>
      <c r="D11" s="1">
        <v>2418</v>
      </c>
      <c r="E11" s="39">
        <f t="shared" si="0"/>
        <v>1778</v>
      </c>
      <c r="F11" s="1">
        <f>ROUND(E11*0.34,0)+(-1)</f>
        <v>604</v>
      </c>
      <c r="G11" s="1">
        <f t="shared" si="1"/>
        <v>36</v>
      </c>
      <c r="H11" s="53"/>
    </row>
    <row r="12" spans="1:8" ht="15">
      <c r="A12">
        <v>10</v>
      </c>
      <c r="B12" s="52" t="s">
        <v>54</v>
      </c>
      <c r="C12" s="1" t="s">
        <v>55</v>
      </c>
      <c r="D12" s="1">
        <v>28849</v>
      </c>
      <c r="E12" s="39">
        <f t="shared" si="0"/>
        <v>21213</v>
      </c>
      <c r="F12" s="1">
        <f>ROUND(E12*0.34,0)</f>
        <v>7212</v>
      </c>
      <c r="G12" s="1">
        <f t="shared" si="1"/>
        <v>424</v>
      </c>
      <c r="H12" s="53"/>
    </row>
    <row r="13" spans="1:8" ht="15">
      <c r="A13">
        <v>11</v>
      </c>
      <c r="B13" s="52" t="s">
        <v>56</v>
      </c>
      <c r="C13" s="1" t="s">
        <v>57</v>
      </c>
      <c r="D13" s="1">
        <v>2418</v>
      </c>
      <c r="E13" s="39">
        <f t="shared" si="0"/>
        <v>1778</v>
      </c>
      <c r="F13" s="1">
        <f>ROUND(E13*0.34,0)+(-1)</f>
        <v>604</v>
      </c>
      <c r="G13" s="1">
        <f t="shared" si="1"/>
        <v>36</v>
      </c>
      <c r="H13" s="53"/>
    </row>
    <row r="14" spans="1:8" ht="15">
      <c r="A14">
        <v>12</v>
      </c>
      <c r="B14" s="52" t="s">
        <v>58</v>
      </c>
      <c r="C14" s="1" t="s">
        <v>59</v>
      </c>
      <c r="D14" s="1">
        <v>8058</v>
      </c>
      <c r="E14" s="39">
        <f t="shared" si="0"/>
        <v>5925</v>
      </c>
      <c r="F14" s="1">
        <f>ROUND(E14*0.34,0)+(-1)</f>
        <v>2014</v>
      </c>
      <c r="G14" s="1">
        <f t="shared" si="1"/>
        <v>119</v>
      </c>
      <c r="H14" s="53"/>
    </row>
    <row r="15" spans="1:8" ht="15">
      <c r="A15">
        <v>13</v>
      </c>
      <c r="B15" s="52" t="s">
        <v>60</v>
      </c>
      <c r="C15" s="1" t="s">
        <v>61</v>
      </c>
      <c r="D15" s="1">
        <v>27802</v>
      </c>
      <c r="E15" s="39">
        <f t="shared" si="0"/>
        <v>20443</v>
      </c>
      <c r="F15" s="1">
        <f>ROUND(E15*0.34,0)+(-1)</f>
        <v>6950</v>
      </c>
      <c r="G15" s="1">
        <f t="shared" si="1"/>
        <v>409</v>
      </c>
      <c r="H15" s="53"/>
    </row>
    <row r="16" spans="1:8" ht="15">
      <c r="A16">
        <v>14</v>
      </c>
      <c r="B16" s="52" t="s">
        <v>62</v>
      </c>
      <c r="C16" s="1" t="s">
        <v>63</v>
      </c>
      <c r="D16" s="1">
        <v>2418</v>
      </c>
      <c r="E16" s="39">
        <f t="shared" si="0"/>
        <v>1778</v>
      </c>
      <c r="F16" s="1">
        <f>ROUND(E16*0.34,0)+(-1)</f>
        <v>604</v>
      </c>
      <c r="G16" s="1">
        <f t="shared" si="1"/>
        <v>36</v>
      </c>
      <c r="H16" s="53"/>
    </row>
    <row r="17" spans="1:8" ht="15">
      <c r="A17">
        <v>15</v>
      </c>
      <c r="B17" s="52" t="s">
        <v>64</v>
      </c>
      <c r="C17" s="1" t="s">
        <v>65</v>
      </c>
      <c r="D17" s="1">
        <v>8058</v>
      </c>
      <c r="E17" s="39">
        <f t="shared" si="0"/>
        <v>5925</v>
      </c>
      <c r="F17" s="1">
        <f>ROUND(E17*0.34,0)+(-1)</f>
        <v>2014</v>
      </c>
      <c r="G17" s="1">
        <f t="shared" si="1"/>
        <v>119</v>
      </c>
      <c r="H17" s="53"/>
    </row>
    <row r="18" spans="1:8" ht="15">
      <c r="A18">
        <v>16</v>
      </c>
      <c r="B18" s="52" t="s">
        <v>66</v>
      </c>
      <c r="C18" s="1" t="s">
        <v>67</v>
      </c>
      <c r="D18" s="1">
        <v>22564</v>
      </c>
      <c r="E18" s="39">
        <f t="shared" si="0"/>
        <v>16591</v>
      </c>
      <c r="F18" s="1">
        <f>ROUND(E18*0.34,0)</f>
        <v>5641</v>
      </c>
      <c r="G18" s="1">
        <f t="shared" si="1"/>
        <v>332</v>
      </c>
      <c r="H18" s="53"/>
    </row>
    <row r="19" spans="1:8" ht="15">
      <c r="A19">
        <v>17</v>
      </c>
      <c r="B19" s="52" t="s">
        <v>68</v>
      </c>
      <c r="C19" s="1" t="s">
        <v>69</v>
      </c>
      <c r="D19" s="1">
        <v>4029</v>
      </c>
      <c r="E19" s="39">
        <f t="shared" si="0"/>
        <v>2963</v>
      </c>
      <c r="F19" s="1">
        <f>ROUND(E19*0.34,0)</f>
        <v>1007</v>
      </c>
      <c r="G19" s="1">
        <f t="shared" si="1"/>
        <v>59</v>
      </c>
      <c r="H19" s="53"/>
    </row>
    <row r="20" spans="1:8" ht="15">
      <c r="A20">
        <v>18</v>
      </c>
      <c r="B20" s="52" t="s">
        <v>70</v>
      </c>
      <c r="C20" s="1" t="s">
        <v>71</v>
      </c>
      <c r="D20" s="1">
        <v>2418</v>
      </c>
      <c r="E20" s="39">
        <f t="shared" si="0"/>
        <v>1778</v>
      </c>
      <c r="F20" s="1">
        <f>ROUND(E20*0.34,0)+(-1)</f>
        <v>604</v>
      </c>
      <c r="G20" s="1">
        <f t="shared" si="1"/>
        <v>36</v>
      </c>
      <c r="H20" s="53"/>
    </row>
    <row r="21" spans="1:8" ht="15">
      <c r="A21">
        <v>19</v>
      </c>
      <c r="B21" s="52" t="s">
        <v>72</v>
      </c>
      <c r="C21" s="1" t="s">
        <v>73</v>
      </c>
      <c r="D21" s="1">
        <v>2418</v>
      </c>
      <c r="E21" s="39">
        <f t="shared" si="0"/>
        <v>1778</v>
      </c>
      <c r="F21" s="1">
        <f>ROUND(E21*0.34,0)+(-1)</f>
        <v>604</v>
      </c>
      <c r="G21" s="1">
        <f t="shared" si="1"/>
        <v>36</v>
      </c>
      <c r="H21" s="53"/>
    </row>
    <row r="22" spans="1:8" ht="15">
      <c r="A22">
        <v>20</v>
      </c>
      <c r="B22" s="52" t="s">
        <v>74</v>
      </c>
      <c r="C22" s="1" t="s">
        <v>75</v>
      </c>
      <c r="D22" s="1">
        <v>30622</v>
      </c>
      <c r="E22" s="39">
        <f t="shared" si="0"/>
        <v>22516</v>
      </c>
      <c r="F22" s="1">
        <f>ROUND(E22*0.34,0)+(1)</f>
        <v>7656</v>
      </c>
      <c r="G22" s="1">
        <f t="shared" si="1"/>
        <v>450</v>
      </c>
      <c r="H22" s="53"/>
    </row>
    <row r="23" spans="1:8" ht="15">
      <c r="A23">
        <v>21</v>
      </c>
      <c r="B23" s="52" t="s">
        <v>76</v>
      </c>
      <c r="C23" s="1" t="s">
        <v>77</v>
      </c>
      <c r="D23" s="1">
        <v>2418</v>
      </c>
      <c r="E23" s="39">
        <f t="shared" si="0"/>
        <v>1778</v>
      </c>
      <c r="F23" s="1">
        <f>ROUND(E23*0.34,0)+(-1)</f>
        <v>604</v>
      </c>
      <c r="G23" s="1">
        <f t="shared" si="1"/>
        <v>36</v>
      </c>
      <c r="H23" s="53"/>
    </row>
    <row r="24" spans="1:8" ht="15">
      <c r="A24">
        <v>22</v>
      </c>
      <c r="B24" s="52" t="s">
        <v>78</v>
      </c>
      <c r="C24" s="1" t="s">
        <v>79</v>
      </c>
      <c r="D24" s="1">
        <v>2418</v>
      </c>
      <c r="E24" s="39">
        <f t="shared" si="0"/>
        <v>1778</v>
      </c>
      <c r="F24" s="1">
        <f>ROUND(E24*0.34,0)+(-1)</f>
        <v>604</v>
      </c>
      <c r="G24" s="1">
        <f t="shared" si="1"/>
        <v>36</v>
      </c>
      <c r="H24" s="53"/>
    </row>
    <row r="25" spans="1:8" ht="15">
      <c r="A25">
        <v>23</v>
      </c>
      <c r="B25" s="52" t="s">
        <v>80</v>
      </c>
      <c r="C25" s="1" t="s">
        <v>81</v>
      </c>
      <c r="D25" s="1">
        <v>18534</v>
      </c>
      <c r="E25" s="39">
        <f t="shared" si="0"/>
        <v>13628</v>
      </c>
      <c r="F25" s="1">
        <f>ROUND(E25*0.34,0)+(-1)</f>
        <v>4633</v>
      </c>
      <c r="G25" s="1">
        <f t="shared" si="1"/>
        <v>273</v>
      </c>
      <c r="H25" s="53"/>
    </row>
    <row r="26" spans="1:8" ht="15">
      <c r="A26">
        <v>24</v>
      </c>
      <c r="B26" s="52" t="s">
        <v>82</v>
      </c>
      <c r="C26" s="1" t="s">
        <v>83</v>
      </c>
      <c r="D26" s="1">
        <v>2418</v>
      </c>
      <c r="E26" s="39">
        <f t="shared" si="0"/>
        <v>1778</v>
      </c>
      <c r="F26" s="1">
        <f>ROUND(E26*0.34,0)+(-1)</f>
        <v>604</v>
      </c>
      <c r="G26" s="1">
        <f t="shared" si="1"/>
        <v>36</v>
      </c>
      <c r="H26" s="53"/>
    </row>
    <row r="27" spans="1:8" ht="15">
      <c r="A27">
        <v>25</v>
      </c>
      <c r="B27" s="52" t="s">
        <v>84</v>
      </c>
      <c r="C27" s="1" t="s">
        <v>85</v>
      </c>
      <c r="D27" s="1">
        <v>4029</v>
      </c>
      <c r="E27" s="39">
        <f t="shared" si="0"/>
        <v>2963</v>
      </c>
      <c r="F27" s="1">
        <f>ROUND(E27*0.34,0)</f>
        <v>1007</v>
      </c>
      <c r="G27" s="1">
        <f t="shared" si="1"/>
        <v>59</v>
      </c>
      <c r="H27" s="53"/>
    </row>
    <row r="28" spans="1:8" ht="15">
      <c r="A28">
        <v>26</v>
      </c>
      <c r="B28" s="52" t="s">
        <v>86</v>
      </c>
      <c r="C28" s="1" t="s">
        <v>87</v>
      </c>
      <c r="D28" s="1">
        <v>4029</v>
      </c>
      <c r="E28" s="39">
        <f t="shared" si="0"/>
        <v>2963</v>
      </c>
      <c r="F28" s="1">
        <f>ROUND(E28*0.34,0)</f>
        <v>1007</v>
      </c>
      <c r="G28" s="1">
        <f t="shared" si="1"/>
        <v>59</v>
      </c>
      <c r="H28" s="53"/>
    </row>
    <row r="29" spans="1:8" ht="15">
      <c r="A29">
        <v>27</v>
      </c>
      <c r="B29" s="52" t="s">
        <v>88</v>
      </c>
      <c r="C29" s="1" t="s">
        <v>89</v>
      </c>
      <c r="D29" s="1">
        <v>18534</v>
      </c>
      <c r="E29" s="39">
        <f t="shared" si="0"/>
        <v>13628</v>
      </c>
      <c r="F29" s="1">
        <f>ROUND(E29*0.34,0)+(-1)</f>
        <v>4633</v>
      </c>
      <c r="G29" s="1">
        <f t="shared" si="1"/>
        <v>273</v>
      </c>
      <c r="H29" s="53"/>
    </row>
    <row r="30" spans="1:8" ht="15">
      <c r="A30">
        <v>28</v>
      </c>
      <c r="B30" s="52" t="s">
        <v>90</v>
      </c>
      <c r="C30" s="1" t="s">
        <v>91</v>
      </c>
      <c r="D30" s="1">
        <v>2418</v>
      </c>
      <c r="E30" s="39">
        <f t="shared" si="0"/>
        <v>1778</v>
      </c>
      <c r="F30" s="1">
        <f>ROUND(E30*0.34,0)+(-1)</f>
        <v>604</v>
      </c>
      <c r="G30" s="1">
        <f t="shared" si="1"/>
        <v>36</v>
      </c>
      <c r="H30" s="53"/>
    </row>
    <row r="31" spans="1:8" ht="15">
      <c r="A31">
        <v>29</v>
      </c>
      <c r="B31" s="52" t="s">
        <v>92</v>
      </c>
      <c r="C31" s="1" t="s">
        <v>93</v>
      </c>
      <c r="D31" s="1">
        <v>16923</v>
      </c>
      <c r="E31" s="39">
        <f t="shared" si="0"/>
        <v>12443</v>
      </c>
      <c r="F31" s="1">
        <f>ROUND(E31*0.34,0)</f>
        <v>4231</v>
      </c>
      <c r="G31" s="1">
        <f t="shared" si="1"/>
        <v>249</v>
      </c>
      <c r="H31" s="53"/>
    </row>
    <row r="32" spans="1:8" ht="15">
      <c r="A32">
        <v>30</v>
      </c>
      <c r="B32" s="52" t="s">
        <v>94</v>
      </c>
      <c r="C32" s="1" t="s">
        <v>95</v>
      </c>
      <c r="D32" s="1">
        <v>14505</v>
      </c>
      <c r="E32" s="39">
        <f t="shared" si="0"/>
        <v>10665</v>
      </c>
      <c r="F32" s="1">
        <f>ROUND(E32*0.34,0)+(1)</f>
        <v>3627</v>
      </c>
      <c r="G32" s="1">
        <f t="shared" si="1"/>
        <v>213</v>
      </c>
      <c r="H32" s="53"/>
    </row>
    <row r="33" spans="1:8" ht="15">
      <c r="A33">
        <v>31</v>
      </c>
      <c r="B33" s="52" t="s">
        <v>96</v>
      </c>
      <c r="C33" s="1" t="s">
        <v>97</v>
      </c>
      <c r="D33" s="1">
        <v>14505</v>
      </c>
      <c r="E33" s="39">
        <f t="shared" si="0"/>
        <v>10665</v>
      </c>
      <c r="F33" s="1">
        <f>ROUND(E33*0.34,0)+(1)</f>
        <v>3627</v>
      </c>
      <c r="G33" s="1">
        <f t="shared" si="1"/>
        <v>213</v>
      </c>
      <c r="H33" s="53"/>
    </row>
    <row r="34" spans="1:8" ht="15">
      <c r="A34">
        <v>32</v>
      </c>
      <c r="B34" s="52" t="s">
        <v>98</v>
      </c>
      <c r="C34" s="1" t="s">
        <v>99</v>
      </c>
      <c r="D34" s="1">
        <v>36908</v>
      </c>
      <c r="E34" s="39">
        <f t="shared" si="0"/>
        <v>27138</v>
      </c>
      <c r="F34" s="1">
        <f>ROUND(E34*0.34,0)</f>
        <v>9227</v>
      </c>
      <c r="G34" s="1">
        <f t="shared" si="1"/>
        <v>543</v>
      </c>
      <c r="H34" s="53"/>
    </row>
    <row r="35" spans="1:8" ht="15">
      <c r="A35">
        <v>33</v>
      </c>
      <c r="B35" s="52" t="s">
        <v>100</v>
      </c>
      <c r="C35" s="1" t="s">
        <v>101</v>
      </c>
      <c r="D35" s="1">
        <v>16923</v>
      </c>
      <c r="E35" s="39">
        <f t="shared" si="0"/>
        <v>12443</v>
      </c>
      <c r="F35" s="1">
        <f>ROUND(E35*0.34,0)</f>
        <v>4231</v>
      </c>
      <c r="G35" s="1">
        <f t="shared" si="1"/>
        <v>249</v>
      </c>
      <c r="H35" s="53"/>
    </row>
    <row r="36" spans="1:8" ht="15">
      <c r="A36">
        <v>34</v>
      </c>
      <c r="B36" s="52" t="s">
        <v>102</v>
      </c>
      <c r="C36" s="1" t="s">
        <v>103</v>
      </c>
      <c r="D36" s="1">
        <v>4029</v>
      </c>
      <c r="E36" s="39">
        <f t="shared" si="0"/>
        <v>2963</v>
      </c>
      <c r="F36" s="1">
        <f>ROUND(E36*0.34,0)</f>
        <v>1007</v>
      </c>
      <c r="G36" s="1">
        <f t="shared" si="1"/>
        <v>59</v>
      </c>
      <c r="H36" s="53"/>
    </row>
    <row r="37" spans="1:8" ht="15">
      <c r="A37">
        <v>35</v>
      </c>
      <c r="B37" s="52" t="s">
        <v>104</v>
      </c>
      <c r="C37" s="1" t="s">
        <v>105</v>
      </c>
      <c r="D37" s="1">
        <v>23370</v>
      </c>
      <c r="E37" s="39">
        <f t="shared" si="0"/>
        <v>17184</v>
      </c>
      <c r="F37" s="1">
        <f>ROUND(E37*0.34,0)+(-1)</f>
        <v>5842</v>
      </c>
      <c r="G37" s="1">
        <f t="shared" si="1"/>
        <v>344</v>
      </c>
      <c r="H37" s="53"/>
    </row>
    <row r="38" spans="1:8" ht="15">
      <c r="A38">
        <v>36</v>
      </c>
      <c r="B38" s="52" t="s">
        <v>106</v>
      </c>
      <c r="C38" s="1" t="s">
        <v>107</v>
      </c>
      <c r="D38" s="1">
        <v>8058</v>
      </c>
      <c r="E38" s="39">
        <f t="shared" si="0"/>
        <v>5925</v>
      </c>
      <c r="F38" s="1">
        <f>ROUND(E38*0.34,0)+(-1)</f>
        <v>2014</v>
      </c>
      <c r="G38" s="1">
        <f t="shared" si="1"/>
        <v>119</v>
      </c>
      <c r="H38" s="53"/>
    </row>
    <row r="39" spans="1:8" ht="15">
      <c r="A39">
        <v>37</v>
      </c>
      <c r="B39" s="52" t="s">
        <v>108</v>
      </c>
      <c r="C39" s="1" t="s">
        <v>109</v>
      </c>
      <c r="D39" s="1">
        <v>2418</v>
      </c>
      <c r="E39" s="39">
        <f t="shared" si="0"/>
        <v>1778</v>
      </c>
      <c r="F39" s="1">
        <f>ROUND(E39*0.34,0)+(-1)</f>
        <v>604</v>
      </c>
      <c r="G39" s="1">
        <f t="shared" si="1"/>
        <v>36</v>
      </c>
      <c r="H39" s="53"/>
    </row>
    <row r="40" spans="1:8" ht="15">
      <c r="A40">
        <v>38</v>
      </c>
      <c r="B40" s="52" t="s">
        <v>110</v>
      </c>
      <c r="C40" s="1" t="s">
        <v>111</v>
      </c>
      <c r="D40" s="1">
        <v>2418</v>
      </c>
      <c r="E40" s="39">
        <f t="shared" si="0"/>
        <v>1778</v>
      </c>
      <c r="F40" s="1">
        <f>ROUND(E40*0.34,0)+(-1)</f>
        <v>604</v>
      </c>
      <c r="G40" s="1">
        <f t="shared" si="1"/>
        <v>36</v>
      </c>
      <c r="H40" s="53"/>
    </row>
    <row r="41" spans="1:8" ht="15">
      <c r="A41">
        <v>39</v>
      </c>
      <c r="B41" s="52" t="s">
        <v>112</v>
      </c>
      <c r="C41" s="1" t="s">
        <v>113</v>
      </c>
      <c r="D41" s="1">
        <v>2418</v>
      </c>
      <c r="E41" s="39">
        <f t="shared" si="0"/>
        <v>1778</v>
      </c>
      <c r="F41" s="1">
        <f>ROUND(E41*0.34,0)+(-1)</f>
        <v>604</v>
      </c>
      <c r="G41" s="1">
        <f t="shared" si="1"/>
        <v>36</v>
      </c>
      <c r="H41" s="53"/>
    </row>
    <row r="42" spans="1:8" ht="15">
      <c r="A42">
        <v>40</v>
      </c>
      <c r="B42" s="52" t="s">
        <v>114</v>
      </c>
      <c r="C42" s="1" t="s">
        <v>115</v>
      </c>
      <c r="D42" s="1">
        <v>4835</v>
      </c>
      <c r="E42" s="39">
        <f t="shared" si="0"/>
        <v>3555</v>
      </c>
      <c r="F42" s="1">
        <f>ROUND(E42*0.34,0)</f>
        <v>1209</v>
      </c>
      <c r="G42" s="1">
        <f t="shared" si="1"/>
        <v>71</v>
      </c>
      <c r="H42" s="53"/>
    </row>
    <row r="43" spans="1:8" ht="15">
      <c r="A43">
        <v>41</v>
      </c>
      <c r="B43" s="52" t="s">
        <v>116</v>
      </c>
      <c r="C43" s="1" t="s">
        <v>117</v>
      </c>
      <c r="D43" s="1">
        <v>12088</v>
      </c>
      <c r="E43" s="39">
        <f t="shared" si="0"/>
        <v>8888</v>
      </c>
      <c r="F43" s="1">
        <f>ROUND(E43*0.34,0)</f>
        <v>3022</v>
      </c>
      <c r="G43" s="1">
        <f t="shared" si="1"/>
        <v>178</v>
      </c>
      <c r="H43" s="53"/>
    </row>
    <row r="44" spans="1:8" ht="15">
      <c r="A44">
        <v>42</v>
      </c>
      <c r="B44" s="52" t="s">
        <v>118</v>
      </c>
      <c r="C44" s="1" t="s">
        <v>119</v>
      </c>
      <c r="D44" s="1">
        <v>15956</v>
      </c>
      <c r="E44" s="39">
        <f t="shared" si="0"/>
        <v>11732</v>
      </c>
      <c r="F44" s="1">
        <f>ROUND(E44*0.34,0)</f>
        <v>3989</v>
      </c>
      <c r="G44" s="1">
        <f t="shared" si="1"/>
        <v>235</v>
      </c>
      <c r="H44" s="53"/>
    </row>
    <row r="45" spans="1:8" ht="15">
      <c r="A45">
        <v>43</v>
      </c>
      <c r="B45" s="52" t="s">
        <v>120</v>
      </c>
      <c r="C45" s="1" t="s">
        <v>121</v>
      </c>
      <c r="D45" s="1">
        <v>2418</v>
      </c>
      <c r="E45" s="39">
        <f t="shared" si="0"/>
        <v>1778</v>
      </c>
      <c r="F45" s="1">
        <f>ROUND(E45*0.34,0)+(-1)</f>
        <v>604</v>
      </c>
      <c r="G45" s="1">
        <f t="shared" si="1"/>
        <v>36</v>
      </c>
      <c r="H45" s="53"/>
    </row>
    <row r="46" spans="1:8" ht="15">
      <c r="A46">
        <v>44</v>
      </c>
      <c r="B46" s="52" t="s">
        <v>122</v>
      </c>
      <c r="C46" s="1" t="s">
        <v>123</v>
      </c>
      <c r="D46" s="1">
        <v>4029</v>
      </c>
      <c r="E46" s="39">
        <f t="shared" si="0"/>
        <v>2963</v>
      </c>
      <c r="F46" s="1">
        <f>ROUND(E46*0.34,0)</f>
        <v>1007</v>
      </c>
      <c r="G46" s="1">
        <f t="shared" si="1"/>
        <v>59</v>
      </c>
      <c r="H46" s="53"/>
    </row>
    <row r="47" spans="1:8" ht="15">
      <c r="A47">
        <v>45</v>
      </c>
      <c r="B47" s="52" t="s">
        <v>124</v>
      </c>
      <c r="C47" s="1" t="s">
        <v>125</v>
      </c>
      <c r="D47" s="1">
        <v>8058</v>
      </c>
      <c r="E47" s="39">
        <f t="shared" si="0"/>
        <v>5925</v>
      </c>
      <c r="F47" s="1">
        <f>ROUND(E47*0.34,0)+(-1)</f>
        <v>2014</v>
      </c>
      <c r="G47" s="1">
        <f t="shared" si="1"/>
        <v>119</v>
      </c>
      <c r="H47" s="53"/>
    </row>
    <row r="48" spans="1:8" ht="15">
      <c r="A48">
        <v>46</v>
      </c>
      <c r="B48" s="52" t="s">
        <v>126</v>
      </c>
      <c r="C48" s="1" t="s">
        <v>127</v>
      </c>
      <c r="D48" s="1">
        <v>8058</v>
      </c>
      <c r="E48" s="39">
        <f t="shared" si="0"/>
        <v>5925</v>
      </c>
      <c r="F48" s="1">
        <f>ROUND(E48*0.34,0)+(-1)</f>
        <v>2014</v>
      </c>
      <c r="G48" s="1">
        <f t="shared" si="1"/>
        <v>119</v>
      </c>
      <c r="H48" s="53"/>
    </row>
    <row r="49" spans="1:8" ht="15">
      <c r="A49">
        <v>47</v>
      </c>
      <c r="B49" s="52" t="s">
        <v>128</v>
      </c>
      <c r="C49" s="1" t="s">
        <v>129</v>
      </c>
      <c r="D49" s="1">
        <v>8058</v>
      </c>
      <c r="E49" s="39">
        <f t="shared" si="0"/>
        <v>5925</v>
      </c>
      <c r="F49" s="1">
        <f>ROUND(E49*0.34,0)+(-1)</f>
        <v>2014</v>
      </c>
      <c r="G49" s="1">
        <f t="shared" si="1"/>
        <v>119</v>
      </c>
      <c r="H49" s="53"/>
    </row>
    <row r="50" spans="1:8" ht="15">
      <c r="A50">
        <v>48</v>
      </c>
      <c r="B50" s="52" t="s">
        <v>130</v>
      </c>
      <c r="C50" s="1" t="s">
        <v>131</v>
      </c>
      <c r="D50" s="1">
        <v>2418</v>
      </c>
      <c r="E50" s="39">
        <f t="shared" si="0"/>
        <v>1778</v>
      </c>
      <c r="F50" s="1">
        <f>ROUND(E50*0.34,0)+(-1)</f>
        <v>604</v>
      </c>
      <c r="G50" s="1">
        <f t="shared" si="1"/>
        <v>36</v>
      </c>
      <c r="H50" s="53"/>
    </row>
    <row r="51" spans="1:8" ht="19.5" customHeight="1" thickBot="1">
      <c r="A51" s="22">
        <v>48</v>
      </c>
      <c r="B51" s="62" t="s">
        <v>34</v>
      </c>
      <c r="C51" s="63"/>
      <c r="D51" s="55">
        <f>SUM(D3:D50)</f>
        <v>447812</v>
      </c>
      <c r="E51" s="56">
        <f>SUM(E3:E50)</f>
        <v>329275</v>
      </c>
      <c r="F51" s="55">
        <f>SUM(F3:F50)</f>
        <v>111941</v>
      </c>
      <c r="G51" s="55">
        <f>SUM(G3:G50)</f>
        <v>6596</v>
      </c>
      <c r="H51" s="57">
        <f>SUM(H3:H50)</f>
        <v>15311</v>
      </c>
    </row>
    <row r="53" ht="15.75" thickBot="1"/>
    <row r="54" spans="1:8" ht="15.75" thickBot="1">
      <c r="A54" s="22"/>
      <c r="B54" s="18" t="s">
        <v>842</v>
      </c>
      <c r="C54" s="19">
        <f>D51+H51</f>
        <v>463123</v>
      </c>
      <c r="D54" s="20"/>
      <c r="E54" s="20"/>
      <c r="F54" s="20"/>
      <c r="G54" s="20"/>
      <c r="H54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51:C51"/>
    <mergeCell ref="B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B1">
      <selection activeCell="B2" sqref="B2:H24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132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133</v>
      </c>
      <c r="C3" s="1" t="s">
        <v>134</v>
      </c>
      <c r="D3" s="1">
        <v>20146</v>
      </c>
      <c r="E3" s="39">
        <f aca="true" t="shared" si="0" ref="E3:E20">ROUND(D3/1.36,0)</f>
        <v>14813</v>
      </c>
      <c r="F3" s="1">
        <f>ROUND(E3*0.34,0)+(1)</f>
        <v>5037</v>
      </c>
      <c r="G3" s="1">
        <f aca="true" t="shared" si="1" ref="G3:G20">ROUND(E3*0.02,0)</f>
        <v>296</v>
      </c>
      <c r="H3" s="53"/>
    </row>
    <row r="4" spans="1:8" ht="15">
      <c r="A4">
        <v>2</v>
      </c>
      <c r="B4" s="52" t="s">
        <v>135</v>
      </c>
      <c r="C4" s="1" t="s">
        <v>136</v>
      </c>
      <c r="D4" s="1">
        <v>15311</v>
      </c>
      <c r="E4" s="39">
        <f t="shared" si="0"/>
        <v>11258</v>
      </c>
      <c r="F4" s="1">
        <f>ROUND(E4*0.34,0)</f>
        <v>3828</v>
      </c>
      <c r="G4" s="1">
        <f t="shared" si="1"/>
        <v>225</v>
      </c>
      <c r="H4" s="53"/>
    </row>
    <row r="5" spans="1:8" ht="15">
      <c r="A5">
        <v>3</v>
      </c>
      <c r="B5" s="52" t="s">
        <v>137</v>
      </c>
      <c r="C5" s="1" t="s">
        <v>138</v>
      </c>
      <c r="D5" s="1">
        <v>6447</v>
      </c>
      <c r="E5" s="39">
        <f t="shared" si="0"/>
        <v>4740</v>
      </c>
      <c r="F5" s="1">
        <f>ROUND(E5*0.34,0)</f>
        <v>1612</v>
      </c>
      <c r="G5" s="1">
        <f t="shared" si="1"/>
        <v>95</v>
      </c>
      <c r="H5" s="53"/>
    </row>
    <row r="6" spans="1:8" ht="15">
      <c r="A6">
        <v>4</v>
      </c>
      <c r="B6" s="52" t="s">
        <v>139</v>
      </c>
      <c r="C6" s="1" t="s">
        <v>140</v>
      </c>
      <c r="D6" s="1">
        <v>29010</v>
      </c>
      <c r="E6" s="39">
        <f t="shared" si="0"/>
        <v>21331</v>
      </c>
      <c r="F6" s="1">
        <f>ROUND(E6*0.34,0)+(-1)</f>
        <v>7252</v>
      </c>
      <c r="G6" s="1">
        <f t="shared" si="1"/>
        <v>427</v>
      </c>
      <c r="H6" s="53"/>
    </row>
    <row r="7" spans="1:8" ht="15">
      <c r="A7">
        <v>5</v>
      </c>
      <c r="B7" s="52" t="s">
        <v>141</v>
      </c>
      <c r="C7" s="1" t="s">
        <v>142</v>
      </c>
      <c r="D7" s="1">
        <v>12088</v>
      </c>
      <c r="E7" s="39">
        <f t="shared" si="0"/>
        <v>8888</v>
      </c>
      <c r="F7" s="1">
        <f>ROUND(E7*0.34,0)</f>
        <v>3022</v>
      </c>
      <c r="G7" s="1">
        <f t="shared" si="1"/>
        <v>178</v>
      </c>
      <c r="H7" s="54"/>
    </row>
    <row r="8" spans="1:8" ht="15">
      <c r="A8">
        <v>6</v>
      </c>
      <c r="B8" s="52" t="s">
        <v>143</v>
      </c>
      <c r="C8" s="1" t="s">
        <v>144</v>
      </c>
      <c r="D8" s="1">
        <v>65273</v>
      </c>
      <c r="E8" s="39">
        <f t="shared" si="0"/>
        <v>47995</v>
      </c>
      <c r="F8" s="1">
        <f>ROUND(E8*0.34,0)</f>
        <v>16318</v>
      </c>
      <c r="G8" s="1">
        <f t="shared" si="1"/>
        <v>960</v>
      </c>
      <c r="H8" s="53"/>
    </row>
    <row r="9" spans="1:8" ht="15">
      <c r="A9">
        <v>7</v>
      </c>
      <c r="B9" s="52" t="s">
        <v>145</v>
      </c>
      <c r="C9" s="1" t="s">
        <v>146</v>
      </c>
      <c r="D9" s="1">
        <v>2418</v>
      </c>
      <c r="E9" s="39">
        <f t="shared" si="0"/>
        <v>1778</v>
      </c>
      <c r="F9" s="1">
        <f>ROUND(E9*0.34,0)+(-1)</f>
        <v>604</v>
      </c>
      <c r="G9" s="1">
        <f t="shared" si="1"/>
        <v>36</v>
      </c>
      <c r="H9" s="53"/>
    </row>
    <row r="10" spans="1:8" ht="15">
      <c r="A10">
        <v>8</v>
      </c>
      <c r="B10" s="52" t="s">
        <v>147</v>
      </c>
      <c r="C10" s="1" t="s">
        <v>148</v>
      </c>
      <c r="D10" s="1">
        <v>18373</v>
      </c>
      <c r="E10" s="39">
        <f t="shared" si="0"/>
        <v>13510</v>
      </c>
      <c r="F10" s="1">
        <f>ROUND(E10*0.34,0)</f>
        <v>4593</v>
      </c>
      <c r="G10" s="1">
        <f t="shared" si="1"/>
        <v>270</v>
      </c>
      <c r="H10" s="53"/>
    </row>
    <row r="11" spans="1:8" ht="15">
      <c r="A11">
        <v>9</v>
      </c>
      <c r="B11" s="52" t="s">
        <v>149</v>
      </c>
      <c r="C11" s="1" t="s">
        <v>150</v>
      </c>
      <c r="D11" s="26">
        <v>120716</v>
      </c>
      <c r="E11" s="39">
        <f t="shared" si="0"/>
        <v>88762</v>
      </c>
      <c r="F11" s="1">
        <f>ROUND(E11*0.34,0)</f>
        <v>30179</v>
      </c>
      <c r="G11" s="1">
        <f t="shared" si="1"/>
        <v>1775</v>
      </c>
      <c r="H11" s="53"/>
    </row>
    <row r="12" spans="1:8" ht="15">
      <c r="A12">
        <v>10</v>
      </c>
      <c r="B12" s="52" t="s">
        <v>151</v>
      </c>
      <c r="C12" s="1" t="s">
        <v>152</v>
      </c>
      <c r="D12" s="1">
        <v>66643</v>
      </c>
      <c r="E12" s="39">
        <f t="shared" si="0"/>
        <v>49002</v>
      </c>
      <c r="F12" s="1">
        <f>ROUND(E12*0.34,0)</f>
        <v>16661</v>
      </c>
      <c r="G12" s="1">
        <f t="shared" si="1"/>
        <v>980</v>
      </c>
      <c r="H12" s="53"/>
    </row>
    <row r="13" spans="1:8" ht="15">
      <c r="A13">
        <v>11</v>
      </c>
      <c r="B13" s="52" t="s">
        <v>153</v>
      </c>
      <c r="C13" s="1" t="s">
        <v>154</v>
      </c>
      <c r="D13" s="1">
        <v>28205</v>
      </c>
      <c r="E13" s="39">
        <f t="shared" si="0"/>
        <v>20739</v>
      </c>
      <c r="F13" s="1">
        <f>ROUND(E13*0.34,0)</f>
        <v>7051</v>
      </c>
      <c r="G13" s="1">
        <f t="shared" si="1"/>
        <v>415</v>
      </c>
      <c r="H13" s="53"/>
    </row>
    <row r="14" spans="1:8" ht="15">
      <c r="A14">
        <v>12</v>
      </c>
      <c r="B14" s="52" t="s">
        <v>155</v>
      </c>
      <c r="C14" s="1" t="s">
        <v>156</v>
      </c>
      <c r="D14" s="1">
        <v>2418</v>
      </c>
      <c r="E14" s="39">
        <f t="shared" si="0"/>
        <v>1778</v>
      </c>
      <c r="F14" s="1">
        <f>ROUND(E14*0.34,0)+(-1)</f>
        <v>604</v>
      </c>
      <c r="G14" s="1">
        <f t="shared" si="1"/>
        <v>36</v>
      </c>
      <c r="H14" s="53"/>
    </row>
    <row r="15" spans="1:8" ht="15">
      <c r="A15">
        <v>13</v>
      </c>
      <c r="B15" s="52" t="s">
        <v>157</v>
      </c>
      <c r="C15" s="1" t="s">
        <v>158</v>
      </c>
      <c r="D15" s="1">
        <v>4029</v>
      </c>
      <c r="E15" s="39">
        <f t="shared" si="0"/>
        <v>2963</v>
      </c>
      <c r="F15" s="1">
        <f>ROUND(E15*0.34,0)</f>
        <v>1007</v>
      </c>
      <c r="G15" s="1">
        <f t="shared" si="1"/>
        <v>59</v>
      </c>
      <c r="H15" s="53"/>
    </row>
    <row r="16" spans="1:8" ht="15">
      <c r="A16">
        <v>14</v>
      </c>
      <c r="B16" s="52" t="s">
        <v>159</v>
      </c>
      <c r="C16" s="1" t="s">
        <v>160</v>
      </c>
      <c r="D16" s="1">
        <v>32878</v>
      </c>
      <c r="E16" s="39">
        <f t="shared" si="0"/>
        <v>24175</v>
      </c>
      <c r="F16" s="1">
        <f>ROUND(E16*0.34,0)+(-1)</f>
        <v>8219</v>
      </c>
      <c r="G16" s="1">
        <f t="shared" si="1"/>
        <v>484</v>
      </c>
      <c r="H16" s="53"/>
    </row>
    <row r="17" spans="1:8" ht="15">
      <c r="A17">
        <v>15</v>
      </c>
      <c r="B17" s="52" t="s">
        <v>161</v>
      </c>
      <c r="C17" s="1" t="s">
        <v>162</v>
      </c>
      <c r="D17" s="1">
        <v>4029</v>
      </c>
      <c r="E17" s="39">
        <f t="shared" si="0"/>
        <v>2963</v>
      </c>
      <c r="F17" s="1">
        <f>ROUND(E17*0.34,0)</f>
        <v>1007</v>
      </c>
      <c r="G17" s="1">
        <f t="shared" si="1"/>
        <v>59</v>
      </c>
      <c r="H17" s="53"/>
    </row>
    <row r="18" spans="1:8" ht="15">
      <c r="A18">
        <v>16</v>
      </c>
      <c r="B18" s="52" t="s">
        <v>163</v>
      </c>
      <c r="C18" s="1" t="s">
        <v>164</v>
      </c>
      <c r="D18" s="1">
        <v>2418</v>
      </c>
      <c r="E18" s="39">
        <f t="shared" si="0"/>
        <v>1778</v>
      </c>
      <c r="F18" s="1">
        <f>ROUND(E18*0.34,0)+(-1)</f>
        <v>604</v>
      </c>
      <c r="G18" s="1">
        <f t="shared" si="1"/>
        <v>36</v>
      </c>
      <c r="H18" s="53"/>
    </row>
    <row r="19" spans="1:8" ht="15">
      <c r="A19">
        <v>17</v>
      </c>
      <c r="B19" s="52" t="s">
        <v>165</v>
      </c>
      <c r="C19" s="1" t="s">
        <v>166</v>
      </c>
      <c r="D19" s="1">
        <v>24175</v>
      </c>
      <c r="E19" s="39">
        <f t="shared" si="0"/>
        <v>17776</v>
      </c>
      <c r="F19" s="1">
        <f>ROUND(E19*0.34,0)+(-1)</f>
        <v>6043</v>
      </c>
      <c r="G19" s="1">
        <f t="shared" si="1"/>
        <v>356</v>
      </c>
      <c r="H19" s="53"/>
    </row>
    <row r="20" spans="1:8" ht="15">
      <c r="A20">
        <v>18</v>
      </c>
      <c r="B20" s="52" t="s">
        <v>167</v>
      </c>
      <c r="C20" s="1" t="s">
        <v>168</v>
      </c>
      <c r="D20" s="1">
        <v>6447</v>
      </c>
      <c r="E20" s="39">
        <f t="shared" si="0"/>
        <v>4740</v>
      </c>
      <c r="F20" s="1">
        <f>ROUND(E20*0.34,0)</f>
        <v>1612</v>
      </c>
      <c r="G20" s="1">
        <f t="shared" si="1"/>
        <v>95</v>
      </c>
      <c r="H20" s="53"/>
    </row>
    <row r="21" spans="1:8" ht="15">
      <c r="A21">
        <v>19</v>
      </c>
      <c r="B21" s="52" t="s">
        <v>169</v>
      </c>
      <c r="C21" s="1" t="s">
        <v>170</v>
      </c>
      <c r="D21" s="1"/>
      <c r="E21" s="39"/>
      <c r="F21" s="1"/>
      <c r="G21" s="1"/>
      <c r="H21" s="53">
        <v>2418</v>
      </c>
    </row>
    <row r="22" spans="1:8" ht="15">
      <c r="A22">
        <v>20</v>
      </c>
      <c r="B22" s="52" t="s">
        <v>171</v>
      </c>
      <c r="C22" s="1" t="s">
        <v>172</v>
      </c>
      <c r="D22" s="1">
        <v>2418</v>
      </c>
      <c r="E22" s="39">
        <f>ROUND(D22/1.36,0)</f>
        <v>1778</v>
      </c>
      <c r="F22" s="1">
        <f>ROUND(E22*0.34,0)+(-1)</f>
        <v>604</v>
      </c>
      <c r="G22" s="1">
        <f>ROUND(E22*0.02,0)</f>
        <v>36</v>
      </c>
      <c r="H22" s="53"/>
    </row>
    <row r="23" spans="1:8" ht="15">
      <c r="A23">
        <v>21</v>
      </c>
      <c r="B23" s="52" t="s">
        <v>173</v>
      </c>
      <c r="C23" s="1" t="s">
        <v>174</v>
      </c>
      <c r="D23" s="1">
        <v>8058</v>
      </c>
      <c r="E23" s="39">
        <f>ROUND(D23/1.36,0)</f>
        <v>5925</v>
      </c>
      <c r="F23" s="1">
        <f>ROUND(E23*0.34,0)+(-1)</f>
        <v>2014</v>
      </c>
      <c r="G23" s="1">
        <f>ROUND(E23*0.02,0)</f>
        <v>119</v>
      </c>
      <c r="H23" s="53"/>
    </row>
    <row r="24" spans="1:8" ht="19.5" customHeight="1" thickBot="1">
      <c r="A24" s="22">
        <v>21</v>
      </c>
      <c r="B24" s="62" t="s">
        <v>34</v>
      </c>
      <c r="C24" s="63"/>
      <c r="D24" s="55">
        <f>SUM(D3:D23)</f>
        <v>471500</v>
      </c>
      <c r="E24" s="56">
        <f>SUM(E3:E23)</f>
        <v>346692</v>
      </c>
      <c r="F24" s="55">
        <f>SUM(F3:F23)</f>
        <v>117871</v>
      </c>
      <c r="G24" s="55">
        <f>SUM(G3:G23)</f>
        <v>6937</v>
      </c>
      <c r="H24" s="57">
        <f>SUM(H3:H23)</f>
        <v>2418</v>
      </c>
    </row>
    <row r="26" ht="15.75" thickBot="1"/>
    <row r="27" spans="2:8" ht="15.75" thickBot="1">
      <c r="B27" s="18" t="s">
        <v>842</v>
      </c>
      <c r="C27" s="19">
        <f>D24+H24</f>
        <v>473918</v>
      </c>
      <c r="D27" s="20"/>
      <c r="E27" s="20"/>
      <c r="F27" s="20"/>
      <c r="G27" s="20"/>
      <c r="H27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4:C2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B1">
      <selection activeCell="B2" sqref="B2:H27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175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176</v>
      </c>
      <c r="C3" s="1" t="s">
        <v>177</v>
      </c>
      <c r="D3" s="1">
        <v>6447</v>
      </c>
      <c r="E3" s="39">
        <f>ROUND(D3/1.36,0)</f>
        <v>4740</v>
      </c>
      <c r="F3" s="1">
        <f>ROUND(E3*0.34,0)</f>
        <v>1612</v>
      </c>
      <c r="G3" s="1">
        <f>ROUND(E3*0.02,0)</f>
        <v>95</v>
      </c>
      <c r="H3" s="53"/>
    </row>
    <row r="4" spans="1:8" ht="15">
      <c r="A4">
        <v>2</v>
      </c>
      <c r="B4" s="52" t="s">
        <v>178</v>
      </c>
      <c r="C4" s="1" t="s">
        <v>179</v>
      </c>
      <c r="D4" s="1">
        <v>29010</v>
      </c>
      <c r="E4" s="39">
        <f>ROUND(D4/1.36,0)</f>
        <v>21331</v>
      </c>
      <c r="F4" s="1">
        <f>ROUND(E4*0.34,0)+(-1)</f>
        <v>7252</v>
      </c>
      <c r="G4" s="1">
        <f>ROUND(E4*0.02,0)</f>
        <v>427</v>
      </c>
      <c r="H4" s="53"/>
    </row>
    <row r="5" spans="1:8" ht="15">
      <c r="A5">
        <v>3</v>
      </c>
      <c r="B5" s="52" t="s">
        <v>180</v>
      </c>
      <c r="C5" s="1" t="s">
        <v>181</v>
      </c>
      <c r="D5" s="1">
        <v>33040</v>
      </c>
      <c r="E5" s="39">
        <f>ROUND(D5/1.36,0)</f>
        <v>24294</v>
      </c>
      <c r="F5" s="1">
        <f>ROUND(E5*0.34,0)</f>
        <v>8260</v>
      </c>
      <c r="G5" s="1">
        <f>ROUND(E5*0.02,0)</f>
        <v>486</v>
      </c>
      <c r="H5" s="53"/>
    </row>
    <row r="6" spans="1:8" ht="15">
      <c r="A6">
        <v>4</v>
      </c>
      <c r="B6" s="52" t="s">
        <v>182</v>
      </c>
      <c r="C6" s="1" t="s">
        <v>183</v>
      </c>
      <c r="D6" s="1">
        <v>18534</v>
      </c>
      <c r="E6" s="39">
        <f>ROUND(D6/1.36,0)</f>
        <v>13628</v>
      </c>
      <c r="F6" s="1">
        <f>ROUND(E6*0.34,0)+(-1)</f>
        <v>4633</v>
      </c>
      <c r="G6" s="1">
        <f>ROUND(E6*0.02,0)</f>
        <v>273</v>
      </c>
      <c r="H6" s="53"/>
    </row>
    <row r="7" spans="1:8" ht="15">
      <c r="A7">
        <v>5</v>
      </c>
      <c r="B7" s="52" t="s">
        <v>184</v>
      </c>
      <c r="C7" s="1" t="s">
        <v>185</v>
      </c>
      <c r="D7" s="1"/>
      <c r="E7" s="39"/>
      <c r="F7" s="1"/>
      <c r="G7" s="1"/>
      <c r="H7" s="54">
        <v>2418</v>
      </c>
    </row>
    <row r="8" spans="1:8" ht="15">
      <c r="A8">
        <v>6</v>
      </c>
      <c r="B8" s="52" t="s">
        <v>186</v>
      </c>
      <c r="C8" s="1" t="s">
        <v>187</v>
      </c>
      <c r="D8" s="1">
        <v>2418</v>
      </c>
      <c r="E8" s="39">
        <f aca="true" t="shared" si="0" ref="E8:E26">ROUND(D8/1.36,0)</f>
        <v>1778</v>
      </c>
      <c r="F8" s="1">
        <f>ROUND(E8*0.34,0)+(-1)</f>
        <v>604</v>
      </c>
      <c r="G8" s="1">
        <f aca="true" t="shared" si="1" ref="G8:G26">ROUND(E8*0.02,0)</f>
        <v>36</v>
      </c>
      <c r="H8" s="53"/>
    </row>
    <row r="9" spans="1:8" ht="15">
      <c r="A9">
        <v>7</v>
      </c>
      <c r="B9" s="52" t="s">
        <v>188</v>
      </c>
      <c r="C9" s="1" t="s">
        <v>189</v>
      </c>
      <c r="D9" s="1">
        <v>57215</v>
      </c>
      <c r="E9" s="39">
        <f t="shared" si="0"/>
        <v>42070</v>
      </c>
      <c r="F9" s="1">
        <f>ROUND(E9*0.34,0)</f>
        <v>14304</v>
      </c>
      <c r="G9" s="1">
        <f t="shared" si="1"/>
        <v>841</v>
      </c>
      <c r="H9" s="53"/>
    </row>
    <row r="10" spans="1:8" ht="15">
      <c r="A10">
        <v>8</v>
      </c>
      <c r="B10" s="52" t="s">
        <v>190</v>
      </c>
      <c r="C10" s="1" t="s">
        <v>191</v>
      </c>
      <c r="D10" s="1">
        <v>45127</v>
      </c>
      <c r="E10" s="39">
        <f t="shared" si="0"/>
        <v>33182</v>
      </c>
      <c r="F10" s="1">
        <f>ROUND(E10*0.34,0)+(-1)</f>
        <v>11281</v>
      </c>
      <c r="G10" s="1">
        <f t="shared" si="1"/>
        <v>664</v>
      </c>
      <c r="H10" s="53"/>
    </row>
    <row r="11" spans="1:8" ht="15">
      <c r="A11">
        <v>9</v>
      </c>
      <c r="B11" s="52" t="s">
        <v>192</v>
      </c>
      <c r="C11" s="1" t="s">
        <v>193</v>
      </c>
      <c r="D11" s="1">
        <v>8058</v>
      </c>
      <c r="E11" s="39">
        <f t="shared" si="0"/>
        <v>5925</v>
      </c>
      <c r="F11" s="1">
        <f>ROUND(E11*0.34,0)+(-1)</f>
        <v>2014</v>
      </c>
      <c r="G11" s="1">
        <f t="shared" si="1"/>
        <v>119</v>
      </c>
      <c r="H11" s="53"/>
    </row>
    <row r="12" spans="1:8" ht="15">
      <c r="A12">
        <v>10</v>
      </c>
      <c r="B12" s="52" t="s">
        <v>194</v>
      </c>
      <c r="C12" s="1" t="s">
        <v>195</v>
      </c>
      <c r="D12" s="1">
        <v>4029</v>
      </c>
      <c r="E12" s="39">
        <f t="shared" si="0"/>
        <v>2963</v>
      </c>
      <c r="F12" s="1">
        <f>ROUND(E12*0.34,0)</f>
        <v>1007</v>
      </c>
      <c r="G12" s="1">
        <f t="shared" si="1"/>
        <v>59</v>
      </c>
      <c r="H12" s="53"/>
    </row>
    <row r="13" spans="1:8" ht="15">
      <c r="A13">
        <v>11</v>
      </c>
      <c r="B13" s="52" t="s">
        <v>196</v>
      </c>
      <c r="C13" s="1" t="s">
        <v>197</v>
      </c>
      <c r="D13" s="1">
        <v>8058</v>
      </c>
      <c r="E13" s="39">
        <f t="shared" si="0"/>
        <v>5925</v>
      </c>
      <c r="F13" s="1">
        <f>ROUND(E13*0.34,0)+(-1)</f>
        <v>2014</v>
      </c>
      <c r="G13" s="1">
        <f t="shared" si="1"/>
        <v>119</v>
      </c>
      <c r="H13" s="53"/>
    </row>
    <row r="14" spans="1:8" ht="15">
      <c r="A14">
        <v>12</v>
      </c>
      <c r="B14" s="52" t="s">
        <v>198</v>
      </c>
      <c r="C14" s="1" t="s">
        <v>199</v>
      </c>
      <c r="D14" s="1">
        <v>15311</v>
      </c>
      <c r="E14" s="39">
        <f t="shared" si="0"/>
        <v>11258</v>
      </c>
      <c r="F14" s="1">
        <f>ROUND(E14*0.34,0)</f>
        <v>3828</v>
      </c>
      <c r="G14" s="1">
        <f t="shared" si="1"/>
        <v>225</v>
      </c>
      <c r="H14" s="53"/>
    </row>
    <row r="15" spans="1:8" ht="15">
      <c r="A15">
        <v>13</v>
      </c>
      <c r="B15" s="52" t="s">
        <v>200</v>
      </c>
      <c r="C15" s="1" t="s">
        <v>201</v>
      </c>
      <c r="D15" s="1">
        <v>15311</v>
      </c>
      <c r="E15" s="39">
        <f t="shared" si="0"/>
        <v>11258</v>
      </c>
      <c r="F15" s="1">
        <f>ROUND(E15*0.34,0)</f>
        <v>3828</v>
      </c>
      <c r="G15" s="1">
        <f t="shared" si="1"/>
        <v>225</v>
      </c>
      <c r="H15" s="53"/>
    </row>
    <row r="16" spans="1:8" ht="15">
      <c r="A16">
        <v>14</v>
      </c>
      <c r="B16" s="52" t="s">
        <v>202</v>
      </c>
      <c r="C16" s="1" t="s">
        <v>203</v>
      </c>
      <c r="D16" s="1">
        <v>18534</v>
      </c>
      <c r="E16" s="39">
        <f t="shared" si="0"/>
        <v>13628</v>
      </c>
      <c r="F16" s="1">
        <f>ROUND(E16*0.34,0)+(-1)</f>
        <v>4633</v>
      </c>
      <c r="G16" s="1">
        <f t="shared" si="1"/>
        <v>273</v>
      </c>
      <c r="H16" s="53"/>
    </row>
    <row r="17" spans="1:8" ht="15">
      <c r="A17">
        <v>15</v>
      </c>
      <c r="B17" s="52" t="s">
        <v>204</v>
      </c>
      <c r="C17" s="1" t="s">
        <v>205</v>
      </c>
      <c r="D17" s="1">
        <v>2418</v>
      </c>
      <c r="E17" s="39">
        <f t="shared" si="0"/>
        <v>1778</v>
      </c>
      <c r="F17" s="1">
        <f>ROUND(E17*0.34,0)+(-1)</f>
        <v>604</v>
      </c>
      <c r="G17" s="1">
        <f t="shared" si="1"/>
        <v>36</v>
      </c>
      <c r="H17" s="53"/>
    </row>
    <row r="18" spans="1:8" ht="15">
      <c r="A18">
        <v>16</v>
      </c>
      <c r="B18" s="52" t="s">
        <v>206</v>
      </c>
      <c r="C18" s="1" t="s">
        <v>207</v>
      </c>
      <c r="D18" s="1">
        <v>4029</v>
      </c>
      <c r="E18" s="39">
        <f t="shared" si="0"/>
        <v>2963</v>
      </c>
      <c r="F18" s="1">
        <f>ROUND(E18*0.34,0)</f>
        <v>1007</v>
      </c>
      <c r="G18" s="1">
        <f t="shared" si="1"/>
        <v>59</v>
      </c>
      <c r="H18" s="53"/>
    </row>
    <row r="19" spans="1:8" ht="15">
      <c r="A19">
        <v>17</v>
      </c>
      <c r="B19" s="52" t="s">
        <v>208</v>
      </c>
      <c r="C19" s="1" t="s">
        <v>209</v>
      </c>
      <c r="D19" s="1">
        <v>6447</v>
      </c>
      <c r="E19" s="39">
        <f t="shared" si="0"/>
        <v>4740</v>
      </c>
      <c r="F19" s="1">
        <f>ROUND(E19*0.34,0)</f>
        <v>1612</v>
      </c>
      <c r="G19" s="1">
        <f t="shared" si="1"/>
        <v>95</v>
      </c>
      <c r="H19" s="53"/>
    </row>
    <row r="20" spans="1:8" ht="15">
      <c r="A20">
        <v>18</v>
      </c>
      <c r="B20" s="52" t="s">
        <v>210</v>
      </c>
      <c r="C20" s="1" t="s">
        <v>211</v>
      </c>
      <c r="D20" s="1">
        <v>2418</v>
      </c>
      <c r="E20" s="39">
        <f t="shared" si="0"/>
        <v>1778</v>
      </c>
      <c r="F20" s="1">
        <f>ROUND(E20*0.34,0)+(-1)</f>
        <v>604</v>
      </c>
      <c r="G20" s="1">
        <f t="shared" si="1"/>
        <v>36</v>
      </c>
      <c r="H20" s="53"/>
    </row>
    <row r="21" spans="1:8" ht="15">
      <c r="A21">
        <v>19</v>
      </c>
      <c r="B21" s="52" t="s">
        <v>212</v>
      </c>
      <c r="C21" s="1" t="s">
        <v>213</v>
      </c>
      <c r="D21" s="1">
        <v>34651</v>
      </c>
      <c r="E21" s="39">
        <f t="shared" si="0"/>
        <v>25479</v>
      </c>
      <c r="F21" s="1">
        <f>ROUND(E21*0.34,0)+(-1)</f>
        <v>8662</v>
      </c>
      <c r="G21" s="1">
        <f t="shared" si="1"/>
        <v>510</v>
      </c>
      <c r="H21" s="53"/>
    </row>
    <row r="22" spans="1:8" ht="15">
      <c r="A22">
        <v>20</v>
      </c>
      <c r="B22" s="52" t="s">
        <v>214</v>
      </c>
      <c r="C22" s="1" t="s">
        <v>215</v>
      </c>
      <c r="D22" s="1">
        <v>12088</v>
      </c>
      <c r="E22" s="39">
        <f t="shared" si="0"/>
        <v>8888</v>
      </c>
      <c r="F22" s="1">
        <f>ROUND(E22*0.34,0)</f>
        <v>3022</v>
      </c>
      <c r="G22" s="1">
        <f t="shared" si="1"/>
        <v>178</v>
      </c>
      <c r="H22" s="53"/>
    </row>
    <row r="23" spans="1:8" ht="15">
      <c r="A23">
        <v>21</v>
      </c>
      <c r="B23" s="52" t="s">
        <v>216</v>
      </c>
      <c r="C23" s="1" t="s">
        <v>217</v>
      </c>
      <c r="D23" s="1">
        <v>4835</v>
      </c>
      <c r="E23" s="39">
        <f t="shared" si="0"/>
        <v>3555</v>
      </c>
      <c r="F23" s="1">
        <f>ROUND(E23*0.34,0)</f>
        <v>1209</v>
      </c>
      <c r="G23" s="1">
        <f t="shared" si="1"/>
        <v>71</v>
      </c>
      <c r="H23" s="53"/>
    </row>
    <row r="24" spans="1:8" ht="15">
      <c r="A24">
        <v>22</v>
      </c>
      <c r="B24" s="52" t="s">
        <v>218</v>
      </c>
      <c r="C24" s="1" t="s">
        <v>219</v>
      </c>
      <c r="D24" s="1">
        <v>8058</v>
      </c>
      <c r="E24" s="39">
        <f t="shared" si="0"/>
        <v>5925</v>
      </c>
      <c r="F24" s="1">
        <f>ROUND(E24*0.34,0)+(-1)</f>
        <v>2014</v>
      </c>
      <c r="G24" s="1">
        <f t="shared" si="1"/>
        <v>119</v>
      </c>
      <c r="H24" s="53"/>
    </row>
    <row r="25" spans="1:8" ht="15">
      <c r="A25">
        <v>23</v>
      </c>
      <c r="B25" s="52" t="s">
        <v>220</v>
      </c>
      <c r="C25" s="1" t="s">
        <v>221</v>
      </c>
      <c r="D25" s="1">
        <v>8058</v>
      </c>
      <c r="E25" s="39">
        <f t="shared" si="0"/>
        <v>5925</v>
      </c>
      <c r="F25" s="1">
        <f>ROUND(E25*0.34,0)+(-1)</f>
        <v>2014</v>
      </c>
      <c r="G25" s="1">
        <f t="shared" si="1"/>
        <v>119</v>
      </c>
      <c r="H25" s="53"/>
    </row>
    <row r="26" spans="1:8" ht="15">
      <c r="A26">
        <v>24</v>
      </c>
      <c r="B26" s="52" t="s">
        <v>222</v>
      </c>
      <c r="C26" s="1" t="s">
        <v>223</v>
      </c>
      <c r="D26" s="1">
        <v>2659</v>
      </c>
      <c r="E26" s="39">
        <f t="shared" si="0"/>
        <v>1955</v>
      </c>
      <c r="F26" s="1">
        <f>ROUND(E26*0.34,0)</f>
        <v>665</v>
      </c>
      <c r="G26" s="1">
        <f t="shared" si="1"/>
        <v>39</v>
      </c>
      <c r="H26" s="53"/>
    </row>
    <row r="27" spans="1:8" ht="19.5" customHeight="1" thickBot="1">
      <c r="A27" s="22">
        <v>24</v>
      </c>
      <c r="B27" s="62" t="s">
        <v>34</v>
      </c>
      <c r="C27" s="63"/>
      <c r="D27" s="55">
        <f>SUM(D3:D26)</f>
        <v>346753</v>
      </c>
      <c r="E27" s="56">
        <f>SUM(E3:E26)</f>
        <v>254966</v>
      </c>
      <c r="F27" s="55">
        <f>SUM(F3:F26)</f>
        <v>86683</v>
      </c>
      <c r="G27" s="55">
        <f>SUM(G3:G26)</f>
        <v>5104</v>
      </c>
      <c r="H27" s="57">
        <f>SUM(H3:H26)</f>
        <v>2418</v>
      </c>
    </row>
    <row r="29" ht="15.75" thickBot="1"/>
    <row r="30" spans="2:8" ht="15.75" thickBot="1">
      <c r="B30" s="18" t="s">
        <v>842</v>
      </c>
      <c r="C30" s="19">
        <f>D27+H27</f>
        <v>349171</v>
      </c>
      <c r="D30" s="20"/>
      <c r="E30" s="20"/>
      <c r="F30" s="20"/>
      <c r="G30" s="20"/>
      <c r="H3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27:C27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B1">
      <selection activeCell="B2" sqref="B2:H15"/>
    </sheetView>
  </sheetViews>
  <sheetFormatPr defaultColWidth="9.140625" defaultRowHeight="15"/>
  <cols>
    <col min="1" max="1" width="3.1406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224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225</v>
      </c>
      <c r="C3" s="1" t="s">
        <v>226</v>
      </c>
      <c r="D3" s="1"/>
      <c r="E3" s="39"/>
      <c r="F3" s="1"/>
      <c r="G3" s="1"/>
      <c r="H3" s="53">
        <v>22564</v>
      </c>
    </row>
    <row r="4" spans="1:8" ht="15">
      <c r="A4">
        <v>2</v>
      </c>
      <c r="B4" s="52" t="s">
        <v>227</v>
      </c>
      <c r="C4" s="1" t="s">
        <v>228</v>
      </c>
      <c r="D4" s="1">
        <v>70109</v>
      </c>
      <c r="E4" s="39">
        <f aca="true" t="shared" si="0" ref="E4:E14">ROUND(D4/1.36,0)</f>
        <v>51551</v>
      </c>
      <c r="F4" s="1">
        <f>ROUND(E4*0.34,0)</f>
        <v>17527</v>
      </c>
      <c r="G4" s="1">
        <f aca="true" t="shared" si="1" ref="G4:G14">ROUND(E4*0.02,0)</f>
        <v>1031</v>
      </c>
      <c r="H4" s="53"/>
    </row>
    <row r="5" spans="1:8" ht="15">
      <c r="A5">
        <v>3</v>
      </c>
      <c r="B5" s="52" t="s">
        <v>229</v>
      </c>
      <c r="C5" s="1" t="s">
        <v>230</v>
      </c>
      <c r="D5" s="1">
        <v>18534</v>
      </c>
      <c r="E5" s="39">
        <f t="shared" si="0"/>
        <v>13628</v>
      </c>
      <c r="F5" s="1">
        <f>ROUND(E5*0.34,0)+(-1)</f>
        <v>4633</v>
      </c>
      <c r="G5" s="1">
        <f t="shared" si="1"/>
        <v>273</v>
      </c>
      <c r="H5" s="53"/>
    </row>
    <row r="6" spans="1:8" ht="15">
      <c r="A6">
        <v>4</v>
      </c>
      <c r="B6" s="52" t="s">
        <v>231</v>
      </c>
      <c r="C6" s="1" t="s">
        <v>232</v>
      </c>
      <c r="D6" s="1">
        <v>18534</v>
      </c>
      <c r="E6" s="39">
        <f t="shared" si="0"/>
        <v>13628</v>
      </c>
      <c r="F6" s="1">
        <f>ROUND(E6*0.34,0)+(-1)</f>
        <v>4633</v>
      </c>
      <c r="G6" s="1">
        <f t="shared" si="1"/>
        <v>273</v>
      </c>
      <c r="H6" s="53"/>
    </row>
    <row r="7" spans="1:8" ht="15">
      <c r="A7">
        <v>5</v>
      </c>
      <c r="B7" s="52" t="s">
        <v>233</v>
      </c>
      <c r="C7" s="1" t="s">
        <v>234</v>
      </c>
      <c r="D7" s="1">
        <v>37875</v>
      </c>
      <c r="E7" s="39">
        <f t="shared" si="0"/>
        <v>27849</v>
      </c>
      <c r="F7" s="1">
        <f>ROUND(E7*0.34,0)</f>
        <v>9469</v>
      </c>
      <c r="G7" s="1">
        <f t="shared" si="1"/>
        <v>557</v>
      </c>
      <c r="H7" s="54"/>
    </row>
    <row r="8" spans="1:8" ht="15">
      <c r="A8">
        <v>6</v>
      </c>
      <c r="B8" s="52" t="s">
        <v>235</v>
      </c>
      <c r="C8" s="1" t="s">
        <v>236</v>
      </c>
      <c r="D8" s="1">
        <v>35457</v>
      </c>
      <c r="E8" s="39">
        <f t="shared" si="0"/>
        <v>26071</v>
      </c>
      <c r="F8" s="1">
        <f>ROUND(E8*0.34,0)+(1)</f>
        <v>8865</v>
      </c>
      <c r="G8" s="1">
        <f t="shared" si="1"/>
        <v>521</v>
      </c>
      <c r="H8" s="53"/>
    </row>
    <row r="9" spans="1:8" ht="15">
      <c r="A9">
        <v>7</v>
      </c>
      <c r="B9" s="52" t="s">
        <v>237</v>
      </c>
      <c r="C9" s="1" t="s">
        <v>238</v>
      </c>
      <c r="D9" s="1">
        <v>48351</v>
      </c>
      <c r="E9" s="39">
        <f t="shared" si="0"/>
        <v>35552</v>
      </c>
      <c r="F9" s="1">
        <f>ROUND(E9*0.34,0)</f>
        <v>12088</v>
      </c>
      <c r="G9" s="1">
        <f t="shared" si="1"/>
        <v>711</v>
      </c>
      <c r="H9" s="53"/>
    </row>
    <row r="10" spans="1:8" ht="15">
      <c r="A10">
        <v>8</v>
      </c>
      <c r="B10" s="52" t="s">
        <v>239</v>
      </c>
      <c r="C10" s="1" t="s">
        <v>240</v>
      </c>
      <c r="D10" s="1">
        <v>16923</v>
      </c>
      <c r="E10" s="39">
        <f t="shared" si="0"/>
        <v>12443</v>
      </c>
      <c r="F10" s="1">
        <f>ROUND(E10*0.34,0)</f>
        <v>4231</v>
      </c>
      <c r="G10" s="1">
        <f t="shared" si="1"/>
        <v>249</v>
      </c>
      <c r="H10" s="53"/>
    </row>
    <row r="11" spans="1:8" ht="15">
      <c r="A11">
        <v>9</v>
      </c>
      <c r="B11" s="52" t="s">
        <v>241</v>
      </c>
      <c r="C11" s="1" t="s">
        <v>242</v>
      </c>
      <c r="D11" s="1">
        <v>41098</v>
      </c>
      <c r="E11" s="39">
        <f t="shared" si="0"/>
        <v>30219</v>
      </c>
      <c r="F11" s="1">
        <f>ROUND(E11*0.34,0)+(1)</f>
        <v>10275</v>
      </c>
      <c r="G11" s="1">
        <f t="shared" si="1"/>
        <v>604</v>
      </c>
      <c r="H11" s="53"/>
    </row>
    <row r="12" spans="1:8" ht="15">
      <c r="A12">
        <v>10</v>
      </c>
      <c r="B12" s="52" t="s">
        <v>243</v>
      </c>
      <c r="C12" s="1" t="s">
        <v>244</v>
      </c>
      <c r="D12" s="1">
        <v>2418</v>
      </c>
      <c r="E12" s="39">
        <f t="shared" si="0"/>
        <v>1778</v>
      </c>
      <c r="F12" s="1">
        <f>ROUND(E12*0.34,0)+(-1)</f>
        <v>604</v>
      </c>
      <c r="G12" s="1">
        <f t="shared" si="1"/>
        <v>36</v>
      </c>
      <c r="H12" s="53"/>
    </row>
    <row r="13" spans="1:8" ht="15">
      <c r="A13">
        <v>11</v>
      </c>
      <c r="B13" s="52" t="s">
        <v>245</v>
      </c>
      <c r="C13" s="1" t="s">
        <v>246</v>
      </c>
      <c r="D13" s="1">
        <v>4835</v>
      </c>
      <c r="E13" s="39">
        <f t="shared" si="0"/>
        <v>3555</v>
      </c>
      <c r="F13" s="1">
        <f>ROUND(E13*0.34,0)</f>
        <v>1209</v>
      </c>
      <c r="G13" s="1">
        <f t="shared" si="1"/>
        <v>71</v>
      </c>
      <c r="H13" s="53"/>
    </row>
    <row r="14" spans="1:8" ht="15">
      <c r="A14">
        <v>12</v>
      </c>
      <c r="B14" s="52" t="s">
        <v>247</v>
      </c>
      <c r="C14" s="1" t="s">
        <v>248</v>
      </c>
      <c r="D14" s="1">
        <v>8058</v>
      </c>
      <c r="E14" s="39">
        <f t="shared" si="0"/>
        <v>5925</v>
      </c>
      <c r="F14" s="1">
        <f>ROUND(E14*0.34,0)+(-1)</f>
        <v>2014</v>
      </c>
      <c r="G14" s="1">
        <f t="shared" si="1"/>
        <v>119</v>
      </c>
      <c r="H14" s="53"/>
    </row>
    <row r="15" spans="1:8" ht="19.5" customHeight="1" thickBot="1">
      <c r="A15" s="22">
        <v>12</v>
      </c>
      <c r="B15" s="62" t="s">
        <v>34</v>
      </c>
      <c r="C15" s="63"/>
      <c r="D15" s="55">
        <f>SUM(D3:D14)</f>
        <v>302192</v>
      </c>
      <c r="E15" s="56">
        <f>SUM(E3:E14)</f>
        <v>222199</v>
      </c>
      <c r="F15" s="55">
        <f>SUM(F3:F14)</f>
        <v>75548</v>
      </c>
      <c r="G15" s="55">
        <f>SUM(G3:G14)</f>
        <v>4445</v>
      </c>
      <c r="H15" s="57">
        <f>SUM(H3:H14)</f>
        <v>22564</v>
      </c>
    </row>
    <row r="18" ht="15.75" thickBot="1"/>
    <row r="19" spans="2:8" ht="15.75" thickBot="1">
      <c r="B19" s="18" t="s">
        <v>842</v>
      </c>
      <c r="C19" s="19">
        <f>D15+H15</f>
        <v>324756</v>
      </c>
      <c r="D19" s="20"/>
      <c r="E19" s="20"/>
      <c r="F19" s="20"/>
      <c r="G19" s="20"/>
      <c r="H19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15:C1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13">
      <selection activeCell="M15" sqref="M15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249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250</v>
      </c>
      <c r="C3" s="1" t="s">
        <v>251</v>
      </c>
      <c r="D3" s="1">
        <v>4029</v>
      </c>
      <c r="E3" s="39">
        <f aca="true" t="shared" si="0" ref="E3:E37">ROUND(D3/1.36,0)</f>
        <v>2963</v>
      </c>
      <c r="F3" s="1">
        <f>ROUND(E3*0.34,0)</f>
        <v>1007</v>
      </c>
      <c r="G3" s="1">
        <f aca="true" t="shared" si="1" ref="G3:G37">ROUND(E3*0.02,0)</f>
        <v>59</v>
      </c>
      <c r="H3" s="53"/>
    </row>
    <row r="4" spans="1:8" ht="15">
      <c r="A4">
        <v>2</v>
      </c>
      <c r="B4" s="52" t="s">
        <v>252</v>
      </c>
      <c r="C4" s="1" t="s">
        <v>253</v>
      </c>
      <c r="D4" s="1">
        <v>2418</v>
      </c>
      <c r="E4" s="39">
        <f t="shared" si="0"/>
        <v>1778</v>
      </c>
      <c r="F4" s="1">
        <f>ROUND(E4*0.34,0)+(-1)</f>
        <v>604</v>
      </c>
      <c r="G4" s="1">
        <f t="shared" si="1"/>
        <v>36</v>
      </c>
      <c r="H4" s="53"/>
    </row>
    <row r="5" spans="1:8" ht="15">
      <c r="A5">
        <v>3</v>
      </c>
      <c r="B5" s="52" t="s">
        <v>254</v>
      </c>
      <c r="C5" s="1" t="s">
        <v>255</v>
      </c>
      <c r="D5" s="1">
        <v>2418</v>
      </c>
      <c r="E5" s="39">
        <f t="shared" si="0"/>
        <v>1778</v>
      </c>
      <c r="F5" s="1">
        <f>ROUND(E5*0.34,0)+(-1)</f>
        <v>604</v>
      </c>
      <c r="G5" s="1">
        <f t="shared" si="1"/>
        <v>36</v>
      </c>
      <c r="H5" s="53"/>
    </row>
    <row r="6" spans="1:8" ht="15">
      <c r="A6">
        <v>4</v>
      </c>
      <c r="B6" s="52" t="s">
        <v>256</v>
      </c>
      <c r="C6" s="1" t="s">
        <v>257</v>
      </c>
      <c r="D6" s="1">
        <v>8058</v>
      </c>
      <c r="E6" s="39">
        <f t="shared" si="0"/>
        <v>5925</v>
      </c>
      <c r="F6" s="1">
        <f>ROUND(E6*0.34,0)+(-1)</f>
        <v>2014</v>
      </c>
      <c r="G6" s="1">
        <f t="shared" si="1"/>
        <v>119</v>
      </c>
      <c r="H6" s="53"/>
    </row>
    <row r="7" spans="1:8" ht="15">
      <c r="A7">
        <v>5</v>
      </c>
      <c r="B7" s="52" t="s">
        <v>258</v>
      </c>
      <c r="C7" s="1" t="s">
        <v>259</v>
      </c>
      <c r="D7" s="1">
        <v>2659</v>
      </c>
      <c r="E7" s="39">
        <f t="shared" si="0"/>
        <v>1955</v>
      </c>
      <c r="F7" s="1">
        <f>ROUND(E7*0.34,0)</f>
        <v>665</v>
      </c>
      <c r="G7" s="1">
        <f t="shared" si="1"/>
        <v>39</v>
      </c>
      <c r="H7" s="54"/>
    </row>
    <row r="8" spans="1:8" ht="15">
      <c r="A8">
        <v>6</v>
      </c>
      <c r="B8" s="52" t="s">
        <v>260</v>
      </c>
      <c r="C8" s="1" t="s">
        <v>261</v>
      </c>
      <c r="D8" s="1">
        <v>76233</v>
      </c>
      <c r="E8" s="39">
        <f t="shared" si="0"/>
        <v>56054</v>
      </c>
      <c r="F8" s="1">
        <f>ROUND(E8*0.34,0)</f>
        <v>19058</v>
      </c>
      <c r="G8" s="1">
        <f t="shared" si="1"/>
        <v>1121</v>
      </c>
      <c r="H8" s="53"/>
    </row>
    <row r="9" spans="1:8" ht="15">
      <c r="A9">
        <v>7</v>
      </c>
      <c r="B9" s="52" t="s">
        <v>262</v>
      </c>
      <c r="C9" s="1" t="s">
        <v>263</v>
      </c>
      <c r="D9" s="1">
        <v>7978</v>
      </c>
      <c r="E9" s="39">
        <f t="shared" si="0"/>
        <v>5866</v>
      </c>
      <c r="F9" s="1">
        <f>ROUND(E9*0.34,0)+(1)</f>
        <v>1995</v>
      </c>
      <c r="G9" s="1">
        <f t="shared" si="1"/>
        <v>117</v>
      </c>
      <c r="H9" s="53"/>
    </row>
    <row r="10" spans="1:8" ht="15">
      <c r="A10">
        <v>8</v>
      </c>
      <c r="B10" s="52" t="s">
        <v>264</v>
      </c>
      <c r="C10" s="1" t="s">
        <v>265</v>
      </c>
      <c r="D10" s="1">
        <v>18212</v>
      </c>
      <c r="E10" s="39">
        <f t="shared" si="0"/>
        <v>13391</v>
      </c>
      <c r="F10" s="1">
        <f>ROUND(E10*0.34,0)</f>
        <v>4553</v>
      </c>
      <c r="G10" s="1">
        <f t="shared" si="1"/>
        <v>268</v>
      </c>
      <c r="H10" s="53"/>
    </row>
    <row r="11" spans="1:8" ht="15">
      <c r="A11">
        <v>9</v>
      </c>
      <c r="B11" s="52" t="s">
        <v>266</v>
      </c>
      <c r="C11" s="1" t="s">
        <v>267</v>
      </c>
      <c r="D11" s="1">
        <v>12088</v>
      </c>
      <c r="E11" s="39">
        <f t="shared" si="0"/>
        <v>8888</v>
      </c>
      <c r="F11" s="1">
        <f>ROUND(E11*0.34,0)</f>
        <v>3022</v>
      </c>
      <c r="G11" s="1">
        <f t="shared" si="1"/>
        <v>178</v>
      </c>
      <c r="H11" s="53"/>
    </row>
    <row r="12" spans="1:8" ht="15">
      <c r="A12">
        <v>10</v>
      </c>
      <c r="B12" s="52" t="s">
        <v>268</v>
      </c>
      <c r="C12" s="1" t="s">
        <v>269</v>
      </c>
      <c r="D12" s="1">
        <v>9670</v>
      </c>
      <c r="E12" s="39">
        <f t="shared" si="0"/>
        <v>7110</v>
      </c>
      <c r="F12" s="1">
        <f>ROUND(E12*0.34,0)+(1)</f>
        <v>2418</v>
      </c>
      <c r="G12" s="1">
        <f t="shared" si="1"/>
        <v>142</v>
      </c>
      <c r="H12" s="53"/>
    </row>
    <row r="13" spans="1:8" ht="15">
      <c r="A13">
        <v>11</v>
      </c>
      <c r="B13" s="52" t="s">
        <v>270</v>
      </c>
      <c r="C13" s="1" t="s">
        <v>271</v>
      </c>
      <c r="D13" s="1">
        <v>14505</v>
      </c>
      <c r="E13" s="39">
        <f t="shared" si="0"/>
        <v>10665</v>
      </c>
      <c r="F13" s="1">
        <f>ROUND(E13*0.34,0)+(1)</f>
        <v>3627</v>
      </c>
      <c r="G13" s="1">
        <f t="shared" si="1"/>
        <v>213</v>
      </c>
      <c r="H13" s="53"/>
    </row>
    <row r="14" spans="1:8" ht="15">
      <c r="A14">
        <v>12</v>
      </c>
      <c r="B14" s="52" t="s">
        <v>272</v>
      </c>
      <c r="C14" s="1" t="s">
        <v>273</v>
      </c>
      <c r="D14" s="1">
        <v>2418</v>
      </c>
      <c r="E14" s="39">
        <f t="shared" si="0"/>
        <v>1778</v>
      </c>
      <c r="F14" s="1">
        <f>ROUND(E14*0.34,0)+(-1)</f>
        <v>604</v>
      </c>
      <c r="G14" s="1">
        <f t="shared" si="1"/>
        <v>36</v>
      </c>
      <c r="H14" s="53"/>
    </row>
    <row r="15" spans="1:8" ht="15">
      <c r="A15">
        <v>13</v>
      </c>
      <c r="B15" s="52" t="s">
        <v>274</v>
      </c>
      <c r="C15" s="1" t="s">
        <v>275</v>
      </c>
      <c r="D15" s="1">
        <v>36908</v>
      </c>
      <c r="E15" s="39">
        <f t="shared" si="0"/>
        <v>27138</v>
      </c>
      <c r="F15" s="1">
        <f>ROUND(E15*0.34,0)</f>
        <v>9227</v>
      </c>
      <c r="G15" s="1">
        <f t="shared" si="1"/>
        <v>543</v>
      </c>
      <c r="H15" s="53"/>
    </row>
    <row r="16" spans="1:8" ht="15">
      <c r="A16">
        <v>14</v>
      </c>
      <c r="B16" s="52" t="s">
        <v>276</v>
      </c>
      <c r="C16" s="1" t="s">
        <v>277</v>
      </c>
      <c r="D16" s="1">
        <v>14505</v>
      </c>
      <c r="E16" s="39">
        <f t="shared" si="0"/>
        <v>10665</v>
      </c>
      <c r="F16" s="1">
        <f>ROUND(E16*0.34,0)+(1)</f>
        <v>3627</v>
      </c>
      <c r="G16" s="1">
        <f t="shared" si="1"/>
        <v>213</v>
      </c>
      <c r="H16" s="53"/>
    </row>
    <row r="17" spans="1:8" ht="15">
      <c r="A17">
        <v>15</v>
      </c>
      <c r="B17" s="52" t="s">
        <v>278</v>
      </c>
      <c r="C17" s="1" t="s">
        <v>279</v>
      </c>
      <c r="D17" s="1">
        <v>44321</v>
      </c>
      <c r="E17" s="39">
        <f t="shared" si="0"/>
        <v>32589</v>
      </c>
      <c r="F17" s="1">
        <f>ROUND(E17*0.34,0)</f>
        <v>11080</v>
      </c>
      <c r="G17" s="1">
        <f t="shared" si="1"/>
        <v>652</v>
      </c>
      <c r="H17" s="53"/>
    </row>
    <row r="18" spans="1:8" ht="15">
      <c r="A18">
        <v>16</v>
      </c>
      <c r="B18" s="52" t="s">
        <v>280</v>
      </c>
      <c r="C18" s="1" t="s">
        <v>281</v>
      </c>
      <c r="D18" s="1">
        <v>2418</v>
      </c>
      <c r="E18" s="39">
        <f t="shared" si="0"/>
        <v>1778</v>
      </c>
      <c r="F18" s="1">
        <f>ROUND(E18*0.34,0)+(-1)</f>
        <v>604</v>
      </c>
      <c r="G18" s="1">
        <f t="shared" si="1"/>
        <v>36</v>
      </c>
      <c r="H18" s="53"/>
    </row>
    <row r="19" spans="1:8" ht="15">
      <c r="A19">
        <v>17</v>
      </c>
      <c r="B19" s="52" t="s">
        <v>282</v>
      </c>
      <c r="C19" s="1" t="s">
        <v>283</v>
      </c>
      <c r="D19" s="1">
        <v>2418</v>
      </c>
      <c r="E19" s="39">
        <f t="shared" si="0"/>
        <v>1778</v>
      </c>
      <c r="F19" s="1">
        <f>ROUND(E19*0.34,0)+(-1)</f>
        <v>604</v>
      </c>
      <c r="G19" s="1">
        <f t="shared" si="1"/>
        <v>36</v>
      </c>
      <c r="H19" s="53"/>
    </row>
    <row r="20" spans="1:8" ht="15">
      <c r="A20">
        <v>18</v>
      </c>
      <c r="B20" s="52" t="s">
        <v>284</v>
      </c>
      <c r="C20" s="1" t="s">
        <v>285</v>
      </c>
      <c r="D20" s="1">
        <v>8058</v>
      </c>
      <c r="E20" s="39">
        <f t="shared" si="0"/>
        <v>5925</v>
      </c>
      <c r="F20" s="1">
        <f>ROUND(E20*0.34,0)+(-1)</f>
        <v>2014</v>
      </c>
      <c r="G20" s="1">
        <f t="shared" si="1"/>
        <v>119</v>
      </c>
      <c r="H20" s="53"/>
    </row>
    <row r="21" spans="1:8" ht="15">
      <c r="A21">
        <v>19</v>
      </c>
      <c r="B21" s="52" t="s">
        <v>286</v>
      </c>
      <c r="C21" s="1" t="s">
        <v>287</v>
      </c>
      <c r="D21" s="1">
        <v>14505</v>
      </c>
      <c r="E21" s="39">
        <f t="shared" si="0"/>
        <v>10665</v>
      </c>
      <c r="F21" s="1">
        <f>ROUND(E21*0.34,0)+(1)</f>
        <v>3627</v>
      </c>
      <c r="G21" s="1">
        <f t="shared" si="1"/>
        <v>213</v>
      </c>
      <c r="H21" s="53"/>
    </row>
    <row r="22" spans="1:8" ht="15">
      <c r="A22">
        <v>20</v>
      </c>
      <c r="B22" s="52" t="s">
        <v>288</v>
      </c>
      <c r="C22" s="1" t="s">
        <v>289</v>
      </c>
      <c r="D22" s="1">
        <v>10476</v>
      </c>
      <c r="E22" s="39">
        <f t="shared" si="0"/>
        <v>7703</v>
      </c>
      <c r="F22" s="1">
        <f>ROUND(E22*0.34,0)</f>
        <v>2619</v>
      </c>
      <c r="G22" s="1">
        <f t="shared" si="1"/>
        <v>154</v>
      </c>
      <c r="H22" s="53"/>
    </row>
    <row r="23" spans="1:8" ht="15">
      <c r="A23">
        <v>21</v>
      </c>
      <c r="B23" s="52" t="s">
        <v>290</v>
      </c>
      <c r="C23" s="1" t="s">
        <v>291</v>
      </c>
      <c r="D23" s="1">
        <v>2418</v>
      </c>
      <c r="E23" s="39">
        <f t="shared" si="0"/>
        <v>1778</v>
      </c>
      <c r="F23" s="1">
        <f>ROUND(E23*0.34,0)+(-1)</f>
        <v>604</v>
      </c>
      <c r="G23" s="1">
        <f t="shared" si="1"/>
        <v>36</v>
      </c>
      <c r="H23" s="53"/>
    </row>
    <row r="24" spans="1:8" ht="15">
      <c r="A24">
        <v>22</v>
      </c>
      <c r="B24" s="52" t="s">
        <v>292</v>
      </c>
      <c r="C24" s="1" t="s">
        <v>293</v>
      </c>
      <c r="D24" s="1">
        <v>19340</v>
      </c>
      <c r="E24" s="39">
        <f t="shared" si="0"/>
        <v>14221</v>
      </c>
      <c r="F24" s="1">
        <f>ROUND(E24*0.34,0)</f>
        <v>4835</v>
      </c>
      <c r="G24" s="1">
        <f t="shared" si="1"/>
        <v>284</v>
      </c>
      <c r="H24" s="53"/>
    </row>
    <row r="25" spans="1:8" ht="15">
      <c r="A25">
        <v>23</v>
      </c>
      <c r="B25" s="52" t="s">
        <v>294</v>
      </c>
      <c r="C25" s="1" t="s">
        <v>295</v>
      </c>
      <c r="D25" s="1">
        <v>7978</v>
      </c>
      <c r="E25" s="39">
        <f t="shared" si="0"/>
        <v>5866</v>
      </c>
      <c r="F25" s="1">
        <f>ROUND(E25*0.34,0)+(1)</f>
        <v>1995</v>
      </c>
      <c r="G25" s="1">
        <f t="shared" si="1"/>
        <v>117</v>
      </c>
      <c r="H25" s="53"/>
    </row>
    <row r="26" spans="1:8" ht="15">
      <c r="A26">
        <v>24</v>
      </c>
      <c r="B26" s="52" t="s">
        <v>296</v>
      </c>
      <c r="C26" s="1" t="s">
        <v>297</v>
      </c>
      <c r="D26" s="1">
        <v>42307</v>
      </c>
      <c r="E26" s="39">
        <f t="shared" si="0"/>
        <v>31108</v>
      </c>
      <c r="F26" s="1">
        <f>ROUND(E26*0.34,0)</f>
        <v>10577</v>
      </c>
      <c r="G26" s="1">
        <f t="shared" si="1"/>
        <v>622</v>
      </c>
      <c r="H26" s="53"/>
    </row>
    <row r="27" spans="1:8" ht="15">
      <c r="A27">
        <v>25</v>
      </c>
      <c r="B27" s="52" t="s">
        <v>298</v>
      </c>
      <c r="C27" s="1" t="s">
        <v>299</v>
      </c>
      <c r="D27" s="1">
        <v>10476</v>
      </c>
      <c r="E27" s="39">
        <f t="shared" si="0"/>
        <v>7703</v>
      </c>
      <c r="F27" s="1">
        <f>ROUND(E27*0.34,0)</f>
        <v>2619</v>
      </c>
      <c r="G27" s="1">
        <f t="shared" si="1"/>
        <v>154</v>
      </c>
      <c r="H27" s="53"/>
    </row>
    <row r="28" spans="1:8" ht="15">
      <c r="A28">
        <v>26</v>
      </c>
      <c r="B28" s="52" t="s">
        <v>300</v>
      </c>
      <c r="C28" s="1" t="s">
        <v>301</v>
      </c>
      <c r="D28" s="1">
        <v>6447</v>
      </c>
      <c r="E28" s="39">
        <f t="shared" si="0"/>
        <v>4740</v>
      </c>
      <c r="F28" s="1">
        <f>ROUND(E28*0.34,0)</f>
        <v>1612</v>
      </c>
      <c r="G28" s="1">
        <f t="shared" si="1"/>
        <v>95</v>
      </c>
      <c r="H28" s="53"/>
    </row>
    <row r="29" spans="1:8" ht="15">
      <c r="A29">
        <v>27</v>
      </c>
      <c r="B29" s="52" t="s">
        <v>302</v>
      </c>
      <c r="C29" s="1" t="s">
        <v>303</v>
      </c>
      <c r="D29" s="1">
        <v>16923</v>
      </c>
      <c r="E29" s="39">
        <f t="shared" si="0"/>
        <v>12443</v>
      </c>
      <c r="F29" s="1">
        <f>ROUND(E29*0.34,0)</f>
        <v>4231</v>
      </c>
      <c r="G29" s="1">
        <f t="shared" si="1"/>
        <v>249</v>
      </c>
      <c r="H29" s="53"/>
    </row>
    <row r="30" spans="1:8" ht="15">
      <c r="A30">
        <v>28</v>
      </c>
      <c r="B30" s="52" t="s">
        <v>304</v>
      </c>
      <c r="C30" s="1" t="s">
        <v>305</v>
      </c>
      <c r="D30" s="1">
        <v>22564</v>
      </c>
      <c r="E30" s="39">
        <f t="shared" si="0"/>
        <v>16591</v>
      </c>
      <c r="F30" s="1">
        <f>ROUND(E30*0.34,0)</f>
        <v>5641</v>
      </c>
      <c r="G30" s="1">
        <f t="shared" si="1"/>
        <v>332</v>
      </c>
      <c r="H30" s="53"/>
    </row>
    <row r="31" spans="1:8" ht="15">
      <c r="A31">
        <v>29</v>
      </c>
      <c r="B31" s="52" t="s">
        <v>306</v>
      </c>
      <c r="C31" s="1" t="s">
        <v>307</v>
      </c>
      <c r="D31" s="1">
        <v>23370</v>
      </c>
      <c r="E31" s="39">
        <f t="shared" si="0"/>
        <v>17184</v>
      </c>
      <c r="F31" s="1">
        <f>ROUND(E31*0.34,0)+(-1)</f>
        <v>5842</v>
      </c>
      <c r="G31" s="1">
        <f t="shared" si="1"/>
        <v>344</v>
      </c>
      <c r="H31" s="53"/>
    </row>
    <row r="32" spans="1:8" ht="15">
      <c r="A32">
        <v>30</v>
      </c>
      <c r="B32" s="52" t="s">
        <v>308</v>
      </c>
      <c r="C32" s="1" t="s">
        <v>309</v>
      </c>
      <c r="D32" s="1">
        <v>14505</v>
      </c>
      <c r="E32" s="39">
        <f t="shared" si="0"/>
        <v>10665</v>
      </c>
      <c r="F32" s="1">
        <f>ROUND(E32*0.34,0)+(1)</f>
        <v>3627</v>
      </c>
      <c r="G32" s="1">
        <f t="shared" si="1"/>
        <v>213</v>
      </c>
      <c r="H32" s="53"/>
    </row>
    <row r="33" spans="1:8" ht="15">
      <c r="A33">
        <v>31</v>
      </c>
      <c r="B33" s="52" t="s">
        <v>310</v>
      </c>
      <c r="C33" s="1" t="s">
        <v>311</v>
      </c>
      <c r="D33" s="1">
        <v>8058</v>
      </c>
      <c r="E33" s="39">
        <f t="shared" si="0"/>
        <v>5925</v>
      </c>
      <c r="F33" s="1">
        <f>ROUND(E33*0.34,0)+(-1)</f>
        <v>2014</v>
      </c>
      <c r="G33" s="1">
        <f t="shared" si="1"/>
        <v>119</v>
      </c>
      <c r="H33" s="53"/>
    </row>
    <row r="34" spans="1:8" ht="15">
      <c r="A34">
        <v>32</v>
      </c>
      <c r="B34" s="52" t="s">
        <v>312</v>
      </c>
      <c r="C34" s="1" t="s">
        <v>313</v>
      </c>
      <c r="D34" s="1">
        <v>2418</v>
      </c>
      <c r="E34" s="39">
        <f t="shared" si="0"/>
        <v>1778</v>
      </c>
      <c r="F34" s="1">
        <f>ROUND(E34*0.34,0)+(-1)</f>
        <v>604</v>
      </c>
      <c r="G34" s="1">
        <f t="shared" si="1"/>
        <v>36</v>
      </c>
      <c r="H34" s="53"/>
    </row>
    <row r="35" spans="1:8" ht="15">
      <c r="A35">
        <v>33</v>
      </c>
      <c r="B35" s="52" t="s">
        <v>314</v>
      </c>
      <c r="C35" s="1" t="s">
        <v>315</v>
      </c>
      <c r="D35" s="1">
        <v>16116</v>
      </c>
      <c r="E35" s="39">
        <f t="shared" si="0"/>
        <v>11850</v>
      </c>
      <c r="F35" s="1">
        <f>ROUND(E35*0.34,0)</f>
        <v>4029</v>
      </c>
      <c r="G35" s="1">
        <f t="shared" si="1"/>
        <v>237</v>
      </c>
      <c r="H35" s="53"/>
    </row>
    <row r="36" spans="1:8" ht="15">
      <c r="A36">
        <v>34</v>
      </c>
      <c r="B36" s="52" t="s">
        <v>316</v>
      </c>
      <c r="C36" s="1" t="s">
        <v>317</v>
      </c>
      <c r="D36" s="1">
        <v>2418</v>
      </c>
      <c r="E36" s="39">
        <f t="shared" si="0"/>
        <v>1778</v>
      </c>
      <c r="F36" s="1">
        <f>ROUND(E36*0.34,0)+(-1)</f>
        <v>604</v>
      </c>
      <c r="G36" s="1">
        <f t="shared" si="1"/>
        <v>36</v>
      </c>
      <c r="H36" s="53"/>
    </row>
    <row r="37" spans="1:8" ht="15">
      <c r="A37">
        <v>35</v>
      </c>
      <c r="B37" s="52" t="s">
        <v>318</v>
      </c>
      <c r="C37" s="1" t="s">
        <v>319</v>
      </c>
      <c r="D37" s="1">
        <v>20146</v>
      </c>
      <c r="E37" s="39">
        <f t="shared" si="0"/>
        <v>14813</v>
      </c>
      <c r="F37" s="1">
        <f>ROUND(E37*0.34,0)+(1)</f>
        <v>5037</v>
      </c>
      <c r="G37" s="1">
        <f t="shared" si="1"/>
        <v>296</v>
      </c>
      <c r="H37" s="53"/>
    </row>
    <row r="38" spans="1:8" ht="19.5" customHeight="1" thickBot="1">
      <c r="A38" s="22">
        <v>35</v>
      </c>
      <c r="B38" s="62" t="s">
        <v>34</v>
      </c>
      <c r="C38" s="63"/>
      <c r="D38" s="55">
        <f>SUM(D3:D37)</f>
        <v>509779</v>
      </c>
      <c r="E38" s="56">
        <f>SUM(E3:E37)</f>
        <v>374835</v>
      </c>
      <c r="F38" s="55">
        <f>SUM(F3:F37)</f>
        <v>127444</v>
      </c>
      <c r="G38" s="55">
        <f>SUM(G3:G37)</f>
        <v>7500</v>
      </c>
      <c r="H38" s="57">
        <f>SUM(H3:H37)</f>
        <v>0</v>
      </c>
    </row>
    <row r="39" ht="15.75" thickBot="1"/>
    <row r="40" spans="2:8" ht="15.75" thickBot="1">
      <c r="B40" s="18" t="s">
        <v>842</v>
      </c>
      <c r="C40" s="19">
        <f>D38+H38</f>
        <v>509779</v>
      </c>
      <c r="D40" s="20"/>
      <c r="E40" s="20"/>
      <c r="F40" s="20"/>
      <c r="G40" s="20"/>
      <c r="H4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8:C3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B7">
      <selection activeCell="J46" sqref="J46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320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321</v>
      </c>
      <c r="C3" s="1" t="s">
        <v>322</v>
      </c>
      <c r="D3" s="1">
        <v>2418</v>
      </c>
      <c r="E3" s="39">
        <f aca="true" t="shared" si="0" ref="E3:E8">ROUND(D3/1.36,0)</f>
        <v>1778</v>
      </c>
      <c r="F3" s="1">
        <f>ROUND(E3*0.34,0)+(-1)</f>
        <v>604</v>
      </c>
      <c r="G3" s="1">
        <f aca="true" t="shared" si="1" ref="G3:G8">ROUND(E3*0.02,0)</f>
        <v>36</v>
      </c>
      <c r="H3" s="53"/>
    </row>
    <row r="4" spans="1:8" ht="15">
      <c r="A4">
        <v>2</v>
      </c>
      <c r="B4" s="52" t="s">
        <v>323</v>
      </c>
      <c r="C4" s="1" t="s">
        <v>324</v>
      </c>
      <c r="D4" s="1">
        <v>8058</v>
      </c>
      <c r="E4" s="39">
        <f t="shared" si="0"/>
        <v>5925</v>
      </c>
      <c r="F4" s="1">
        <f>ROUND(E4*0.34,0)+(-1)</f>
        <v>2014</v>
      </c>
      <c r="G4" s="1">
        <f t="shared" si="1"/>
        <v>119</v>
      </c>
      <c r="H4" s="53"/>
    </row>
    <row r="5" spans="1:8" ht="15">
      <c r="A5">
        <v>3</v>
      </c>
      <c r="B5" s="52" t="s">
        <v>325</v>
      </c>
      <c r="C5" s="1" t="s">
        <v>326</v>
      </c>
      <c r="D5" s="1">
        <v>2418</v>
      </c>
      <c r="E5" s="39">
        <f t="shared" si="0"/>
        <v>1778</v>
      </c>
      <c r="F5" s="1">
        <f>ROUND(E5*0.34,0)+(-1)</f>
        <v>604</v>
      </c>
      <c r="G5" s="1">
        <f t="shared" si="1"/>
        <v>36</v>
      </c>
      <c r="H5" s="53"/>
    </row>
    <row r="6" spans="1:8" ht="15">
      <c r="A6">
        <v>4</v>
      </c>
      <c r="B6" s="52" t="s">
        <v>327</v>
      </c>
      <c r="C6" s="1" t="s">
        <v>328</v>
      </c>
      <c r="D6" s="1">
        <v>8864</v>
      </c>
      <c r="E6" s="39">
        <f t="shared" si="0"/>
        <v>6518</v>
      </c>
      <c r="F6" s="1">
        <f>ROUND(E6*0.34,0)</f>
        <v>2216</v>
      </c>
      <c r="G6" s="1">
        <f t="shared" si="1"/>
        <v>130</v>
      </c>
      <c r="H6" s="53"/>
    </row>
    <row r="7" spans="1:8" ht="15">
      <c r="A7">
        <v>5</v>
      </c>
      <c r="B7" s="52" t="s">
        <v>329</v>
      </c>
      <c r="C7" s="1" t="s">
        <v>330</v>
      </c>
      <c r="D7" s="1">
        <v>4835</v>
      </c>
      <c r="E7" s="39">
        <f t="shared" si="0"/>
        <v>3555</v>
      </c>
      <c r="F7" s="1">
        <f>ROUND(E7*0.34,0)</f>
        <v>1209</v>
      </c>
      <c r="G7" s="1">
        <f t="shared" si="1"/>
        <v>71</v>
      </c>
      <c r="H7" s="54"/>
    </row>
    <row r="8" spans="1:8" ht="15">
      <c r="A8">
        <v>6</v>
      </c>
      <c r="B8" s="52" t="s">
        <v>331</v>
      </c>
      <c r="C8" s="1" t="s">
        <v>332</v>
      </c>
      <c r="D8" s="1">
        <v>4835</v>
      </c>
      <c r="E8" s="39">
        <f t="shared" si="0"/>
        <v>3555</v>
      </c>
      <c r="F8" s="1">
        <f>ROUND(E8*0.34,0)</f>
        <v>1209</v>
      </c>
      <c r="G8" s="1">
        <f t="shared" si="1"/>
        <v>71</v>
      </c>
      <c r="H8" s="53"/>
    </row>
    <row r="9" spans="1:8" ht="15">
      <c r="A9">
        <v>7</v>
      </c>
      <c r="B9" s="52" t="s">
        <v>333</v>
      </c>
      <c r="C9" s="1" t="s">
        <v>334</v>
      </c>
      <c r="D9" s="1"/>
      <c r="E9" s="39"/>
      <c r="F9" s="1"/>
      <c r="G9" s="1"/>
      <c r="H9" s="53">
        <v>14505</v>
      </c>
    </row>
    <row r="10" spans="1:8" ht="15">
      <c r="A10">
        <v>8</v>
      </c>
      <c r="B10" s="52" t="s">
        <v>335</v>
      </c>
      <c r="C10" s="1" t="s">
        <v>336</v>
      </c>
      <c r="D10" s="1"/>
      <c r="E10" s="39"/>
      <c r="F10" s="1"/>
      <c r="G10" s="1"/>
      <c r="H10" s="53">
        <v>2418</v>
      </c>
    </row>
    <row r="11" spans="1:8" ht="15">
      <c r="A11">
        <v>9</v>
      </c>
      <c r="B11" s="52" t="s">
        <v>337</v>
      </c>
      <c r="C11" s="1" t="s">
        <v>338</v>
      </c>
      <c r="D11" s="1">
        <v>4029</v>
      </c>
      <c r="E11" s="39">
        <f aca="true" t="shared" si="2" ref="E11:E35">ROUND(D11/1.36,0)</f>
        <v>2963</v>
      </c>
      <c r="F11" s="1">
        <f>ROUND(E11*0.34,0)</f>
        <v>1007</v>
      </c>
      <c r="G11" s="1">
        <f aca="true" t="shared" si="3" ref="G11:G35">ROUND(E11*0.02,0)</f>
        <v>59</v>
      </c>
      <c r="H11" s="53"/>
    </row>
    <row r="12" spans="1:8" ht="15">
      <c r="A12">
        <v>10</v>
      </c>
      <c r="B12" s="52" t="s">
        <v>339</v>
      </c>
      <c r="C12" s="1" t="s">
        <v>340</v>
      </c>
      <c r="D12" s="1">
        <v>31911</v>
      </c>
      <c r="E12" s="39">
        <f t="shared" si="2"/>
        <v>23464</v>
      </c>
      <c r="F12" s="1">
        <f>ROUND(E12*0.34,0)</f>
        <v>7978</v>
      </c>
      <c r="G12" s="1">
        <f t="shared" si="3"/>
        <v>469</v>
      </c>
      <c r="H12" s="53"/>
    </row>
    <row r="13" spans="1:8" ht="15">
      <c r="A13">
        <v>11</v>
      </c>
      <c r="B13" s="52" t="s">
        <v>341</v>
      </c>
      <c r="C13" s="1" t="s">
        <v>342</v>
      </c>
      <c r="D13" s="1">
        <v>4029</v>
      </c>
      <c r="E13" s="39">
        <f t="shared" si="2"/>
        <v>2963</v>
      </c>
      <c r="F13" s="1">
        <f>ROUND(E13*0.34,0)</f>
        <v>1007</v>
      </c>
      <c r="G13" s="1">
        <f t="shared" si="3"/>
        <v>59</v>
      </c>
      <c r="H13" s="53"/>
    </row>
    <row r="14" spans="1:8" ht="15">
      <c r="A14">
        <v>12</v>
      </c>
      <c r="B14" s="52" t="s">
        <v>343</v>
      </c>
      <c r="C14" s="1" t="s">
        <v>344</v>
      </c>
      <c r="D14" s="1">
        <v>19340</v>
      </c>
      <c r="E14" s="39">
        <f t="shared" si="2"/>
        <v>14221</v>
      </c>
      <c r="F14" s="1">
        <f>ROUND(E14*0.34,0)</f>
        <v>4835</v>
      </c>
      <c r="G14" s="1">
        <f t="shared" si="3"/>
        <v>284</v>
      </c>
      <c r="H14" s="53"/>
    </row>
    <row r="15" spans="1:8" ht="15">
      <c r="A15">
        <v>13</v>
      </c>
      <c r="B15" s="52" t="s">
        <v>345</v>
      </c>
      <c r="C15" s="1" t="s">
        <v>346</v>
      </c>
      <c r="D15" s="1">
        <v>4029</v>
      </c>
      <c r="E15" s="39">
        <f t="shared" si="2"/>
        <v>2963</v>
      </c>
      <c r="F15" s="1">
        <f>ROUND(E15*0.34,0)</f>
        <v>1007</v>
      </c>
      <c r="G15" s="1">
        <f t="shared" si="3"/>
        <v>59</v>
      </c>
      <c r="H15" s="53"/>
    </row>
    <row r="16" spans="1:8" ht="15">
      <c r="A16">
        <v>14</v>
      </c>
      <c r="B16" s="52" t="s">
        <v>347</v>
      </c>
      <c r="C16" s="1" t="s">
        <v>348</v>
      </c>
      <c r="D16" s="1">
        <v>21758</v>
      </c>
      <c r="E16" s="39">
        <f t="shared" si="2"/>
        <v>15999</v>
      </c>
      <c r="F16" s="1">
        <f>ROUND(E16*0.34,0)+(-1)</f>
        <v>5439</v>
      </c>
      <c r="G16" s="1">
        <f t="shared" si="3"/>
        <v>320</v>
      </c>
      <c r="H16" s="53"/>
    </row>
    <row r="17" spans="1:8" ht="15">
      <c r="A17">
        <v>15</v>
      </c>
      <c r="B17" s="52" t="s">
        <v>349</v>
      </c>
      <c r="C17" s="1" t="s">
        <v>350</v>
      </c>
      <c r="D17" s="1">
        <v>4835</v>
      </c>
      <c r="E17" s="39">
        <f t="shared" si="2"/>
        <v>3555</v>
      </c>
      <c r="F17" s="1">
        <f aca="true" t="shared" si="4" ref="F17:F22">ROUND(E17*0.34,0)</f>
        <v>1209</v>
      </c>
      <c r="G17" s="1">
        <f t="shared" si="3"/>
        <v>71</v>
      </c>
      <c r="H17" s="53"/>
    </row>
    <row r="18" spans="1:8" ht="15">
      <c r="A18">
        <v>16</v>
      </c>
      <c r="B18" s="52" t="s">
        <v>351</v>
      </c>
      <c r="C18" s="1" t="s">
        <v>352</v>
      </c>
      <c r="D18" s="1">
        <v>57215</v>
      </c>
      <c r="E18" s="39">
        <f t="shared" si="2"/>
        <v>42070</v>
      </c>
      <c r="F18" s="1">
        <f t="shared" si="4"/>
        <v>14304</v>
      </c>
      <c r="G18" s="1">
        <f t="shared" si="3"/>
        <v>841</v>
      </c>
      <c r="H18" s="53"/>
    </row>
    <row r="19" spans="1:8" ht="15">
      <c r="A19">
        <v>17</v>
      </c>
      <c r="B19" s="52" t="s">
        <v>353</v>
      </c>
      <c r="C19" s="1" t="s">
        <v>354</v>
      </c>
      <c r="D19" s="1">
        <v>4029</v>
      </c>
      <c r="E19" s="39">
        <f t="shared" si="2"/>
        <v>2963</v>
      </c>
      <c r="F19" s="1">
        <f t="shared" si="4"/>
        <v>1007</v>
      </c>
      <c r="G19" s="1">
        <f t="shared" si="3"/>
        <v>59</v>
      </c>
      <c r="H19" s="53"/>
    </row>
    <row r="20" spans="1:8" ht="15">
      <c r="A20">
        <v>18</v>
      </c>
      <c r="B20" s="52" t="s">
        <v>355</v>
      </c>
      <c r="C20" s="1" t="s">
        <v>356</v>
      </c>
      <c r="D20" s="1">
        <v>117412</v>
      </c>
      <c r="E20" s="39">
        <f t="shared" si="2"/>
        <v>86332</v>
      </c>
      <c r="F20" s="1">
        <f t="shared" si="4"/>
        <v>29353</v>
      </c>
      <c r="G20" s="1">
        <f t="shared" si="3"/>
        <v>1727</v>
      </c>
      <c r="H20" s="53"/>
    </row>
    <row r="21" spans="1:8" ht="15">
      <c r="A21">
        <v>19</v>
      </c>
      <c r="B21" s="52" t="s">
        <v>357</v>
      </c>
      <c r="C21" s="1" t="s">
        <v>358</v>
      </c>
      <c r="D21" s="1">
        <v>4029</v>
      </c>
      <c r="E21" s="39">
        <f t="shared" si="2"/>
        <v>2963</v>
      </c>
      <c r="F21" s="1">
        <f t="shared" si="4"/>
        <v>1007</v>
      </c>
      <c r="G21" s="1">
        <f t="shared" si="3"/>
        <v>59</v>
      </c>
      <c r="H21" s="53"/>
    </row>
    <row r="22" spans="1:8" ht="15">
      <c r="A22">
        <v>20</v>
      </c>
      <c r="B22" s="52" t="s">
        <v>359</v>
      </c>
      <c r="C22" s="1" t="s">
        <v>360</v>
      </c>
      <c r="D22" s="1">
        <v>16116</v>
      </c>
      <c r="E22" s="39">
        <f t="shared" si="2"/>
        <v>11850</v>
      </c>
      <c r="F22" s="1">
        <f t="shared" si="4"/>
        <v>4029</v>
      </c>
      <c r="G22" s="1">
        <f t="shared" si="3"/>
        <v>237</v>
      </c>
      <c r="H22" s="53"/>
    </row>
    <row r="23" spans="1:8" ht="15">
      <c r="A23">
        <v>21</v>
      </c>
      <c r="B23" s="52" t="s">
        <v>361</v>
      </c>
      <c r="C23" s="1" t="s">
        <v>362</v>
      </c>
      <c r="D23" s="1">
        <v>8058</v>
      </c>
      <c r="E23" s="39">
        <f t="shared" si="2"/>
        <v>5925</v>
      </c>
      <c r="F23" s="1">
        <f>ROUND(E23*0.34,0)+(-1)</f>
        <v>2014</v>
      </c>
      <c r="G23" s="1">
        <f t="shared" si="3"/>
        <v>119</v>
      </c>
      <c r="H23" s="53"/>
    </row>
    <row r="24" spans="1:8" ht="15">
      <c r="A24">
        <v>22</v>
      </c>
      <c r="B24" s="52" t="s">
        <v>363</v>
      </c>
      <c r="C24" s="1" t="s">
        <v>364</v>
      </c>
      <c r="D24" s="1">
        <v>2418</v>
      </c>
      <c r="E24" s="39">
        <f t="shared" si="2"/>
        <v>1778</v>
      </c>
      <c r="F24" s="1">
        <f>ROUND(E24*0.34,0)+(-1)</f>
        <v>604</v>
      </c>
      <c r="G24" s="1">
        <f t="shared" si="3"/>
        <v>36</v>
      </c>
      <c r="H24" s="53"/>
    </row>
    <row r="25" spans="1:8" ht="15">
      <c r="A25">
        <v>23</v>
      </c>
      <c r="B25" s="52" t="s">
        <v>365</v>
      </c>
      <c r="C25" s="1" t="s">
        <v>366</v>
      </c>
      <c r="D25" s="1">
        <v>8058</v>
      </c>
      <c r="E25" s="39">
        <f t="shared" si="2"/>
        <v>5925</v>
      </c>
      <c r="F25" s="1">
        <f>ROUND(E25*0.34,0)+(-1)</f>
        <v>2014</v>
      </c>
      <c r="G25" s="1">
        <f t="shared" si="3"/>
        <v>119</v>
      </c>
      <c r="H25" s="53"/>
    </row>
    <row r="26" spans="1:8" ht="15">
      <c r="A26">
        <v>24</v>
      </c>
      <c r="B26" s="52" t="s">
        <v>367</v>
      </c>
      <c r="C26" s="1" t="s">
        <v>368</v>
      </c>
      <c r="D26" s="1">
        <v>8058</v>
      </c>
      <c r="E26" s="39">
        <f t="shared" si="2"/>
        <v>5925</v>
      </c>
      <c r="F26" s="1">
        <f>ROUND(E26*0.34,0)+(-1)</f>
        <v>2014</v>
      </c>
      <c r="G26" s="1">
        <f t="shared" si="3"/>
        <v>119</v>
      </c>
      <c r="H26" s="53"/>
    </row>
    <row r="27" spans="1:8" ht="15">
      <c r="A27">
        <v>25</v>
      </c>
      <c r="B27" s="52" t="s">
        <v>369</v>
      </c>
      <c r="C27" s="1" t="s">
        <v>370</v>
      </c>
      <c r="D27" s="1">
        <v>6769</v>
      </c>
      <c r="E27" s="39">
        <f t="shared" si="2"/>
        <v>4977</v>
      </c>
      <c r="F27" s="1">
        <f>ROUND(E27*0.34,0)</f>
        <v>1692</v>
      </c>
      <c r="G27" s="1">
        <f t="shared" si="3"/>
        <v>100</v>
      </c>
      <c r="H27" s="53"/>
    </row>
    <row r="28" spans="1:8" ht="15">
      <c r="A28">
        <v>26</v>
      </c>
      <c r="B28" s="52" t="s">
        <v>371</v>
      </c>
      <c r="C28" s="1" t="s">
        <v>372</v>
      </c>
      <c r="D28" s="1">
        <v>15311</v>
      </c>
      <c r="E28" s="39">
        <f t="shared" si="2"/>
        <v>11258</v>
      </c>
      <c r="F28" s="1">
        <f>ROUND(E28*0.34,0)</f>
        <v>3828</v>
      </c>
      <c r="G28" s="1">
        <f t="shared" si="3"/>
        <v>225</v>
      </c>
      <c r="H28" s="53"/>
    </row>
    <row r="29" spans="1:8" ht="15">
      <c r="A29">
        <v>27</v>
      </c>
      <c r="B29" s="52" t="s">
        <v>373</v>
      </c>
      <c r="C29" s="1" t="s">
        <v>374</v>
      </c>
      <c r="D29" s="1">
        <v>12894</v>
      </c>
      <c r="E29" s="39">
        <f t="shared" si="2"/>
        <v>9481</v>
      </c>
      <c r="F29" s="1">
        <f>ROUND(E29*0.34,0)+(-1)</f>
        <v>3223</v>
      </c>
      <c r="G29" s="1">
        <f t="shared" si="3"/>
        <v>190</v>
      </c>
      <c r="H29" s="53"/>
    </row>
    <row r="30" spans="1:8" ht="15">
      <c r="A30">
        <v>28</v>
      </c>
      <c r="B30" s="52" t="s">
        <v>375</v>
      </c>
      <c r="C30" s="1" t="s">
        <v>376</v>
      </c>
      <c r="D30" s="1">
        <v>12894</v>
      </c>
      <c r="E30" s="39">
        <f t="shared" si="2"/>
        <v>9481</v>
      </c>
      <c r="F30" s="1">
        <f>ROUND(E30*0.34,0)+(-1)</f>
        <v>3223</v>
      </c>
      <c r="G30" s="1">
        <f t="shared" si="3"/>
        <v>190</v>
      </c>
      <c r="H30" s="53"/>
    </row>
    <row r="31" spans="1:8" ht="15">
      <c r="A31">
        <v>29</v>
      </c>
      <c r="B31" s="52" t="s">
        <v>377</v>
      </c>
      <c r="C31" s="1" t="s">
        <v>378</v>
      </c>
      <c r="D31" s="1">
        <v>6447</v>
      </c>
      <c r="E31" s="39">
        <f t="shared" si="2"/>
        <v>4740</v>
      </c>
      <c r="F31" s="1">
        <f>ROUND(E31*0.34,0)</f>
        <v>1612</v>
      </c>
      <c r="G31" s="1">
        <f t="shared" si="3"/>
        <v>95</v>
      </c>
      <c r="H31" s="53"/>
    </row>
    <row r="32" spans="1:8" ht="15">
      <c r="A32">
        <v>30</v>
      </c>
      <c r="B32" s="52" t="s">
        <v>379</v>
      </c>
      <c r="C32" s="1" t="s">
        <v>380</v>
      </c>
      <c r="D32" s="1">
        <v>4029</v>
      </c>
      <c r="E32" s="39">
        <f t="shared" si="2"/>
        <v>2963</v>
      </c>
      <c r="F32" s="1">
        <f>ROUND(E32*0.34,0)</f>
        <v>1007</v>
      </c>
      <c r="G32" s="1">
        <f t="shared" si="3"/>
        <v>59</v>
      </c>
      <c r="H32" s="53"/>
    </row>
    <row r="33" spans="1:8" ht="15">
      <c r="A33">
        <v>31</v>
      </c>
      <c r="B33" s="52" t="s">
        <v>381</v>
      </c>
      <c r="C33" s="1" t="s">
        <v>382</v>
      </c>
      <c r="D33" s="1">
        <v>12088</v>
      </c>
      <c r="E33" s="39">
        <f t="shared" si="2"/>
        <v>8888</v>
      </c>
      <c r="F33" s="1">
        <f>ROUND(E33*0.34,0)</f>
        <v>3022</v>
      </c>
      <c r="G33" s="1">
        <f t="shared" si="3"/>
        <v>178</v>
      </c>
      <c r="H33" s="53"/>
    </row>
    <row r="34" spans="1:8" ht="15">
      <c r="A34">
        <v>32</v>
      </c>
      <c r="B34" s="52" t="s">
        <v>383</v>
      </c>
      <c r="C34" s="1" t="s">
        <v>384</v>
      </c>
      <c r="D34" s="1">
        <v>8058</v>
      </c>
      <c r="E34" s="39">
        <f t="shared" si="2"/>
        <v>5925</v>
      </c>
      <c r="F34" s="1">
        <f>ROUND(E34*0.34,0)+(-1)</f>
        <v>2014</v>
      </c>
      <c r="G34" s="1">
        <f t="shared" si="3"/>
        <v>119</v>
      </c>
      <c r="H34" s="53"/>
    </row>
    <row r="35" spans="1:8" ht="15">
      <c r="A35">
        <v>33</v>
      </c>
      <c r="B35" s="52" t="s">
        <v>385</v>
      </c>
      <c r="C35" s="1" t="s">
        <v>386</v>
      </c>
      <c r="D35" s="1">
        <v>13699</v>
      </c>
      <c r="E35" s="39">
        <f t="shared" si="2"/>
        <v>10073</v>
      </c>
      <c r="F35" s="1">
        <f>ROUND(E35*0.34,0)</f>
        <v>3425</v>
      </c>
      <c r="G35" s="1">
        <f t="shared" si="3"/>
        <v>201</v>
      </c>
      <c r="H35" s="53"/>
    </row>
    <row r="36" spans="1:8" ht="19.5" customHeight="1" thickBot="1">
      <c r="A36" s="22">
        <v>33</v>
      </c>
      <c r="B36" s="62" t="s">
        <v>34</v>
      </c>
      <c r="C36" s="63"/>
      <c r="D36" s="55">
        <f>SUM(D3:D35)</f>
        <v>438941</v>
      </c>
      <c r="E36" s="56">
        <f>SUM(E3:E35)</f>
        <v>322754</v>
      </c>
      <c r="F36" s="55">
        <f>SUM(F3:F35)</f>
        <v>109730</v>
      </c>
      <c r="G36" s="55">
        <f>SUM(G3:G35)</f>
        <v>6457</v>
      </c>
      <c r="H36" s="57">
        <f>SUM(H3:H35)</f>
        <v>16923</v>
      </c>
    </row>
    <row r="39" ht="15.75" thickBot="1"/>
    <row r="40" spans="2:8" ht="15.75" thickBot="1">
      <c r="B40" s="18" t="s">
        <v>842</v>
      </c>
      <c r="C40" s="19">
        <f>D36+H36</f>
        <v>455864</v>
      </c>
      <c r="D40" s="20"/>
      <c r="E40" s="20"/>
      <c r="F40" s="20"/>
      <c r="G40" s="20"/>
      <c r="H40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36:C3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B16">
      <selection activeCell="K48" sqref="K48"/>
    </sheetView>
  </sheetViews>
  <sheetFormatPr defaultColWidth="9.140625" defaultRowHeight="15"/>
  <cols>
    <col min="1" max="1" width="3.28125" style="0" hidden="1" customWidth="1"/>
    <col min="2" max="2" width="14.00390625" style="0" customWidth="1"/>
    <col min="3" max="3" width="67.57421875" style="0" customWidth="1"/>
    <col min="4" max="4" width="8.140625" style="0" customWidth="1"/>
    <col min="5" max="5" width="10.7109375" style="40" customWidth="1"/>
    <col min="6" max="6" width="8.7109375" style="0" customWidth="1"/>
    <col min="7" max="7" width="9.8515625" style="0" customWidth="1"/>
    <col min="8" max="8" width="8.28125" style="0" customWidth="1"/>
  </cols>
  <sheetData>
    <row r="1" spans="2:8" ht="30" customHeight="1" thickBot="1">
      <c r="B1" s="60" t="s">
        <v>387</v>
      </c>
      <c r="C1" s="61"/>
      <c r="D1" s="61"/>
      <c r="E1" s="61"/>
      <c r="F1" s="61"/>
      <c r="G1" s="61"/>
      <c r="H1" s="61"/>
    </row>
    <row r="2" spans="2:8" ht="33" customHeight="1">
      <c r="B2" s="48" t="s">
        <v>1</v>
      </c>
      <c r="C2" s="49" t="s">
        <v>2</v>
      </c>
      <c r="D2" s="49" t="s">
        <v>3</v>
      </c>
      <c r="E2" s="50" t="s">
        <v>4</v>
      </c>
      <c r="F2" s="50" t="s">
        <v>5</v>
      </c>
      <c r="G2" s="49" t="s">
        <v>6</v>
      </c>
      <c r="H2" s="51" t="s">
        <v>7</v>
      </c>
    </row>
    <row r="3" spans="1:8" ht="15">
      <c r="A3">
        <v>1</v>
      </c>
      <c r="B3" s="52" t="s">
        <v>388</v>
      </c>
      <c r="C3" s="1" t="s">
        <v>389</v>
      </c>
      <c r="D3" s="1">
        <v>8058</v>
      </c>
      <c r="E3" s="39">
        <f>ROUND(D3/1.36,0)</f>
        <v>5925</v>
      </c>
      <c r="F3" s="1">
        <f>ROUND(E3*0.34,0)+(-1)</f>
        <v>2014</v>
      </c>
      <c r="G3" s="1">
        <f>ROUND(E3*0.02,0)</f>
        <v>119</v>
      </c>
      <c r="H3" s="53"/>
    </row>
    <row r="4" spans="1:8" ht="15">
      <c r="A4">
        <v>2</v>
      </c>
      <c r="B4" s="52" t="s">
        <v>390</v>
      </c>
      <c r="C4" s="1" t="s">
        <v>391</v>
      </c>
      <c r="D4" s="1"/>
      <c r="E4" s="39"/>
      <c r="F4" s="1"/>
      <c r="G4" s="1"/>
      <c r="H4" s="53">
        <v>12088</v>
      </c>
    </row>
    <row r="5" spans="1:8" ht="15">
      <c r="A5">
        <v>3</v>
      </c>
      <c r="B5" s="52" t="s">
        <v>392</v>
      </c>
      <c r="C5" s="1" t="s">
        <v>393</v>
      </c>
      <c r="D5" s="1">
        <v>4029</v>
      </c>
      <c r="E5" s="39">
        <f aca="true" t="shared" si="0" ref="E5:E20">ROUND(D5/1.36,0)</f>
        <v>2963</v>
      </c>
      <c r="F5" s="1">
        <f>ROUND(E5*0.34,0)</f>
        <v>1007</v>
      </c>
      <c r="G5" s="1">
        <f aca="true" t="shared" si="1" ref="G5:G20">ROUND(E5*0.02,0)</f>
        <v>59</v>
      </c>
      <c r="H5" s="53"/>
    </row>
    <row r="6" spans="1:8" ht="15">
      <c r="A6">
        <v>4</v>
      </c>
      <c r="B6" s="52" t="s">
        <v>394</v>
      </c>
      <c r="C6" s="1" t="s">
        <v>395</v>
      </c>
      <c r="D6" s="1">
        <v>36263</v>
      </c>
      <c r="E6" s="39">
        <f t="shared" si="0"/>
        <v>26664</v>
      </c>
      <c r="F6" s="1">
        <f>ROUND(E6*0.34,0)</f>
        <v>9066</v>
      </c>
      <c r="G6" s="1">
        <f t="shared" si="1"/>
        <v>533</v>
      </c>
      <c r="H6" s="53"/>
    </row>
    <row r="7" spans="1:8" ht="15">
      <c r="A7">
        <v>5</v>
      </c>
      <c r="B7" s="52" t="s">
        <v>396</v>
      </c>
      <c r="C7" s="1" t="s">
        <v>397</v>
      </c>
      <c r="D7" s="1">
        <v>35296</v>
      </c>
      <c r="E7" s="39">
        <f t="shared" si="0"/>
        <v>25953</v>
      </c>
      <c r="F7" s="1">
        <f>ROUND(E7*0.34,0)</f>
        <v>8824</v>
      </c>
      <c r="G7" s="1">
        <f t="shared" si="1"/>
        <v>519</v>
      </c>
      <c r="H7" s="54"/>
    </row>
    <row r="8" spans="1:8" ht="15">
      <c r="A8">
        <v>6</v>
      </c>
      <c r="B8" s="52" t="s">
        <v>398</v>
      </c>
      <c r="C8" s="1" t="s">
        <v>399</v>
      </c>
      <c r="D8" s="1">
        <v>3223</v>
      </c>
      <c r="E8" s="39">
        <f t="shared" si="0"/>
        <v>2370</v>
      </c>
      <c r="F8" s="1">
        <f>ROUND(E8*0.34,0)</f>
        <v>806</v>
      </c>
      <c r="G8" s="1">
        <f t="shared" si="1"/>
        <v>47</v>
      </c>
      <c r="H8" s="53"/>
    </row>
    <row r="9" spans="1:8" ht="15">
      <c r="A9">
        <v>7</v>
      </c>
      <c r="B9" s="52" t="s">
        <v>400</v>
      </c>
      <c r="C9" s="1" t="s">
        <v>401</v>
      </c>
      <c r="D9" s="1">
        <v>14505</v>
      </c>
      <c r="E9" s="39">
        <f t="shared" si="0"/>
        <v>10665</v>
      </c>
      <c r="F9" s="1">
        <f>ROUND(E9*0.34,0)+(1)</f>
        <v>3627</v>
      </c>
      <c r="G9" s="1">
        <f t="shared" si="1"/>
        <v>213</v>
      </c>
      <c r="H9" s="53"/>
    </row>
    <row r="10" spans="1:8" ht="15">
      <c r="A10">
        <v>8</v>
      </c>
      <c r="B10" s="52" t="s">
        <v>402</v>
      </c>
      <c r="C10" s="1" t="s">
        <v>403</v>
      </c>
      <c r="D10" s="1">
        <v>8864</v>
      </c>
      <c r="E10" s="39">
        <f t="shared" si="0"/>
        <v>6518</v>
      </c>
      <c r="F10" s="1">
        <f aca="true" t="shared" si="2" ref="F10:F18">ROUND(E10*0.34,0)</f>
        <v>2216</v>
      </c>
      <c r="G10" s="1">
        <f t="shared" si="1"/>
        <v>130</v>
      </c>
      <c r="H10" s="53"/>
    </row>
    <row r="11" spans="1:8" ht="15">
      <c r="A11">
        <v>9</v>
      </c>
      <c r="B11" s="52" t="s">
        <v>404</v>
      </c>
      <c r="C11" s="1" t="s">
        <v>405</v>
      </c>
      <c r="D11" s="1">
        <v>33040</v>
      </c>
      <c r="E11" s="39">
        <f t="shared" si="0"/>
        <v>24294</v>
      </c>
      <c r="F11" s="1">
        <f t="shared" si="2"/>
        <v>8260</v>
      </c>
      <c r="G11" s="1">
        <f t="shared" si="1"/>
        <v>486</v>
      </c>
      <c r="H11" s="53"/>
    </row>
    <row r="12" spans="1:8" ht="15">
      <c r="A12">
        <v>10</v>
      </c>
      <c r="B12" s="52" t="s">
        <v>406</v>
      </c>
      <c r="C12" s="1" t="s">
        <v>407</v>
      </c>
      <c r="D12" s="1">
        <v>6447</v>
      </c>
      <c r="E12" s="39">
        <f t="shared" si="0"/>
        <v>4740</v>
      </c>
      <c r="F12" s="1">
        <f t="shared" si="2"/>
        <v>1612</v>
      </c>
      <c r="G12" s="1">
        <f t="shared" si="1"/>
        <v>95</v>
      </c>
      <c r="H12" s="53"/>
    </row>
    <row r="13" spans="1:8" ht="15">
      <c r="A13">
        <v>11</v>
      </c>
      <c r="B13" s="52" t="s">
        <v>408</v>
      </c>
      <c r="C13" s="1" t="s">
        <v>409</v>
      </c>
      <c r="D13" s="1">
        <v>15311</v>
      </c>
      <c r="E13" s="39">
        <f t="shared" si="0"/>
        <v>11258</v>
      </c>
      <c r="F13" s="1">
        <f t="shared" si="2"/>
        <v>3828</v>
      </c>
      <c r="G13" s="1">
        <f t="shared" si="1"/>
        <v>225</v>
      </c>
      <c r="H13" s="53"/>
    </row>
    <row r="14" spans="1:8" ht="15">
      <c r="A14">
        <v>12</v>
      </c>
      <c r="B14" s="52" t="s">
        <v>410</v>
      </c>
      <c r="C14" s="1" t="s">
        <v>411</v>
      </c>
      <c r="D14" s="1">
        <v>26593</v>
      </c>
      <c r="E14" s="39">
        <f t="shared" si="0"/>
        <v>19554</v>
      </c>
      <c r="F14" s="1">
        <f t="shared" si="2"/>
        <v>6648</v>
      </c>
      <c r="G14" s="1">
        <f t="shared" si="1"/>
        <v>391</v>
      </c>
      <c r="H14" s="53"/>
    </row>
    <row r="15" spans="1:8" ht="15">
      <c r="A15">
        <v>13</v>
      </c>
      <c r="B15" s="52" t="s">
        <v>412</v>
      </c>
      <c r="C15" s="1" t="s">
        <v>413</v>
      </c>
      <c r="D15" s="1">
        <v>29816</v>
      </c>
      <c r="E15" s="39">
        <f t="shared" si="0"/>
        <v>21924</v>
      </c>
      <c r="F15" s="1">
        <f t="shared" si="2"/>
        <v>7454</v>
      </c>
      <c r="G15" s="1">
        <f t="shared" si="1"/>
        <v>438</v>
      </c>
      <c r="H15" s="53"/>
    </row>
    <row r="16" spans="1:8" ht="15">
      <c r="A16">
        <v>14</v>
      </c>
      <c r="B16" s="52" t="s">
        <v>414</v>
      </c>
      <c r="C16" s="1" t="s">
        <v>415</v>
      </c>
      <c r="D16" s="1">
        <v>16116</v>
      </c>
      <c r="E16" s="39">
        <f t="shared" si="0"/>
        <v>11850</v>
      </c>
      <c r="F16" s="1">
        <f t="shared" si="2"/>
        <v>4029</v>
      </c>
      <c r="G16" s="1">
        <f t="shared" si="1"/>
        <v>237</v>
      </c>
      <c r="H16" s="53"/>
    </row>
    <row r="17" spans="1:8" ht="15">
      <c r="A17">
        <v>15</v>
      </c>
      <c r="B17" s="52" t="s">
        <v>416</v>
      </c>
      <c r="C17" s="1" t="s">
        <v>417</v>
      </c>
      <c r="D17" s="1">
        <v>7253</v>
      </c>
      <c r="E17" s="39">
        <f t="shared" si="0"/>
        <v>5333</v>
      </c>
      <c r="F17" s="1">
        <f t="shared" si="2"/>
        <v>1813</v>
      </c>
      <c r="G17" s="1">
        <f t="shared" si="1"/>
        <v>107</v>
      </c>
      <c r="H17" s="53"/>
    </row>
    <row r="18" spans="1:8" ht="15">
      <c r="A18">
        <v>16</v>
      </c>
      <c r="B18" s="52" t="s">
        <v>418</v>
      </c>
      <c r="C18" s="1" t="s">
        <v>419</v>
      </c>
      <c r="D18" s="1">
        <v>4029</v>
      </c>
      <c r="E18" s="39">
        <f t="shared" si="0"/>
        <v>2963</v>
      </c>
      <c r="F18" s="1">
        <f t="shared" si="2"/>
        <v>1007</v>
      </c>
      <c r="G18" s="1">
        <f t="shared" si="1"/>
        <v>59</v>
      </c>
      <c r="H18" s="53"/>
    </row>
    <row r="19" spans="1:8" ht="15">
      <c r="A19">
        <v>17</v>
      </c>
      <c r="B19" s="52" t="s">
        <v>420</v>
      </c>
      <c r="C19" s="1" t="s">
        <v>421</v>
      </c>
      <c r="D19" s="1">
        <v>2418</v>
      </c>
      <c r="E19" s="39">
        <f t="shared" si="0"/>
        <v>1778</v>
      </c>
      <c r="F19" s="1">
        <f>ROUND(E19*0.34,0)+(-1)</f>
        <v>604</v>
      </c>
      <c r="G19" s="1">
        <f t="shared" si="1"/>
        <v>36</v>
      </c>
      <c r="H19" s="53"/>
    </row>
    <row r="20" spans="1:8" ht="15">
      <c r="A20">
        <v>18</v>
      </c>
      <c r="B20" s="52" t="s">
        <v>422</v>
      </c>
      <c r="C20" s="1" t="s">
        <v>423</v>
      </c>
      <c r="D20" s="1">
        <v>2418</v>
      </c>
      <c r="E20" s="39">
        <f t="shared" si="0"/>
        <v>1778</v>
      </c>
      <c r="F20" s="1">
        <f>ROUND(E20*0.34,0)+(-1)</f>
        <v>604</v>
      </c>
      <c r="G20" s="1">
        <f t="shared" si="1"/>
        <v>36</v>
      </c>
      <c r="H20" s="53"/>
    </row>
    <row r="21" spans="1:8" ht="15">
      <c r="A21">
        <v>19</v>
      </c>
      <c r="B21" s="52" t="s">
        <v>424</v>
      </c>
      <c r="C21" s="1" t="s">
        <v>425</v>
      </c>
      <c r="D21" s="1"/>
      <c r="E21" s="39"/>
      <c r="F21" s="1"/>
      <c r="G21" s="1"/>
      <c r="H21" s="53">
        <v>16116</v>
      </c>
    </row>
    <row r="22" spans="1:8" ht="15">
      <c r="A22">
        <v>20</v>
      </c>
      <c r="B22" s="52" t="s">
        <v>426</v>
      </c>
      <c r="C22" s="1" t="s">
        <v>427</v>
      </c>
      <c r="D22" s="1">
        <v>15956</v>
      </c>
      <c r="E22" s="39">
        <f aca="true" t="shared" si="3" ref="E22:E39">ROUND(D22/1.36,0)</f>
        <v>11732</v>
      </c>
      <c r="F22" s="1">
        <f>ROUND(E22*0.34,0)</f>
        <v>3989</v>
      </c>
      <c r="G22" s="1">
        <f aca="true" t="shared" si="4" ref="G22:G39">ROUND(E22*0.02,0)</f>
        <v>235</v>
      </c>
      <c r="H22" s="53"/>
    </row>
    <row r="23" spans="1:8" ht="15">
      <c r="A23">
        <v>21</v>
      </c>
      <c r="B23" s="52" t="s">
        <v>428</v>
      </c>
      <c r="C23" s="1" t="s">
        <v>429</v>
      </c>
      <c r="D23" s="1">
        <v>8058</v>
      </c>
      <c r="E23" s="39">
        <f t="shared" si="3"/>
        <v>5925</v>
      </c>
      <c r="F23" s="1">
        <f>ROUND(E23*0.34,0)+(-1)</f>
        <v>2014</v>
      </c>
      <c r="G23" s="1">
        <f t="shared" si="4"/>
        <v>119</v>
      </c>
      <c r="H23" s="53"/>
    </row>
    <row r="24" spans="1:8" ht="15">
      <c r="A24">
        <v>22</v>
      </c>
      <c r="B24" s="52" t="s">
        <v>430</v>
      </c>
      <c r="C24" s="1" t="s">
        <v>431</v>
      </c>
      <c r="D24" s="1">
        <v>4029</v>
      </c>
      <c r="E24" s="39">
        <f t="shared" si="3"/>
        <v>2963</v>
      </c>
      <c r="F24" s="1">
        <f>ROUND(E24*0.34,0)</f>
        <v>1007</v>
      </c>
      <c r="G24" s="1">
        <f t="shared" si="4"/>
        <v>59</v>
      </c>
      <c r="H24" s="53"/>
    </row>
    <row r="25" spans="1:8" ht="15">
      <c r="A25">
        <v>23</v>
      </c>
      <c r="B25" s="52" t="s">
        <v>432</v>
      </c>
      <c r="C25" s="1" t="s">
        <v>433</v>
      </c>
      <c r="D25" s="1">
        <v>4029</v>
      </c>
      <c r="E25" s="39">
        <f t="shared" si="3"/>
        <v>2963</v>
      </c>
      <c r="F25" s="1">
        <f>ROUND(E25*0.34,0)</f>
        <v>1007</v>
      </c>
      <c r="G25" s="1">
        <f t="shared" si="4"/>
        <v>59</v>
      </c>
      <c r="H25" s="53"/>
    </row>
    <row r="26" spans="1:8" ht="15">
      <c r="A26">
        <v>24</v>
      </c>
      <c r="B26" s="52" t="s">
        <v>434</v>
      </c>
      <c r="C26" s="1" t="s">
        <v>435</v>
      </c>
      <c r="D26" s="1">
        <v>2418</v>
      </c>
      <c r="E26" s="39">
        <f t="shared" si="3"/>
        <v>1778</v>
      </c>
      <c r="F26" s="1">
        <f>ROUND(E26*0.34,0)+(-1)</f>
        <v>604</v>
      </c>
      <c r="G26" s="1">
        <f t="shared" si="4"/>
        <v>36</v>
      </c>
      <c r="H26" s="53"/>
    </row>
    <row r="27" spans="1:8" ht="15">
      <c r="A27">
        <v>25</v>
      </c>
      <c r="B27" s="52" t="s">
        <v>436</v>
      </c>
      <c r="C27" s="1" t="s">
        <v>437</v>
      </c>
      <c r="D27" s="1">
        <v>24820</v>
      </c>
      <c r="E27" s="39">
        <f t="shared" si="3"/>
        <v>18250</v>
      </c>
      <c r="F27" s="1">
        <f>ROUND(E27*0.34,0)</f>
        <v>6205</v>
      </c>
      <c r="G27" s="1">
        <f t="shared" si="4"/>
        <v>365</v>
      </c>
      <c r="H27" s="53"/>
    </row>
    <row r="28" spans="1:8" ht="15">
      <c r="A28">
        <v>26</v>
      </c>
      <c r="B28" s="52" t="s">
        <v>438</v>
      </c>
      <c r="C28" s="1" t="s">
        <v>439</v>
      </c>
      <c r="D28" s="1">
        <v>6447</v>
      </c>
      <c r="E28" s="39">
        <f t="shared" si="3"/>
        <v>4740</v>
      </c>
      <c r="F28" s="1">
        <f>ROUND(E28*0.34,0)</f>
        <v>1612</v>
      </c>
      <c r="G28" s="1">
        <f t="shared" si="4"/>
        <v>95</v>
      </c>
      <c r="H28" s="53"/>
    </row>
    <row r="29" spans="1:8" ht="15">
      <c r="A29">
        <v>27</v>
      </c>
      <c r="B29" s="52" t="s">
        <v>440</v>
      </c>
      <c r="C29" s="1" t="s">
        <v>441</v>
      </c>
      <c r="D29" s="1">
        <v>7253</v>
      </c>
      <c r="E29" s="39">
        <f t="shared" si="3"/>
        <v>5333</v>
      </c>
      <c r="F29" s="1">
        <f>ROUND(E29*0.34,0)</f>
        <v>1813</v>
      </c>
      <c r="G29" s="1">
        <f t="shared" si="4"/>
        <v>107</v>
      </c>
      <c r="H29" s="53"/>
    </row>
    <row r="30" spans="1:8" ht="15">
      <c r="A30">
        <v>28</v>
      </c>
      <c r="B30" s="52" t="s">
        <v>442</v>
      </c>
      <c r="C30" s="1" t="s">
        <v>443</v>
      </c>
      <c r="D30" s="1">
        <v>2418</v>
      </c>
      <c r="E30" s="39">
        <f t="shared" si="3"/>
        <v>1778</v>
      </c>
      <c r="F30" s="1">
        <f>ROUND(E30*0.34,0)+(-1)</f>
        <v>604</v>
      </c>
      <c r="G30" s="1">
        <f t="shared" si="4"/>
        <v>36</v>
      </c>
      <c r="H30" s="53"/>
    </row>
    <row r="31" spans="1:8" ht="15">
      <c r="A31">
        <v>29</v>
      </c>
      <c r="B31" s="52" t="s">
        <v>444</v>
      </c>
      <c r="C31" s="1" t="s">
        <v>445</v>
      </c>
      <c r="D31" s="1">
        <v>4029</v>
      </c>
      <c r="E31" s="39">
        <f t="shared" si="3"/>
        <v>2963</v>
      </c>
      <c r="F31" s="1">
        <f>ROUND(E31*0.34,0)</f>
        <v>1007</v>
      </c>
      <c r="G31" s="1">
        <f t="shared" si="4"/>
        <v>59</v>
      </c>
      <c r="H31" s="53"/>
    </row>
    <row r="32" spans="1:8" ht="15">
      <c r="A32">
        <v>30</v>
      </c>
      <c r="B32" s="52" t="s">
        <v>446</v>
      </c>
      <c r="C32" s="1" t="s">
        <v>447</v>
      </c>
      <c r="D32" s="1">
        <v>4029</v>
      </c>
      <c r="E32" s="39">
        <f t="shared" si="3"/>
        <v>2963</v>
      </c>
      <c r="F32" s="1">
        <f>ROUND(E32*0.34,0)</f>
        <v>1007</v>
      </c>
      <c r="G32" s="1">
        <f t="shared" si="4"/>
        <v>59</v>
      </c>
      <c r="H32" s="53"/>
    </row>
    <row r="33" spans="1:8" ht="15">
      <c r="A33">
        <v>31</v>
      </c>
      <c r="B33" s="52" t="s">
        <v>448</v>
      </c>
      <c r="C33" s="1" t="s">
        <v>449</v>
      </c>
      <c r="D33" s="1">
        <v>4029</v>
      </c>
      <c r="E33" s="39">
        <f t="shared" si="3"/>
        <v>2963</v>
      </c>
      <c r="F33" s="1">
        <f>ROUND(E33*0.34,0)</f>
        <v>1007</v>
      </c>
      <c r="G33" s="1">
        <f t="shared" si="4"/>
        <v>59</v>
      </c>
      <c r="H33" s="53"/>
    </row>
    <row r="34" spans="1:8" ht="15">
      <c r="A34">
        <v>32</v>
      </c>
      <c r="B34" s="52" t="s">
        <v>450</v>
      </c>
      <c r="C34" s="1" t="s">
        <v>451</v>
      </c>
      <c r="D34" s="1">
        <v>2418</v>
      </c>
      <c r="E34" s="39">
        <f t="shared" si="3"/>
        <v>1778</v>
      </c>
      <c r="F34" s="1">
        <f>ROUND(E34*0.34,0)+(-1)</f>
        <v>604</v>
      </c>
      <c r="G34" s="1">
        <f t="shared" si="4"/>
        <v>36</v>
      </c>
      <c r="H34" s="53"/>
    </row>
    <row r="35" spans="1:8" ht="15">
      <c r="A35">
        <v>33</v>
      </c>
      <c r="B35" s="52" t="s">
        <v>452</v>
      </c>
      <c r="C35" s="1" t="s">
        <v>453</v>
      </c>
      <c r="D35" s="1">
        <v>6447</v>
      </c>
      <c r="E35" s="39">
        <f t="shared" si="3"/>
        <v>4740</v>
      </c>
      <c r="F35" s="1">
        <f>ROUND(E35*0.34,0)</f>
        <v>1612</v>
      </c>
      <c r="G35" s="1">
        <f t="shared" si="4"/>
        <v>95</v>
      </c>
      <c r="H35" s="53"/>
    </row>
    <row r="36" spans="1:8" ht="15">
      <c r="A36">
        <v>34</v>
      </c>
      <c r="B36" s="52" t="s">
        <v>454</v>
      </c>
      <c r="C36" s="1" t="s">
        <v>455</v>
      </c>
      <c r="D36" s="1">
        <v>2418</v>
      </c>
      <c r="E36" s="39">
        <f t="shared" si="3"/>
        <v>1778</v>
      </c>
      <c r="F36" s="1">
        <f>ROUND(E36*0.34,0)+(-1)</f>
        <v>604</v>
      </c>
      <c r="G36" s="1">
        <f t="shared" si="4"/>
        <v>36</v>
      </c>
      <c r="H36" s="53"/>
    </row>
    <row r="37" spans="1:8" ht="15">
      <c r="A37">
        <v>35</v>
      </c>
      <c r="B37" s="52" t="s">
        <v>456</v>
      </c>
      <c r="C37" s="1" t="s">
        <v>457</v>
      </c>
      <c r="D37" s="1">
        <v>2418</v>
      </c>
      <c r="E37" s="39">
        <f t="shared" si="3"/>
        <v>1778</v>
      </c>
      <c r="F37" s="1">
        <f>ROUND(E37*0.34,0)+(-1)</f>
        <v>604</v>
      </c>
      <c r="G37" s="1">
        <f t="shared" si="4"/>
        <v>36</v>
      </c>
      <c r="H37" s="53"/>
    </row>
    <row r="38" spans="1:8" ht="15">
      <c r="A38">
        <v>36</v>
      </c>
      <c r="B38" s="52" t="s">
        <v>458</v>
      </c>
      <c r="C38" s="1" t="s">
        <v>459</v>
      </c>
      <c r="D38" s="1">
        <v>2418</v>
      </c>
      <c r="E38" s="39">
        <f t="shared" si="3"/>
        <v>1778</v>
      </c>
      <c r="F38" s="1">
        <f>ROUND(E38*0.34,0)+(-1)</f>
        <v>604</v>
      </c>
      <c r="G38" s="1">
        <f t="shared" si="4"/>
        <v>36</v>
      </c>
      <c r="H38" s="53"/>
    </row>
    <row r="39" spans="1:8" ht="15">
      <c r="A39">
        <v>37</v>
      </c>
      <c r="B39" s="52" t="s">
        <v>460</v>
      </c>
      <c r="C39" s="1" t="s">
        <v>461</v>
      </c>
      <c r="D39" s="1">
        <v>3223</v>
      </c>
      <c r="E39" s="39">
        <f t="shared" si="3"/>
        <v>2370</v>
      </c>
      <c r="F39" s="1">
        <f>ROUND(E39*0.34,0)</f>
        <v>806</v>
      </c>
      <c r="G39" s="1">
        <f t="shared" si="4"/>
        <v>47</v>
      </c>
      <c r="H39" s="53"/>
    </row>
    <row r="40" spans="1:8" ht="19.5" customHeight="1" thickBot="1">
      <c r="A40" s="22">
        <v>37</v>
      </c>
      <c r="B40" s="62" t="s">
        <v>34</v>
      </c>
      <c r="C40" s="63"/>
      <c r="D40" s="55">
        <f>SUM(D3:D39)</f>
        <v>360536</v>
      </c>
      <c r="E40" s="56">
        <f>SUM(E3:E39)</f>
        <v>265103</v>
      </c>
      <c r="F40" s="55">
        <f>SUM(F3:F39)</f>
        <v>90129</v>
      </c>
      <c r="G40" s="55">
        <f>SUM(G3:G39)</f>
        <v>5304</v>
      </c>
      <c r="H40" s="57">
        <f>SUM(H3:H39)</f>
        <v>28204</v>
      </c>
    </row>
    <row r="42" ht="15.75" thickBot="1"/>
    <row r="43" spans="2:8" ht="15.75" thickBot="1">
      <c r="B43" s="18" t="s">
        <v>842</v>
      </c>
      <c r="C43" s="19">
        <f>D40+H40</f>
        <v>388740</v>
      </c>
      <c r="D43" s="20"/>
      <c r="E43" s="20"/>
      <c r="F43" s="20"/>
      <c r="G43" s="20"/>
      <c r="H43" s="21"/>
    </row>
  </sheetData>
  <sheetProtection formatCells="0" formatColumns="0" formatRows="0" insertColumns="0" insertRows="0" insertHyperlinks="0" deleteColumns="0" deleteRows="0" sort="0" autoFilter="0" pivotTables="0"/>
  <mergeCells count="2">
    <mergeCell ref="B1:H1"/>
    <mergeCell ref="B40:C4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Dvořáková Petra</cp:lastModifiedBy>
  <cp:lastPrinted>2018-10-31T13:34:14Z</cp:lastPrinted>
  <dcterms:created xsi:type="dcterms:W3CDTF">2018-10-24T09:37:58Z</dcterms:created>
  <dcterms:modified xsi:type="dcterms:W3CDTF">2018-12-17T13:37:37Z</dcterms:modified>
  <cp:category/>
  <cp:version/>
  <cp:contentType/>
  <cp:contentStatus/>
</cp:coreProperties>
</file>