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10" windowWidth="19200" windowHeight="4905" activeTab="8"/>
  </bookViews>
  <sheets>
    <sheet name="1" sheetId="1" r:id="rId1"/>
    <sheet name="2" sheetId="2" r:id="rId2"/>
    <sheet name="3a" sheetId="3" r:id="rId3"/>
    <sheet name="3b" sheetId="4" r:id="rId4"/>
    <sheet name="3c" sheetId="5" r:id="rId5"/>
    <sheet name="4-celkem" sheetId="6" r:id="rId6"/>
    <sheet name="4a-ped" sheetId="7" r:id="rId7"/>
    <sheet name="4b-neped" sheetId="8" r:id="rId8"/>
    <sheet name="5-celkem" sheetId="9" r:id="rId9"/>
    <sheet name="5a-ped" sheetId="10" r:id="rId10"/>
    <sheet name="5b-neped" sheetId="11" r:id="rId11"/>
    <sheet name="6a-ped " sheetId="12" r:id="rId12"/>
    <sheet name="6b-neped  " sheetId="13" r:id="rId13"/>
  </sheets>
  <externalReferences>
    <externalReference r:id="rId16"/>
  </externalReferences>
  <definedNames>
    <definedName name="AV" localSheetId="12">#REF!</definedName>
    <definedName name="AV">#REF!</definedName>
    <definedName name="BIS">#REF!</definedName>
    <definedName name="CBU" localSheetId="12">#REF!</definedName>
    <definedName name="CBU">#REF!</definedName>
    <definedName name="CSU" localSheetId="12">#REF!</definedName>
    <definedName name="CSU">#REF!</definedName>
    <definedName name="CUZK" localSheetId="12">#REF!</definedName>
    <definedName name="CUZK">#REF!</definedName>
    <definedName name="GA" localSheetId="12">#REF!</definedName>
    <definedName name="GA">#REF!</definedName>
    <definedName name="KPR" localSheetId="12">#REF!</definedName>
    <definedName name="KPR">#REF!</definedName>
    <definedName name="MDS" localSheetId="12">#REF!</definedName>
    <definedName name="MDS">#REF!</definedName>
    <definedName name="MF">#REF!</definedName>
    <definedName name="MK" localSheetId="12">#REF!</definedName>
    <definedName name="MK">#REF!</definedName>
    <definedName name="MMR">#REF!</definedName>
    <definedName name="MO">#REF!</definedName>
    <definedName name="MPO" localSheetId="12">#REF!</definedName>
    <definedName name="MPO">#REF!</definedName>
    <definedName name="MPSV">#REF!</definedName>
    <definedName name="MS" localSheetId="12">#REF!</definedName>
    <definedName name="MS">#REF!</definedName>
    <definedName name="MSMT" localSheetId="12">#REF!</definedName>
    <definedName name="MSMT">#REF!</definedName>
    <definedName name="MV">#REF!</definedName>
    <definedName name="MZdr" localSheetId="12">#REF!</definedName>
    <definedName name="MZdr">#REF!</definedName>
    <definedName name="MZe" localSheetId="12">#REF!</definedName>
    <definedName name="MZe">#REF!</definedName>
    <definedName name="MZP">#REF!</definedName>
    <definedName name="MZv">#REF!</definedName>
    <definedName name="_xlnm.Print_Titles" localSheetId="2">'3a'!$5:$12</definedName>
    <definedName name="_xlnm.Print_Titles" localSheetId="3">'3b'!$5:$12</definedName>
    <definedName name="_xlnm.Print_Titles" localSheetId="4">'3c'!$5:$12</definedName>
    <definedName name="NKU" localSheetId="12">#REF!</definedName>
    <definedName name="NKU">#REF!</definedName>
    <definedName name="PSP">#REF!</definedName>
    <definedName name="RRTV" localSheetId="12">#REF!</definedName>
    <definedName name="RRTV">#REF!</definedName>
    <definedName name="SP">#REF!</definedName>
    <definedName name="SSHR" localSheetId="12">#REF!</definedName>
    <definedName name="SSHR">#REF!</definedName>
    <definedName name="SUJB" localSheetId="12">#REF!</definedName>
    <definedName name="SUJB">#REF!</definedName>
    <definedName name="UOHS" localSheetId="12">#REF!</definedName>
    <definedName name="UOHS">#REF!</definedName>
    <definedName name="UPV" localSheetId="12">#REF!</definedName>
    <definedName name="UPV">#REF!</definedName>
    <definedName name="US" localSheetId="12">#REF!</definedName>
    <definedName name="US">#REF!</definedName>
    <definedName name="USIS" localSheetId="12">#REF!</definedName>
    <definedName name="USIS">#REF!</definedName>
    <definedName name="UV">#REF!</definedName>
  </definedNames>
  <calcPr calcMode="manual" fullCalcOnLoad="1"/>
</workbook>
</file>

<file path=xl/sharedStrings.xml><?xml version="1.0" encoding="utf-8"?>
<sst xmlns="http://schemas.openxmlformats.org/spreadsheetml/2006/main" count="1322" uniqueCount="195">
  <si>
    <t>Zaměstnanci celkem</t>
  </si>
  <si>
    <t>Krajské a obecní školství</t>
  </si>
  <si>
    <t>Přepočtený</t>
  </si>
  <si>
    <t>platy</t>
  </si>
  <si>
    <t>zaměstnanců</t>
  </si>
  <si>
    <t>celkem</t>
  </si>
  <si>
    <t>RgŠ územních samosprávných celků</t>
  </si>
  <si>
    <t>ČR celkem</t>
  </si>
  <si>
    <t>Hl.m. Praha</t>
  </si>
  <si>
    <t>Středočeský</t>
  </si>
  <si>
    <t>Jihočeský</t>
  </si>
  <si>
    <t>Plzeňský</t>
  </si>
  <si>
    <t>Karlovarský</t>
  </si>
  <si>
    <t>Ústecký kraj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</si>
  <si>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</si>
  <si>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</si>
  <si>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</si>
  <si>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</si>
  <si>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</si>
  <si>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</si>
  <si>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</si>
  <si>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</si>
  <si>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v Kč</t>
  </si>
  <si>
    <t>Průměrný</t>
  </si>
  <si>
    <t>Členění průměrného platu podle jednotlivých složek platu v Kč</t>
  </si>
  <si>
    <t>% nenárok.</t>
  </si>
  <si>
    <t xml:space="preserve">počet </t>
  </si>
  <si>
    <t xml:space="preserve">měs. plat </t>
  </si>
  <si>
    <t>Platové</t>
  </si>
  <si>
    <t>Náhrady</t>
  </si>
  <si>
    <t>Příplatky</t>
  </si>
  <si>
    <t xml:space="preserve">Zvláštní </t>
  </si>
  <si>
    <t xml:space="preserve">Platy za </t>
  </si>
  <si>
    <t>Ostatní</t>
  </si>
  <si>
    <t>nárokové</t>
  </si>
  <si>
    <t>Osobní</t>
  </si>
  <si>
    <t>Odměny</t>
  </si>
  <si>
    <t>složek platu</t>
  </si>
  <si>
    <t>bez OON</t>
  </si>
  <si>
    <t>tarify</t>
  </si>
  <si>
    <t>platu</t>
  </si>
  <si>
    <t>za vedeni</t>
  </si>
  <si>
    <t>příplatky</t>
  </si>
  <si>
    <t>přesčasy</t>
  </si>
  <si>
    <t>příplatky a</t>
  </si>
  <si>
    <t>složky</t>
  </si>
  <si>
    <t>z tarifních</t>
  </si>
  <si>
    <t>ze stát. rozpočtu</t>
  </si>
  <si>
    <t>ost.náhrady</t>
  </si>
  <si>
    <t>platů</t>
  </si>
  <si>
    <t>Regionální školství</t>
  </si>
  <si>
    <t>(s vyjádřením absolutní změny a procentuálního vyjádření)</t>
  </si>
  <si>
    <t>nenárokové</t>
  </si>
  <si>
    <t>RgŠ celkem</t>
  </si>
  <si>
    <t>RgŠ - pedagogové</t>
  </si>
  <si>
    <t>RgŠ - nepedagogové</t>
  </si>
  <si>
    <t>Tabulka č. 4a</t>
  </si>
  <si>
    <t>Celkem ČR</t>
  </si>
  <si>
    <t>25 základní umělecké školy</t>
  </si>
  <si>
    <t>31 střední odborná učiliště</t>
  </si>
  <si>
    <t>32 gymnázia</t>
  </si>
  <si>
    <t>37 střediska prakt. vyuč.</t>
  </si>
  <si>
    <t>41 vyšší odborné školy</t>
  </si>
  <si>
    <t>55 Speciální pedagogická cen</t>
  </si>
  <si>
    <t>57 internáty speciálních MŠ</t>
  </si>
  <si>
    <t>58 internáty speciálních ZŠ</t>
  </si>
  <si>
    <t>59 internáty speciálních SŠ</t>
  </si>
  <si>
    <t>87 vých. ústavy pro mládež</t>
  </si>
  <si>
    <t>92 školní jídelny MŠ a ZŠ</t>
  </si>
  <si>
    <t>93 školní jídelny SŠ</t>
  </si>
  <si>
    <t>94 služba škole</t>
  </si>
  <si>
    <t>95 střediska inf. technolog.</t>
  </si>
  <si>
    <t>96 plavecké školy</t>
  </si>
  <si>
    <t>97 školní hospodářství</t>
  </si>
  <si>
    <t>99 jiná účelová zařízení</t>
  </si>
  <si>
    <t>Tabulka č. 4b</t>
  </si>
  <si>
    <t>Pedagogičtí pracovníci</t>
  </si>
  <si>
    <t>Nepedagogičtí pracovníci</t>
  </si>
  <si>
    <t>Tabulka č. 5</t>
  </si>
  <si>
    <t>KRAJSKÉ A OBECNÍ ŠKOLSTVÍ</t>
  </si>
  <si>
    <t>Tabulka č. 6a</t>
  </si>
  <si>
    <t>Tabulka č. 6b</t>
  </si>
  <si>
    <t>Počet zaměstnanců</t>
  </si>
  <si>
    <t>Průměrný měsíční plat v Kč</t>
  </si>
  <si>
    <t>Nenároková složka platu v Kč</t>
  </si>
  <si>
    <t>Absol.výše</t>
  </si>
  <si>
    <t xml:space="preserve">Zvýšení či snížení nenárokové </t>
  </si>
  <si>
    <t>měsíčního platu v Kč</t>
  </si>
  <si>
    <t>složky platu v Kč</t>
  </si>
  <si>
    <t>platu v Kč</t>
  </si>
  <si>
    <t>v ABS. vyj.</t>
  </si>
  <si>
    <t>v % vyj.</t>
  </si>
  <si>
    <t xml:space="preserve">Pedagogičtí pracovníci </t>
  </si>
  <si>
    <t>územních samosprávných celků</t>
  </si>
  <si>
    <t>bez ved. prac.</t>
  </si>
  <si>
    <t xml:space="preserve">Nepedagogičtí pracovníci </t>
  </si>
  <si>
    <t>celorok 2005/celorok 2004 v ABS.vyj.</t>
  </si>
  <si>
    <t>celorok 2005/celorok 2004 v %</t>
  </si>
  <si>
    <t>rok 2005</t>
  </si>
  <si>
    <t>Zvýšení či snížení prům.</t>
  </si>
  <si>
    <t xml:space="preserve">*Přespočetné </t>
  </si>
  <si>
    <t>hodiny</t>
  </si>
  <si>
    <t>11 MŠ</t>
  </si>
  <si>
    <t>21 ZŠ</t>
  </si>
  <si>
    <t>42 Konzervatoře</t>
  </si>
  <si>
    <t>33 Střední školy</t>
  </si>
  <si>
    <t>71 Jazykové školy s právem stát. zkoušky</t>
  </si>
  <si>
    <t>73 Zař.pro dal.vzděl.ped.prac.</t>
  </si>
  <si>
    <t>81 Školní družiny a kluby (pro všechny typy škol)</t>
  </si>
  <si>
    <t>82 Školy v přírodě-školská výchovná a ubyt. zař.</t>
  </si>
  <si>
    <t>83 Škol.zařízení pro zájmové vzděl.</t>
  </si>
  <si>
    <t>84 Domovy mládeže-školská výchovná a ubyt. zař.</t>
  </si>
  <si>
    <t>86 Dětské domovy (rodinného,inter.typu vč.jíd.)</t>
  </si>
  <si>
    <t>91 Poradenská zařízení (dříve PEPSY)</t>
  </si>
  <si>
    <t>57 Internáty škol-spec.vzděl.potř.(MŠ,ZŠ,SŠ)</t>
  </si>
  <si>
    <t>56 SŠ-pro studenty se spec.vzděl.potř.</t>
  </si>
  <si>
    <t>52 ZŠ pro žáky se spec.vzděl.potř.</t>
  </si>
  <si>
    <t>51 MŠ pro děti se spec.vzděl.potř.</t>
  </si>
  <si>
    <t>35 Škola s rozšířenou výukou sport.zaměření</t>
  </si>
  <si>
    <t>55 Speciální pedagogická centra</t>
  </si>
  <si>
    <t xml:space="preserve"> Ostatní</t>
  </si>
  <si>
    <t xml:space="preserve">Přespočetné </t>
  </si>
  <si>
    <t>rok 2009</t>
  </si>
  <si>
    <t>z celkového</t>
  </si>
  <si>
    <t>celorok 2010/celorok 2009 v ABS.vyj.</t>
  </si>
  <si>
    <t>celorok 2010/celorok 2009 v %</t>
  </si>
  <si>
    <t>rok 2010</t>
  </si>
  <si>
    <t>Tabulka č. 1</t>
  </si>
  <si>
    <t>92 Zařízení školského stravování  (MŠ,ZŠ,SŠ)</t>
  </si>
  <si>
    <t>Tabulka č. 5a</t>
  </si>
  <si>
    <t>Tabulka č. 5b</t>
  </si>
  <si>
    <t>celorok 2011/celorok 2010 v ABS.vyj.</t>
  </si>
  <si>
    <t>celorok 2011/celorok 2010 v %</t>
  </si>
  <si>
    <t>rok 2011</t>
  </si>
  <si>
    <t>Smluvní</t>
  </si>
  <si>
    <t>x</t>
  </si>
  <si>
    <t>pedag.</t>
  </si>
  <si>
    <t>pedagogů</t>
  </si>
  <si>
    <t>KRAJSKÉ  A OBECNÍ ŠKOLSTVÍ</t>
  </si>
  <si>
    <t>Tabulka č. 2</t>
  </si>
  <si>
    <t>Tabulka č. 3a</t>
  </si>
  <si>
    <t>Tabulka č. 4</t>
  </si>
  <si>
    <t xml:space="preserve">                   Zvýšení či snížení prům.</t>
  </si>
  <si>
    <t xml:space="preserve">             složky platu v Kč</t>
  </si>
  <si>
    <t>Prostředky</t>
  </si>
  <si>
    <t>počet zaměstn.</t>
  </si>
  <si>
    <t>na platy</t>
  </si>
  <si>
    <t>prům. mzda</t>
  </si>
  <si>
    <t>vedoucí  zaměstnanci</t>
  </si>
  <si>
    <t>ped.celkem</t>
  </si>
  <si>
    <t>bez ved.prac.</t>
  </si>
  <si>
    <t>pedag. bez ved. prac.</t>
  </si>
  <si>
    <t>počty prac.</t>
  </si>
  <si>
    <t>mzd. prostředky</t>
  </si>
  <si>
    <t>prům. plat</t>
  </si>
  <si>
    <t>bez OON v tis. Kč</t>
  </si>
  <si>
    <t>v tis. Kč</t>
  </si>
  <si>
    <t>nepedagogů</t>
  </si>
  <si>
    <t>nepedag.</t>
  </si>
  <si>
    <t>nepedag. bez ved. prac.</t>
  </si>
  <si>
    <t>Tabulka č. 3c</t>
  </si>
  <si>
    <t>Tabulka č. 3b</t>
  </si>
  <si>
    <t>Pedagogičtní pracovníci</t>
  </si>
  <si>
    <t xml:space="preserve">                         Počet zaměstnanců</t>
  </si>
  <si>
    <t xml:space="preserve">                      Průměrný měsíční plat v Kč</t>
  </si>
  <si>
    <t xml:space="preserve">                          Nenároková složka platu v Kč</t>
  </si>
  <si>
    <t xml:space="preserve">                      Zvýšení či snížení nenárokové </t>
  </si>
  <si>
    <t xml:space="preserve">                 Zvýšení či snížení počtu </t>
  </si>
  <si>
    <t xml:space="preserve">Zvýšení či snížení počtu </t>
  </si>
  <si>
    <t xml:space="preserve"> </t>
  </si>
  <si>
    <t>Všechna čísla na všech listech jsou zobrazena jako celá čísla, avšak v jednotlivých buňkách jsou nezaokrouhlena, proto se může zdát, že při výpočtech došlo k chybnému výsledku (rozdíl cca 0,1 - 1,- Kč) nicméně vzorce pracují s nezaokrouhlenými čísly, tak aby výsledky byly co nejvíce přesné.</t>
  </si>
  <si>
    <t xml:space="preserve">                      Zvýšení či snížení počtu </t>
  </si>
  <si>
    <t xml:space="preserve">               měsíčního platu v Kč</t>
  </si>
  <si>
    <t xml:space="preserve">      zaměstnanců</t>
  </si>
  <si>
    <t xml:space="preserve">         Zvýšení či snížení prům.</t>
  </si>
  <si>
    <t>za  I.-IV. čtvrtletí 2013</t>
  </si>
  <si>
    <t>za  I.-IV. čtvrtletí 2014</t>
  </si>
  <si>
    <t>Porovnání skutečnosti dosažené u limitů mzdové regulace RgŠ za   I. - IV. čtvrtletí 2013 ke skutečnosti  I. - IV. čtvrtletí 2014</t>
  </si>
  <si>
    <t>Počet zaměstnanců a jejich průměrné měsíční platy bez vedoucích pracovníků za  I. - IV. čtvrtletí roku 2014</t>
  </si>
  <si>
    <t>Porovnání skutečnosti dosažené u limitů mzdové regulace RgŠ za  I. - IV. čtvrtletí 2013 ke skutečnosti I. - IV. čtvrtletí 2014</t>
  </si>
  <si>
    <t>Porovnání skutečnosti dosažené u limitů mzdové regulace RgŠ za I. - IV. čtvrtletí 2013 ke skutečnosti I. - IV.čtvrtletí 2014</t>
  </si>
  <si>
    <t>Specializační</t>
  </si>
  <si>
    <t>Počet zaměstnanců, průměrný měsíční plat a jeho jednotlivé složky podle jednotlivých krajů za I. - IV. čtvrtletí roku 2014</t>
  </si>
  <si>
    <t>Počet zaměstnanců, průměrný měsíční plat a jeho jednotlivé složky v RgŠ územních samosprávných celků za I. - IV. čtvrtletí roku 2014</t>
  </si>
  <si>
    <t>MŠMT, odbor 14</t>
  </si>
  <si>
    <t>MŠMT,odbor 14</t>
  </si>
  <si>
    <t>I. - IV. čtvrtletí 2014</t>
  </si>
  <si>
    <t>I. - IV. čtvrtletí 2013</t>
  </si>
  <si>
    <t>I. - IV. čtvrtletí 2014/I. - IV. čtvrtletí 2013 v ABS.vyj.</t>
  </si>
  <si>
    <t>I. - IV. čtvrtletí 2014/I. - IV. čtvrtletí 2013 v %</t>
  </si>
  <si>
    <t>Porovnání skutečností dosažené u limitů mzdové regulace v RgŠ za I. - IV. čtvrtletí 2013 k I. - IV. čtvrtletí roku 2014</t>
  </si>
  <si>
    <t>Porovnání skutečností dosažené u limitů mzdové regulace v RgŠ za I. - IV. čtvrtletí 2013 k I. - IV. čtvrtletí 2014 (po jednotlivých typech zařízení)</t>
  </si>
  <si>
    <t xml:space="preserve">Specializační </t>
  </si>
  <si>
    <t xml:space="preserve">příplatky </t>
  </si>
  <si>
    <t>Porovnání skutečností dosažené u limitů mzdové regulace v RgŠ za I. - IV.  čtvrtletí 2013 k I. - IV.čtvrtletí 2014 (po jednotlivých typech zařízení)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</si>
</sst>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"/>
    <numFmt numFmtId="166" formatCode="#,##0.0"/>
    <numFmt numFmtId="167" formatCode="#,##0.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000000000"/>
    <numFmt numFmtId="178" formatCode="0.00000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[$-405]d\.\ mmmm\ yyyy"/>
    <numFmt numFmtId="185" formatCode="000\ 00"/>
    <numFmt numFmtId="186" formatCode="_-* #,##0.0\ _K_č_-;\-* #,##0.0\ _K_č_-;_-* &quot;-&quot;??\ _K_č_-;_-@_-"/>
    <numFmt numFmtId="187" formatCode="#,##0_ ;\-#,##0\ "/>
    <numFmt numFmtId="188" formatCode="d/m;@"/>
    <numFmt numFmtId="189" formatCode="#,##0&quot; &quot;"/>
    <numFmt numFmtId="190" formatCode="#,##0.0_ ;\-#,##0.0\ "/>
    <numFmt numFmtId="191" formatCode="#,##0;[Red]#,##0"/>
    <numFmt numFmtId="192" formatCode="#,##0\ &quot;Kč&quot;"/>
    <numFmt numFmtId="193" formatCode="#,##0\ \K\č"/>
    <numFmt numFmtId="194" formatCode="0.0E+00"/>
    <numFmt numFmtId="195" formatCode="0E+00"/>
    <numFmt numFmtId="196" formatCode="#,##0.000000000"/>
    <numFmt numFmtId="197" formatCode="0.0%"/>
    <numFmt numFmtId="198" formatCode="#,##0;;\-"/>
    <numFmt numFmtId="199" formatCode="#,##0.0;;\-"/>
    <numFmt numFmtId="200" formatCode="#,##0;\-#,##0;&quot;–&quot;"/>
    <numFmt numFmtId="201" formatCode="_____________´@"/>
    <numFmt numFmtId="202" formatCode="[$¥€-2]\ #\ ##,000_);[Red]\([$€-2]\ #\ ##,000\)"/>
  </numFmts>
  <fonts count="103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i/>
      <sz val="12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i/>
      <sz val="11"/>
      <name val="Arial CE"/>
      <family val="2"/>
    </font>
    <font>
      <b/>
      <sz val="8"/>
      <name val="Arial CE"/>
      <family val="2"/>
    </font>
    <font>
      <b/>
      <i/>
      <sz val="14"/>
      <name val="Arial CE"/>
      <family val="2"/>
    </font>
    <font>
      <sz val="20"/>
      <name val="Arial CE"/>
      <family val="2"/>
    </font>
    <font>
      <b/>
      <sz val="30"/>
      <name val="Arial CE"/>
      <family val="2"/>
    </font>
    <font>
      <b/>
      <sz val="26"/>
      <name val="Arial CE"/>
      <family val="0"/>
    </font>
    <font>
      <sz val="26"/>
      <name val="Arial CE"/>
      <family val="0"/>
    </font>
    <font>
      <sz val="1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16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0"/>
    </font>
    <font>
      <sz val="12"/>
      <color indexed="8"/>
      <name val="Arial CE"/>
      <family val="2"/>
    </font>
    <font>
      <i/>
      <sz val="11"/>
      <color indexed="8"/>
      <name val="Arial CE"/>
      <family val="2"/>
    </font>
    <font>
      <b/>
      <sz val="12"/>
      <color indexed="8"/>
      <name val="Arial CE"/>
      <family val="2"/>
    </font>
    <font>
      <b/>
      <sz val="20"/>
      <color indexed="8"/>
      <name val="Arial CE"/>
      <family val="2"/>
    </font>
    <font>
      <sz val="16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b/>
      <i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Arial CE"/>
      <family val="2"/>
    </font>
    <font>
      <sz val="9"/>
      <color indexed="8"/>
      <name val="Arial CE"/>
      <family val="2"/>
    </font>
    <font>
      <b/>
      <sz val="26"/>
      <color indexed="8"/>
      <name val="Arial CE"/>
      <family val="0"/>
    </font>
    <font>
      <b/>
      <sz val="2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i/>
      <sz val="22"/>
      <name val="Arial CE"/>
      <family val="2"/>
    </font>
    <font>
      <b/>
      <sz val="22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 CE"/>
      <family val="0"/>
    </font>
    <font>
      <b/>
      <i/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i/>
      <sz val="8"/>
      <color indexed="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imes New Roman CE"/>
      <family val="1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7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62" fillId="20" borderId="1">
      <alignment/>
      <protection/>
    </xf>
    <xf numFmtId="0" fontId="88" fillId="0" borderId="2" applyNumberFormat="0" applyFill="0" applyAlignment="0" applyProtection="0"/>
    <xf numFmtId="0" fontId="62" fillId="0" borderId="3">
      <alignment/>
      <protection/>
    </xf>
    <xf numFmtId="189" fontId="0" fillId="0" borderId="0">
      <alignment/>
      <protection/>
    </xf>
    <xf numFmtId="0" fontId="63" fillId="21" borderId="0">
      <alignment horizontal="center"/>
      <protection/>
    </xf>
    <xf numFmtId="43" fontId="0" fillId="0" borderId="0" applyFont="0" applyFill="0" applyBorder="0" applyAlignment="0" applyProtection="0"/>
    <xf numFmtId="41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00" fontId="64" fillId="0" borderId="0" applyFill="0" applyBorder="0" applyAlignment="0" applyProtection="0"/>
    <xf numFmtId="0" fontId="65" fillId="21" borderId="3">
      <alignment horizontal="left"/>
      <protection/>
    </xf>
    <xf numFmtId="0" fontId="51" fillId="21" borderId="0">
      <alignment horizontal="left"/>
      <protection/>
    </xf>
    <xf numFmtId="0" fontId="1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9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6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201" fontId="8" fillId="0" borderId="0" applyFont="0">
      <alignment horizontal="left"/>
      <protection/>
    </xf>
    <xf numFmtId="0" fontId="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96" fillId="0" borderId="9" applyNumberFormat="0" applyFill="0" applyAlignment="0" applyProtection="0"/>
    <xf numFmtId="0" fontId="62" fillId="21" borderId="3">
      <alignment/>
      <protection/>
    </xf>
    <xf numFmtId="0" fontId="97" fillId="26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7" borderId="10" applyNumberFormat="0" applyAlignment="0" applyProtection="0"/>
    <xf numFmtId="0" fontId="100" fillId="28" borderId="10" applyNumberFormat="0" applyAlignment="0" applyProtection="0"/>
    <xf numFmtId="0" fontId="101" fillId="28" borderId="11" applyNumberFormat="0" applyAlignment="0" applyProtection="0"/>
    <xf numFmtId="0" fontId="102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87" fillId="33" borderId="0" applyNumberFormat="0" applyBorder="0" applyAlignment="0" applyProtection="0"/>
    <xf numFmtId="0" fontId="87" fillId="34" borderId="0" applyNumberFormat="0" applyBorder="0" applyAlignment="0" applyProtection="0"/>
  </cellStyleXfs>
  <cellXfs count="89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165" fontId="9" fillId="0" borderId="0" xfId="0" applyNumberFormat="1" applyFont="1" applyFill="1" applyAlignment="1">
      <alignment horizontal="left"/>
    </xf>
    <xf numFmtId="0" fontId="0" fillId="35" borderId="0" xfId="0" applyFill="1" applyAlignment="1">
      <alignment/>
    </xf>
    <xf numFmtId="0" fontId="15" fillId="35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left"/>
    </xf>
    <xf numFmtId="3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Alignment="1">
      <alignment vertical="top"/>
    </xf>
    <xf numFmtId="167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 vertical="top"/>
    </xf>
    <xf numFmtId="166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167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179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0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66" fontId="7" fillId="0" borderId="0" xfId="0" applyNumberFormat="1" applyFont="1" applyFill="1" applyBorder="1" applyAlignment="1">
      <alignment/>
    </xf>
    <xf numFmtId="0" fontId="20" fillId="35" borderId="0" xfId="0" applyFont="1" applyFill="1" applyAlignment="1">
      <alignment vertical="top"/>
    </xf>
    <xf numFmtId="167" fontId="16" fillId="35" borderId="0" xfId="0" applyNumberFormat="1" applyFont="1" applyFill="1" applyAlignment="1">
      <alignment/>
    </xf>
    <xf numFmtId="3" fontId="16" fillId="35" borderId="0" xfId="0" applyNumberFormat="1" applyFont="1" applyFill="1" applyAlignment="1">
      <alignment/>
    </xf>
    <xf numFmtId="3" fontId="8" fillId="35" borderId="0" xfId="0" applyNumberFormat="1" applyFont="1" applyFill="1" applyAlignment="1">
      <alignment horizontal="right"/>
    </xf>
    <xf numFmtId="3" fontId="8" fillId="35" borderId="0" xfId="0" applyNumberFormat="1" applyFont="1" applyFill="1" applyAlignment="1">
      <alignment horizontal="right" vertical="top"/>
    </xf>
    <xf numFmtId="0" fontId="16" fillId="35" borderId="0" xfId="0" applyFont="1" applyFill="1" applyAlignment="1">
      <alignment/>
    </xf>
    <xf numFmtId="0" fontId="6" fillId="35" borderId="0" xfId="0" applyFont="1" applyFill="1" applyAlignment="1">
      <alignment/>
    </xf>
    <xf numFmtId="3" fontId="21" fillId="35" borderId="0" xfId="0" applyNumberFormat="1" applyFont="1" applyFill="1" applyAlignment="1">
      <alignment/>
    </xf>
    <xf numFmtId="0" fontId="21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8" fillId="35" borderId="0" xfId="0" applyNumberFormat="1" applyFont="1" applyFill="1" applyAlignment="1">
      <alignment/>
    </xf>
    <xf numFmtId="4" fontId="8" fillId="35" borderId="0" xfId="0" applyNumberFormat="1" applyFont="1" applyFill="1" applyAlignment="1">
      <alignment/>
    </xf>
    <xf numFmtId="167" fontId="8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3" fontId="15" fillId="35" borderId="0" xfId="0" applyNumberFormat="1" applyFont="1" applyFill="1" applyAlignment="1">
      <alignment/>
    </xf>
    <xf numFmtId="179" fontId="15" fillId="35" borderId="0" xfId="0" applyNumberFormat="1" applyFont="1" applyFill="1" applyAlignment="1">
      <alignment/>
    </xf>
    <xf numFmtId="167" fontId="15" fillId="35" borderId="0" xfId="0" applyNumberFormat="1" applyFont="1" applyFill="1" applyAlignment="1">
      <alignment/>
    </xf>
    <xf numFmtId="4" fontId="15" fillId="35" borderId="0" xfId="0" applyNumberFormat="1" applyFont="1" applyFill="1" applyAlignment="1">
      <alignment/>
    </xf>
    <xf numFmtId="0" fontId="15" fillId="35" borderId="0" xfId="0" applyFont="1" applyFill="1" applyAlignment="1">
      <alignment/>
    </xf>
    <xf numFmtId="0" fontId="22" fillId="35" borderId="0" xfId="0" applyFont="1" applyFill="1" applyAlignment="1">
      <alignment/>
    </xf>
    <xf numFmtId="3" fontId="6" fillId="35" borderId="0" xfId="0" applyNumberFormat="1" applyFont="1" applyFill="1" applyAlignment="1">
      <alignment horizontal="right"/>
    </xf>
    <xf numFmtId="3" fontId="5" fillId="35" borderId="12" xfId="0" applyNumberFormat="1" applyFont="1" applyFill="1" applyBorder="1" applyAlignment="1">
      <alignment horizontal="center"/>
    </xf>
    <xf numFmtId="166" fontId="5" fillId="35" borderId="12" xfId="0" applyNumberFormat="1" applyFont="1" applyFill="1" applyBorder="1" applyAlignment="1">
      <alignment horizontal="center"/>
    </xf>
    <xf numFmtId="0" fontId="11" fillId="35" borderId="0" xfId="0" applyFont="1" applyFill="1" applyAlignment="1">
      <alignment/>
    </xf>
    <xf numFmtId="3" fontId="5" fillId="35" borderId="13" xfId="0" applyNumberFormat="1" applyFont="1" applyFill="1" applyBorder="1" applyAlignment="1">
      <alignment horizontal="center"/>
    </xf>
    <xf numFmtId="3" fontId="5" fillId="35" borderId="14" xfId="0" applyNumberFormat="1" applyFont="1" applyFill="1" applyBorder="1" applyAlignment="1">
      <alignment horizontal="center"/>
    </xf>
    <xf numFmtId="3" fontId="5" fillId="35" borderId="15" xfId="0" applyNumberFormat="1" applyFont="1" applyFill="1" applyBorder="1" applyAlignment="1">
      <alignment horizontal="center"/>
    </xf>
    <xf numFmtId="3" fontId="5" fillId="35" borderId="16" xfId="0" applyNumberFormat="1" applyFont="1" applyFill="1" applyBorder="1" applyAlignment="1">
      <alignment horizontal="center"/>
    </xf>
    <xf numFmtId="166" fontId="5" fillId="35" borderId="13" xfId="0" applyNumberFormat="1" applyFont="1" applyFill="1" applyBorder="1" applyAlignment="1">
      <alignment horizontal="center"/>
    </xf>
    <xf numFmtId="3" fontId="23" fillId="35" borderId="17" xfId="0" applyNumberFormat="1" applyFont="1" applyFill="1" applyBorder="1" applyAlignment="1">
      <alignment horizontal="center"/>
    </xf>
    <xf numFmtId="3" fontId="23" fillId="35" borderId="18" xfId="0" applyNumberFormat="1" applyFont="1" applyFill="1" applyBorder="1" applyAlignment="1">
      <alignment horizontal="center"/>
    </xf>
    <xf numFmtId="3" fontId="23" fillId="35" borderId="19" xfId="0" applyNumberFormat="1" applyFont="1" applyFill="1" applyBorder="1" applyAlignment="1">
      <alignment horizontal="center"/>
    </xf>
    <xf numFmtId="166" fontId="23" fillId="35" borderId="16" xfId="0" applyNumberFormat="1" applyFont="1" applyFill="1" applyBorder="1" applyAlignment="1">
      <alignment horizontal="center"/>
    </xf>
    <xf numFmtId="0" fontId="24" fillId="35" borderId="0" xfId="0" applyFont="1" applyFill="1" applyAlignment="1">
      <alignment/>
    </xf>
    <xf numFmtId="0" fontId="17" fillId="35" borderId="20" xfId="0" applyFont="1" applyFill="1" applyBorder="1" applyAlignment="1">
      <alignment horizontal="center"/>
    </xf>
    <xf numFmtId="0" fontId="17" fillId="35" borderId="21" xfId="0" applyFont="1" applyFill="1" applyBorder="1" applyAlignment="1">
      <alignment/>
    </xf>
    <xf numFmtId="0" fontId="17" fillId="35" borderId="0" xfId="0" applyFont="1" applyFill="1" applyAlignment="1">
      <alignment/>
    </xf>
    <xf numFmtId="0" fontId="1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35" borderId="25" xfId="0" applyFont="1" applyFill="1" applyBorder="1" applyAlignment="1">
      <alignment/>
    </xf>
    <xf numFmtId="4" fontId="7" fillId="35" borderId="26" xfId="0" applyNumberFormat="1" applyFont="1" applyFill="1" applyBorder="1" applyAlignment="1">
      <alignment/>
    </xf>
    <xf numFmtId="0" fontId="23" fillId="35" borderId="0" xfId="0" applyFont="1" applyFill="1" applyAlignment="1">
      <alignment/>
    </xf>
    <xf numFmtId="4" fontId="23" fillId="35" borderId="15" xfId="0" applyNumberFormat="1" applyFont="1" applyFill="1" applyBorder="1" applyAlignment="1">
      <alignment horizontal="right"/>
    </xf>
    <xf numFmtId="0" fontId="23" fillId="35" borderId="0" xfId="0" applyFont="1" applyFill="1" applyAlignment="1">
      <alignment horizontal="right"/>
    </xf>
    <xf numFmtId="0" fontId="25" fillId="35" borderId="22" xfId="0" applyFont="1" applyFill="1" applyBorder="1" applyAlignment="1">
      <alignment/>
    </xf>
    <xf numFmtId="3" fontId="26" fillId="35" borderId="3" xfId="0" applyNumberFormat="1" applyFont="1" applyFill="1" applyBorder="1" applyAlignment="1">
      <alignment/>
    </xf>
    <xf numFmtId="0" fontId="26" fillId="35" borderId="24" xfId="0" applyFont="1" applyFill="1" applyBorder="1" applyAlignment="1">
      <alignment/>
    </xf>
    <xf numFmtId="0" fontId="26" fillId="35" borderId="0" xfId="0" applyFont="1" applyFill="1" applyAlignment="1">
      <alignment/>
    </xf>
    <xf numFmtId="0" fontId="27" fillId="35" borderId="0" xfId="0" applyFont="1" applyFill="1" applyAlignment="1">
      <alignment/>
    </xf>
    <xf numFmtId="0" fontId="27" fillId="35" borderId="0" xfId="0" applyFont="1" applyFill="1" applyAlignment="1">
      <alignment horizontal="right"/>
    </xf>
    <xf numFmtId="0" fontId="7" fillId="0" borderId="0" xfId="0" applyFont="1" applyBorder="1" applyAlignment="1">
      <alignment/>
    </xf>
    <xf numFmtId="166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 horizontal="right" vertical="top"/>
    </xf>
    <xf numFmtId="0" fontId="17" fillId="0" borderId="0" xfId="0" applyFont="1" applyAlignment="1">
      <alignment/>
    </xf>
    <xf numFmtId="166" fontId="5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68" fontId="11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16" fillId="35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33" fillId="35" borderId="0" xfId="0" applyFont="1" applyFill="1" applyAlignment="1">
      <alignment vertical="top"/>
    </xf>
    <xf numFmtId="166" fontId="31" fillId="35" borderId="0" xfId="0" applyNumberFormat="1" applyFont="1" applyFill="1" applyAlignment="1">
      <alignment/>
    </xf>
    <xf numFmtId="164" fontId="31" fillId="35" borderId="0" xfId="0" applyNumberFormat="1" applyFont="1" applyFill="1" applyAlignment="1">
      <alignment/>
    </xf>
    <xf numFmtId="0" fontId="31" fillId="35" borderId="0" xfId="0" applyFont="1" applyFill="1" applyAlignment="1">
      <alignment/>
    </xf>
    <xf numFmtId="164" fontId="34" fillId="35" borderId="0" xfId="0" applyNumberFormat="1" applyFont="1" applyFill="1" applyAlignment="1">
      <alignment horizontal="right" vertical="center"/>
    </xf>
    <xf numFmtId="0" fontId="35" fillId="35" borderId="0" xfId="0" applyFont="1" applyFill="1" applyAlignment="1">
      <alignment/>
    </xf>
    <xf numFmtId="0" fontId="29" fillId="35" borderId="0" xfId="0" applyFont="1" applyFill="1" applyBorder="1" applyAlignment="1">
      <alignment/>
    </xf>
    <xf numFmtId="166" fontId="36" fillId="35" borderId="0" xfId="0" applyNumberFormat="1" applyFont="1" applyFill="1" applyAlignment="1">
      <alignment/>
    </xf>
    <xf numFmtId="3" fontId="36" fillId="35" borderId="0" xfId="0" applyNumberFormat="1" applyFont="1" applyFill="1" applyAlignment="1">
      <alignment/>
    </xf>
    <xf numFmtId="4" fontId="36" fillId="35" borderId="0" xfId="0" applyNumberFormat="1" applyFont="1" applyFill="1" applyAlignment="1">
      <alignment/>
    </xf>
    <xf numFmtId="166" fontId="29" fillId="35" borderId="0" xfId="0" applyNumberFormat="1" applyFont="1" applyFill="1" applyAlignment="1">
      <alignment horizontal="right" vertical="top"/>
    </xf>
    <xf numFmtId="0" fontId="36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32" fillId="35" borderId="0" xfId="0" applyFont="1" applyFill="1" applyAlignment="1">
      <alignment/>
    </xf>
    <xf numFmtId="166" fontId="32" fillId="35" borderId="0" xfId="0" applyNumberFormat="1" applyFont="1" applyFill="1" applyAlignment="1">
      <alignment/>
    </xf>
    <xf numFmtId="164" fontId="32" fillId="35" borderId="0" xfId="0" applyNumberFormat="1" applyFont="1" applyFill="1" applyAlignment="1">
      <alignment/>
    </xf>
    <xf numFmtId="0" fontId="38" fillId="35" borderId="12" xfId="0" applyFont="1" applyFill="1" applyBorder="1" applyAlignment="1">
      <alignment horizontal="center"/>
    </xf>
    <xf numFmtId="166" fontId="38" fillId="35" borderId="27" xfId="0" applyNumberFormat="1" applyFont="1" applyFill="1" applyBorder="1" applyAlignment="1">
      <alignment/>
    </xf>
    <xf numFmtId="164" fontId="38" fillId="35" borderId="28" xfId="0" applyNumberFormat="1" applyFont="1" applyFill="1" applyBorder="1" applyAlignment="1">
      <alignment/>
    </xf>
    <xf numFmtId="164" fontId="37" fillId="35" borderId="19" xfId="0" applyNumberFormat="1" applyFont="1" applyFill="1" applyBorder="1" applyAlignment="1">
      <alignment horizontal="left"/>
    </xf>
    <xf numFmtId="0" fontId="38" fillId="35" borderId="17" xfId="0" applyFont="1" applyFill="1" applyBorder="1" applyAlignment="1">
      <alignment/>
    </xf>
    <xf numFmtId="0" fontId="38" fillId="35" borderId="27" xfId="0" applyFont="1" applyFill="1" applyBorder="1" applyAlignment="1">
      <alignment/>
    </xf>
    <xf numFmtId="164" fontId="37" fillId="35" borderId="12" xfId="0" applyNumberFormat="1" applyFont="1" applyFill="1" applyBorder="1" applyAlignment="1">
      <alignment horizontal="left"/>
    </xf>
    <xf numFmtId="0" fontId="38" fillId="35" borderId="17" xfId="0" applyFont="1" applyFill="1" applyBorder="1" applyAlignment="1">
      <alignment horizontal="left" indent="1"/>
    </xf>
    <xf numFmtId="0" fontId="38" fillId="35" borderId="0" xfId="0" applyFont="1" applyFill="1" applyAlignment="1">
      <alignment/>
    </xf>
    <xf numFmtId="164" fontId="31" fillId="35" borderId="29" xfId="0" applyNumberFormat="1" applyFont="1" applyFill="1" applyBorder="1" applyAlignment="1">
      <alignment/>
    </xf>
    <xf numFmtId="0" fontId="37" fillId="35" borderId="30" xfId="0" applyFont="1" applyFill="1" applyBorder="1" applyAlignment="1">
      <alignment/>
    </xf>
    <xf numFmtId="0" fontId="30" fillId="35" borderId="0" xfId="0" applyFont="1" applyFill="1" applyAlignment="1">
      <alignment/>
    </xf>
    <xf numFmtId="0" fontId="42" fillId="35" borderId="0" xfId="0" applyFont="1" applyFill="1" applyAlignment="1">
      <alignment/>
    </xf>
    <xf numFmtId="3" fontId="38" fillId="35" borderId="31" xfId="0" applyNumberFormat="1" applyFont="1" applyFill="1" applyBorder="1" applyAlignment="1">
      <alignment/>
    </xf>
    <xf numFmtId="3" fontId="38" fillId="35" borderId="32" xfId="0" applyNumberFormat="1" applyFont="1" applyFill="1" applyBorder="1" applyAlignment="1">
      <alignment/>
    </xf>
    <xf numFmtId="3" fontId="38" fillId="35" borderId="30" xfId="0" applyNumberFormat="1" applyFont="1" applyFill="1" applyBorder="1" applyAlignment="1">
      <alignment/>
    </xf>
    <xf numFmtId="165" fontId="30" fillId="35" borderId="0" xfId="0" applyNumberFormat="1" applyFont="1" applyFill="1" applyAlignment="1">
      <alignment horizontal="left"/>
    </xf>
    <xf numFmtId="3" fontId="31" fillId="35" borderId="0" xfId="0" applyNumberFormat="1" applyFont="1" applyFill="1" applyAlignment="1">
      <alignment/>
    </xf>
    <xf numFmtId="164" fontId="37" fillId="35" borderId="33" xfId="0" applyNumberFormat="1" applyFont="1" applyFill="1" applyBorder="1" applyAlignment="1">
      <alignment horizontal="left"/>
    </xf>
    <xf numFmtId="0" fontId="38" fillId="35" borderId="27" xfId="0" applyFont="1" applyFill="1" applyBorder="1" applyAlignment="1">
      <alignment horizontal="left" indent="1"/>
    </xf>
    <xf numFmtId="0" fontId="31" fillId="35" borderId="30" xfId="0" applyFont="1" applyFill="1" applyBorder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23" fillId="36" borderId="20" xfId="0" applyFont="1" applyFill="1" applyBorder="1" applyAlignment="1">
      <alignment horizontal="right"/>
    </xf>
    <xf numFmtId="4" fontId="23" fillId="36" borderId="15" xfId="0" applyNumberFormat="1" applyFont="1" applyFill="1" applyBorder="1" applyAlignment="1">
      <alignment horizontal="right"/>
    </xf>
    <xf numFmtId="4" fontId="23" fillId="36" borderId="34" xfId="0" applyNumberFormat="1" applyFont="1" applyFill="1" applyBorder="1" applyAlignment="1">
      <alignment horizontal="right"/>
    </xf>
    <xf numFmtId="0" fontId="23" fillId="36" borderId="0" xfId="0" applyFont="1" applyFill="1" applyAlignment="1">
      <alignment horizontal="right"/>
    </xf>
    <xf numFmtId="0" fontId="17" fillId="36" borderId="20" xfId="0" applyFont="1" applyFill="1" applyBorder="1" applyAlignment="1">
      <alignment horizontal="center"/>
    </xf>
    <xf numFmtId="3" fontId="17" fillId="36" borderId="35" xfId="0" applyNumberFormat="1" applyFont="1" applyFill="1" applyBorder="1" applyAlignment="1">
      <alignment/>
    </xf>
    <xf numFmtId="3" fontId="17" fillId="36" borderId="36" xfId="0" applyNumberFormat="1" applyFont="1" applyFill="1" applyBorder="1" applyAlignment="1">
      <alignment/>
    </xf>
    <xf numFmtId="0" fontId="17" fillId="36" borderId="21" xfId="0" applyFont="1" applyFill="1" applyBorder="1" applyAlignment="1">
      <alignment/>
    </xf>
    <xf numFmtId="0" fontId="17" fillId="36" borderId="0" xfId="0" applyFont="1" applyFill="1" applyAlignment="1">
      <alignment/>
    </xf>
    <xf numFmtId="0" fontId="17" fillId="36" borderId="23" xfId="0" applyFont="1" applyFill="1" applyBorder="1" applyAlignment="1">
      <alignment horizontal="center"/>
    </xf>
    <xf numFmtId="3" fontId="17" fillId="36" borderId="3" xfId="0" applyNumberFormat="1" applyFont="1" applyFill="1" applyBorder="1" applyAlignment="1">
      <alignment/>
    </xf>
    <xf numFmtId="3" fontId="17" fillId="36" borderId="37" xfId="0" applyNumberFormat="1" applyFont="1" applyFill="1" applyBorder="1" applyAlignment="1">
      <alignment/>
    </xf>
    <xf numFmtId="0" fontId="17" fillId="36" borderId="22" xfId="0" applyFont="1" applyFill="1" applyBorder="1" applyAlignment="1">
      <alignment/>
    </xf>
    <xf numFmtId="0" fontId="7" fillId="36" borderId="23" xfId="0" applyFont="1" applyFill="1" applyBorder="1" applyAlignment="1">
      <alignment/>
    </xf>
    <xf numFmtId="3" fontId="7" fillId="36" borderId="3" xfId="0" applyNumberFormat="1" applyFont="1" applyFill="1" applyBorder="1" applyAlignment="1">
      <alignment/>
    </xf>
    <xf numFmtId="3" fontId="7" fillId="36" borderId="37" xfId="0" applyNumberFormat="1" applyFont="1" applyFill="1" applyBorder="1" applyAlignment="1">
      <alignment/>
    </xf>
    <xf numFmtId="0" fontId="7" fillId="36" borderId="24" xfId="0" applyFont="1" applyFill="1" applyBorder="1" applyAlignment="1">
      <alignment/>
    </xf>
    <xf numFmtId="0" fontId="7" fillId="36" borderId="0" xfId="0" applyFont="1" applyFill="1" applyAlignment="1">
      <alignment/>
    </xf>
    <xf numFmtId="0" fontId="7" fillId="36" borderId="25" xfId="0" applyFont="1" applyFill="1" applyBorder="1" applyAlignment="1">
      <alignment/>
    </xf>
    <xf numFmtId="4" fontId="7" fillId="36" borderId="26" xfId="0" applyNumberFormat="1" applyFont="1" applyFill="1" applyBorder="1" applyAlignment="1">
      <alignment/>
    </xf>
    <xf numFmtId="4" fontId="7" fillId="36" borderId="38" xfId="0" applyNumberFormat="1" applyFont="1" applyFill="1" applyBorder="1" applyAlignment="1">
      <alignment/>
    </xf>
    <xf numFmtId="4" fontId="27" fillId="36" borderId="15" xfId="0" applyNumberFormat="1" applyFont="1" applyFill="1" applyBorder="1" applyAlignment="1">
      <alignment horizontal="right"/>
    </xf>
    <xf numFmtId="4" fontId="27" fillId="36" borderId="34" xfId="0" applyNumberFormat="1" applyFont="1" applyFill="1" applyBorder="1" applyAlignment="1">
      <alignment horizontal="right"/>
    </xf>
    <xf numFmtId="0" fontId="27" fillId="36" borderId="0" xfId="0" applyFont="1" applyFill="1" applyAlignment="1">
      <alignment horizontal="right"/>
    </xf>
    <xf numFmtId="0" fontId="25" fillId="36" borderId="23" xfId="0" applyFont="1" applyFill="1" applyBorder="1" applyAlignment="1">
      <alignment horizontal="center"/>
    </xf>
    <xf numFmtId="3" fontId="25" fillId="36" borderId="3" xfId="0" applyNumberFormat="1" applyFont="1" applyFill="1" applyBorder="1" applyAlignment="1">
      <alignment/>
    </xf>
    <xf numFmtId="3" fontId="25" fillId="36" borderId="37" xfId="0" applyNumberFormat="1" applyFont="1" applyFill="1" applyBorder="1" applyAlignment="1">
      <alignment/>
    </xf>
    <xf numFmtId="0" fontId="25" fillId="36" borderId="22" xfId="0" applyFont="1" applyFill="1" applyBorder="1" applyAlignment="1">
      <alignment/>
    </xf>
    <xf numFmtId="3" fontId="26" fillId="36" borderId="3" xfId="0" applyNumberFormat="1" applyFont="1" applyFill="1" applyBorder="1" applyAlignment="1">
      <alignment/>
    </xf>
    <xf numFmtId="3" fontId="26" fillId="36" borderId="37" xfId="0" applyNumberFormat="1" applyFont="1" applyFill="1" applyBorder="1" applyAlignment="1">
      <alignment/>
    </xf>
    <xf numFmtId="0" fontId="26" fillId="36" borderId="24" xfId="0" applyFont="1" applyFill="1" applyBorder="1" applyAlignment="1">
      <alignment/>
    </xf>
    <xf numFmtId="4" fontId="26" fillId="36" borderId="26" xfId="0" applyNumberFormat="1" applyFont="1" applyFill="1" applyBorder="1" applyAlignment="1">
      <alignment/>
    </xf>
    <xf numFmtId="4" fontId="26" fillId="36" borderId="38" xfId="0" applyNumberFormat="1" applyFont="1" applyFill="1" applyBorder="1" applyAlignment="1">
      <alignment/>
    </xf>
    <xf numFmtId="0" fontId="26" fillId="36" borderId="0" xfId="0" applyFont="1" applyFill="1" applyAlignment="1">
      <alignment/>
    </xf>
    <xf numFmtId="0" fontId="44" fillId="36" borderId="0" xfId="0" applyFont="1" applyFill="1" applyAlignment="1">
      <alignment horizontal="right"/>
    </xf>
    <xf numFmtId="0" fontId="36" fillId="36" borderId="21" xfId="0" applyFont="1" applyFill="1" applyBorder="1" applyAlignment="1">
      <alignment/>
    </xf>
    <xf numFmtId="0" fontId="36" fillId="36" borderId="0" xfId="0" applyFont="1" applyFill="1" applyAlignment="1">
      <alignment/>
    </xf>
    <xf numFmtId="0" fontId="36" fillId="36" borderId="22" xfId="0" applyFont="1" applyFill="1" applyBorder="1" applyAlignment="1">
      <alignment/>
    </xf>
    <xf numFmtId="0" fontId="29" fillId="36" borderId="24" xfId="0" applyFont="1" applyFill="1" applyBorder="1" applyAlignment="1">
      <alignment/>
    </xf>
    <xf numFmtId="0" fontId="29" fillId="36" borderId="0" xfId="0" applyFont="1" applyFill="1" applyAlignment="1">
      <alignment/>
    </xf>
    <xf numFmtId="0" fontId="45" fillId="36" borderId="0" xfId="0" applyFont="1" applyFill="1" applyAlignment="1">
      <alignment horizontal="right"/>
    </xf>
    <xf numFmtId="0" fontId="46" fillId="36" borderId="22" xfId="0" applyFont="1" applyFill="1" applyBorder="1" applyAlignment="1">
      <alignment/>
    </xf>
    <xf numFmtId="0" fontId="47" fillId="36" borderId="24" xfId="0" applyFont="1" applyFill="1" applyBorder="1" applyAlignment="1">
      <alignment/>
    </xf>
    <xf numFmtId="0" fontId="47" fillId="36" borderId="0" xfId="0" applyFont="1" applyFill="1" applyAlignment="1">
      <alignment/>
    </xf>
    <xf numFmtId="0" fontId="40" fillId="35" borderId="19" xfId="0" applyFont="1" applyFill="1" applyBorder="1" applyAlignment="1">
      <alignment horizontal="center"/>
    </xf>
    <xf numFmtId="0" fontId="40" fillId="35" borderId="16" xfId="0" applyFont="1" applyFill="1" applyBorder="1" applyAlignment="1">
      <alignment horizontal="center"/>
    </xf>
    <xf numFmtId="0" fontId="40" fillId="35" borderId="17" xfId="0" applyFont="1" applyFill="1" applyBorder="1" applyAlignment="1">
      <alignment horizontal="center"/>
    </xf>
    <xf numFmtId="0" fontId="40" fillId="35" borderId="0" xfId="0" applyFont="1" applyFill="1" applyBorder="1" applyAlignment="1">
      <alignment horizontal="center"/>
    </xf>
    <xf numFmtId="0" fontId="40" fillId="35" borderId="12" xfId="0" applyFont="1" applyFill="1" applyBorder="1" applyAlignment="1">
      <alignment horizontal="center"/>
    </xf>
    <xf numFmtId="0" fontId="40" fillId="35" borderId="13" xfId="0" applyFont="1" applyFill="1" applyBorder="1" applyAlignment="1">
      <alignment horizontal="center"/>
    </xf>
    <xf numFmtId="0" fontId="43" fillId="35" borderId="30" xfId="0" applyFont="1" applyFill="1" applyBorder="1" applyAlignment="1">
      <alignment/>
    </xf>
    <xf numFmtId="0" fontId="0" fillId="0" borderId="0" xfId="0" applyAlignment="1">
      <alignment horizontal="justify" wrapText="1"/>
    </xf>
    <xf numFmtId="3" fontId="11" fillId="0" borderId="15" xfId="0" applyNumberFormat="1" applyFont="1" applyFill="1" applyBorder="1" applyAlignment="1">
      <alignment horizontal="center"/>
    </xf>
    <xf numFmtId="3" fontId="11" fillId="0" borderId="39" xfId="0" applyNumberFormat="1" applyFont="1" applyFill="1" applyBorder="1" applyAlignment="1">
      <alignment horizontal="center"/>
    </xf>
    <xf numFmtId="0" fontId="44" fillId="35" borderId="20" xfId="0" applyFont="1" applyFill="1" applyBorder="1" applyAlignment="1">
      <alignment horizontal="right"/>
    </xf>
    <xf numFmtId="0" fontId="44" fillId="35" borderId="0" xfId="0" applyFont="1" applyFill="1" applyAlignment="1">
      <alignment horizontal="right"/>
    </xf>
    <xf numFmtId="3" fontId="36" fillId="35" borderId="35" xfId="0" applyNumberFormat="1" applyFont="1" applyFill="1" applyBorder="1" applyAlignment="1">
      <alignment/>
    </xf>
    <xf numFmtId="3" fontId="36" fillId="35" borderId="36" xfId="0" applyNumberFormat="1" applyFont="1" applyFill="1" applyBorder="1" applyAlignment="1">
      <alignment/>
    </xf>
    <xf numFmtId="0" fontId="36" fillId="35" borderId="21" xfId="0" applyFont="1" applyFill="1" applyBorder="1" applyAlignment="1">
      <alignment/>
    </xf>
    <xf numFmtId="0" fontId="36" fillId="35" borderId="0" xfId="0" applyFont="1" applyFill="1" applyAlignment="1">
      <alignment/>
    </xf>
    <xf numFmtId="0" fontId="36" fillId="35" borderId="22" xfId="0" applyFont="1" applyFill="1" applyBorder="1" applyAlignment="1">
      <alignment/>
    </xf>
    <xf numFmtId="0" fontId="29" fillId="35" borderId="0" xfId="0" applyFont="1" applyFill="1" applyAlignment="1">
      <alignment/>
    </xf>
    <xf numFmtId="4" fontId="29" fillId="35" borderId="26" xfId="0" applyNumberFormat="1" applyFont="1" applyFill="1" applyBorder="1" applyAlignment="1">
      <alignment/>
    </xf>
    <xf numFmtId="4" fontId="45" fillId="35" borderId="15" xfId="0" applyNumberFormat="1" applyFont="1" applyFill="1" applyBorder="1" applyAlignment="1">
      <alignment horizontal="right"/>
    </xf>
    <xf numFmtId="4" fontId="45" fillId="35" borderId="34" xfId="0" applyNumberFormat="1" applyFont="1" applyFill="1" applyBorder="1" applyAlignment="1">
      <alignment horizontal="right"/>
    </xf>
    <xf numFmtId="0" fontId="45" fillId="35" borderId="0" xfId="0" applyFont="1" applyFill="1" applyAlignment="1">
      <alignment horizontal="right"/>
    </xf>
    <xf numFmtId="3" fontId="46" fillId="35" borderId="3" xfId="0" applyNumberFormat="1" applyFont="1" applyFill="1" applyBorder="1" applyAlignment="1">
      <alignment/>
    </xf>
    <xf numFmtId="3" fontId="46" fillId="35" borderId="37" xfId="0" applyNumberFormat="1" applyFont="1" applyFill="1" applyBorder="1" applyAlignment="1">
      <alignment/>
    </xf>
    <xf numFmtId="0" fontId="46" fillId="35" borderId="22" xfId="0" applyFont="1" applyFill="1" applyBorder="1" applyAlignment="1">
      <alignment/>
    </xf>
    <xf numFmtId="3" fontId="47" fillId="35" borderId="3" xfId="0" applyNumberFormat="1" applyFont="1" applyFill="1" applyBorder="1" applyAlignment="1">
      <alignment/>
    </xf>
    <xf numFmtId="3" fontId="47" fillId="35" borderId="37" xfId="0" applyNumberFormat="1" applyFont="1" applyFill="1" applyBorder="1" applyAlignment="1">
      <alignment/>
    </xf>
    <xf numFmtId="0" fontId="47" fillId="35" borderId="24" xfId="0" applyFont="1" applyFill="1" applyBorder="1" applyAlignment="1">
      <alignment/>
    </xf>
    <xf numFmtId="4" fontId="47" fillId="35" borderId="26" xfId="0" applyNumberFormat="1" applyFont="1" applyFill="1" applyBorder="1" applyAlignment="1">
      <alignment/>
    </xf>
    <xf numFmtId="4" fontId="47" fillId="35" borderId="38" xfId="0" applyNumberFormat="1" applyFont="1" applyFill="1" applyBorder="1" applyAlignment="1">
      <alignment/>
    </xf>
    <xf numFmtId="0" fontId="47" fillId="35" borderId="0" xfId="0" applyFont="1" applyFill="1" applyAlignment="1">
      <alignment/>
    </xf>
    <xf numFmtId="0" fontId="17" fillId="35" borderId="40" xfId="0" applyFont="1" applyFill="1" applyBorder="1" applyAlignment="1">
      <alignment horizontal="center"/>
    </xf>
    <xf numFmtId="0" fontId="17" fillId="35" borderId="41" xfId="0" applyFont="1" applyFill="1" applyBorder="1" applyAlignment="1">
      <alignment/>
    </xf>
    <xf numFmtId="3" fontId="5" fillId="0" borderId="15" xfId="0" applyNumberFormat="1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/>
    </xf>
    <xf numFmtId="3" fontId="17" fillId="0" borderId="35" xfId="0" applyNumberFormat="1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4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4" fontId="7" fillId="0" borderId="26" xfId="0" applyNumberFormat="1" applyFont="1" applyFill="1" applyBorder="1" applyAlignment="1">
      <alignment/>
    </xf>
    <xf numFmtId="4" fontId="27" fillId="0" borderId="15" xfId="0" applyNumberFormat="1" applyFont="1" applyFill="1" applyBorder="1" applyAlignment="1">
      <alignment horizontal="right"/>
    </xf>
    <xf numFmtId="4" fontId="27" fillId="0" borderId="34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right"/>
    </xf>
    <xf numFmtId="3" fontId="26" fillId="0" borderId="3" xfId="0" applyNumberFormat="1" applyFont="1" applyFill="1" applyBorder="1" applyAlignment="1">
      <alignment/>
    </xf>
    <xf numFmtId="0" fontId="26" fillId="0" borderId="24" xfId="0" applyFont="1" applyFill="1" applyBorder="1" applyAlignment="1">
      <alignment/>
    </xf>
    <xf numFmtId="4" fontId="26" fillId="0" borderId="26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2" fontId="24" fillId="35" borderId="0" xfId="0" applyNumberFormat="1" applyFont="1" applyFill="1" applyAlignment="1">
      <alignment/>
    </xf>
    <xf numFmtId="2" fontId="11" fillId="35" borderId="0" xfId="0" applyNumberFormat="1" applyFont="1" applyFill="1" applyAlignment="1">
      <alignment/>
    </xf>
    <xf numFmtId="2" fontId="17" fillId="35" borderId="0" xfId="0" applyNumberFormat="1" applyFont="1" applyFill="1" applyAlignment="1">
      <alignment/>
    </xf>
    <xf numFmtId="3" fontId="49" fillId="35" borderId="0" xfId="0" applyNumberFormat="1" applyFont="1" applyFill="1" applyAlignment="1">
      <alignment horizontal="left"/>
    </xf>
    <xf numFmtId="4" fontId="12" fillId="0" borderId="0" xfId="0" applyNumberFormat="1" applyFont="1" applyAlignment="1">
      <alignment vertical="center"/>
    </xf>
    <xf numFmtId="4" fontId="3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" fontId="0" fillId="0" borderId="0" xfId="0" applyNumberFormat="1" applyFill="1" applyAlignment="1">
      <alignment horizontal="justify" wrapText="1"/>
    </xf>
    <xf numFmtId="166" fontId="0" fillId="0" borderId="0" xfId="0" applyNumberForma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166" fontId="0" fillId="0" borderId="0" xfId="0" applyNumberFormat="1" applyFill="1" applyBorder="1" applyAlignment="1">
      <alignment/>
    </xf>
    <xf numFmtId="0" fontId="23" fillId="37" borderId="20" xfId="0" applyFont="1" applyFill="1" applyBorder="1" applyAlignment="1">
      <alignment horizontal="right"/>
    </xf>
    <xf numFmtId="4" fontId="23" fillId="37" borderId="15" xfId="0" applyNumberFormat="1" applyFont="1" applyFill="1" applyBorder="1" applyAlignment="1">
      <alignment horizontal="right"/>
    </xf>
    <xf numFmtId="4" fontId="23" fillId="37" borderId="34" xfId="0" applyNumberFormat="1" applyFont="1" applyFill="1" applyBorder="1" applyAlignment="1">
      <alignment horizontal="right"/>
    </xf>
    <xf numFmtId="0" fontId="23" fillId="37" borderId="0" xfId="0" applyFont="1" applyFill="1" applyAlignment="1">
      <alignment horizontal="right"/>
    </xf>
    <xf numFmtId="0" fontId="17" fillId="37" borderId="20" xfId="0" applyFont="1" applyFill="1" applyBorder="1" applyAlignment="1">
      <alignment horizontal="center"/>
    </xf>
    <xf numFmtId="3" fontId="17" fillId="37" borderId="35" xfId="0" applyNumberFormat="1" applyFont="1" applyFill="1" applyBorder="1" applyAlignment="1">
      <alignment/>
    </xf>
    <xf numFmtId="3" fontId="17" fillId="37" borderId="36" xfId="0" applyNumberFormat="1" applyFont="1" applyFill="1" applyBorder="1" applyAlignment="1">
      <alignment/>
    </xf>
    <xf numFmtId="0" fontId="17" fillId="37" borderId="21" xfId="0" applyFont="1" applyFill="1" applyBorder="1" applyAlignment="1">
      <alignment/>
    </xf>
    <xf numFmtId="0" fontId="17" fillId="37" borderId="0" xfId="0" applyFont="1" applyFill="1" applyAlignment="1">
      <alignment/>
    </xf>
    <xf numFmtId="0" fontId="17" fillId="37" borderId="40" xfId="0" applyFont="1" applyFill="1" applyBorder="1" applyAlignment="1">
      <alignment horizontal="center"/>
    </xf>
    <xf numFmtId="0" fontId="17" fillId="37" borderId="41" xfId="0" applyFont="1" applyFill="1" applyBorder="1" applyAlignment="1">
      <alignment/>
    </xf>
    <xf numFmtId="0" fontId="7" fillId="37" borderId="23" xfId="0" applyFont="1" applyFill="1" applyBorder="1" applyAlignment="1">
      <alignment/>
    </xf>
    <xf numFmtId="3" fontId="7" fillId="37" borderId="3" xfId="0" applyNumberFormat="1" applyFont="1" applyFill="1" applyBorder="1" applyAlignment="1">
      <alignment/>
    </xf>
    <xf numFmtId="3" fontId="7" fillId="37" borderId="37" xfId="0" applyNumberFormat="1" applyFont="1" applyFill="1" applyBorder="1" applyAlignment="1">
      <alignment/>
    </xf>
    <xf numFmtId="0" fontId="7" fillId="37" borderId="24" xfId="0" applyFont="1" applyFill="1" applyBorder="1" applyAlignment="1">
      <alignment/>
    </xf>
    <xf numFmtId="0" fontId="7" fillId="37" borderId="0" xfId="0" applyFont="1" applyFill="1" applyAlignment="1">
      <alignment/>
    </xf>
    <xf numFmtId="0" fontId="7" fillId="37" borderId="25" xfId="0" applyFont="1" applyFill="1" applyBorder="1" applyAlignment="1">
      <alignment/>
    </xf>
    <xf numFmtId="4" fontId="7" fillId="37" borderId="26" xfId="0" applyNumberFormat="1" applyFont="1" applyFill="1" applyBorder="1" applyAlignment="1">
      <alignment/>
    </xf>
    <xf numFmtId="4" fontId="7" fillId="37" borderId="38" xfId="0" applyNumberFormat="1" applyFont="1" applyFill="1" applyBorder="1" applyAlignment="1">
      <alignment/>
    </xf>
    <xf numFmtId="4" fontId="27" fillId="37" borderId="15" xfId="0" applyNumberFormat="1" applyFont="1" applyFill="1" applyBorder="1" applyAlignment="1">
      <alignment horizontal="right"/>
    </xf>
    <xf numFmtId="4" fontId="27" fillId="37" borderId="34" xfId="0" applyNumberFormat="1" applyFont="1" applyFill="1" applyBorder="1" applyAlignment="1">
      <alignment horizontal="right"/>
    </xf>
    <xf numFmtId="0" fontId="27" fillId="37" borderId="0" xfId="0" applyFont="1" applyFill="1" applyAlignment="1">
      <alignment horizontal="right"/>
    </xf>
    <xf numFmtId="3" fontId="26" fillId="37" borderId="3" xfId="0" applyNumberFormat="1" applyFont="1" applyFill="1" applyBorder="1" applyAlignment="1">
      <alignment/>
    </xf>
    <xf numFmtId="3" fontId="26" fillId="37" borderId="37" xfId="0" applyNumberFormat="1" applyFont="1" applyFill="1" applyBorder="1" applyAlignment="1">
      <alignment/>
    </xf>
    <xf numFmtId="0" fontId="26" fillId="37" borderId="24" xfId="0" applyFont="1" applyFill="1" applyBorder="1" applyAlignment="1">
      <alignment/>
    </xf>
    <xf numFmtId="4" fontId="26" fillId="37" borderId="26" xfId="0" applyNumberFormat="1" applyFont="1" applyFill="1" applyBorder="1" applyAlignment="1">
      <alignment/>
    </xf>
    <xf numFmtId="4" fontId="26" fillId="37" borderId="38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3" fontId="17" fillId="37" borderId="3" xfId="0" applyNumberFormat="1" applyFont="1" applyFill="1" applyBorder="1" applyAlignment="1">
      <alignment/>
    </xf>
    <xf numFmtId="3" fontId="17" fillId="37" borderId="37" xfId="0" applyNumberFormat="1" applyFont="1" applyFill="1" applyBorder="1" applyAlignment="1">
      <alignment/>
    </xf>
    <xf numFmtId="0" fontId="17" fillId="37" borderId="22" xfId="0" applyFont="1" applyFill="1" applyBorder="1" applyAlignment="1">
      <alignment/>
    </xf>
    <xf numFmtId="3" fontId="25" fillId="37" borderId="3" xfId="0" applyNumberFormat="1" applyFont="1" applyFill="1" applyBorder="1" applyAlignment="1">
      <alignment/>
    </xf>
    <xf numFmtId="3" fontId="25" fillId="37" borderId="37" xfId="0" applyNumberFormat="1" applyFont="1" applyFill="1" applyBorder="1" applyAlignment="1">
      <alignment/>
    </xf>
    <xf numFmtId="0" fontId="25" fillId="37" borderId="22" xfId="0" applyFont="1" applyFill="1" applyBorder="1" applyAlignment="1">
      <alignment/>
    </xf>
    <xf numFmtId="0" fontId="44" fillId="37" borderId="20" xfId="0" applyFont="1" applyFill="1" applyBorder="1" applyAlignment="1">
      <alignment horizontal="right"/>
    </xf>
    <xf numFmtId="0" fontId="17" fillId="37" borderId="23" xfId="0" applyFont="1" applyFill="1" applyBorder="1" applyAlignment="1">
      <alignment horizontal="center"/>
    </xf>
    <xf numFmtId="0" fontId="25" fillId="37" borderId="23" xfId="0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4" fontId="16" fillId="35" borderId="0" xfId="0" applyNumberFormat="1" applyFont="1" applyFill="1" applyAlignment="1">
      <alignment/>
    </xf>
    <xf numFmtId="4" fontId="21" fillId="35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4" fontId="5" fillId="35" borderId="12" xfId="0" applyNumberFormat="1" applyFont="1" applyFill="1" applyBorder="1" applyAlignment="1">
      <alignment horizontal="center"/>
    </xf>
    <xf numFmtId="4" fontId="5" fillId="35" borderId="13" xfId="0" applyNumberFormat="1" applyFont="1" applyFill="1" applyBorder="1" applyAlignment="1">
      <alignment horizontal="center"/>
    </xf>
    <xf numFmtId="4" fontId="17" fillId="35" borderId="35" xfId="0" applyNumberFormat="1" applyFont="1" applyFill="1" applyBorder="1" applyAlignment="1">
      <alignment/>
    </xf>
    <xf numFmtId="4" fontId="7" fillId="35" borderId="3" xfId="0" applyNumberFormat="1" applyFont="1" applyFill="1" applyBorder="1" applyAlignment="1">
      <alignment/>
    </xf>
    <xf numFmtId="4" fontId="17" fillId="37" borderId="35" xfId="0" applyNumberFormat="1" applyFont="1" applyFill="1" applyBorder="1" applyAlignment="1">
      <alignment/>
    </xf>
    <xf numFmtId="4" fontId="7" fillId="37" borderId="3" xfId="0" applyNumberFormat="1" applyFont="1" applyFill="1" applyBorder="1" applyAlignment="1">
      <alignment/>
    </xf>
    <xf numFmtId="4" fontId="17" fillId="0" borderId="35" xfId="0" applyNumberFormat="1" applyFont="1" applyFill="1" applyBorder="1" applyAlignment="1">
      <alignment/>
    </xf>
    <xf numFmtId="4" fontId="29" fillId="35" borderId="3" xfId="0" applyNumberFormat="1" applyFont="1" applyFill="1" applyBorder="1" applyAlignment="1">
      <alignment/>
    </xf>
    <xf numFmtId="4" fontId="17" fillId="37" borderId="3" xfId="0" applyNumberFormat="1" applyFont="1" applyFill="1" applyBorder="1" applyAlignment="1">
      <alignment/>
    </xf>
    <xf numFmtId="4" fontId="17" fillId="35" borderId="3" xfId="0" applyNumberFormat="1" applyFont="1" applyFill="1" applyBorder="1" applyAlignment="1">
      <alignment/>
    </xf>
    <xf numFmtId="4" fontId="16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5" fillId="0" borderId="1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23" fillId="0" borderId="17" xfId="0" applyNumberFormat="1" applyFont="1" applyFill="1" applyBorder="1" applyAlignment="1">
      <alignment horizontal="center"/>
    </xf>
    <xf numFmtId="4" fontId="26" fillId="0" borderId="3" xfId="0" applyNumberFormat="1" applyFont="1" applyFill="1" applyBorder="1" applyAlignment="1">
      <alignment/>
    </xf>
    <xf numFmtId="4" fontId="26" fillId="37" borderId="3" xfId="0" applyNumberFormat="1" applyFont="1" applyFill="1" applyBorder="1" applyAlignment="1">
      <alignment/>
    </xf>
    <xf numFmtId="4" fontId="45" fillId="0" borderId="15" xfId="0" applyNumberFormat="1" applyFont="1" applyFill="1" applyBorder="1" applyAlignment="1">
      <alignment horizontal="right"/>
    </xf>
    <xf numFmtId="4" fontId="36" fillId="0" borderId="35" xfId="0" applyNumberFormat="1" applyFont="1" applyFill="1" applyBorder="1" applyAlignment="1">
      <alignment/>
    </xf>
    <xf numFmtId="4" fontId="46" fillId="0" borderId="3" xfId="0" applyNumberFormat="1" applyFont="1" applyFill="1" applyBorder="1" applyAlignment="1">
      <alignment/>
    </xf>
    <xf numFmtId="4" fontId="47" fillId="0" borderId="3" xfId="0" applyNumberFormat="1" applyFont="1" applyFill="1" applyBorder="1" applyAlignment="1">
      <alignment/>
    </xf>
    <xf numFmtId="4" fontId="47" fillId="0" borderId="26" xfId="0" applyNumberFormat="1" applyFont="1" applyFill="1" applyBorder="1" applyAlignment="1">
      <alignment/>
    </xf>
    <xf numFmtId="4" fontId="25" fillId="37" borderId="3" xfId="0" applyNumberFormat="1" applyFont="1" applyFill="1" applyBorder="1" applyAlignment="1">
      <alignment/>
    </xf>
    <xf numFmtId="4" fontId="25" fillId="0" borderId="3" xfId="0" applyNumberFormat="1" applyFont="1" applyFill="1" applyBorder="1" applyAlignment="1">
      <alignment/>
    </xf>
    <xf numFmtId="2" fontId="30" fillId="35" borderId="0" xfId="0" applyNumberFormat="1" applyFont="1" applyFill="1" applyAlignment="1">
      <alignment/>
    </xf>
    <xf numFmtId="3" fontId="28" fillId="0" borderId="35" xfId="0" applyNumberFormat="1" applyFont="1" applyBorder="1" applyAlignment="1">
      <alignment/>
    </xf>
    <xf numFmtId="3" fontId="28" fillId="0" borderId="35" xfId="0" applyNumberFormat="1" applyFont="1" applyFill="1" applyBorder="1" applyAlignment="1">
      <alignment/>
    </xf>
    <xf numFmtId="3" fontId="28" fillId="0" borderId="36" xfId="0" applyNumberFormat="1" applyFont="1" applyBorder="1" applyAlignment="1">
      <alignment/>
    </xf>
    <xf numFmtId="0" fontId="28" fillId="0" borderId="31" xfId="0" applyFont="1" applyBorder="1" applyAlignment="1">
      <alignment horizontal="left"/>
    </xf>
    <xf numFmtId="0" fontId="51" fillId="0" borderId="32" xfId="0" applyFont="1" applyFill="1" applyBorder="1" applyAlignment="1">
      <alignment horizontal="left"/>
    </xf>
    <xf numFmtId="0" fontId="28" fillId="0" borderId="32" xfId="0" applyFont="1" applyBorder="1" applyAlignment="1">
      <alignment horizontal="left"/>
    </xf>
    <xf numFmtId="0" fontId="28" fillId="0" borderId="42" xfId="0" applyFont="1" applyBorder="1" applyAlignment="1">
      <alignment horizontal="left"/>
    </xf>
    <xf numFmtId="3" fontId="51" fillId="0" borderId="3" xfId="0" applyNumberFormat="1" applyFont="1" applyBorder="1" applyAlignment="1">
      <alignment horizontal="right"/>
    </xf>
    <xf numFmtId="166" fontId="28" fillId="0" borderId="35" xfId="0" applyNumberFormat="1" applyFont="1" applyBorder="1" applyAlignment="1">
      <alignment horizontal="right"/>
    </xf>
    <xf numFmtId="0" fontId="50" fillId="0" borderId="43" xfId="0" applyFont="1" applyBorder="1" applyAlignment="1">
      <alignment/>
    </xf>
    <xf numFmtId="0" fontId="50" fillId="0" borderId="43" xfId="0" applyFont="1" applyBorder="1" applyAlignment="1">
      <alignment horizontal="left"/>
    </xf>
    <xf numFmtId="3" fontId="28" fillId="0" borderId="3" xfId="0" applyNumberFormat="1" applyFont="1" applyBorder="1" applyAlignment="1">
      <alignment horizontal="right"/>
    </xf>
    <xf numFmtId="3" fontId="28" fillId="0" borderId="3" xfId="0" applyNumberFormat="1" applyFont="1" applyFill="1" applyBorder="1" applyAlignment="1">
      <alignment horizontal="right"/>
    </xf>
    <xf numFmtId="3" fontId="28" fillId="0" borderId="37" xfId="0" applyNumberFormat="1" applyFont="1" applyBorder="1" applyAlignment="1">
      <alignment horizontal="right"/>
    </xf>
    <xf numFmtId="3" fontId="51" fillId="0" borderId="3" xfId="0" applyNumberFormat="1" applyFont="1" applyFill="1" applyBorder="1" applyAlignment="1">
      <alignment horizontal="right"/>
    </xf>
    <xf numFmtId="3" fontId="51" fillId="0" borderId="37" xfId="0" applyNumberFormat="1" applyFont="1" applyBorder="1" applyAlignment="1">
      <alignment horizontal="right"/>
    </xf>
    <xf numFmtId="3" fontId="28" fillId="0" borderId="26" xfId="0" applyNumberFormat="1" applyFont="1" applyBorder="1" applyAlignment="1">
      <alignment horizontal="right"/>
    </xf>
    <xf numFmtId="3" fontId="28" fillId="0" borderId="26" xfId="0" applyNumberFormat="1" applyFont="1" applyFill="1" applyBorder="1" applyAlignment="1">
      <alignment horizontal="right"/>
    </xf>
    <xf numFmtId="3" fontId="28" fillId="0" borderId="38" xfId="0" applyNumberFormat="1" applyFont="1" applyBorder="1" applyAlignment="1">
      <alignment horizontal="right"/>
    </xf>
    <xf numFmtId="3" fontId="28" fillId="0" borderId="35" xfId="0" applyNumberFormat="1" applyFont="1" applyBorder="1" applyAlignment="1">
      <alignment horizontal="right"/>
    </xf>
    <xf numFmtId="3" fontId="28" fillId="0" borderId="35" xfId="0" applyNumberFormat="1" applyFont="1" applyFill="1" applyBorder="1" applyAlignment="1">
      <alignment horizontal="right"/>
    </xf>
    <xf numFmtId="3" fontId="28" fillId="0" borderId="36" xfId="0" applyNumberFormat="1" applyFont="1" applyBorder="1" applyAlignment="1">
      <alignment horizontal="right"/>
    </xf>
    <xf numFmtId="0" fontId="23" fillId="35" borderId="44" xfId="0" applyFont="1" applyFill="1" applyBorder="1" applyAlignment="1">
      <alignment horizontal="left" vertical="center" wrapText="1"/>
    </xf>
    <xf numFmtId="0" fontId="17" fillId="35" borderId="20" xfId="0" applyFont="1" applyFill="1" applyBorder="1" applyAlignment="1">
      <alignment horizontal="left"/>
    </xf>
    <xf numFmtId="0" fontId="23" fillId="35" borderId="20" xfId="0" applyFont="1" applyFill="1" applyBorder="1" applyAlignment="1">
      <alignment horizontal="left"/>
    </xf>
    <xf numFmtId="0" fontId="23" fillId="37" borderId="20" xfId="0" applyFont="1" applyFill="1" applyBorder="1" applyAlignment="1">
      <alignment horizontal="left"/>
    </xf>
    <xf numFmtId="0" fontId="17" fillId="37" borderId="20" xfId="0" applyFont="1" applyFill="1" applyBorder="1" applyAlignment="1">
      <alignment horizontal="left"/>
    </xf>
    <xf numFmtId="0" fontId="17" fillId="37" borderId="40" xfId="0" applyFont="1" applyFill="1" applyBorder="1" applyAlignment="1">
      <alignment horizontal="left"/>
    </xf>
    <xf numFmtId="0" fontId="7" fillId="37" borderId="23" xfId="0" applyFont="1" applyFill="1" applyBorder="1" applyAlignment="1">
      <alignment horizontal="left"/>
    </xf>
    <xf numFmtId="0" fontId="7" fillId="37" borderId="25" xfId="0" applyFont="1" applyFill="1" applyBorder="1" applyAlignment="1">
      <alignment horizontal="left"/>
    </xf>
    <xf numFmtId="0" fontId="44" fillId="36" borderId="20" xfId="0" applyFont="1" applyFill="1" applyBorder="1" applyAlignment="1">
      <alignment horizontal="left"/>
    </xf>
    <xf numFmtId="0" fontId="36" fillId="36" borderId="20" xfId="0" applyFont="1" applyFill="1" applyBorder="1" applyAlignment="1">
      <alignment horizontal="left"/>
    </xf>
    <xf numFmtId="0" fontId="36" fillId="36" borderId="23" xfId="0" applyFont="1" applyFill="1" applyBorder="1" applyAlignment="1">
      <alignment horizontal="left"/>
    </xf>
    <xf numFmtId="0" fontId="29" fillId="36" borderId="23" xfId="0" applyFont="1" applyFill="1" applyBorder="1" applyAlignment="1">
      <alignment horizontal="left"/>
    </xf>
    <xf numFmtId="0" fontId="29" fillId="36" borderId="25" xfId="0" applyFont="1" applyFill="1" applyBorder="1" applyAlignment="1">
      <alignment horizontal="left"/>
    </xf>
    <xf numFmtId="0" fontId="17" fillId="35" borderId="40" xfId="0" applyFont="1" applyFill="1" applyBorder="1" applyAlignment="1">
      <alignment horizontal="left"/>
    </xf>
    <xf numFmtId="0" fontId="7" fillId="35" borderId="23" xfId="0" applyFont="1" applyFill="1" applyBorder="1" applyAlignment="1">
      <alignment horizontal="left"/>
    </xf>
    <xf numFmtId="0" fontId="7" fillId="35" borderId="25" xfId="0" applyFont="1" applyFill="1" applyBorder="1" applyAlignment="1">
      <alignment horizontal="left"/>
    </xf>
    <xf numFmtId="0" fontId="23" fillId="36" borderId="20" xfId="0" applyFont="1" applyFill="1" applyBorder="1" applyAlignment="1">
      <alignment horizontal="left"/>
    </xf>
    <xf numFmtId="0" fontId="17" fillId="36" borderId="20" xfId="0" applyFont="1" applyFill="1" applyBorder="1" applyAlignment="1">
      <alignment horizontal="left"/>
    </xf>
    <xf numFmtId="0" fontId="17" fillId="36" borderId="23" xfId="0" applyFont="1" applyFill="1" applyBorder="1" applyAlignment="1">
      <alignment horizontal="left"/>
    </xf>
    <xf numFmtId="0" fontId="7" fillId="36" borderId="23" xfId="0" applyFont="1" applyFill="1" applyBorder="1" applyAlignment="1">
      <alignment horizontal="left"/>
    </xf>
    <xf numFmtId="0" fontId="7" fillId="36" borderId="25" xfId="0" applyFont="1" applyFill="1" applyBorder="1" applyAlignment="1">
      <alignment horizontal="left"/>
    </xf>
    <xf numFmtId="3" fontId="16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23" fillId="0" borderId="18" xfId="0" applyNumberFormat="1" applyFont="1" applyFill="1" applyBorder="1" applyAlignment="1">
      <alignment horizontal="center"/>
    </xf>
    <xf numFmtId="3" fontId="36" fillId="0" borderId="35" xfId="0" applyNumberFormat="1" applyFont="1" applyFill="1" applyBorder="1" applyAlignment="1">
      <alignment/>
    </xf>
    <xf numFmtId="3" fontId="46" fillId="0" borderId="3" xfId="0" applyNumberFormat="1" applyFont="1" applyFill="1" applyBorder="1" applyAlignment="1">
      <alignment/>
    </xf>
    <xf numFmtId="3" fontId="47" fillId="0" borderId="3" xfId="0" applyNumberFormat="1" applyFont="1" applyFill="1" applyBorder="1" applyAlignment="1">
      <alignment/>
    </xf>
    <xf numFmtId="3" fontId="25" fillId="0" borderId="3" xfId="0" applyNumberFormat="1" applyFont="1" applyFill="1" applyBorder="1" applyAlignment="1">
      <alignment/>
    </xf>
    <xf numFmtId="0" fontId="23" fillId="35" borderId="44" xfId="0" applyFont="1" applyFill="1" applyBorder="1" applyAlignment="1">
      <alignment vertical="center" wrapText="1"/>
    </xf>
    <xf numFmtId="0" fontId="23" fillId="37" borderId="20" xfId="0" applyFont="1" applyFill="1" applyBorder="1" applyAlignment="1">
      <alignment/>
    </xf>
    <xf numFmtId="0" fontId="17" fillId="37" borderId="20" xfId="0" applyFont="1" applyFill="1" applyBorder="1" applyAlignment="1">
      <alignment/>
    </xf>
    <xf numFmtId="0" fontId="17" fillId="37" borderId="40" xfId="0" applyFont="1" applyFill="1" applyBorder="1" applyAlignment="1">
      <alignment/>
    </xf>
    <xf numFmtId="0" fontId="7" fillId="37" borderId="23" xfId="0" applyFont="1" applyFill="1" applyBorder="1" applyAlignment="1">
      <alignment/>
    </xf>
    <xf numFmtId="0" fontId="7" fillId="37" borderId="25" xfId="0" applyFont="1" applyFill="1" applyBorder="1" applyAlignment="1">
      <alignment/>
    </xf>
    <xf numFmtId="0" fontId="44" fillId="36" borderId="20" xfId="0" applyFont="1" applyFill="1" applyBorder="1" applyAlignment="1">
      <alignment/>
    </xf>
    <xf numFmtId="0" fontId="36" fillId="36" borderId="20" xfId="0" applyFont="1" applyFill="1" applyBorder="1" applyAlignment="1">
      <alignment/>
    </xf>
    <xf numFmtId="0" fontId="46" fillId="36" borderId="23" xfId="0" applyFont="1" applyFill="1" applyBorder="1" applyAlignment="1">
      <alignment/>
    </xf>
    <xf numFmtId="0" fontId="29" fillId="36" borderId="23" xfId="0" applyFont="1" applyFill="1" applyBorder="1" applyAlignment="1">
      <alignment/>
    </xf>
    <xf numFmtId="0" fontId="29" fillId="36" borderId="25" xfId="0" applyFont="1" applyFill="1" applyBorder="1" applyAlignment="1">
      <alignment/>
    </xf>
    <xf numFmtId="0" fontId="44" fillId="37" borderId="20" xfId="0" applyFont="1" applyFill="1" applyBorder="1" applyAlignment="1">
      <alignment/>
    </xf>
    <xf numFmtId="0" fontId="23" fillId="36" borderId="20" xfId="0" applyFont="1" applyFill="1" applyBorder="1" applyAlignment="1">
      <alignment/>
    </xf>
    <xf numFmtId="0" fontId="17" fillId="36" borderId="20" xfId="0" applyFont="1" applyFill="1" applyBorder="1" applyAlignment="1">
      <alignment/>
    </xf>
    <xf numFmtId="0" fontId="25" fillId="36" borderId="23" xfId="0" applyFont="1" applyFill="1" applyBorder="1" applyAlignment="1">
      <alignment/>
    </xf>
    <xf numFmtId="0" fontId="7" fillId="36" borderId="23" xfId="0" applyFont="1" applyFill="1" applyBorder="1" applyAlignment="1">
      <alignment/>
    </xf>
    <xf numFmtId="0" fontId="7" fillId="36" borderId="25" xfId="0" applyFont="1" applyFill="1" applyBorder="1" applyAlignment="1">
      <alignment/>
    </xf>
    <xf numFmtId="0" fontId="46" fillId="36" borderId="23" xfId="0" applyFont="1" applyFill="1" applyBorder="1" applyAlignment="1">
      <alignment horizontal="left"/>
    </xf>
    <xf numFmtId="0" fontId="25" fillId="36" borderId="23" xfId="0" applyFont="1" applyFill="1" applyBorder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5" fillId="0" borderId="14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23" fillId="0" borderId="17" xfId="0" applyNumberFormat="1" applyFont="1" applyFill="1" applyBorder="1" applyAlignment="1">
      <alignment horizontal="center"/>
    </xf>
    <xf numFmtId="3" fontId="23" fillId="0" borderId="19" xfId="0" applyNumberFormat="1" applyFont="1" applyFill="1" applyBorder="1" applyAlignment="1">
      <alignment horizontal="center"/>
    </xf>
    <xf numFmtId="198" fontId="11" fillId="0" borderId="3" xfId="0" applyNumberFormat="1" applyFont="1" applyBorder="1" applyAlignment="1">
      <alignment/>
    </xf>
    <xf numFmtId="0" fontId="38" fillId="35" borderId="43" xfId="0" applyFont="1" applyFill="1" applyBorder="1" applyAlignment="1">
      <alignment/>
    </xf>
    <xf numFmtId="3" fontId="42" fillId="35" borderId="3" xfId="0" applyNumberFormat="1" applyFont="1" applyFill="1" applyBorder="1" applyAlignment="1">
      <alignment/>
    </xf>
    <xf numFmtId="0" fontId="32" fillId="35" borderId="14" xfId="0" applyFont="1" applyFill="1" applyBorder="1" applyAlignment="1">
      <alignment horizontal="center"/>
    </xf>
    <xf numFmtId="166" fontId="37" fillId="35" borderId="19" xfId="0" applyNumberFormat="1" applyFont="1" applyFill="1" applyBorder="1" applyAlignment="1">
      <alignment horizontal="left"/>
    </xf>
    <xf numFmtId="166" fontId="38" fillId="35" borderId="17" xfId="0" applyNumberFormat="1" applyFont="1" applyFill="1" applyBorder="1" applyAlignment="1">
      <alignment/>
    </xf>
    <xf numFmtId="166" fontId="41" fillId="35" borderId="45" xfId="0" applyNumberFormat="1" applyFont="1" applyFill="1" applyBorder="1" applyAlignment="1">
      <alignment horizontal="center"/>
    </xf>
    <xf numFmtId="0" fontId="41" fillId="35" borderId="45" xfId="0" applyFont="1" applyFill="1" applyBorder="1" applyAlignment="1">
      <alignment horizontal="center"/>
    </xf>
    <xf numFmtId="166" fontId="37" fillId="35" borderId="12" xfId="0" applyNumberFormat="1" applyFont="1" applyFill="1" applyBorder="1" applyAlignment="1">
      <alignment horizontal="left"/>
    </xf>
    <xf numFmtId="0" fontId="41" fillId="35" borderId="46" xfId="0" applyFont="1" applyFill="1" applyBorder="1" applyAlignment="1">
      <alignment horizontal="center"/>
    </xf>
    <xf numFmtId="166" fontId="41" fillId="35" borderId="12" xfId="0" applyNumberFormat="1" applyFont="1" applyFill="1" applyBorder="1" applyAlignment="1">
      <alignment horizontal="center"/>
    </xf>
    <xf numFmtId="166" fontId="41" fillId="35" borderId="13" xfId="0" applyNumberFormat="1" applyFont="1" applyFill="1" applyBorder="1" applyAlignment="1">
      <alignment horizontal="center"/>
    </xf>
    <xf numFmtId="166" fontId="40" fillId="35" borderId="12" xfId="0" applyNumberFormat="1" applyFont="1" applyFill="1" applyBorder="1" applyAlignment="1">
      <alignment horizontal="center"/>
    </xf>
    <xf numFmtId="166" fontId="40" fillId="35" borderId="13" xfId="0" applyNumberFormat="1" applyFont="1" applyFill="1" applyBorder="1" applyAlignment="1">
      <alignment horizontal="center"/>
    </xf>
    <xf numFmtId="164" fontId="41" fillId="35" borderId="19" xfId="0" applyNumberFormat="1" applyFont="1" applyFill="1" applyBorder="1" applyAlignment="1">
      <alignment horizontal="center"/>
    </xf>
    <xf numFmtId="164" fontId="41" fillId="35" borderId="47" xfId="0" applyNumberFormat="1" applyFont="1" applyFill="1" applyBorder="1" applyAlignment="1">
      <alignment horizontal="center"/>
    </xf>
    <xf numFmtId="3" fontId="42" fillId="35" borderId="35" xfId="0" applyNumberFormat="1" applyFont="1" applyFill="1" applyBorder="1" applyAlignment="1">
      <alignment/>
    </xf>
    <xf numFmtId="198" fontId="11" fillId="0" borderId="35" xfId="0" applyNumberFormat="1" applyFont="1" applyBorder="1" applyAlignment="1">
      <alignment/>
    </xf>
    <xf numFmtId="164" fontId="31" fillId="35" borderId="19" xfId="0" applyNumberFormat="1" applyFont="1" applyFill="1" applyBorder="1" applyAlignment="1">
      <alignment horizontal="center"/>
    </xf>
    <xf numFmtId="164" fontId="31" fillId="35" borderId="16" xfId="0" applyNumberFormat="1" applyFont="1" applyFill="1" applyBorder="1" applyAlignment="1">
      <alignment horizontal="center"/>
    </xf>
    <xf numFmtId="0" fontId="43" fillId="35" borderId="48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166" fontId="43" fillId="35" borderId="14" xfId="0" applyNumberFormat="1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/>
    </xf>
    <xf numFmtId="166" fontId="40" fillId="0" borderId="45" xfId="0" applyNumberFormat="1" applyFont="1" applyFill="1" applyBorder="1" applyAlignment="1">
      <alignment horizontal="center"/>
    </xf>
    <xf numFmtId="166" fontId="40" fillId="0" borderId="49" xfId="0" applyNumberFormat="1" applyFont="1" applyFill="1" applyBorder="1" applyAlignment="1">
      <alignment horizontal="center"/>
    </xf>
    <xf numFmtId="4" fontId="23" fillId="35" borderId="27" xfId="0" applyNumberFormat="1" applyFont="1" applyFill="1" applyBorder="1" applyAlignment="1">
      <alignment horizontal="center"/>
    </xf>
    <xf numFmtId="3" fontId="23" fillId="35" borderId="27" xfId="0" applyNumberFormat="1" applyFont="1" applyFill="1" applyBorder="1" applyAlignment="1">
      <alignment horizontal="center"/>
    </xf>
    <xf numFmtId="3" fontId="23" fillId="35" borderId="50" xfId="0" applyNumberFormat="1" applyFont="1" applyFill="1" applyBorder="1" applyAlignment="1">
      <alignment horizontal="center"/>
    </xf>
    <xf numFmtId="3" fontId="23" fillId="35" borderId="28" xfId="0" applyNumberFormat="1" applyFont="1" applyFill="1" applyBorder="1" applyAlignment="1">
      <alignment horizontal="center"/>
    </xf>
    <xf numFmtId="0" fontId="23" fillId="35" borderId="44" xfId="0" applyFont="1" applyFill="1" applyBorder="1" applyAlignment="1">
      <alignment horizontal="left"/>
    </xf>
    <xf numFmtId="0" fontId="44" fillId="35" borderId="44" xfId="0" applyFont="1" applyFill="1" applyBorder="1" applyAlignment="1">
      <alignment horizontal="left"/>
    </xf>
    <xf numFmtId="0" fontId="23" fillId="0" borderId="44" xfId="0" applyFont="1" applyFill="1" applyBorder="1" applyAlignment="1">
      <alignment horizontal="left"/>
    </xf>
    <xf numFmtId="164" fontId="31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166" fontId="36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4" fontId="36" fillId="0" borderId="0" xfId="0" applyNumberFormat="1" applyFont="1" applyFill="1" applyAlignment="1">
      <alignment/>
    </xf>
    <xf numFmtId="166" fontId="29" fillId="0" borderId="0" xfId="0" applyNumberFormat="1" applyFont="1" applyFill="1" applyAlignment="1">
      <alignment horizontal="right" vertical="top"/>
    </xf>
    <xf numFmtId="0" fontId="61" fillId="0" borderId="12" xfId="0" applyFont="1" applyFill="1" applyBorder="1" applyAlignment="1">
      <alignment horizontal="left"/>
    </xf>
    <xf numFmtId="166" fontId="40" fillId="0" borderId="48" xfId="0" applyNumberFormat="1" applyFont="1" applyFill="1" applyBorder="1" applyAlignment="1">
      <alignment horizontal="center"/>
    </xf>
    <xf numFmtId="166" fontId="40" fillId="0" borderId="18" xfId="0" applyNumberFormat="1" applyFont="1" applyFill="1" applyBorder="1" applyAlignment="1">
      <alignment horizontal="center"/>
    </xf>
    <xf numFmtId="3" fontId="40" fillId="0" borderId="45" xfId="0" applyNumberFormat="1" applyFont="1" applyFill="1" applyBorder="1" applyAlignment="1">
      <alignment horizontal="center"/>
    </xf>
    <xf numFmtId="0" fontId="41" fillId="0" borderId="17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166" fontId="40" fillId="0" borderId="14" xfId="0" applyNumberFormat="1" applyFont="1" applyFill="1" applyBorder="1" applyAlignment="1">
      <alignment horizontal="center"/>
    </xf>
    <xf numFmtId="166" fontId="40" fillId="0" borderId="15" xfId="0" applyNumberFormat="1" applyFont="1" applyFill="1" applyBorder="1" applyAlignment="1">
      <alignment horizontal="center"/>
    </xf>
    <xf numFmtId="3" fontId="40" fillId="0" borderId="49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166" fontId="41" fillId="0" borderId="15" xfId="0" applyNumberFormat="1" applyFont="1" applyFill="1" applyBorder="1" applyAlignment="1">
      <alignment horizontal="center"/>
    </xf>
    <xf numFmtId="0" fontId="41" fillId="0" borderId="51" xfId="0" applyFont="1" applyFill="1" applyBorder="1" applyAlignment="1">
      <alignment/>
    </xf>
    <xf numFmtId="0" fontId="41" fillId="0" borderId="52" xfId="0" applyFont="1" applyFill="1" applyBorder="1" applyAlignment="1">
      <alignment/>
    </xf>
    <xf numFmtId="0" fontId="41" fillId="0" borderId="53" xfId="0" applyFont="1" applyFill="1" applyBorder="1" applyAlignment="1">
      <alignment/>
    </xf>
    <xf numFmtId="0" fontId="41" fillId="0" borderId="54" xfId="0" applyFont="1" applyFill="1" applyBorder="1" applyAlignment="1">
      <alignment/>
    </xf>
    <xf numFmtId="0" fontId="41" fillId="0" borderId="39" xfId="0" applyFont="1" applyFill="1" applyBorder="1" applyAlignment="1">
      <alignment/>
    </xf>
    <xf numFmtId="0" fontId="41" fillId="0" borderId="29" xfId="0" applyFont="1" applyFill="1" applyBorder="1" applyAlignment="1">
      <alignment/>
    </xf>
    <xf numFmtId="0" fontId="30" fillId="0" borderId="33" xfId="0" applyFont="1" applyFill="1" applyBorder="1" applyAlignment="1">
      <alignment/>
    </xf>
    <xf numFmtId="0" fontId="42" fillId="0" borderId="55" xfId="0" applyFont="1" applyFill="1" applyBorder="1" applyAlignment="1">
      <alignment/>
    </xf>
    <xf numFmtId="3" fontId="42" fillId="0" borderId="55" xfId="0" applyNumberFormat="1" applyFont="1" applyFill="1" applyBorder="1" applyAlignment="1">
      <alignment/>
    </xf>
    <xf numFmtId="3" fontId="42" fillId="0" borderId="56" xfId="0" applyNumberFormat="1" applyFont="1" applyFill="1" applyBorder="1" applyAlignment="1">
      <alignment/>
    </xf>
    <xf numFmtId="3" fontId="42" fillId="0" borderId="57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166" fontId="40" fillId="0" borderId="46" xfId="0" applyNumberFormat="1" applyFont="1" applyFill="1" applyBorder="1" applyAlignment="1">
      <alignment horizontal="center"/>
    </xf>
    <xf numFmtId="166" fontId="40" fillId="0" borderId="58" xfId="0" applyNumberFormat="1" applyFont="1" applyFill="1" applyBorder="1" applyAlignment="1">
      <alignment horizontal="center"/>
    </xf>
    <xf numFmtId="166" fontId="41" fillId="0" borderId="49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23" fillId="35" borderId="59" xfId="0" applyFont="1" applyFill="1" applyBorder="1" applyAlignment="1">
      <alignment horizontal="left"/>
    </xf>
    <xf numFmtId="0" fontId="23" fillId="36" borderId="40" xfId="0" applyFont="1" applyFill="1" applyBorder="1" applyAlignment="1">
      <alignment horizontal="right"/>
    </xf>
    <xf numFmtId="0" fontId="23" fillId="35" borderId="44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44" fillId="35" borderId="44" xfId="0" applyFont="1" applyFill="1" applyBorder="1" applyAlignment="1">
      <alignment/>
    </xf>
    <xf numFmtId="0" fontId="23" fillId="35" borderId="59" xfId="0" applyFont="1" applyFill="1" applyBorder="1" applyAlignment="1">
      <alignment/>
    </xf>
    <xf numFmtId="166" fontId="14" fillId="0" borderId="12" xfId="0" applyNumberFormat="1" applyFont="1" applyFill="1" applyBorder="1" applyAlignment="1">
      <alignment horizontal="center"/>
    </xf>
    <xf numFmtId="166" fontId="14" fillId="0" borderId="13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3" fontId="14" fillId="0" borderId="49" xfId="0" applyNumberFormat="1" applyFont="1" applyFill="1" applyBorder="1" applyAlignment="1">
      <alignment horizontal="center"/>
    </xf>
    <xf numFmtId="3" fontId="14" fillId="0" borderId="39" xfId="0" applyNumberFormat="1" applyFont="1" applyFill="1" applyBorder="1" applyAlignment="1">
      <alignment horizontal="center"/>
    </xf>
    <xf numFmtId="3" fontId="53" fillId="0" borderId="46" xfId="0" applyNumberFormat="1" applyFont="1" applyFill="1" applyBorder="1" applyAlignment="1">
      <alignment horizontal="center"/>
    </xf>
    <xf numFmtId="3" fontId="53" fillId="0" borderId="58" xfId="0" applyNumberFormat="1" applyFont="1" applyFill="1" applyBorder="1" applyAlignment="1">
      <alignment horizontal="center"/>
    </xf>
    <xf numFmtId="0" fontId="14" fillId="0" borderId="59" xfId="0" applyFont="1" applyBorder="1" applyAlignment="1">
      <alignment/>
    </xf>
    <xf numFmtId="0" fontId="52" fillId="35" borderId="43" xfId="0" applyFont="1" applyFill="1" applyBorder="1" applyAlignment="1">
      <alignment/>
    </xf>
    <xf numFmtId="3" fontId="52" fillId="0" borderId="31" xfId="0" applyNumberFormat="1" applyFont="1" applyFill="1" applyBorder="1" applyAlignment="1">
      <alignment/>
    </xf>
    <xf numFmtId="3" fontId="52" fillId="0" borderId="32" xfId="0" applyNumberFormat="1" applyFont="1" applyFill="1" applyBorder="1" applyAlignment="1">
      <alignment/>
    </xf>
    <xf numFmtId="3" fontId="52" fillId="0" borderId="30" xfId="0" applyNumberFormat="1" applyFont="1" applyFill="1" applyBorder="1" applyAlignment="1">
      <alignment/>
    </xf>
    <xf numFmtId="0" fontId="54" fillId="0" borderId="59" xfId="0" applyFont="1" applyBorder="1" applyAlignment="1">
      <alignment/>
    </xf>
    <xf numFmtId="0" fontId="55" fillId="35" borderId="43" xfId="0" applyFont="1" applyFill="1" applyBorder="1" applyAlignment="1">
      <alignment/>
    </xf>
    <xf numFmtId="3" fontId="55" fillId="0" borderId="31" xfId="0" applyNumberFormat="1" applyFont="1" applyFill="1" applyBorder="1" applyAlignment="1">
      <alignment/>
    </xf>
    <xf numFmtId="3" fontId="55" fillId="0" borderId="32" xfId="0" applyNumberFormat="1" applyFont="1" applyFill="1" applyBorder="1" applyAlignment="1">
      <alignment/>
    </xf>
    <xf numFmtId="3" fontId="55" fillId="0" borderId="30" xfId="0" applyNumberFormat="1" applyFont="1" applyFill="1" applyBorder="1" applyAlignment="1">
      <alignment/>
    </xf>
    <xf numFmtId="166" fontId="14" fillId="0" borderId="45" xfId="0" applyNumberFormat="1" applyFont="1" applyFill="1" applyBorder="1" applyAlignment="1">
      <alignment horizontal="center"/>
    </xf>
    <xf numFmtId="166" fontId="14" fillId="0" borderId="19" xfId="0" applyNumberFormat="1" applyFont="1" applyFill="1" applyBorder="1" applyAlignment="1">
      <alignment horizontal="center"/>
    </xf>
    <xf numFmtId="166" fontId="14" fillId="0" borderId="49" xfId="0" applyNumberFormat="1" applyFont="1" applyFill="1" applyBorder="1" applyAlignment="1">
      <alignment horizontal="center"/>
    </xf>
    <xf numFmtId="166" fontId="14" fillId="0" borderId="16" xfId="0" applyNumberFormat="1" applyFont="1" applyFill="1" applyBorder="1" applyAlignment="1">
      <alignment horizontal="center"/>
    </xf>
    <xf numFmtId="0" fontId="14" fillId="0" borderId="59" xfId="0" applyFont="1" applyBorder="1" applyAlignment="1">
      <alignment/>
    </xf>
    <xf numFmtId="0" fontId="52" fillId="35" borderId="43" xfId="0" applyFont="1" applyFill="1" applyBorder="1" applyAlignment="1">
      <alignment/>
    </xf>
    <xf numFmtId="3" fontId="52" fillId="0" borderId="31" xfId="0" applyNumberFormat="1" applyFont="1" applyFill="1" applyBorder="1" applyAlignment="1">
      <alignment/>
    </xf>
    <xf numFmtId="3" fontId="52" fillId="0" borderId="32" xfId="0" applyNumberFormat="1" applyFont="1" applyFill="1" applyBorder="1" applyAlignment="1">
      <alignment/>
    </xf>
    <xf numFmtId="3" fontId="52" fillId="0" borderId="30" xfId="0" applyNumberFormat="1" applyFont="1" applyFill="1" applyBorder="1" applyAlignment="1">
      <alignment/>
    </xf>
    <xf numFmtId="164" fontId="31" fillId="35" borderId="19" xfId="0" applyNumberFormat="1" applyFont="1" applyFill="1" applyBorder="1" applyAlignment="1">
      <alignment/>
    </xf>
    <xf numFmtId="164" fontId="31" fillId="35" borderId="16" xfId="0" applyNumberFormat="1" applyFont="1" applyFill="1" applyBorder="1" applyAlignment="1">
      <alignment/>
    </xf>
    <xf numFmtId="164" fontId="31" fillId="35" borderId="29" xfId="0" applyNumberFormat="1" applyFont="1" applyFill="1" applyBorder="1" applyAlignment="1">
      <alignment/>
    </xf>
    <xf numFmtId="0" fontId="43" fillId="35" borderId="17" xfId="0" applyFont="1" applyFill="1" applyBorder="1" applyAlignment="1">
      <alignment horizontal="left"/>
    </xf>
    <xf numFmtId="164" fontId="31" fillId="35" borderId="17" xfId="0" applyNumberFormat="1" applyFont="1" applyFill="1" applyBorder="1" applyAlignment="1">
      <alignment horizontal="left"/>
    </xf>
    <xf numFmtId="0" fontId="43" fillId="35" borderId="0" xfId="0" applyFont="1" applyFill="1" applyBorder="1" applyAlignment="1">
      <alignment horizontal="left"/>
    </xf>
    <xf numFmtId="164" fontId="31" fillId="35" borderId="0" xfId="0" applyNumberFormat="1" applyFont="1" applyFill="1" applyBorder="1" applyAlignment="1">
      <alignment horizontal="left"/>
    </xf>
    <xf numFmtId="166" fontId="31" fillId="35" borderId="14" xfId="0" applyNumberFormat="1" applyFont="1" applyFill="1" applyBorder="1" applyAlignment="1">
      <alignment horizontal="left"/>
    </xf>
    <xf numFmtId="0" fontId="31" fillId="35" borderId="60" xfId="0" applyFont="1" applyFill="1" applyBorder="1" applyAlignment="1">
      <alignment horizontal="left"/>
    </xf>
    <xf numFmtId="164" fontId="31" fillId="35" borderId="60" xfId="0" applyNumberFormat="1" applyFont="1" applyFill="1" applyBorder="1" applyAlignment="1">
      <alignment horizontal="left"/>
    </xf>
    <xf numFmtId="0" fontId="43" fillId="35" borderId="17" xfId="0" applyFont="1" applyFill="1" applyBorder="1" applyAlignment="1">
      <alignment/>
    </xf>
    <xf numFmtId="0" fontId="43" fillId="35" borderId="0" xfId="0" applyFont="1" applyFill="1" applyBorder="1" applyAlignment="1">
      <alignment/>
    </xf>
    <xf numFmtId="166" fontId="31" fillId="35" borderId="14" xfId="0" applyNumberFormat="1" applyFont="1" applyFill="1" applyBorder="1" applyAlignment="1">
      <alignment/>
    </xf>
    <xf numFmtId="0" fontId="43" fillId="35" borderId="60" xfId="0" applyFont="1" applyFill="1" applyBorder="1" applyAlignment="1">
      <alignment/>
    </xf>
    <xf numFmtId="164" fontId="31" fillId="35" borderId="19" xfId="0" applyNumberFormat="1" applyFont="1" applyFill="1" applyBorder="1" applyAlignment="1">
      <alignment horizontal="left" vertical="center"/>
    </xf>
    <xf numFmtId="166" fontId="31" fillId="35" borderId="0" xfId="0" applyNumberFormat="1" applyFont="1" applyFill="1" applyBorder="1" applyAlignment="1">
      <alignment horizontal="left" vertical="center"/>
    </xf>
    <xf numFmtId="164" fontId="31" fillId="35" borderId="16" xfId="0" applyNumberFormat="1" applyFont="1" applyFill="1" applyBorder="1" applyAlignment="1">
      <alignment horizontal="left" vertical="center"/>
    </xf>
    <xf numFmtId="166" fontId="31" fillId="35" borderId="60" xfId="0" applyNumberFormat="1" applyFont="1" applyFill="1" applyBorder="1" applyAlignment="1">
      <alignment horizontal="left" vertical="center"/>
    </xf>
    <xf numFmtId="164" fontId="31" fillId="35" borderId="29" xfId="0" applyNumberFormat="1" applyFont="1" applyFill="1" applyBorder="1" applyAlignment="1">
      <alignment horizontal="left" vertical="center"/>
    </xf>
    <xf numFmtId="3" fontId="42" fillId="35" borderId="43" xfId="0" applyNumberFormat="1" applyFont="1" applyFill="1" applyBorder="1" applyAlignment="1">
      <alignment/>
    </xf>
    <xf numFmtId="3" fontId="42" fillId="35" borderId="32" xfId="0" applyNumberFormat="1" applyFont="1" applyFill="1" applyBorder="1" applyAlignment="1">
      <alignment/>
    </xf>
    <xf numFmtId="3" fontId="30" fillId="35" borderId="48" xfId="0" applyNumberFormat="1" applyFont="1" applyFill="1" applyBorder="1" applyAlignment="1">
      <alignment/>
    </xf>
    <xf numFmtId="3" fontId="42" fillId="35" borderId="3" xfId="0" applyNumberFormat="1" applyFont="1" applyFill="1" applyBorder="1" applyAlignment="1">
      <alignment/>
    </xf>
    <xf numFmtId="3" fontId="30" fillId="35" borderId="17" xfId="0" applyNumberFormat="1" applyFont="1" applyFill="1" applyBorder="1" applyAlignment="1">
      <alignment/>
    </xf>
    <xf numFmtId="3" fontId="30" fillId="35" borderId="12" xfId="0" applyNumberFormat="1" applyFont="1" applyFill="1" applyBorder="1" applyAlignment="1">
      <alignment/>
    </xf>
    <xf numFmtId="198" fontId="5" fillId="0" borderId="12" xfId="0" applyNumberFormat="1" applyFont="1" applyFill="1" applyBorder="1" applyAlignment="1">
      <alignment/>
    </xf>
    <xf numFmtId="3" fontId="42" fillId="35" borderId="35" xfId="0" applyNumberFormat="1" applyFont="1" applyFill="1" applyBorder="1" applyAlignment="1">
      <alignment/>
    </xf>
    <xf numFmtId="3" fontId="42" fillId="35" borderId="23" xfId="0" applyNumberFormat="1" applyFont="1" applyFill="1" applyBorder="1" applyAlignment="1">
      <alignment/>
    </xf>
    <xf numFmtId="3" fontId="42" fillId="35" borderId="25" xfId="0" applyNumberFormat="1" applyFont="1" applyFill="1" applyBorder="1" applyAlignment="1">
      <alignment/>
    </xf>
    <xf numFmtId="3" fontId="42" fillId="35" borderId="26" xfId="0" applyNumberFormat="1" applyFont="1" applyFill="1" applyBorder="1" applyAlignment="1">
      <alignment/>
    </xf>
    <xf numFmtId="3" fontId="42" fillId="35" borderId="26" xfId="0" applyNumberFormat="1" applyFont="1" applyFill="1" applyBorder="1" applyAlignment="1">
      <alignment/>
    </xf>
    <xf numFmtId="198" fontId="11" fillId="0" borderId="26" xfId="0" applyNumberFormat="1" applyFont="1" applyBorder="1" applyAlignment="1">
      <alignment/>
    </xf>
    <xf numFmtId="3" fontId="23" fillId="0" borderId="50" xfId="0" applyNumberFormat="1" applyFont="1" applyFill="1" applyBorder="1" applyAlignment="1">
      <alignment horizontal="center"/>
    </xf>
    <xf numFmtId="4" fontId="23" fillId="0" borderId="15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/>
    </xf>
    <xf numFmtId="166" fontId="31" fillId="35" borderId="17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6" fillId="35" borderId="12" xfId="0" applyFont="1" applyFill="1" applyBorder="1" applyAlignment="1">
      <alignment horizontal="center"/>
    </xf>
    <xf numFmtId="166" fontId="57" fillId="35" borderId="12" xfId="0" applyNumberFormat="1" applyFont="1" applyFill="1" applyBorder="1" applyAlignment="1">
      <alignment/>
    </xf>
    <xf numFmtId="166" fontId="56" fillId="35" borderId="17" xfId="0" applyNumberFormat="1" applyFont="1" applyFill="1" applyBorder="1" applyAlignment="1">
      <alignment/>
    </xf>
    <xf numFmtId="166" fontId="56" fillId="35" borderId="27" xfId="0" applyNumberFormat="1" applyFont="1" applyFill="1" applyBorder="1" applyAlignment="1">
      <alignment/>
    </xf>
    <xf numFmtId="164" fontId="56" fillId="35" borderId="28" xfId="0" applyNumberFormat="1" applyFont="1" applyFill="1" applyBorder="1" applyAlignment="1">
      <alignment/>
    </xf>
    <xf numFmtId="164" fontId="57" fillId="35" borderId="28" xfId="0" applyNumberFormat="1" applyFont="1" applyFill="1" applyBorder="1" applyAlignment="1">
      <alignment/>
    </xf>
    <xf numFmtId="0" fontId="56" fillId="35" borderId="27" xfId="0" applyFont="1" applyFill="1" applyBorder="1" applyAlignment="1">
      <alignment/>
    </xf>
    <xf numFmtId="164" fontId="57" fillId="35" borderId="33" xfId="0" applyNumberFormat="1" applyFont="1" applyFill="1" applyBorder="1" applyAlignment="1">
      <alignment/>
    </xf>
    <xf numFmtId="0" fontId="56" fillId="35" borderId="14" xfId="0" applyFont="1" applyFill="1" applyBorder="1" applyAlignment="1">
      <alignment horizontal="center"/>
    </xf>
    <xf numFmtId="166" fontId="57" fillId="35" borderId="12" xfId="0" applyNumberFormat="1" applyFont="1" applyFill="1" applyBorder="1" applyAlignment="1">
      <alignment horizontal="center"/>
    </xf>
    <xf numFmtId="166" fontId="57" fillId="35" borderId="17" xfId="0" applyNumberFormat="1" applyFont="1" applyFill="1" applyBorder="1" applyAlignment="1">
      <alignment horizontal="center"/>
    </xf>
    <xf numFmtId="164" fontId="57" fillId="35" borderId="19" xfId="0" applyNumberFormat="1" applyFont="1" applyFill="1" applyBorder="1" applyAlignment="1">
      <alignment horizontal="center"/>
    </xf>
    <xf numFmtId="0" fontId="57" fillId="35" borderId="19" xfId="0" applyFont="1" applyFill="1" applyBorder="1" applyAlignment="1">
      <alignment horizontal="center"/>
    </xf>
    <xf numFmtId="0" fontId="57" fillId="35" borderId="17" xfId="0" applyFont="1" applyFill="1" applyBorder="1" applyAlignment="1">
      <alignment horizontal="center"/>
    </xf>
    <xf numFmtId="0" fontId="57" fillId="35" borderId="48" xfId="0" applyFont="1" applyFill="1" applyBorder="1" applyAlignment="1">
      <alignment horizontal="center"/>
    </xf>
    <xf numFmtId="0" fontId="57" fillId="35" borderId="12" xfId="0" applyFont="1" applyFill="1" applyBorder="1" applyAlignment="1">
      <alignment horizontal="center"/>
    </xf>
    <xf numFmtId="0" fontId="57" fillId="35" borderId="48" xfId="0" applyFont="1" applyFill="1" applyBorder="1" applyAlignment="1">
      <alignment/>
    </xf>
    <xf numFmtId="164" fontId="57" fillId="35" borderId="19" xfId="0" applyNumberFormat="1" applyFont="1" applyFill="1" applyBorder="1" applyAlignment="1">
      <alignment/>
    </xf>
    <xf numFmtId="166" fontId="57" fillId="35" borderId="13" xfId="0" applyNumberFormat="1" applyFont="1" applyFill="1" applyBorder="1" applyAlignment="1">
      <alignment horizontal="center"/>
    </xf>
    <xf numFmtId="166" fontId="57" fillId="35" borderId="0" xfId="0" applyNumberFormat="1" applyFont="1" applyFill="1" applyBorder="1" applyAlignment="1">
      <alignment horizontal="center"/>
    </xf>
    <xf numFmtId="164" fontId="57" fillId="35" borderId="16" xfId="0" applyNumberFormat="1" applyFont="1" applyFill="1" applyBorder="1" applyAlignment="1">
      <alignment horizontal="center"/>
    </xf>
    <xf numFmtId="0" fontId="57" fillId="35" borderId="16" xfId="0" applyFont="1" applyFill="1" applyBorder="1" applyAlignment="1">
      <alignment horizontal="center"/>
    </xf>
    <xf numFmtId="0" fontId="57" fillId="35" borderId="0" xfId="0" applyFont="1" applyFill="1" applyBorder="1" applyAlignment="1">
      <alignment horizontal="center"/>
    </xf>
    <xf numFmtId="0" fontId="57" fillId="35" borderId="14" xfId="0" applyFont="1" applyFill="1" applyBorder="1" applyAlignment="1">
      <alignment horizontal="center"/>
    </xf>
    <xf numFmtId="0" fontId="57" fillId="35" borderId="13" xfId="0" applyFont="1" applyFill="1" applyBorder="1" applyAlignment="1">
      <alignment horizontal="center"/>
    </xf>
    <xf numFmtId="0" fontId="57" fillId="35" borderId="14" xfId="0" applyFont="1" applyFill="1" applyBorder="1" applyAlignment="1">
      <alignment/>
    </xf>
    <xf numFmtId="164" fontId="57" fillId="35" borderId="16" xfId="0" applyNumberFormat="1" applyFont="1" applyFill="1" applyBorder="1" applyAlignment="1">
      <alignment/>
    </xf>
    <xf numFmtId="166" fontId="57" fillId="35" borderId="14" xfId="0" applyNumberFormat="1" applyFont="1" applyFill="1" applyBorder="1" applyAlignment="1">
      <alignment horizontal="center"/>
    </xf>
    <xf numFmtId="166" fontId="57" fillId="35" borderId="14" xfId="0" applyNumberFormat="1" applyFont="1" applyFill="1" applyBorder="1" applyAlignment="1">
      <alignment/>
    </xf>
    <xf numFmtId="166" fontId="57" fillId="35" borderId="60" xfId="0" applyNumberFormat="1" applyFont="1" applyFill="1" applyBorder="1" applyAlignment="1">
      <alignment/>
    </xf>
    <xf numFmtId="164" fontId="57" fillId="35" borderId="29" xfId="0" applyNumberFormat="1" applyFont="1" applyFill="1" applyBorder="1" applyAlignment="1">
      <alignment/>
    </xf>
    <xf numFmtId="0" fontId="57" fillId="35" borderId="30" xfId="0" applyFont="1" applyFill="1" applyBorder="1" applyAlignment="1">
      <alignment horizontal="center"/>
    </xf>
    <xf numFmtId="164" fontId="57" fillId="35" borderId="29" xfId="0" applyNumberFormat="1" applyFont="1" applyFill="1" applyBorder="1" applyAlignment="1">
      <alignment horizontal="center"/>
    </xf>
    <xf numFmtId="0" fontId="57" fillId="35" borderId="30" xfId="0" applyFont="1" applyFill="1" applyBorder="1" applyAlignment="1">
      <alignment/>
    </xf>
    <xf numFmtId="166" fontId="57" fillId="35" borderId="45" xfId="0" applyNumberFormat="1" applyFont="1" applyFill="1" applyBorder="1" applyAlignment="1">
      <alignment horizontal="center"/>
    </xf>
    <xf numFmtId="0" fontId="57" fillId="35" borderId="46" xfId="0" applyFont="1" applyFill="1" applyBorder="1" applyAlignment="1">
      <alignment horizontal="center"/>
    </xf>
    <xf numFmtId="164" fontId="57" fillId="35" borderId="47" xfId="0" applyNumberFormat="1" applyFont="1" applyFill="1" applyBorder="1" applyAlignment="1">
      <alignment horizontal="center"/>
    </xf>
    <xf numFmtId="0" fontId="57" fillId="35" borderId="30" xfId="0" applyFont="1" applyFill="1" applyBorder="1" applyAlignment="1">
      <alignment/>
    </xf>
    <xf numFmtId="3" fontId="57" fillId="35" borderId="12" xfId="0" applyNumberFormat="1" applyFont="1" applyFill="1" applyBorder="1" applyAlignment="1">
      <alignment/>
    </xf>
    <xf numFmtId="3" fontId="57" fillId="35" borderId="48" xfId="0" applyNumberFormat="1" applyFont="1" applyFill="1" applyBorder="1" applyAlignment="1">
      <alignment/>
    </xf>
    <xf numFmtId="3" fontId="57" fillId="35" borderId="17" xfId="0" applyNumberFormat="1" applyFont="1" applyFill="1" applyBorder="1" applyAlignment="1">
      <alignment/>
    </xf>
    <xf numFmtId="198" fontId="19" fillId="0" borderId="12" xfId="0" applyNumberFormat="1" applyFont="1" applyFill="1" applyBorder="1" applyAlignment="1">
      <alignment/>
    </xf>
    <xf numFmtId="0" fontId="56" fillId="35" borderId="43" xfId="0" applyFont="1" applyFill="1" applyBorder="1" applyAlignment="1">
      <alignment/>
    </xf>
    <xf numFmtId="3" fontId="56" fillId="35" borderId="20" xfId="0" applyNumberFormat="1" applyFont="1" applyFill="1" applyBorder="1" applyAlignment="1">
      <alignment/>
    </xf>
    <xf numFmtId="3" fontId="56" fillId="35" borderId="35" xfId="0" applyNumberFormat="1" applyFont="1" applyFill="1" applyBorder="1" applyAlignment="1">
      <alignment/>
    </xf>
    <xf numFmtId="198" fontId="3" fillId="0" borderId="35" xfId="0" applyNumberFormat="1" applyFont="1" applyBorder="1" applyAlignment="1">
      <alignment/>
    </xf>
    <xf numFmtId="3" fontId="56" fillId="35" borderId="31" xfId="0" applyNumberFormat="1" applyFont="1" applyFill="1" applyBorder="1" applyAlignment="1">
      <alignment/>
    </xf>
    <xf numFmtId="3" fontId="56" fillId="35" borderId="23" xfId="0" applyNumberFormat="1" applyFont="1" applyFill="1" applyBorder="1" applyAlignment="1">
      <alignment/>
    </xf>
    <xf numFmtId="3" fontId="56" fillId="35" borderId="3" xfId="0" applyNumberFormat="1" applyFont="1" applyFill="1" applyBorder="1" applyAlignment="1">
      <alignment/>
    </xf>
    <xf numFmtId="198" fontId="3" fillId="0" borderId="3" xfId="0" applyNumberFormat="1" applyFont="1" applyBorder="1" applyAlignment="1">
      <alignment/>
    </xf>
    <xf numFmtId="3" fontId="56" fillId="35" borderId="32" xfId="0" applyNumberFormat="1" applyFont="1" applyFill="1" applyBorder="1" applyAlignment="1">
      <alignment/>
    </xf>
    <xf numFmtId="3" fontId="56" fillId="35" borderId="30" xfId="0" applyNumberFormat="1" applyFont="1" applyFill="1" applyBorder="1" applyAlignment="1">
      <alignment/>
    </xf>
    <xf numFmtId="3" fontId="56" fillId="35" borderId="25" xfId="0" applyNumberFormat="1" applyFont="1" applyFill="1" applyBorder="1" applyAlignment="1">
      <alignment/>
    </xf>
    <xf numFmtId="3" fontId="56" fillId="35" borderId="26" xfId="0" applyNumberFormat="1" applyFont="1" applyFill="1" applyBorder="1" applyAlignment="1">
      <alignment/>
    </xf>
    <xf numFmtId="198" fontId="3" fillId="0" borderId="26" xfId="0" applyNumberFormat="1" applyFont="1" applyBorder="1" applyAlignment="1">
      <alignment/>
    </xf>
    <xf numFmtId="198" fontId="67" fillId="35" borderId="33" xfId="0" applyNumberFormat="1" applyFont="1" applyFill="1" applyBorder="1" applyAlignment="1">
      <alignment horizontal="right"/>
    </xf>
    <xf numFmtId="198" fontId="67" fillId="35" borderId="61" xfId="0" applyNumberFormat="1" applyFont="1" applyFill="1" applyBorder="1" applyAlignment="1">
      <alignment horizontal="right"/>
    </xf>
    <xf numFmtId="198" fontId="66" fillId="35" borderId="55" xfId="0" applyNumberFormat="1" applyFont="1" applyFill="1" applyBorder="1" applyAlignment="1">
      <alignment horizontal="right"/>
    </xf>
    <xf numFmtId="198" fontId="66" fillId="35" borderId="62" xfId="0" applyNumberFormat="1" applyFont="1" applyFill="1" applyBorder="1" applyAlignment="1">
      <alignment horizontal="right"/>
    </xf>
    <xf numFmtId="198" fontId="66" fillId="35" borderId="56" xfId="0" applyNumberFormat="1" applyFont="1" applyFill="1" applyBorder="1" applyAlignment="1">
      <alignment horizontal="right"/>
    </xf>
    <xf numFmtId="198" fontId="66" fillId="35" borderId="37" xfId="0" applyNumberFormat="1" applyFont="1" applyFill="1" applyBorder="1" applyAlignment="1">
      <alignment horizontal="right"/>
    </xf>
    <xf numFmtId="198" fontId="66" fillId="35" borderId="63" xfId="0" applyNumberFormat="1" applyFont="1" applyFill="1" applyBorder="1" applyAlignment="1">
      <alignment horizontal="right"/>
    </xf>
    <xf numFmtId="198" fontId="66" fillId="35" borderId="38" xfId="0" applyNumberFormat="1" applyFont="1" applyFill="1" applyBorder="1" applyAlignment="1">
      <alignment horizontal="right"/>
    </xf>
    <xf numFmtId="3" fontId="60" fillId="35" borderId="59" xfId="0" applyNumberFormat="1" applyFont="1" applyFill="1" applyBorder="1" applyAlignment="1">
      <alignment horizontal="right"/>
    </xf>
    <xf numFmtId="3" fontId="60" fillId="35" borderId="50" xfId="0" applyNumberFormat="1" applyFont="1" applyFill="1" applyBorder="1" applyAlignment="1">
      <alignment horizontal="right"/>
    </xf>
    <xf numFmtId="3" fontId="60" fillId="35" borderId="64" xfId="0" applyNumberFormat="1" applyFont="1" applyFill="1" applyBorder="1" applyAlignment="1">
      <alignment horizontal="right"/>
    </xf>
    <xf numFmtId="3" fontId="59" fillId="35" borderId="27" xfId="0" applyNumberFormat="1" applyFont="1" applyFill="1" applyBorder="1" applyAlignment="1">
      <alignment horizontal="right"/>
    </xf>
    <xf numFmtId="3" fontId="59" fillId="35" borderId="50" xfId="0" applyNumberFormat="1" applyFont="1" applyFill="1" applyBorder="1" applyAlignment="1">
      <alignment horizontal="right"/>
    </xf>
    <xf numFmtId="3" fontId="59" fillId="35" borderId="28" xfId="0" applyNumberFormat="1" applyFont="1" applyFill="1" applyBorder="1" applyAlignment="1">
      <alignment horizontal="right"/>
    </xf>
    <xf numFmtId="3" fontId="59" fillId="35" borderId="31" xfId="0" applyNumberFormat="1" applyFont="1" applyFill="1" applyBorder="1" applyAlignment="1">
      <alignment horizontal="right"/>
    </xf>
    <xf numFmtId="3" fontId="59" fillId="35" borderId="65" xfId="0" applyNumberFormat="1" applyFont="1" applyFill="1" applyBorder="1" applyAlignment="1">
      <alignment horizontal="right"/>
    </xf>
    <xf numFmtId="3" fontId="59" fillId="35" borderId="66" xfId="0" applyNumberFormat="1" applyFont="1" applyFill="1" applyBorder="1" applyAlignment="1">
      <alignment horizontal="right"/>
    </xf>
    <xf numFmtId="3" fontId="59" fillId="35" borderId="35" xfId="0" applyNumberFormat="1" applyFont="1" applyFill="1" applyBorder="1" applyAlignment="1">
      <alignment horizontal="right"/>
    </xf>
    <xf numFmtId="3" fontId="59" fillId="35" borderId="67" xfId="0" applyNumberFormat="1" applyFont="1" applyFill="1" applyBorder="1" applyAlignment="1">
      <alignment horizontal="right"/>
    </xf>
    <xf numFmtId="3" fontId="59" fillId="35" borderId="21" xfId="0" applyNumberFormat="1" applyFont="1" applyFill="1" applyBorder="1" applyAlignment="1">
      <alignment horizontal="right"/>
    </xf>
    <xf numFmtId="3" fontId="59" fillId="35" borderId="32" xfId="0" applyNumberFormat="1" applyFont="1" applyFill="1" applyBorder="1" applyAlignment="1">
      <alignment horizontal="right"/>
    </xf>
    <xf numFmtId="3" fontId="59" fillId="35" borderId="3" xfId="0" applyNumberFormat="1" applyFont="1" applyFill="1" applyBorder="1" applyAlignment="1">
      <alignment horizontal="right"/>
    </xf>
    <xf numFmtId="3" fontId="59" fillId="35" borderId="68" xfId="0" applyNumberFormat="1" applyFont="1" applyFill="1" applyBorder="1" applyAlignment="1">
      <alignment horizontal="right"/>
    </xf>
    <xf numFmtId="3" fontId="59" fillId="35" borderId="69" xfId="0" applyNumberFormat="1" applyFont="1" applyFill="1" applyBorder="1" applyAlignment="1">
      <alignment horizontal="right"/>
    </xf>
    <xf numFmtId="3" fontId="59" fillId="35" borderId="22" xfId="0" applyNumberFormat="1" applyFont="1" applyFill="1" applyBorder="1" applyAlignment="1">
      <alignment horizontal="right"/>
    </xf>
    <xf numFmtId="3" fontId="59" fillId="35" borderId="42" xfId="0" applyNumberFormat="1" applyFont="1" applyFill="1" applyBorder="1" applyAlignment="1">
      <alignment horizontal="right"/>
    </xf>
    <xf numFmtId="3" fontId="59" fillId="35" borderId="26" xfId="0" applyNumberFormat="1" applyFont="1" applyFill="1" applyBorder="1" applyAlignment="1">
      <alignment horizontal="right"/>
    </xf>
    <xf numFmtId="3" fontId="59" fillId="35" borderId="70" xfId="0" applyNumberFormat="1" applyFont="1" applyFill="1" applyBorder="1" applyAlignment="1">
      <alignment horizontal="right"/>
    </xf>
    <xf numFmtId="3" fontId="59" fillId="35" borderId="71" xfId="0" applyNumberFormat="1" applyFont="1" applyFill="1" applyBorder="1" applyAlignment="1">
      <alignment horizontal="right"/>
    </xf>
    <xf numFmtId="3" fontId="59" fillId="35" borderId="24" xfId="0" applyNumberFormat="1" applyFont="1" applyFill="1" applyBorder="1" applyAlignment="1">
      <alignment horizontal="right"/>
    </xf>
    <xf numFmtId="1" fontId="60" fillId="35" borderId="59" xfId="0" applyNumberFormat="1" applyFont="1" applyFill="1" applyBorder="1" applyAlignment="1">
      <alignment/>
    </xf>
    <xf numFmtId="1" fontId="60" fillId="35" borderId="33" xfId="0" applyNumberFormat="1" applyFont="1" applyFill="1" applyBorder="1" applyAlignment="1">
      <alignment/>
    </xf>
    <xf numFmtId="1" fontId="60" fillId="35" borderId="27" xfId="0" applyNumberFormat="1" applyFont="1" applyFill="1" applyBorder="1" applyAlignment="1">
      <alignment/>
    </xf>
    <xf numFmtId="1" fontId="60" fillId="35" borderId="28" xfId="0" applyNumberFormat="1" applyFont="1" applyFill="1" applyBorder="1" applyAlignment="1">
      <alignment/>
    </xf>
    <xf numFmtId="1" fontId="59" fillId="35" borderId="65" xfId="0" applyNumberFormat="1" applyFont="1" applyFill="1" applyBorder="1" applyAlignment="1">
      <alignment/>
    </xf>
    <xf numFmtId="1" fontId="59" fillId="35" borderId="62" xfId="0" applyNumberFormat="1" applyFont="1" applyFill="1" applyBorder="1" applyAlignment="1">
      <alignment/>
    </xf>
    <xf numFmtId="1" fontId="59" fillId="35" borderId="3" xfId="0" applyNumberFormat="1" applyFont="1" applyFill="1" applyBorder="1" applyAlignment="1">
      <alignment/>
    </xf>
    <xf numFmtId="1" fontId="59" fillId="35" borderId="37" xfId="0" applyNumberFormat="1" applyFont="1" applyFill="1" applyBorder="1" applyAlignment="1">
      <alignment/>
    </xf>
    <xf numFmtId="1" fontId="59" fillId="35" borderId="26" xfId="0" applyNumberFormat="1" applyFont="1" applyFill="1" applyBorder="1" applyAlignment="1">
      <alignment/>
    </xf>
    <xf numFmtId="1" fontId="59" fillId="35" borderId="38" xfId="0" applyNumberFormat="1" applyFont="1" applyFill="1" applyBorder="1" applyAlignment="1">
      <alignment/>
    </xf>
    <xf numFmtId="3" fontId="56" fillId="35" borderId="12" xfId="0" applyNumberFormat="1" applyFont="1" applyFill="1" applyBorder="1" applyAlignment="1">
      <alignment/>
    </xf>
    <xf numFmtId="3" fontId="57" fillId="35" borderId="19" xfId="0" applyNumberFormat="1" applyFont="1" applyFill="1" applyBorder="1" applyAlignment="1">
      <alignment/>
    </xf>
    <xf numFmtId="3" fontId="56" fillId="35" borderId="36" xfId="0" applyNumberFormat="1" applyFont="1" applyFill="1" applyBorder="1" applyAlignment="1">
      <alignment/>
    </xf>
    <xf numFmtId="3" fontId="56" fillId="35" borderId="37" xfId="0" applyNumberFormat="1" applyFont="1" applyFill="1" applyBorder="1" applyAlignment="1">
      <alignment/>
    </xf>
    <xf numFmtId="3" fontId="56" fillId="35" borderId="38" xfId="0" applyNumberFormat="1" applyFont="1" applyFill="1" applyBorder="1" applyAlignment="1">
      <alignment/>
    </xf>
    <xf numFmtId="3" fontId="42" fillId="35" borderId="12" xfId="0" applyNumberFormat="1" applyFont="1" applyFill="1" applyBorder="1" applyAlignment="1">
      <alignment/>
    </xf>
    <xf numFmtId="3" fontId="30" fillId="35" borderId="19" xfId="0" applyNumberFormat="1" applyFont="1" applyFill="1" applyBorder="1" applyAlignment="1">
      <alignment/>
    </xf>
    <xf numFmtId="3" fontId="30" fillId="35" borderId="21" xfId="0" applyNumberFormat="1" applyFont="1" applyFill="1" applyBorder="1" applyAlignment="1">
      <alignment/>
    </xf>
    <xf numFmtId="3" fontId="30" fillId="35" borderId="22" xfId="0" applyNumberFormat="1" applyFont="1" applyFill="1" applyBorder="1" applyAlignment="1">
      <alignment/>
    </xf>
    <xf numFmtId="3" fontId="30" fillId="35" borderId="37" xfId="0" applyNumberFormat="1" applyFont="1" applyFill="1" applyBorder="1" applyAlignment="1">
      <alignment/>
    </xf>
    <xf numFmtId="3" fontId="30" fillId="35" borderId="38" xfId="0" applyNumberFormat="1" applyFont="1" applyFill="1" applyBorder="1" applyAlignment="1">
      <alignment/>
    </xf>
    <xf numFmtId="3" fontId="30" fillId="35" borderId="35" xfId="0" applyNumberFormat="1" applyFont="1" applyFill="1" applyBorder="1" applyAlignment="1">
      <alignment/>
    </xf>
    <xf numFmtId="3" fontId="30" fillId="35" borderId="3" xfId="0" applyNumberFormat="1" applyFont="1" applyFill="1" applyBorder="1" applyAlignment="1">
      <alignment/>
    </xf>
    <xf numFmtId="3" fontId="30" fillId="35" borderId="26" xfId="0" applyNumberFormat="1" applyFont="1" applyFill="1" applyBorder="1" applyAlignment="1">
      <alignment/>
    </xf>
    <xf numFmtId="3" fontId="30" fillId="35" borderId="18" xfId="0" applyNumberFormat="1" applyFont="1" applyFill="1" applyBorder="1" applyAlignment="1">
      <alignment/>
    </xf>
    <xf numFmtId="3" fontId="67" fillId="0" borderId="39" xfId="0" applyNumberFormat="1" applyFont="1" applyFill="1" applyBorder="1" applyAlignment="1">
      <alignment horizontal="center"/>
    </xf>
    <xf numFmtId="3" fontId="67" fillId="0" borderId="14" xfId="0" applyNumberFormat="1" applyFont="1" applyFill="1" applyBorder="1" applyAlignment="1">
      <alignment horizontal="center"/>
    </xf>
    <xf numFmtId="3" fontId="67" fillId="0" borderId="15" xfId="0" applyNumberFormat="1" applyFont="1" applyFill="1" applyBorder="1" applyAlignment="1">
      <alignment horizontal="center"/>
    </xf>
    <xf numFmtId="166" fontId="67" fillId="0" borderId="16" xfId="0" applyNumberFormat="1" applyFont="1" applyFill="1" applyBorder="1" applyAlignment="1">
      <alignment horizontal="center"/>
    </xf>
    <xf numFmtId="166" fontId="67" fillId="0" borderId="49" xfId="0" applyNumberFormat="1" applyFont="1" applyFill="1" applyBorder="1" applyAlignment="1">
      <alignment horizontal="center"/>
    </xf>
    <xf numFmtId="166" fontId="67" fillId="0" borderId="13" xfId="0" applyNumberFormat="1" applyFont="1" applyFill="1" applyBorder="1" applyAlignment="1">
      <alignment horizontal="center"/>
    </xf>
    <xf numFmtId="166" fontId="67" fillId="0" borderId="19" xfId="0" applyNumberFormat="1" applyFont="1" applyFill="1" applyBorder="1" applyAlignment="1">
      <alignment horizontal="center"/>
    </xf>
    <xf numFmtId="166" fontId="67" fillId="0" borderId="45" xfId="0" applyNumberFormat="1" applyFont="1" applyFill="1" applyBorder="1" applyAlignment="1">
      <alignment horizontal="center"/>
    </xf>
    <xf numFmtId="198" fontId="67" fillId="35" borderId="44" xfId="0" applyNumberFormat="1" applyFont="1" applyFill="1" applyBorder="1" applyAlignment="1">
      <alignment horizontal="right"/>
    </xf>
    <xf numFmtId="198" fontId="67" fillId="35" borderId="50" xfId="0" applyNumberFormat="1" applyFont="1" applyFill="1" applyBorder="1" applyAlignment="1">
      <alignment horizontal="right"/>
    </xf>
    <xf numFmtId="198" fontId="66" fillId="35" borderId="40" xfId="0" applyNumberFormat="1" applyFont="1" applyFill="1" applyBorder="1" applyAlignment="1">
      <alignment horizontal="right"/>
    </xf>
    <xf numFmtId="198" fontId="66" fillId="35" borderId="65" xfId="0" applyNumberFormat="1" applyFont="1" applyFill="1" applyBorder="1" applyAlignment="1">
      <alignment horizontal="right"/>
    </xf>
    <xf numFmtId="198" fontId="66" fillId="35" borderId="23" xfId="0" applyNumberFormat="1" applyFont="1" applyFill="1" applyBorder="1" applyAlignment="1">
      <alignment horizontal="right"/>
    </xf>
    <xf numFmtId="198" fontId="66" fillId="35" borderId="3" xfId="0" applyNumberFormat="1" applyFont="1" applyFill="1" applyBorder="1" applyAlignment="1">
      <alignment horizontal="right"/>
    </xf>
    <xf numFmtId="198" fontId="66" fillId="35" borderId="25" xfId="0" applyNumberFormat="1" applyFont="1" applyFill="1" applyBorder="1" applyAlignment="1">
      <alignment horizontal="right"/>
    </xf>
    <xf numFmtId="198" fontId="66" fillId="35" borderId="26" xfId="0" applyNumberFormat="1" applyFont="1" applyFill="1" applyBorder="1" applyAlignment="1">
      <alignment horizontal="right"/>
    </xf>
    <xf numFmtId="198" fontId="67" fillId="35" borderId="59" xfId="0" applyNumberFormat="1" applyFont="1" applyFill="1" applyBorder="1" applyAlignment="1">
      <alignment horizontal="right"/>
    </xf>
    <xf numFmtId="198" fontId="66" fillId="35" borderId="31" xfId="0" applyNumberFormat="1" applyFont="1" applyFill="1" applyBorder="1" applyAlignment="1">
      <alignment horizontal="right"/>
    </xf>
    <xf numFmtId="198" fontId="66" fillId="35" borderId="32" xfId="0" applyNumberFormat="1" applyFont="1" applyFill="1" applyBorder="1" applyAlignment="1">
      <alignment horizontal="right"/>
    </xf>
    <xf numFmtId="198" fontId="66" fillId="35" borderId="42" xfId="0" applyNumberFormat="1" applyFont="1" applyFill="1" applyBorder="1" applyAlignment="1">
      <alignment horizontal="right"/>
    </xf>
    <xf numFmtId="3" fontId="67" fillId="0" borderId="48" xfId="0" applyNumberFormat="1" applyFont="1" applyFill="1" applyBorder="1" applyAlignment="1">
      <alignment horizontal="center"/>
    </xf>
    <xf numFmtId="166" fontId="67" fillId="0" borderId="12" xfId="0" applyNumberFormat="1" applyFont="1" applyFill="1" applyBorder="1" applyAlignment="1">
      <alignment horizontal="center"/>
    </xf>
    <xf numFmtId="3" fontId="67" fillId="0" borderId="16" xfId="0" applyNumberFormat="1" applyFont="1" applyFill="1" applyBorder="1" applyAlignment="1">
      <alignment horizontal="center"/>
    </xf>
    <xf numFmtId="198" fontId="67" fillId="35" borderId="33" xfId="0" applyNumberFormat="1" applyFont="1" applyFill="1" applyBorder="1" applyAlignment="1">
      <alignment/>
    </xf>
    <xf numFmtId="198" fontId="67" fillId="35" borderId="44" xfId="0" applyNumberFormat="1" applyFont="1" applyFill="1" applyBorder="1" applyAlignment="1">
      <alignment/>
    </xf>
    <xf numFmtId="198" fontId="67" fillId="35" borderId="50" xfId="0" applyNumberFormat="1" applyFont="1" applyFill="1" applyBorder="1" applyAlignment="1">
      <alignment/>
    </xf>
    <xf numFmtId="198" fontId="66" fillId="35" borderId="55" xfId="0" applyNumberFormat="1" applyFont="1" applyFill="1" applyBorder="1" applyAlignment="1">
      <alignment/>
    </xf>
    <xf numFmtId="198" fontId="66" fillId="35" borderId="40" xfId="0" applyNumberFormat="1" applyFont="1" applyFill="1" applyBorder="1" applyAlignment="1">
      <alignment/>
    </xf>
    <xf numFmtId="198" fontId="66" fillId="35" borderId="65" xfId="0" applyNumberFormat="1" applyFont="1" applyFill="1" applyBorder="1" applyAlignment="1">
      <alignment/>
    </xf>
    <xf numFmtId="198" fontId="66" fillId="35" borderId="56" xfId="0" applyNumberFormat="1" applyFont="1" applyFill="1" applyBorder="1" applyAlignment="1">
      <alignment/>
    </xf>
    <xf numFmtId="198" fontId="66" fillId="35" borderId="23" xfId="0" applyNumberFormat="1" applyFont="1" applyFill="1" applyBorder="1" applyAlignment="1">
      <alignment/>
    </xf>
    <xf numFmtId="198" fontId="66" fillId="35" borderId="3" xfId="0" applyNumberFormat="1" applyFont="1" applyFill="1" applyBorder="1" applyAlignment="1">
      <alignment/>
    </xf>
    <xf numFmtId="198" fontId="66" fillId="35" borderId="25" xfId="0" applyNumberFormat="1" applyFont="1" applyFill="1" applyBorder="1" applyAlignment="1">
      <alignment/>
    </xf>
    <xf numFmtId="198" fontId="66" fillId="35" borderId="26" xfId="0" applyNumberFormat="1" applyFont="1" applyFill="1" applyBorder="1" applyAlignment="1">
      <alignment/>
    </xf>
    <xf numFmtId="198" fontId="66" fillId="35" borderId="63" xfId="0" applyNumberFormat="1" applyFont="1" applyFill="1" applyBorder="1" applyAlignment="1">
      <alignment/>
    </xf>
    <xf numFmtId="198" fontId="67" fillId="35" borderId="61" xfId="0" applyNumberFormat="1" applyFont="1" applyFill="1" applyBorder="1" applyAlignment="1">
      <alignment/>
    </xf>
    <xf numFmtId="198" fontId="66" fillId="35" borderId="62" xfId="0" applyNumberFormat="1" applyFont="1" applyFill="1" applyBorder="1" applyAlignment="1">
      <alignment/>
    </xf>
    <xf numFmtId="198" fontId="66" fillId="35" borderId="37" xfId="0" applyNumberFormat="1" applyFont="1" applyFill="1" applyBorder="1" applyAlignment="1">
      <alignment/>
    </xf>
    <xf numFmtId="198" fontId="66" fillId="35" borderId="38" xfId="0" applyNumberFormat="1" applyFont="1" applyFill="1" applyBorder="1" applyAlignment="1">
      <alignment/>
    </xf>
    <xf numFmtId="198" fontId="67" fillId="35" borderId="59" xfId="0" applyNumberFormat="1" applyFont="1" applyFill="1" applyBorder="1" applyAlignment="1">
      <alignment/>
    </xf>
    <xf numFmtId="198" fontId="66" fillId="35" borderId="31" xfId="0" applyNumberFormat="1" applyFont="1" applyFill="1" applyBorder="1" applyAlignment="1">
      <alignment/>
    </xf>
    <xf numFmtId="198" fontId="66" fillId="35" borderId="32" xfId="0" applyNumberFormat="1" applyFont="1" applyFill="1" applyBorder="1" applyAlignment="1">
      <alignment/>
    </xf>
    <xf numFmtId="198" fontId="66" fillId="35" borderId="42" xfId="0" applyNumberFormat="1" applyFont="1" applyFill="1" applyBorder="1" applyAlignment="1">
      <alignment/>
    </xf>
    <xf numFmtId="3" fontId="36" fillId="35" borderId="22" xfId="0" applyNumberFormat="1" applyFont="1" applyFill="1" applyBorder="1" applyAlignment="1">
      <alignment/>
    </xf>
    <xf numFmtId="3" fontId="17" fillId="35" borderId="22" xfId="0" applyNumberFormat="1" applyFont="1" applyFill="1" applyBorder="1" applyAlignment="1">
      <alignment/>
    </xf>
    <xf numFmtId="0" fontId="68" fillId="0" borderId="59" xfId="0" applyFont="1" applyFill="1" applyBorder="1" applyAlignment="1">
      <alignment/>
    </xf>
    <xf numFmtId="198" fontId="28" fillId="35" borderId="33" xfId="0" applyNumberFormat="1" applyFont="1" applyFill="1" applyBorder="1" applyAlignment="1">
      <alignment/>
    </xf>
    <xf numFmtId="198" fontId="28" fillId="35" borderId="59" xfId="0" applyNumberFormat="1" applyFont="1" applyFill="1" applyBorder="1" applyAlignment="1">
      <alignment/>
    </xf>
    <xf numFmtId="198" fontId="28" fillId="35" borderId="44" xfId="0" applyNumberFormat="1" applyFont="1" applyFill="1" applyBorder="1" applyAlignment="1">
      <alignment/>
    </xf>
    <xf numFmtId="198" fontId="28" fillId="35" borderId="50" xfId="0" applyNumberFormat="1" applyFont="1" applyFill="1" applyBorder="1" applyAlignment="1">
      <alignment/>
    </xf>
    <xf numFmtId="198" fontId="28" fillId="35" borderId="61" xfId="0" applyNumberFormat="1" applyFont="1" applyFill="1" applyBorder="1" applyAlignment="1">
      <alignment/>
    </xf>
    <xf numFmtId="198" fontId="28" fillId="35" borderId="33" xfId="0" applyNumberFormat="1" applyFont="1" applyFill="1" applyBorder="1" applyAlignment="1">
      <alignment horizontal="right"/>
    </xf>
    <xf numFmtId="198" fontId="28" fillId="35" borderId="59" xfId="0" applyNumberFormat="1" applyFont="1" applyFill="1" applyBorder="1" applyAlignment="1">
      <alignment horizontal="right"/>
    </xf>
    <xf numFmtId="198" fontId="28" fillId="35" borderId="44" xfId="0" applyNumberFormat="1" applyFont="1" applyFill="1" applyBorder="1" applyAlignment="1">
      <alignment horizontal="right"/>
    </xf>
    <xf numFmtId="198" fontId="28" fillId="35" borderId="50" xfId="0" applyNumberFormat="1" applyFont="1" applyFill="1" applyBorder="1" applyAlignment="1">
      <alignment horizontal="right"/>
    </xf>
    <xf numFmtId="198" fontId="28" fillId="35" borderId="61" xfId="0" applyNumberFormat="1" applyFont="1" applyFill="1" applyBorder="1" applyAlignment="1">
      <alignment horizontal="right"/>
    </xf>
    <xf numFmtId="166" fontId="50" fillId="0" borderId="12" xfId="0" applyNumberFormat="1" applyFont="1" applyFill="1" applyBorder="1" applyAlignment="1">
      <alignment horizontal="center"/>
    </xf>
    <xf numFmtId="3" fontId="50" fillId="0" borderId="48" xfId="0" applyNumberFormat="1" applyFont="1" applyFill="1" applyBorder="1" applyAlignment="1">
      <alignment horizontal="center"/>
    </xf>
    <xf numFmtId="166" fontId="50" fillId="0" borderId="45" xfId="0" applyNumberFormat="1" applyFont="1" applyFill="1" applyBorder="1" applyAlignment="1">
      <alignment horizontal="center"/>
    </xf>
    <xf numFmtId="166" fontId="50" fillId="0" borderId="19" xfId="0" applyNumberFormat="1" applyFont="1" applyFill="1" applyBorder="1" applyAlignment="1">
      <alignment horizontal="center"/>
    </xf>
    <xf numFmtId="166" fontId="50" fillId="0" borderId="13" xfId="0" applyNumberFormat="1" applyFont="1" applyFill="1" applyBorder="1" applyAlignment="1">
      <alignment horizontal="center"/>
    </xf>
    <xf numFmtId="3" fontId="50" fillId="0" borderId="14" xfId="0" applyNumberFormat="1" applyFont="1" applyFill="1" applyBorder="1" applyAlignment="1">
      <alignment horizontal="center"/>
    </xf>
    <xf numFmtId="3" fontId="50" fillId="0" borderId="15" xfId="0" applyNumberFormat="1" applyFont="1" applyFill="1" applyBorder="1" applyAlignment="1">
      <alignment horizontal="center"/>
    </xf>
    <xf numFmtId="3" fontId="50" fillId="0" borderId="16" xfId="0" applyNumberFormat="1" applyFont="1" applyFill="1" applyBorder="1" applyAlignment="1">
      <alignment horizontal="center"/>
    </xf>
    <xf numFmtId="166" fontId="50" fillId="0" borderId="49" xfId="0" applyNumberFormat="1" applyFont="1" applyFill="1" applyBorder="1" applyAlignment="1">
      <alignment horizontal="center"/>
    </xf>
    <xf numFmtId="166" fontId="50" fillId="0" borderId="16" xfId="0" applyNumberFormat="1" applyFont="1" applyFill="1" applyBorder="1" applyAlignment="1">
      <alignment horizontal="center"/>
    </xf>
    <xf numFmtId="3" fontId="50" fillId="0" borderId="39" xfId="0" applyNumberFormat="1" applyFont="1" applyFill="1" applyBorder="1" applyAlignment="1">
      <alignment horizontal="center"/>
    </xf>
    <xf numFmtId="166" fontId="43" fillId="35" borderId="17" xfId="0" applyNumberFormat="1" applyFont="1" applyFill="1" applyBorder="1" applyAlignment="1">
      <alignment horizontal="center" vertical="center"/>
    </xf>
    <xf numFmtId="164" fontId="31" fillId="35" borderId="19" xfId="0" applyNumberFormat="1" applyFont="1" applyFill="1" applyBorder="1" applyAlignment="1">
      <alignment horizontal="center" vertical="center"/>
    </xf>
    <xf numFmtId="166" fontId="43" fillId="35" borderId="0" xfId="0" applyNumberFormat="1" applyFont="1" applyFill="1" applyBorder="1" applyAlignment="1">
      <alignment horizontal="center" vertical="center"/>
    </xf>
    <xf numFmtId="164" fontId="31" fillId="35" borderId="16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9" fontId="67" fillId="35" borderId="64" xfId="67" applyNumberFormat="1" applyFont="1" applyFill="1" applyBorder="1" applyAlignment="1">
      <alignment horizontal="right"/>
    </xf>
    <xf numFmtId="9" fontId="67" fillId="35" borderId="28" xfId="67" applyNumberFormat="1" applyFont="1" applyFill="1" applyBorder="1" applyAlignment="1">
      <alignment horizontal="right"/>
    </xf>
    <xf numFmtId="9" fontId="11" fillId="0" borderId="0" xfId="0" applyNumberFormat="1" applyFont="1" applyFill="1" applyAlignment="1">
      <alignment/>
    </xf>
    <xf numFmtId="9" fontId="66" fillId="35" borderId="72" xfId="67" applyNumberFormat="1" applyFont="1" applyFill="1" applyBorder="1" applyAlignment="1">
      <alignment horizontal="right"/>
    </xf>
    <xf numFmtId="9" fontId="66" fillId="35" borderId="21" xfId="67" applyNumberFormat="1" applyFont="1" applyFill="1" applyBorder="1" applyAlignment="1">
      <alignment horizontal="right"/>
    </xf>
    <xf numFmtId="9" fontId="11" fillId="0" borderId="0" xfId="0" applyNumberFormat="1" applyFont="1" applyAlignment="1">
      <alignment/>
    </xf>
    <xf numFmtId="9" fontId="66" fillId="35" borderId="73" xfId="67" applyNumberFormat="1" applyFont="1" applyFill="1" applyBorder="1" applyAlignment="1">
      <alignment horizontal="right"/>
    </xf>
    <xf numFmtId="9" fontId="66" fillId="35" borderId="41" xfId="67" applyNumberFormat="1" applyFont="1" applyFill="1" applyBorder="1" applyAlignment="1">
      <alignment horizontal="right"/>
    </xf>
    <xf numFmtId="9" fontId="66" fillId="35" borderId="74" xfId="67" applyNumberFormat="1" applyFont="1" applyFill="1" applyBorder="1" applyAlignment="1">
      <alignment horizontal="right"/>
    </xf>
    <xf numFmtId="9" fontId="66" fillId="35" borderId="29" xfId="67" applyNumberFormat="1" applyFont="1" applyFill="1" applyBorder="1" applyAlignment="1">
      <alignment horizontal="right"/>
    </xf>
    <xf numFmtId="9" fontId="67" fillId="35" borderId="64" xfId="67" applyNumberFormat="1" applyFont="1" applyFill="1" applyBorder="1" applyAlignment="1">
      <alignment/>
    </xf>
    <xf numFmtId="9" fontId="67" fillId="35" borderId="28" xfId="67" applyNumberFormat="1" applyFont="1" applyFill="1" applyBorder="1" applyAlignment="1">
      <alignment/>
    </xf>
    <xf numFmtId="9" fontId="66" fillId="35" borderId="72" xfId="67" applyNumberFormat="1" applyFont="1" applyFill="1" applyBorder="1" applyAlignment="1">
      <alignment/>
    </xf>
    <xf numFmtId="9" fontId="66" fillId="35" borderId="21" xfId="67" applyNumberFormat="1" applyFont="1" applyFill="1" applyBorder="1" applyAlignment="1">
      <alignment/>
    </xf>
    <xf numFmtId="9" fontId="66" fillId="35" borderId="73" xfId="67" applyNumberFormat="1" applyFont="1" applyFill="1" applyBorder="1" applyAlignment="1">
      <alignment/>
    </xf>
    <xf numFmtId="9" fontId="66" fillId="35" borderId="41" xfId="67" applyNumberFormat="1" applyFont="1" applyFill="1" applyBorder="1" applyAlignment="1">
      <alignment/>
    </xf>
    <xf numFmtId="9" fontId="66" fillId="35" borderId="74" xfId="67" applyNumberFormat="1" applyFont="1" applyFill="1" applyBorder="1" applyAlignment="1">
      <alignment/>
    </xf>
    <xf numFmtId="9" fontId="66" fillId="35" borderId="29" xfId="67" applyNumberFormat="1" applyFont="1" applyFill="1" applyBorder="1" applyAlignment="1">
      <alignment/>
    </xf>
    <xf numFmtId="9" fontId="28" fillId="35" borderId="64" xfId="67" applyNumberFormat="1" applyFont="1" applyFill="1" applyBorder="1" applyAlignment="1">
      <alignment/>
    </xf>
    <xf numFmtId="9" fontId="28" fillId="35" borderId="28" xfId="67" applyNumberFormat="1" applyFont="1" applyFill="1" applyBorder="1" applyAlignment="1">
      <alignment/>
    </xf>
    <xf numFmtId="9" fontId="28" fillId="35" borderId="64" xfId="67" applyNumberFormat="1" applyFont="1" applyFill="1" applyBorder="1" applyAlignment="1">
      <alignment horizontal="right"/>
    </xf>
    <xf numFmtId="9" fontId="28" fillId="35" borderId="28" xfId="67" applyNumberFormat="1" applyFont="1" applyFill="1" applyBorder="1" applyAlignment="1">
      <alignment horizontal="right"/>
    </xf>
    <xf numFmtId="3" fontId="28" fillId="0" borderId="37" xfId="0" applyNumberFormat="1" applyFont="1" applyFill="1" applyBorder="1" applyAlignment="1">
      <alignment horizontal="right"/>
    </xf>
    <xf numFmtId="3" fontId="28" fillId="35" borderId="65" xfId="0" applyNumberFormat="1" applyFont="1" applyFill="1" applyBorder="1" applyAlignment="1">
      <alignment/>
    </xf>
    <xf numFmtId="3" fontId="28" fillId="0" borderId="65" xfId="0" applyNumberFormat="1" applyFont="1" applyFill="1" applyBorder="1" applyAlignment="1">
      <alignment/>
    </xf>
    <xf numFmtId="3" fontId="28" fillId="35" borderId="62" xfId="0" applyNumberFormat="1" applyFont="1" applyFill="1" applyBorder="1" applyAlignment="1">
      <alignment/>
    </xf>
    <xf numFmtId="3" fontId="28" fillId="37" borderId="35" xfId="0" applyNumberFormat="1" applyFont="1" applyFill="1" applyBorder="1" applyAlignment="1">
      <alignment/>
    </xf>
    <xf numFmtId="3" fontId="28" fillId="37" borderId="36" xfId="0" applyNumberFormat="1" applyFont="1" applyFill="1" applyBorder="1" applyAlignment="1">
      <alignment/>
    </xf>
    <xf numFmtId="3" fontId="28" fillId="37" borderId="65" xfId="0" applyNumberFormat="1" applyFont="1" applyFill="1" applyBorder="1" applyAlignment="1">
      <alignment/>
    </xf>
    <xf numFmtId="3" fontId="28" fillId="37" borderId="62" xfId="0" applyNumberFormat="1" applyFont="1" applyFill="1" applyBorder="1" applyAlignment="1">
      <alignment/>
    </xf>
    <xf numFmtId="3" fontId="28" fillId="0" borderId="62" xfId="0" applyNumberFormat="1" applyFont="1" applyFill="1" applyBorder="1" applyAlignment="1">
      <alignment/>
    </xf>
    <xf numFmtId="3" fontId="51" fillId="35" borderId="65" xfId="0" applyNumberFormat="1" applyFont="1" applyFill="1" applyBorder="1" applyAlignment="1">
      <alignment/>
    </xf>
    <xf numFmtId="3" fontId="51" fillId="35" borderId="62" xfId="0" applyNumberFormat="1" applyFont="1" applyFill="1" applyBorder="1" applyAlignment="1">
      <alignment/>
    </xf>
    <xf numFmtId="3" fontId="51" fillId="35" borderId="3" xfId="0" applyNumberFormat="1" applyFont="1" applyFill="1" applyBorder="1" applyAlignment="1">
      <alignment/>
    </xf>
    <xf numFmtId="3" fontId="51" fillId="35" borderId="37" xfId="0" applyNumberFormat="1" applyFont="1" applyFill="1" applyBorder="1" applyAlignment="1">
      <alignment/>
    </xf>
    <xf numFmtId="3" fontId="51" fillId="36" borderId="35" xfId="0" applyNumberFormat="1" applyFont="1" applyFill="1" applyBorder="1" applyAlignment="1">
      <alignment/>
    </xf>
    <xf numFmtId="3" fontId="51" fillId="0" borderId="35" xfId="0" applyNumberFormat="1" applyFont="1" applyFill="1" applyBorder="1" applyAlignment="1">
      <alignment/>
    </xf>
    <xf numFmtId="3" fontId="51" fillId="36" borderId="36" xfId="0" applyNumberFormat="1" applyFont="1" applyFill="1" applyBorder="1" applyAlignment="1">
      <alignment/>
    </xf>
    <xf numFmtId="3" fontId="51" fillId="36" borderId="3" xfId="0" applyNumberFormat="1" applyFont="1" applyFill="1" applyBorder="1" applyAlignment="1">
      <alignment/>
    </xf>
    <xf numFmtId="3" fontId="51" fillId="0" borderId="3" xfId="0" applyNumberFormat="1" applyFont="1" applyFill="1" applyBorder="1" applyAlignment="1">
      <alignment/>
    </xf>
    <xf numFmtId="3" fontId="51" fillId="36" borderId="37" xfId="0" applyNumberFormat="1" applyFont="1" applyFill="1" applyBorder="1" applyAlignment="1">
      <alignment/>
    </xf>
    <xf numFmtId="3" fontId="28" fillId="37" borderId="3" xfId="0" applyNumberFormat="1" applyFont="1" applyFill="1" applyBorder="1" applyAlignment="1">
      <alignment/>
    </xf>
    <xf numFmtId="3" fontId="28" fillId="0" borderId="3" xfId="0" applyNumberFormat="1" applyFont="1" applyFill="1" applyBorder="1" applyAlignment="1">
      <alignment/>
    </xf>
    <xf numFmtId="3" fontId="28" fillId="37" borderId="37" xfId="0" applyNumberFormat="1" applyFont="1" applyFill="1" applyBorder="1" applyAlignment="1">
      <alignment/>
    </xf>
    <xf numFmtId="3" fontId="28" fillId="35" borderId="3" xfId="0" applyNumberFormat="1" applyFont="1" applyFill="1" applyBorder="1" applyAlignment="1">
      <alignment/>
    </xf>
    <xf numFmtId="3" fontId="28" fillId="35" borderId="37" xfId="0" applyNumberFormat="1" applyFont="1" applyFill="1" applyBorder="1" applyAlignment="1">
      <alignment/>
    </xf>
    <xf numFmtId="3" fontId="28" fillId="35" borderId="35" xfId="0" applyNumberFormat="1" applyFont="1" applyFill="1" applyBorder="1" applyAlignment="1">
      <alignment/>
    </xf>
    <xf numFmtId="3" fontId="28" fillId="35" borderId="36" xfId="0" applyNumberFormat="1" applyFont="1" applyFill="1" applyBorder="1" applyAlignment="1">
      <alignment/>
    </xf>
    <xf numFmtId="3" fontId="28" fillId="36" borderId="35" xfId="0" applyNumberFormat="1" applyFont="1" applyFill="1" applyBorder="1" applyAlignment="1">
      <alignment/>
    </xf>
    <xf numFmtId="3" fontId="28" fillId="36" borderId="36" xfId="0" applyNumberFormat="1" applyFont="1" applyFill="1" applyBorder="1" applyAlignment="1">
      <alignment/>
    </xf>
    <xf numFmtId="3" fontId="28" fillId="36" borderId="3" xfId="0" applyNumberFormat="1" applyFont="1" applyFill="1" applyBorder="1" applyAlignment="1">
      <alignment/>
    </xf>
    <xf numFmtId="3" fontId="28" fillId="36" borderId="37" xfId="0" applyNumberFormat="1" applyFont="1" applyFill="1" applyBorder="1" applyAlignment="1">
      <alignment/>
    </xf>
    <xf numFmtId="3" fontId="28" fillId="35" borderId="26" xfId="0" applyNumberFormat="1" applyFont="1" applyFill="1" applyBorder="1" applyAlignment="1">
      <alignment/>
    </xf>
    <xf numFmtId="3" fontId="28" fillId="0" borderId="26" xfId="0" applyNumberFormat="1" applyFont="1" applyFill="1" applyBorder="1" applyAlignment="1">
      <alignment/>
    </xf>
    <xf numFmtId="3" fontId="28" fillId="35" borderId="50" xfId="0" applyNumberFormat="1" applyFont="1" applyFill="1" applyBorder="1" applyAlignment="1">
      <alignment/>
    </xf>
    <xf numFmtId="3" fontId="28" fillId="0" borderId="50" xfId="0" applyNumberFormat="1" applyFont="1" applyFill="1" applyBorder="1" applyAlignment="1">
      <alignment/>
    </xf>
    <xf numFmtId="3" fontId="28" fillId="35" borderId="61" xfId="0" applyNumberFormat="1" applyFont="1" applyFill="1" applyBorder="1" applyAlignment="1">
      <alignment/>
    </xf>
    <xf numFmtId="3" fontId="28" fillId="35" borderId="50" xfId="0" applyNumberFormat="1" applyFont="1" applyFill="1" applyBorder="1" applyAlignment="1">
      <alignment horizontal="right"/>
    </xf>
    <xf numFmtId="3" fontId="28" fillId="0" borderId="50" xfId="0" applyNumberFormat="1" applyFont="1" applyFill="1" applyBorder="1" applyAlignment="1">
      <alignment horizontal="right"/>
    </xf>
    <xf numFmtId="3" fontId="28" fillId="35" borderId="61" xfId="0" applyNumberFormat="1" applyFont="1" applyFill="1" applyBorder="1" applyAlignment="1">
      <alignment horizontal="right"/>
    </xf>
    <xf numFmtId="3" fontId="28" fillId="35" borderId="75" xfId="0" applyNumberFormat="1" applyFont="1" applyFill="1" applyBorder="1" applyAlignment="1">
      <alignment horizontal="right"/>
    </xf>
    <xf numFmtId="3" fontId="28" fillId="35" borderId="33" xfId="0" applyNumberFormat="1" applyFont="1" applyFill="1" applyBorder="1" applyAlignment="1">
      <alignment horizontal="right"/>
    </xf>
    <xf numFmtId="3" fontId="28" fillId="35" borderId="64" xfId="0" applyNumberFormat="1" applyFont="1" applyFill="1" applyBorder="1" applyAlignment="1">
      <alignment horizontal="right"/>
    </xf>
    <xf numFmtId="3" fontId="28" fillId="37" borderId="15" xfId="0" applyNumberFormat="1" applyFont="1" applyFill="1" applyBorder="1" applyAlignment="1">
      <alignment horizontal="right"/>
    </xf>
    <xf numFmtId="3" fontId="28" fillId="0" borderId="15" xfId="0" applyNumberFormat="1" applyFont="1" applyFill="1" applyBorder="1" applyAlignment="1">
      <alignment horizontal="right"/>
    </xf>
    <xf numFmtId="3" fontId="28" fillId="37" borderId="34" xfId="0" applyNumberFormat="1" applyFont="1" applyFill="1" applyBorder="1" applyAlignment="1">
      <alignment horizontal="right"/>
    </xf>
    <xf numFmtId="3" fontId="28" fillId="37" borderId="26" xfId="0" applyNumberFormat="1" applyFont="1" applyFill="1" applyBorder="1" applyAlignment="1">
      <alignment/>
    </xf>
    <xf numFmtId="3" fontId="28" fillId="37" borderId="38" xfId="0" applyNumberFormat="1" applyFont="1" applyFill="1" applyBorder="1" applyAlignment="1">
      <alignment/>
    </xf>
    <xf numFmtId="3" fontId="28" fillId="0" borderId="61" xfId="0" applyNumberFormat="1" applyFont="1" applyFill="1" applyBorder="1" applyAlignment="1">
      <alignment horizontal="right"/>
    </xf>
    <xf numFmtId="3" fontId="51" fillId="35" borderId="50" xfId="0" applyNumberFormat="1" applyFont="1" applyFill="1" applyBorder="1" applyAlignment="1">
      <alignment horizontal="right"/>
    </xf>
    <xf numFmtId="3" fontId="51" fillId="0" borderId="50" xfId="0" applyNumberFormat="1" applyFont="1" applyFill="1" applyBorder="1" applyAlignment="1">
      <alignment horizontal="right"/>
    </xf>
    <xf numFmtId="3" fontId="51" fillId="35" borderId="61" xfId="0" applyNumberFormat="1" applyFont="1" applyFill="1" applyBorder="1" applyAlignment="1">
      <alignment horizontal="right"/>
    </xf>
    <xf numFmtId="3" fontId="51" fillId="35" borderId="26" xfId="0" applyNumberFormat="1" applyFont="1" applyFill="1" applyBorder="1" applyAlignment="1">
      <alignment/>
    </xf>
    <xf numFmtId="3" fontId="51" fillId="35" borderId="15" xfId="0" applyNumberFormat="1" applyFont="1" applyFill="1" applyBorder="1" applyAlignment="1">
      <alignment horizontal="right"/>
    </xf>
    <xf numFmtId="3" fontId="51" fillId="36" borderId="15" xfId="0" applyNumberFormat="1" applyFont="1" applyFill="1" applyBorder="1" applyAlignment="1">
      <alignment horizontal="right"/>
    </xf>
    <xf numFmtId="3" fontId="51" fillId="0" borderId="15" xfId="0" applyNumberFormat="1" applyFont="1" applyFill="1" applyBorder="1" applyAlignment="1">
      <alignment horizontal="right"/>
    </xf>
    <xf numFmtId="3" fontId="51" fillId="36" borderId="34" xfId="0" applyNumberFormat="1" applyFont="1" applyFill="1" applyBorder="1" applyAlignment="1">
      <alignment horizontal="right"/>
    </xf>
    <xf numFmtId="3" fontId="51" fillId="35" borderId="35" xfId="0" applyNumberFormat="1" applyFont="1" applyFill="1" applyBorder="1" applyAlignment="1">
      <alignment/>
    </xf>
    <xf numFmtId="3" fontId="51" fillId="36" borderId="26" xfId="0" applyNumberFormat="1" applyFont="1" applyFill="1" applyBorder="1" applyAlignment="1">
      <alignment/>
    </xf>
    <xf numFmtId="3" fontId="51" fillId="0" borderId="26" xfId="0" applyNumberFormat="1" applyFont="1" applyFill="1" applyBorder="1" applyAlignment="1">
      <alignment/>
    </xf>
    <xf numFmtId="3" fontId="51" fillId="36" borderId="38" xfId="0" applyNumberFormat="1" applyFont="1" applyFill="1" applyBorder="1" applyAlignment="1">
      <alignment/>
    </xf>
    <xf numFmtId="3" fontId="28" fillId="35" borderId="15" xfId="0" applyNumberFormat="1" applyFont="1" applyFill="1" applyBorder="1" applyAlignment="1">
      <alignment horizontal="right"/>
    </xf>
    <xf numFmtId="3" fontId="28" fillId="35" borderId="34" xfId="0" applyNumberFormat="1" applyFont="1" applyFill="1" applyBorder="1" applyAlignment="1">
      <alignment horizontal="right"/>
    </xf>
    <xf numFmtId="3" fontId="28" fillId="35" borderId="38" xfId="0" applyNumberFormat="1" applyFont="1" applyFill="1" applyBorder="1" applyAlignment="1">
      <alignment/>
    </xf>
    <xf numFmtId="3" fontId="70" fillId="35" borderId="50" xfId="0" applyNumberFormat="1" applyFont="1" applyFill="1" applyBorder="1" applyAlignment="1">
      <alignment horizontal="right"/>
    </xf>
    <xf numFmtId="3" fontId="70" fillId="0" borderId="50" xfId="0" applyNumberFormat="1" applyFont="1" applyFill="1" applyBorder="1" applyAlignment="1">
      <alignment horizontal="right"/>
    </xf>
    <xf numFmtId="3" fontId="70" fillId="35" borderId="61" xfId="0" applyNumberFormat="1" applyFont="1" applyFill="1" applyBorder="1" applyAlignment="1">
      <alignment horizontal="right"/>
    </xf>
    <xf numFmtId="3" fontId="28" fillId="36" borderId="15" xfId="0" applyNumberFormat="1" applyFont="1" applyFill="1" applyBorder="1" applyAlignment="1">
      <alignment horizontal="right"/>
    </xf>
    <xf numFmtId="3" fontId="28" fillId="36" borderId="34" xfId="0" applyNumberFormat="1" applyFont="1" applyFill="1" applyBorder="1" applyAlignment="1">
      <alignment horizontal="right"/>
    </xf>
    <xf numFmtId="3" fontId="28" fillId="36" borderId="26" xfId="0" applyNumberFormat="1" applyFont="1" applyFill="1" applyBorder="1" applyAlignment="1">
      <alignment/>
    </xf>
    <xf numFmtId="3" fontId="28" fillId="36" borderId="38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35" borderId="35" xfId="0" applyNumberFormat="1" applyFont="1" applyFill="1" applyBorder="1" applyAlignment="1">
      <alignment/>
    </xf>
    <xf numFmtId="3" fontId="0" fillId="35" borderId="36" xfId="0" applyNumberFormat="1" applyFont="1" applyFill="1" applyBorder="1" applyAlignment="1">
      <alignment/>
    </xf>
    <xf numFmtId="3" fontId="0" fillId="0" borderId="65" xfId="0" applyNumberFormat="1" applyFont="1" applyFill="1" applyBorder="1" applyAlignment="1">
      <alignment/>
    </xf>
    <xf numFmtId="3" fontId="0" fillId="35" borderId="65" xfId="0" applyNumberFormat="1" applyFont="1" applyFill="1" applyBorder="1" applyAlignment="1">
      <alignment/>
    </xf>
    <xf numFmtId="3" fontId="0" fillId="35" borderId="62" xfId="0" applyNumberFormat="1" applyFont="1" applyFill="1" applyBorder="1" applyAlignment="1">
      <alignment/>
    </xf>
    <xf numFmtId="3" fontId="0" fillId="37" borderId="35" xfId="0" applyNumberFormat="1" applyFont="1" applyFill="1" applyBorder="1" applyAlignment="1">
      <alignment/>
    </xf>
    <xf numFmtId="3" fontId="0" fillId="37" borderId="36" xfId="0" applyNumberFormat="1" applyFont="1" applyFill="1" applyBorder="1" applyAlignment="1">
      <alignment/>
    </xf>
    <xf numFmtId="3" fontId="0" fillId="37" borderId="65" xfId="0" applyNumberFormat="1" applyFont="1" applyFill="1" applyBorder="1" applyAlignment="1">
      <alignment/>
    </xf>
    <xf numFmtId="3" fontId="0" fillId="37" borderId="62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3" fontId="31" fillId="0" borderId="65" xfId="0" applyNumberFormat="1" applyFont="1" applyFill="1" applyBorder="1" applyAlignment="1">
      <alignment/>
    </xf>
    <xf numFmtId="3" fontId="31" fillId="35" borderId="65" xfId="0" applyNumberFormat="1" applyFont="1" applyFill="1" applyBorder="1" applyAlignment="1">
      <alignment/>
    </xf>
    <xf numFmtId="3" fontId="31" fillId="35" borderId="62" xfId="0" applyNumberFormat="1" applyFont="1" applyFill="1" applyBorder="1" applyAlignment="1">
      <alignment/>
    </xf>
    <xf numFmtId="3" fontId="31" fillId="0" borderId="35" xfId="0" applyNumberFormat="1" applyFont="1" applyFill="1" applyBorder="1" applyAlignment="1">
      <alignment/>
    </xf>
    <xf numFmtId="3" fontId="31" fillId="36" borderId="35" xfId="0" applyNumberFormat="1" applyFont="1" applyFill="1" applyBorder="1" applyAlignment="1">
      <alignment/>
    </xf>
    <xf numFmtId="3" fontId="31" fillId="36" borderId="36" xfId="0" applyNumberFormat="1" applyFont="1" applyFill="1" applyBorder="1" applyAlignment="1">
      <alignment/>
    </xf>
    <xf numFmtId="3" fontId="28" fillId="0" borderId="44" xfId="0" applyNumberFormat="1" applyFont="1" applyFill="1" applyBorder="1" applyAlignment="1">
      <alignment horizontal="right"/>
    </xf>
    <xf numFmtId="3" fontId="0" fillId="36" borderId="35" xfId="0" applyNumberFormat="1" applyFont="1" applyFill="1" applyBorder="1" applyAlignment="1">
      <alignment/>
    </xf>
    <xf numFmtId="3" fontId="0" fillId="36" borderId="36" xfId="0" applyNumberFormat="1" applyFont="1" applyFill="1" applyBorder="1" applyAlignment="1">
      <alignment/>
    </xf>
    <xf numFmtId="3" fontId="28" fillId="0" borderId="37" xfId="0" applyNumberFormat="1" applyFont="1" applyFill="1" applyBorder="1" applyAlignment="1">
      <alignment/>
    </xf>
    <xf numFmtId="3" fontId="28" fillId="0" borderId="38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31" fillId="0" borderId="62" xfId="0" applyNumberFormat="1" applyFont="1" applyFill="1" applyBorder="1" applyAlignment="1">
      <alignment/>
    </xf>
    <xf numFmtId="3" fontId="51" fillId="0" borderId="37" xfId="0" applyNumberFormat="1" applyFont="1" applyFill="1" applyBorder="1" applyAlignment="1">
      <alignment/>
    </xf>
    <xf numFmtId="3" fontId="31" fillId="0" borderId="36" xfId="0" applyNumberFormat="1" applyFont="1" applyFill="1" applyBorder="1" applyAlignment="1">
      <alignment/>
    </xf>
    <xf numFmtId="3" fontId="31" fillId="35" borderId="35" xfId="0" applyNumberFormat="1" applyFont="1" applyFill="1" applyBorder="1" applyAlignment="1">
      <alignment/>
    </xf>
    <xf numFmtId="3" fontId="28" fillId="0" borderId="61" xfId="0" applyNumberFormat="1" applyFont="1" applyFill="1" applyBorder="1" applyAlignment="1">
      <alignment/>
    </xf>
    <xf numFmtId="3" fontId="28" fillId="0" borderId="34" xfId="0" applyNumberFormat="1" applyFont="1" applyFill="1" applyBorder="1" applyAlignment="1">
      <alignment horizontal="right"/>
    </xf>
    <xf numFmtId="3" fontId="51" fillId="0" borderId="61" xfId="0" applyNumberFormat="1" applyFont="1" applyFill="1" applyBorder="1" applyAlignment="1">
      <alignment horizontal="right"/>
    </xf>
    <xf numFmtId="3" fontId="51" fillId="0" borderId="34" xfId="0" applyNumberFormat="1" applyFont="1" applyFill="1" applyBorder="1" applyAlignment="1">
      <alignment horizontal="right"/>
    </xf>
    <xf numFmtId="3" fontId="51" fillId="0" borderId="38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69" fillId="0" borderId="12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57" xfId="0" applyFont="1" applyFill="1" applyBorder="1" applyAlignment="1">
      <alignment horizontal="center" vertical="center" wrapText="1"/>
    </xf>
    <xf numFmtId="3" fontId="50" fillId="0" borderId="43" xfId="0" applyNumberFormat="1" applyFont="1" applyFill="1" applyBorder="1" applyAlignment="1">
      <alignment horizontal="center"/>
    </xf>
    <xf numFmtId="3" fontId="50" fillId="0" borderId="67" xfId="0" applyNumberFormat="1" applyFont="1" applyFill="1" applyBorder="1" applyAlignment="1">
      <alignment horizontal="center"/>
    </xf>
    <xf numFmtId="3" fontId="50" fillId="0" borderId="2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67" fillId="0" borderId="43" xfId="0" applyNumberFormat="1" applyFont="1" applyFill="1" applyBorder="1" applyAlignment="1">
      <alignment horizontal="center"/>
    </xf>
    <xf numFmtId="3" fontId="67" fillId="0" borderId="67" xfId="0" applyNumberFormat="1" applyFont="1" applyFill="1" applyBorder="1" applyAlignment="1">
      <alignment horizontal="center"/>
    </xf>
    <xf numFmtId="3" fontId="67" fillId="0" borderId="21" xfId="0" applyNumberFormat="1" applyFont="1" applyFill="1" applyBorder="1" applyAlignment="1">
      <alignment horizontal="center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/>
    </xf>
    <xf numFmtId="3" fontId="5" fillId="35" borderId="67" xfId="0" applyNumberFormat="1" applyFont="1" applyFill="1" applyBorder="1" applyAlignment="1">
      <alignment horizontal="center"/>
    </xf>
    <xf numFmtId="3" fontId="5" fillId="35" borderId="21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3" fontId="5" fillId="0" borderId="67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53" fillId="0" borderId="67" xfId="0" applyNumberFormat="1" applyFont="1" applyFill="1" applyBorder="1" applyAlignment="1">
      <alignment horizontal="center"/>
    </xf>
    <xf numFmtId="3" fontId="53" fillId="0" borderId="7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57" xfId="0" applyFont="1" applyFill="1" applyBorder="1" applyAlignment="1">
      <alignment horizontal="center" vertical="center" wrapText="1"/>
    </xf>
    <xf numFmtId="0" fontId="39" fillId="35" borderId="14" xfId="0" applyFont="1" applyFill="1" applyBorder="1" applyAlignment="1">
      <alignment horizontal="center" vertical="center" wrapText="1"/>
    </xf>
    <xf numFmtId="0" fontId="39" fillId="35" borderId="30" xfId="0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center" wrapText="1"/>
    </xf>
    <xf numFmtId="0" fontId="58" fillId="35" borderId="30" xfId="0" applyFont="1" applyFill="1" applyBorder="1" applyAlignment="1">
      <alignment horizontal="center" vertical="center" wrapText="1"/>
    </xf>
    <xf numFmtId="166" fontId="43" fillId="35" borderId="14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41" fillId="0" borderId="76" xfId="0" applyFont="1" applyFill="1" applyBorder="1" applyAlignment="1">
      <alignment horizontal="center"/>
    </xf>
    <xf numFmtId="0" fontId="41" fillId="0" borderId="77" xfId="0" applyFont="1" applyFill="1" applyBorder="1" applyAlignment="1">
      <alignment horizontal="center"/>
    </xf>
    <xf numFmtId="0" fontId="41" fillId="0" borderId="41" xfId="0" applyFont="1" applyFill="1" applyBorder="1" applyAlignment="1">
      <alignment horizont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in" xfId="33"/>
    <cellStyle name="Celkem" xfId="34"/>
    <cellStyle name="cell" xfId="35"/>
    <cellStyle name="CISPUB0" xfId="36"/>
    <cellStyle name="column" xfId="37"/>
    <cellStyle name="Comma" xfId="38"/>
    <cellStyle name="čárky [0]_přehled_opatření" xfId="39"/>
    <cellStyle name="Comma [0]" xfId="40"/>
    <cellStyle name="Číslo" xfId="41"/>
    <cellStyle name="formula" xfId="42"/>
    <cellStyle name="gap" xfId="43"/>
    <cellStyle name="Hyperlink" xfId="44"/>
    <cellStyle name="Chybně" xfId="45"/>
    <cellStyle name="Kontrolní buňka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al_ENRL1_1" xfId="55"/>
    <cellStyle name="Normální 10" xfId="56"/>
    <cellStyle name="normální 2" xfId="57"/>
    <cellStyle name="normální 2 2" xfId="58"/>
    <cellStyle name="normální 2 3" xfId="59"/>
    <cellStyle name="normální 3" xfId="60"/>
    <cellStyle name="normální 4" xfId="61"/>
    <cellStyle name="normální 5" xfId="62"/>
    <cellStyle name="ods9" xfId="63"/>
    <cellStyle name="Followed Hyperlink" xfId="64"/>
    <cellStyle name="Poznámka" xfId="65"/>
    <cellStyle name="Percent" xfId="66"/>
    <cellStyle name="Procenta 2" xfId="67"/>
    <cellStyle name="Propojená buňka" xfId="68"/>
    <cellStyle name="row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rehorko\LOCALS~1\Temp\Rar$DI00.813\P&#345;&#237;loha%20k%20&#269;j.3595-08-26-Tabulka%20pro%20SZ&#218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loha č. 3-2007"/>
      <sheetName val="dotace-ROZPOČTY skupin MŠMT "/>
      <sheetName val="3a-mimorozpočt. zdroje"/>
      <sheetName val="3b-E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115" zoomScaleNormal="115" zoomScalePageLayoutView="0" workbookViewId="0" topLeftCell="A1">
      <selection activeCell="Q11" sqref="Q11:R13"/>
    </sheetView>
  </sheetViews>
  <sheetFormatPr defaultColWidth="9.00390625" defaultRowHeight="12.75"/>
  <cols>
    <col min="1" max="1" width="32.75390625" style="0" customWidth="1"/>
    <col min="2" max="2" width="16.875" style="23" customWidth="1"/>
    <col min="3" max="3" width="11.125" style="24" customWidth="1"/>
    <col min="4" max="4" width="8.00390625" style="24" customWidth="1"/>
    <col min="5" max="5" width="8.375" style="24" customWidth="1"/>
    <col min="6" max="7" width="9.125" style="24" customWidth="1"/>
    <col min="8" max="8" width="13.25390625" style="24" customWidth="1"/>
    <col min="9" max="9" width="8.75390625" style="24" customWidth="1"/>
    <col min="10" max="10" width="12.125" style="24" customWidth="1"/>
    <col min="11" max="11" width="12.875" style="24" customWidth="1"/>
    <col min="12" max="15" width="9.125" style="24" customWidth="1"/>
    <col min="16" max="16" width="11.625" style="23" customWidth="1"/>
    <col min="17" max="17" width="12.875" style="0" customWidth="1"/>
    <col min="18" max="18" width="11.875" style="0" customWidth="1"/>
  </cols>
  <sheetData>
    <row r="1" spans="1:18" ht="18">
      <c r="A1" s="12" t="s">
        <v>185</v>
      </c>
      <c r="B1" s="4" t="s">
        <v>169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5"/>
      <c r="O1" s="16"/>
      <c r="P1" s="1"/>
      <c r="Q1" s="17" t="s">
        <v>127</v>
      </c>
      <c r="R1" s="1"/>
    </row>
    <row r="2" spans="1:18" ht="26.25" customHeight="1">
      <c r="A2" s="851" t="s">
        <v>170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5"/>
      <c r="N2" s="5"/>
      <c r="O2" s="5"/>
      <c r="P2" s="1"/>
      <c r="Q2" s="1"/>
      <c r="R2" s="1"/>
    </row>
    <row r="3" spans="1:18" ht="12.75">
      <c r="A3" s="544"/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"/>
      <c r="N3" s="5"/>
      <c r="O3" s="5"/>
      <c r="P3" s="1"/>
      <c r="Q3" s="1"/>
      <c r="R3" s="1"/>
    </row>
    <row r="4" spans="1:18" ht="23.25">
      <c r="A4" s="14" t="s">
        <v>183</v>
      </c>
      <c r="B4" s="18"/>
      <c r="C4" s="19"/>
      <c r="D4" s="1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1"/>
      <c r="R4" s="1"/>
    </row>
    <row r="5" spans="1:18" ht="23.25">
      <c r="A5" s="14"/>
      <c r="B5" s="18"/>
      <c r="C5" s="19"/>
      <c r="D5" s="1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1"/>
      <c r="R5" s="1"/>
    </row>
    <row r="6" spans="1:18" ht="21" thickBot="1">
      <c r="A6" s="20" t="s">
        <v>1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"/>
      <c r="P6" s="1"/>
      <c r="Q6" s="1"/>
      <c r="R6" s="1"/>
    </row>
    <row r="7" spans="1:18" s="1" customFormat="1" ht="15.75" customHeight="1">
      <c r="A7" s="853" t="s">
        <v>6</v>
      </c>
      <c r="B7" s="711" t="s">
        <v>2</v>
      </c>
      <c r="C7" s="712" t="s">
        <v>23</v>
      </c>
      <c r="D7" s="856" t="s">
        <v>24</v>
      </c>
      <c r="E7" s="857"/>
      <c r="F7" s="857"/>
      <c r="G7" s="857"/>
      <c r="H7" s="857"/>
      <c r="I7" s="857"/>
      <c r="J7" s="857"/>
      <c r="K7" s="857"/>
      <c r="L7" s="857"/>
      <c r="M7" s="857"/>
      <c r="N7" s="857"/>
      <c r="O7" s="857"/>
      <c r="P7" s="858"/>
      <c r="Q7" s="713" t="s">
        <v>25</v>
      </c>
      <c r="R7" s="714" t="s">
        <v>25</v>
      </c>
    </row>
    <row r="8" spans="1:18" s="1" customFormat="1" ht="12.75" customHeight="1">
      <c r="A8" s="854"/>
      <c r="B8" s="715" t="s">
        <v>26</v>
      </c>
      <c r="C8" s="716" t="s">
        <v>27</v>
      </c>
      <c r="D8" s="716" t="s">
        <v>28</v>
      </c>
      <c r="E8" s="717" t="s">
        <v>29</v>
      </c>
      <c r="F8" s="717" t="s">
        <v>30</v>
      </c>
      <c r="G8" s="717" t="s">
        <v>31</v>
      </c>
      <c r="H8" s="717" t="s">
        <v>121</v>
      </c>
      <c r="I8" s="717" t="s">
        <v>32</v>
      </c>
      <c r="J8" s="717" t="s">
        <v>120</v>
      </c>
      <c r="K8" s="717" t="s">
        <v>181</v>
      </c>
      <c r="L8" s="717" t="s">
        <v>134</v>
      </c>
      <c r="M8" s="717" t="s">
        <v>34</v>
      </c>
      <c r="N8" s="717" t="s">
        <v>35</v>
      </c>
      <c r="O8" s="717" t="s">
        <v>36</v>
      </c>
      <c r="P8" s="718" t="s">
        <v>52</v>
      </c>
      <c r="Q8" s="719" t="s">
        <v>37</v>
      </c>
      <c r="R8" s="720" t="s">
        <v>37</v>
      </c>
    </row>
    <row r="9" spans="1:18" s="1" customFormat="1" ht="12.75" customHeight="1">
      <c r="A9" s="854"/>
      <c r="B9" s="715" t="s">
        <v>4</v>
      </c>
      <c r="C9" s="716" t="s">
        <v>38</v>
      </c>
      <c r="D9" s="716" t="s">
        <v>39</v>
      </c>
      <c r="E9" s="717" t="s">
        <v>40</v>
      </c>
      <c r="F9" s="717" t="s">
        <v>41</v>
      </c>
      <c r="G9" s="717" t="s">
        <v>42</v>
      </c>
      <c r="H9" s="717" t="s">
        <v>101</v>
      </c>
      <c r="I9" s="717" t="s">
        <v>43</v>
      </c>
      <c r="J9" s="717" t="s">
        <v>44</v>
      </c>
      <c r="K9" s="717" t="s">
        <v>42</v>
      </c>
      <c r="L9" s="717" t="s">
        <v>3</v>
      </c>
      <c r="M9" s="717" t="s">
        <v>45</v>
      </c>
      <c r="N9" s="717" t="s">
        <v>42</v>
      </c>
      <c r="O9" s="717"/>
      <c r="P9" s="718" t="s">
        <v>45</v>
      </c>
      <c r="Q9" s="719" t="s">
        <v>46</v>
      </c>
      <c r="R9" s="720" t="s">
        <v>123</v>
      </c>
    </row>
    <row r="10" spans="1:19" s="1" customFormat="1" ht="13.5" customHeight="1" thickBot="1">
      <c r="A10" s="855"/>
      <c r="B10" s="715" t="s">
        <v>47</v>
      </c>
      <c r="C10" s="716" t="s">
        <v>22</v>
      </c>
      <c r="D10" s="716"/>
      <c r="E10" s="721"/>
      <c r="F10" s="721"/>
      <c r="G10" s="721"/>
      <c r="H10" s="721"/>
      <c r="I10" s="721"/>
      <c r="J10" s="721" t="s">
        <v>48</v>
      </c>
      <c r="K10" s="721"/>
      <c r="L10" s="721"/>
      <c r="M10" s="721" t="s">
        <v>40</v>
      </c>
      <c r="N10" s="721"/>
      <c r="O10" s="721"/>
      <c r="P10" s="718" t="s">
        <v>40</v>
      </c>
      <c r="Q10" s="719" t="s">
        <v>49</v>
      </c>
      <c r="R10" s="720" t="s">
        <v>49</v>
      </c>
      <c r="S10" s="26"/>
    </row>
    <row r="11" spans="1:18" ht="13.5" thickBot="1">
      <c r="A11" s="700" t="s">
        <v>7</v>
      </c>
      <c r="B11" s="701">
        <v>207334.62999999837</v>
      </c>
      <c r="C11" s="702">
        <v>23047.40598085343</v>
      </c>
      <c r="D11" s="703">
        <v>16014.98551439941</v>
      </c>
      <c r="E11" s="704">
        <v>3706.7949132922868</v>
      </c>
      <c r="F11" s="704">
        <v>460.1979109005297</v>
      </c>
      <c r="G11" s="704">
        <v>199.16439188185922</v>
      </c>
      <c r="H11" s="704">
        <v>221.01078700649532</v>
      </c>
      <c r="I11" s="704">
        <v>20.684860990178187</v>
      </c>
      <c r="J11" s="704">
        <v>58.49340789492569</v>
      </c>
      <c r="K11" s="704">
        <v>16.524454935482925</v>
      </c>
      <c r="L11" s="704">
        <v>2.9500048625098056</v>
      </c>
      <c r="M11" s="704">
        <v>20700.80624616368</v>
      </c>
      <c r="N11" s="704">
        <v>871.8396306974955</v>
      </c>
      <c r="O11" s="704">
        <v>1474.7601039922884</v>
      </c>
      <c r="P11" s="705">
        <v>2346.599734689784</v>
      </c>
      <c r="Q11" s="746">
        <v>0.14652524865413752</v>
      </c>
      <c r="R11" s="747">
        <v>0.10181621899832091</v>
      </c>
    </row>
    <row r="12" spans="1:18" ht="15.75" customHeight="1" thickBot="1">
      <c r="A12" s="700" t="s">
        <v>162</v>
      </c>
      <c r="B12" s="701">
        <v>147129.01800000115</v>
      </c>
      <c r="C12" s="702">
        <v>26397.233790413662</v>
      </c>
      <c r="D12" s="703">
        <v>18004.24460002378</v>
      </c>
      <c r="E12" s="704">
        <v>4607.198752933931</v>
      </c>
      <c r="F12" s="704">
        <v>546.4564588249083</v>
      </c>
      <c r="G12" s="704">
        <v>278.0203794785493</v>
      </c>
      <c r="H12" s="704">
        <v>311.4490287021409</v>
      </c>
      <c r="I12" s="704">
        <v>20.989254591957145</v>
      </c>
      <c r="J12" s="704">
        <v>52.348812772383376</v>
      </c>
      <c r="K12" s="704">
        <v>23.286308823185188</v>
      </c>
      <c r="L12" s="704">
        <v>0.6061595997783793</v>
      </c>
      <c r="M12" s="704">
        <v>23844.59975575062</v>
      </c>
      <c r="N12" s="704">
        <v>946.5804495480237</v>
      </c>
      <c r="O12" s="704">
        <v>1606.0535851148743</v>
      </c>
      <c r="P12" s="705">
        <v>2552.634034662898</v>
      </c>
      <c r="Q12" s="746">
        <v>0.14177956872789468</v>
      </c>
      <c r="R12" s="747">
        <v>0.09670081550703638</v>
      </c>
    </row>
    <row r="13" spans="1:18" ht="16.5" customHeight="1" thickBot="1">
      <c r="A13" s="700" t="s">
        <v>77</v>
      </c>
      <c r="B13" s="706">
        <v>60205.6120000004</v>
      </c>
      <c r="C13" s="707">
        <v>14861.177825083701</v>
      </c>
      <c r="D13" s="708">
        <v>11153.682288787193</v>
      </c>
      <c r="E13" s="709">
        <v>1506.409794212086</v>
      </c>
      <c r="F13" s="709">
        <v>249.40135840935525</v>
      </c>
      <c r="G13" s="709">
        <v>6.458037223063707</v>
      </c>
      <c r="H13" s="709" t="s">
        <v>135</v>
      </c>
      <c r="I13" s="709">
        <v>19.940991270603263</v>
      </c>
      <c r="J13" s="709">
        <v>73.5094207939723</v>
      </c>
      <c r="K13" s="709" t="s">
        <v>135</v>
      </c>
      <c r="L13" s="709">
        <v>8.677837208929907</v>
      </c>
      <c r="M13" s="709">
        <v>13018.079727905202</v>
      </c>
      <c r="N13" s="709">
        <v>689.1898258587566</v>
      </c>
      <c r="O13" s="709">
        <v>1153.9082713197226</v>
      </c>
      <c r="P13" s="710">
        <v>1843.098097178479</v>
      </c>
      <c r="Q13" s="748">
        <v>0.16524570536058278</v>
      </c>
      <c r="R13" s="749">
        <v>0.12402099745200366</v>
      </c>
    </row>
    <row r="14" spans="5:18" ht="23.25"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41"/>
      <c r="Q14" s="11"/>
      <c r="R14" s="252"/>
    </row>
    <row r="15" spans="5:18" ht="23.25"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41"/>
      <c r="Q15" s="11"/>
      <c r="R15" s="252"/>
    </row>
    <row r="16" spans="5:18" ht="23.25"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41"/>
      <c r="R16" s="252"/>
    </row>
    <row r="17" spans="5:16" ht="12.75"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41"/>
    </row>
    <row r="18" spans="5:18" ht="12.75"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41"/>
      <c r="R18" s="253"/>
    </row>
  </sheetData>
  <sheetProtection/>
  <mergeCells count="3">
    <mergeCell ref="A2:L2"/>
    <mergeCell ref="A7:A10"/>
    <mergeCell ref="D7:P7"/>
  </mergeCells>
  <printOptions/>
  <pageMargins left="0.5905511811023623" right="0" top="1.3779527559055118" bottom="0" header="0.5118110236220472" footer="0"/>
  <pageSetup fitToHeight="1" fitToWidth="1" horizontalDpi="600" verticalDpi="600" orientation="landscape" paperSize="8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Q11" sqref="Q11:R13"/>
    </sheetView>
  </sheetViews>
  <sheetFormatPr defaultColWidth="9.00390625" defaultRowHeight="12.75"/>
  <cols>
    <col min="1" max="1" width="22.125" style="0" bestFit="1" customWidth="1"/>
    <col min="2" max="2" width="16.75390625" style="0" customWidth="1"/>
    <col min="3" max="3" width="16.25390625" style="0" customWidth="1"/>
    <col min="4" max="4" width="9.125" style="0" customWidth="1"/>
    <col min="5" max="5" width="9.375" style="0" customWidth="1"/>
    <col min="6" max="6" width="16.375" style="0" customWidth="1"/>
    <col min="7" max="7" width="16.75390625" style="0" customWidth="1"/>
    <col min="8" max="8" width="10.75390625" style="0" customWidth="1"/>
    <col min="10" max="10" width="16.625" style="0" customWidth="1"/>
    <col min="11" max="11" width="17.00390625" style="0" customWidth="1"/>
    <col min="12" max="12" width="9.875" style="0" customWidth="1"/>
    <col min="13" max="13" width="13.75390625" style="0" customWidth="1"/>
  </cols>
  <sheetData>
    <row r="1" spans="1:14" ht="15.75">
      <c r="A1" s="113" t="s">
        <v>184</v>
      </c>
      <c r="B1" s="114"/>
      <c r="C1" s="114"/>
      <c r="D1" s="114"/>
      <c r="E1" s="115"/>
      <c r="F1" s="116"/>
      <c r="G1" s="116"/>
      <c r="H1" s="116"/>
      <c r="I1" s="115"/>
      <c r="J1" s="116"/>
      <c r="K1" s="116"/>
      <c r="L1" s="116"/>
      <c r="M1" s="117" t="s">
        <v>129</v>
      </c>
      <c r="N1" s="116"/>
    </row>
    <row r="2" spans="1:14" ht="14.25">
      <c r="A2" s="113"/>
      <c r="B2" s="114"/>
      <c r="C2" s="114"/>
      <c r="D2" s="114"/>
      <c r="E2" s="115"/>
      <c r="F2" s="116"/>
      <c r="G2" s="116"/>
      <c r="H2" s="116"/>
      <c r="I2" s="115"/>
      <c r="J2" s="116"/>
      <c r="K2" s="116"/>
      <c r="L2" s="116"/>
      <c r="M2" s="115"/>
      <c r="N2" s="116"/>
    </row>
    <row r="3" spans="1:14" ht="26.25">
      <c r="A3" s="118" t="s">
        <v>76</v>
      </c>
      <c r="B3" s="114"/>
      <c r="C3" s="114"/>
      <c r="D3" s="114"/>
      <c r="E3" s="115"/>
      <c r="F3" s="116"/>
      <c r="G3" s="116"/>
      <c r="H3" s="116"/>
      <c r="I3" s="115"/>
      <c r="J3" s="116"/>
      <c r="K3" s="116"/>
      <c r="L3" s="116"/>
      <c r="M3" s="116"/>
      <c r="N3" s="116"/>
    </row>
    <row r="4" spans="1:14" ht="20.25">
      <c r="A4" s="119" t="s">
        <v>79</v>
      </c>
      <c r="B4" s="120"/>
      <c r="C4" s="120"/>
      <c r="D4" s="120"/>
      <c r="E4" s="120"/>
      <c r="F4" s="121"/>
      <c r="G4" s="121"/>
      <c r="H4" s="120"/>
      <c r="I4" s="121"/>
      <c r="J4" s="121"/>
      <c r="K4" s="122"/>
      <c r="L4" s="121"/>
      <c r="M4" s="121"/>
      <c r="N4" s="121"/>
    </row>
    <row r="5" spans="1:14" ht="12.75">
      <c r="A5" s="116"/>
      <c r="B5" s="114"/>
      <c r="C5" s="114"/>
      <c r="D5" s="114"/>
      <c r="E5" s="115"/>
      <c r="F5" s="116"/>
      <c r="G5" s="116"/>
      <c r="H5" s="116"/>
      <c r="I5" s="115"/>
      <c r="J5" s="116"/>
      <c r="K5" s="116"/>
      <c r="L5" s="116"/>
      <c r="M5" s="115"/>
      <c r="N5" s="116"/>
    </row>
    <row r="6" spans="1:14" ht="18">
      <c r="A6" s="125" t="s">
        <v>179</v>
      </c>
      <c r="B6" s="114"/>
      <c r="C6" s="114"/>
      <c r="D6" s="114"/>
      <c r="E6" s="115"/>
      <c r="F6" s="116"/>
      <c r="G6" s="116"/>
      <c r="H6" s="116"/>
      <c r="I6" s="115"/>
      <c r="J6" s="116"/>
      <c r="K6" s="116"/>
      <c r="L6" s="116"/>
      <c r="M6" s="115"/>
      <c r="N6" s="116"/>
    </row>
    <row r="7" spans="1:14" ht="18.75" thickBot="1">
      <c r="A7" s="125"/>
      <c r="B7" s="114"/>
      <c r="C7" s="114"/>
      <c r="D7" s="114"/>
      <c r="E7" s="115"/>
      <c r="F7" s="116"/>
      <c r="G7" s="116"/>
      <c r="H7" s="116"/>
      <c r="I7" s="115"/>
      <c r="J7" s="116"/>
      <c r="K7" s="116"/>
      <c r="L7" s="116"/>
      <c r="M7" s="115"/>
      <c r="N7" s="116"/>
    </row>
    <row r="8" spans="1:13" ht="13.5" thickBot="1">
      <c r="A8" s="545"/>
      <c r="B8" s="546" t="s">
        <v>163</v>
      </c>
      <c r="C8" s="547"/>
      <c r="D8" s="548"/>
      <c r="E8" s="549"/>
      <c r="F8" s="550" t="s">
        <v>164</v>
      </c>
      <c r="G8" s="551"/>
      <c r="H8" s="551"/>
      <c r="I8" s="549"/>
      <c r="J8" s="552" t="s">
        <v>165</v>
      </c>
      <c r="K8" s="551"/>
      <c r="L8" s="551"/>
      <c r="M8" s="549"/>
    </row>
    <row r="9" spans="1:13" ht="12.75">
      <c r="A9" s="553"/>
      <c r="B9" s="554" t="s">
        <v>2</v>
      </c>
      <c r="C9" s="554" t="s">
        <v>2</v>
      </c>
      <c r="D9" s="555" t="s">
        <v>171</v>
      </c>
      <c r="E9" s="556"/>
      <c r="F9" s="557" t="s">
        <v>23</v>
      </c>
      <c r="G9" s="558" t="s">
        <v>23</v>
      </c>
      <c r="H9" s="559" t="s">
        <v>142</v>
      </c>
      <c r="I9" s="556"/>
      <c r="J9" s="560" t="s">
        <v>85</v>
      </c>
      <c r="K9" s="558" t="s">
        <v>85</v>
      </c>
      <c r="L9" s="561" t="s">
        <v>86</v>
      </c>
      <c r="M9" s="562"/>
    </row>
    <row r="10" spans="1:13" ht="12.75">
      <c r="A10" s="882" t="s">
        <v>6</v>
      </c>
      <c r="B10" s="563" t="s">
        <v>26</v>
      </c>
      <c r="C10" s="563" t="s">
        <v>26</v>
      </c>
      <c r="D10" s="564" t="s">
        <v>173</v>
      </c>
      <c r="E10" s="565"/>
      <c r="F10" s="566" t="s">
        <v>27</v>
      </c>
      <c r="G10" s="567" t="s">
        <v>27</v>
      </c>
      <c r="H10" s="568" t="s">
        <v>172</v>
      </c>
      <c r="I10" s="565"/>
      <c r="J10" s="569" t="s">
        <v>52</v>
      </c>
      <c r="K10" s="567" t="s">
        <v>52</v>
      </c>
      <c r="L10" s="570" t="s">
        <v>143</v>
      </c>
      <c r="M10" s="571"/>
    </row>
    <row r="11" spans="1:13" ht="12.75">
      <c r="A11" s="882"/>
      <c r="B11" s="563" t="s">
        <v>4</v>
      </c>
      <c r="C11" s="563" t="s">
        <v>4</v>
      </c>
      <c r="D11" s="564"/>
      <c r="E11" s="565"/>
      <c r="F11" s="566" t="s">
        <v>38</v>
      </c>
      <c r="G11" s="567" t="s">
        <v>38</v>
      </c>
      <c r="H11" s="572"/>
      <c r="I11" s="565"/>
      <c r="J11" s="569" t="s">
        <v>45</v>
      </c>
      <c r="K11" s="567" t="s">
        <v>45</v>
      </c>
      <c r="L11" s="573"/>
      <c r="M11" s="571"/>
    </row>
    <row r="12" spans="1:13" ht="13.5" thickBot="1">
      <c r="A12" s="882"/>
      <c r="B12" s="563" t="s">
        <v>47</v>
      </c>
      <c r="C12" s="563" t="s">
        <v>47</v>
      </c>
      <c r="D12" s="574"/>
      <c r="E12" s="575"/>
      <c r="F12" s="566" t="s">
        <v>22</v>
      </c>
      <c r="G12" s="567" t="s">
        <v>22</v>
      </c>
      <c r="H12" s="576"/>
      <c r="I12" s="577"/>
      <c r="J12" s="569" t="s">
        <v>89</v>
      </c>
      <c r="K12" s="567" t="s">
        <v>89</v>
      </c>
      <c r="L12" s="578"/>
      <c r="M12" s="575"/>
    </row>
    <row r="13" spans="1:13" ht="13.5" thickBot="1">
      <c r="A13" s="883"/>
      <c r="B13" s="414" t="s">
        <v>176</v>
      </c>
      <c r="C13" s="414" t="s">
        <v>175</v>
      </c>
      <c r="D13" s="579" t="s">
        <v>90</v>
      </c>
      <c r="E13" s="556" t="s">
        <v>91</v>
      </c>
      <c r="F13" s="414" t="s">
        <v>176</v>
      </c>
      <c r="G13" s="414" t="s">
        <v>175</v>
      </c>
      <c r="H13" s="580" t="s">
        <v>90</v>
      </c>
      <c r="I13" s="581" t="s">
        <v>91</v>
      </c>
      <c r="J13" s="414" t="s">
        <v>176</v>
      </c>
      <c r="K13" s="414" t="s">
        <v>175</v>
      </c>
      <c r="L13" s="580" t="s">
        <v>90</v>
      </c>
      <c r="M13" s="556" t="s">
        <v>91</v>
      </c>
    </row>
    <row r="14" spans="1:13" ht="13.5" thickBot="1">
      <c r="A14" s="582" t="s">
        <v>7</v>
      </c>
      <c r="B14" s="583">
        <v>147129</v>
      </c>
      <c r="C14" s="584">
        <v>145964</v>
      </c>
      <c r="D14" s="583">
        <f>B14-C14</f>
        <v>1165</v>
      </c>
      <c r="E14" s="585">
        <f>+B14/C14*100</f>
        <v>100.79814200761832</v>
      </c>
      <c r="F14" s="583">
        <v>26397</v>
      </c>
      <c r="G14" s="585">
        <v>25996</v>
      </c>
      <c r="H14" s="583">
        <f>F14-G14</f>
        <v>401</v>
      </c>
      <c r="I14" s="585">
        <f>F14/G14*100</f>
        <v>101.54254500692414</v>
      </c>
      <c r="J14" s="586">
        <v>2553</v>
      </c>
      <c r="K14" s="585">
        <v>2299</v>
      </c>
      <c r="L14" s="640">
        <f>J14-K14</f>
        <v>254</v>
      </c>
      <c r="M14" s="641">
        <f>J14/K14*100</f>
        <v>111.04828186167899</v>
      </c>
    </row>
    <row r="15" spans="1:13" ht="12.75">
      <c r="A15" s="587" t="s">
        <v>8</v>
      </c>
      <c r="B15" s="588">
        <v>15676</v>
      </c>
      <c r="C15" s="589">
        <v>15301</v>
      </c>
      <c r="D15" s="589">
        <f aca="true" t="shared" si="0" ref="D15:D28">B15-C15</f>
        <v>375</v>
      </c>
      <c r="E15" s="589">
        <f aca="true" t="shared" si="1" ref="E15:E28">+B15/C15*100</f>
        <v>102.45082020782957</v>
      </c>
      <c r="F15" s="589">
        <v>26354</v>
      </c>
      <c r="G15" s="589">
        <v>25901</v>
      </c>
      <c r="H15" s="589">
        <f aca="true" t="shared" si="2" ref="H15:H28">F15-G15</f>
        <v>453</v>
      </c>
      <c r="I15" s="589">
        <f aca="true" t="shared" si="3" ref="I15:I28">F15/G15*100</f>
        <v>101.74896722134281</v>
      </c>
      <c r="J15" s="590">
        <v>2500</v>
      </c>
      <c r="K15" s="589">
        <v>2243</v>
      </c>
      <c r="L15" s="589">
        <f aca="true" t="shared" si="4" ref="L15:L28">J15-K15</f>
        <v>257</v>
      </c>
      <c r="M15" s="642">
        <f aca="true" t="shared" si="5" ref="M15:M26">J15/K15*100</f>
        <v>111.45786892554614</v>
      </c>
    </row>
    <row r="16" spans="1:13" ht="12.75">
      <c r="A16" s="591" t="s">
        <v>9</v>
      </c>
      <c r="B16" s="592">
        <v>16817</v>
      </c>
      <c r="C16" s="593">
        <v>16446</v>
      </c>
      <c r="D16" s="593">
        <f t="shared" si="0"/>
        <v>371</v>
      </c>
      <c r="E16" s="593">
        <f t="shared" si="1"/>
        <v>102.25586768819166</v>
      </c>
      <c r="F16" s="593">
        <v>27084</v>
      </c>
      <c r="G16" s="593">
        <v>26595</v>
      </c>
      <c r="H16" s="593">
        <f t="shared" si="2"/>
        <v>489</v>
      </c>
      <c r="I16" s="593">
        <f t="shared" si="3"/>
        <v>101.83869148336153</v>
      </c>
      <c r="J16" s="594">
        <v>2847</v>
      </c>
      <c r="K16" s="593">
        <v>2506</v>
      </c>
      <c r="L16" s="593">
        <f t="shared" si="4"/>
        <v>341</v>
      </c>
      <c r="M16" s="643">
        <f t="shared" si="5"/>
        <v>113.6073423782921</v>
      </c>
    </row>
    <row r="17" spans="1:13" ht="12.75">
      <c r="A17" s="595" t="s">
        <v>10</v>
      </c>
      <c r="B17" s="592">
        <v>9429</v>
      </c>
      <c r="C17" s="593">
        <v>9385</v>
      </c>
      <c r="D17" s="593">
        <f t="shared" si="0"/>
        <v>44</v>
      </c>
      <c r="E17" s="593">
        <f t="shared" si="1"/>
        <v>100.46883324453917</v>
      </c>
      <c r="F17" s="593">
        <v>26372</v>
      </c>
      <c r="G17" s="593">
        <v>25965</v>
      </c>
      <c r="H17" s="593">
        <f t="shared" si="2"/>
        <v>407</v>
      </c>
      <c r="I17" s="593">
        <f t="shared" si="3"/>
        <v>101.56749470440978</v>
      </c>
      <c r="J17" s="594">
        <v>2490</v>
      </c>
      <c r="K17" s="593">
        <v>2139</v>
      </c>
      <c r="L17" s="593">
        <f t="shared" si="4"/>
        <v>351</v>
      </c>
      <c r="M17" s="643">
        <f t="shared" si="5"/>
        <v>116.4095371669004</v>
      </c>
    </row>
    <row r="18" spans="1:13" ht="12.75">
      <c r="A18" s="595" t="s">
        <v>11</v>
      </c>
      <c r="B18" s="592">
        <v>8188</v>
      </c>
      <c r="C18" s="593">
        <v>8083</v>
      </c>
      <c r="D18" s="593">
        <f t="shared" si="0"/>
        <v>105</v>
      </c>
      <c r="E18" s="593">
        <f t="shared" si="1"/>
        <v>101.29902264010886</v>
      </c>
      <c r="F18" s="593">
        <v>26192</v>
      </c>
      <c r="G18" s="593">
        <v>25813</v>
      </c>
      <c r="H18" s="593">
        <f t="shared" si="2"/>
        <v>379</v>
      </c>
      <c r="I18" s="593">
        <f t="shared" si="3"/>
        <v>101.46825243094564</v>
      </c>
      <c r="J18" s="594">
        <v>2561</v>
      </c>
      <c r="K18" s="593">
        <v>2288</v>
      </c>
      <c r="L18" s="593">
        <f t="shared" si="4"/>
        <v>273</v>
      </c>
      <c r="M18" s="643">
        <f t="shared" si="5"/>
        <v>111.93181818181819</v>
      </c>
    </row>
    <row r="19" spans="1:13" ht="12.75">
      <c r="A19" s="595" t="s">
        <v>12</v>
      </c>
      <c r="B19" s="592">
        <v>4272</v>
      </c>
      <c r="C19" s="593">
        <v>4257</v>
      </c>
      <c r="D19" s="593">
        <f t="shared" si="0"/>
        <v>15</v>
      </c>
      <c r="E19" s="593">
        <f t="shared" si="1"/>
        <v>100.35236081747709</v>
      </c>
      <c r="F19" s="593">
        <v>26215</v>
      </c>
      <c r="G19" s="593">
        <v>25944</v>
      </c>
      <c r="H19" s="593">
        <f t="shared" si="2"/>
        <v>271</v>
      </c>
      <c r="I19" s="593">
        <f t="shared" si="3"/>
        <v>101.0445575084798</v>
      </c>
      <c r="J19" s="594">
        <v>2460</v>
      </c>
      <c r="K19" s="593">
        <v>2248</v>
      </c>
      <c r="L19" s="593">
        <f t="shared" si="4"/>
        <v>212</v>
      </c>
      <c r="M19" s="643">
        <f t="shared" si="5"/>
        <v>109.4306049822064</v>
      </c>
    </row>
    <row r="20" spans="1:13" ht="12.75">
      <c r="A20" s="595" t="s">
        <v>13</v>
      </c>
      <c r="B20" s="592">
        <v>11887</v>
      </c>
      <c r="C20" s="593">
        <v>11878</v>
      </c>
      <c r="D20" s="593">
        <f t="shared" si="0"/>
        <v>9</v>
      </c>
      <c r="E20" s="593">
        <f t="shared" si="1"/>
        <v>100.07577033170567</v>
      </c>
      <c r="F20" s="593">
        <v>27014</v>
      </c>
      <c r="G20" s="593">
        <v>26646</v>
      </c>
      <c r="H20" s="593">
        <f t="shared" si="2"/>
        <v>368</v>
      </c>
      <c r="I20" s="593">
        <f t="shared" si="3"/>
        <v>101.38107032950536</v>
      </c>
      <c r="J20" s="594">
        <v>3080</v>
      </c>
      <c r="K20" s="593">
        <v>2890</v>
      </c>
      <c r="L20" s="593">
        <f t="shared" si="4"/>
        <v>190</v>
      </c>
      <c r="M20" s="643">
        <f t="shared" si="5"/>
        <v>106.57439446366782</v>
      </c>
    </row>
    <row r="21" spans="1:13" ht="12.75">
      <c r="A21" s="595" t="s">
        <v>14</v>
      </c>
      <c r="B21" s="592">
        <v>6173</v>
      </c>
      <c r="C21" s="593">
        <v>6123</v>
      </c>
      <c r="D21" s="593">
        <f t="shared" si="0"/>
        <v>50</v>
      </c>
      <c r="E21" s="593">
        <f t="shared" si="1"/>
        <v>100.81659317328106</v>
      </c>
      <c r="F21" s="593">
        <v>26999</v>
      </c>
      <c r="G21" s="593">
        <v>26581</v>
      </c>
      <c r="H21" s="593">
        <f t="shared" si="2"/>
        <v>418</v>
      </c>
      <c r="I21" s="593">
        <f t="shared" si="3"/>
        <v>101.57255182273053</v>
      </c>
      <c r="J21" s="594">
        <v>2953</v>
      </c>
      <c r="K21" s="593">
        <v>2722</v>
      </c>
      <c r="L21" s="593">
        <f t="shared" si="4"/>
        <v>231</v>
      </c>
      <c r="M21" s="643">
        <f t="shared" si="5"/>
        <v>108.48640705363704</v>
      </c>
    </row>
    <row r="22" spans="1:13" ht="12.75">
      <c r="A22" s="595" t="s">
        <v>15</v>
      </c>
      <c r="B22" s="592">
        <v>8354</v>
      </c>
      <c r="C22" s="593">
        <v>8347</v>
      </c>
      <c r="D22" s="593">
        <f t="shared" si="0"/>
        <v>7</v>
      </c>
      <c r="E22" s="593">
        <f t="shared" si="1"/>
        <v>100.08386246555649</v>
      </c>
      <c r="F22" s="593">
        <v>25688</v>
      </c>
      <c r="G22" s="593">
        <v>25288</v>
      </c>
      <c r="H22" s="593">
        <f t="shared" si="2"/>
        <v>400</v>
      </c>
      <c r="I22" s="593">
        <f t="shared" si="3"/>
        <v>101.58177791838025</v>
      </c>
      <c r="J22" s="594">
        <v>2026</v>
      </c>
      <c r="K22" s="593">
        <v>1859</v>
      </c>
      <c r="L22" s="593">
        <f t="shared" si="4"/>
        <v>167</v>
      </c>
      <c r="M22" s="643">
        <f t="shared" si="5"/>
        <v>108.98332436793976</v>
      </c>
    </row>
    <row r="23" spans="1:13" ht="12.75">
      <c r="A23" s="595" t="s">
        <v>16</v>
      </c>
      <c r="B23" s="592">
        <v>7595</v>
      </c>
      <c r="C23" s="593">
        <v>7579</v>
      </c>
      <c r="D23" s="593">
        <f t="shared" si="0"/>
        <v>16</v>
      </c>
      <c r="E23" s="593">
        <f t="shared" si="1"/>
        <v>100.21110964507191</v>
      </c>
      <c r="F23" s="593">
        <v>26371</v>
      </c>
      <c r="G23" s="593">
        <v>25841</v>
      </c>
      <c r="H23" s="593">
        <f t="shared" si="2"/>
        <v>530</v>
      </c>
      <c r="I23" s="593">
        <f t="shared" si="3"/>
        <v>102.05100421810303</v>
      </c>
      <c r="J23" s="594">
        <v>2558</v>
      </c>
      <c r="K23" s="593">
        <v>2200</v>
      </c>
      <c r="L23" s="593">
        <f t="shared" si="4"/>
        <v>358</v>
      </c>
      <c r="M23" s="643">
        <f t="shared" si="5"/>
        <v>116.27272727272728</v>
      </c>
    </row>
    <row r="24" spans="1:13" ht="12.75">
      <c r="A24" s="595" t="s">
        <v>17</v>
      </c>
      <c r="B24" s="592">
        <v>7478</v>
      </c>
      <c r="C24" s="593">
        <v>7456</v>
      </c>
      <c r="D24" s="593">
        <f t="shared" si="0"/>
        <v>22</v>
      </c>
      <c r="E24" s="593">
        <f t="shared" si="1"/>
        <v>100.29506437768241</v>
      </c>
      <c r="F24" s="593">
        <v>26016</v>
      </c>
      <c r="G24" s="593">
        <v>25671</v>
      </c>
      <c r="H24" s="593">
        <f t="shared" si="2"/>
        <v>345</v>
      </c>
      <c r="I24" s="593">
        <f t="shared" si="3"/>
        <v>101.34392894706087</v>
      </c>
      <c r="J24" s="594">
        <v>2124</v>
      </c>
      <c r="K24" s="593">
        <v>1943</v>
      </c>
      <c r="L24" s="593">
        <f t="shared" si="4"/>
        <v>181</v>
      </c>
      <c r="M24" s="643">
        <f t="shared" si="5"/>
        <v>109.31549150797734</v>
      </c>
    </row>
    <row r="25" spans="1:13" ht="12.75">
      <c r="A25" s="595" t="s">
        <v>18</v>
      </c>
      <c r="B25" s="592">
        <v>16265</v>
      </c>
      <c r="C25" s="593">
        <v>16108</v>
      </c>
      <c r="D25" s="593">
        <f t="shared" si="0"/>
        <v>157</v>
      </c>
      <c r="E25" s="593">
        <f t="shared" si="1"/>
        <v>100.97467097094612</v>
      </c>
      <c r="F25" s="593">
        <v>26220</v>
      </c>
      <c r="G25" s="593">
        <v>25900</v>
      </c>
      <c r="H25" s="593">
        <f t="shared" si="2"/>
        <v>320</v>
      </c>
      <c r="I25" s="593">
        <f t="shared" si="3"/>
        <v>101.23552123552125</v>
      </c>
      <c r="J25" s="594">
        <v>2454</v>
      </c>
      <c r="K25" s="593">
        <v>2230</v>
      </c>
      <c r="L25" s="593">
        <f t="shared" si="4"/>
        <v>224</v>
      </c>
      <c r="M25" s="643">
        <f t="shared" si="5"/>
        <v>110.04484304932735</v>
      </c>
    </row>
    <row r="26" spans="1:13" ht="12.75">
      <c r="A26" s="595" t="s">
        <v>19</v>
      </c>
      <c r="B26" s="592">
        <v>9429</v>
      </c>
      <c r="C26" s="593">
        <v>9349</v>
      </c>
      <c r="D26" s="593">
        <f t="shared" si="0"/>
        <v>80</v>
      </c>
      <c r="E26" s="593">
        <f t="shared" si="1"/>
        <v>100.85570649267301</v>
      </c>
      <c r="F26" s="593">
        <v>26355</v>
      </c>
      <c r="G26" s="593">
        <v>25927</v>
      </c>
      <c r="H26" s="593">
        <f t="shared" si="2"/>
        <v>428</v>
      </c>
      <c r="I26" s="593">
        <f t="shared" si="3"/>
        <v>101.65078875303738</v>
      </c>
      <c r="J26" s="594">
        <v>2688</v>
      </c>
      <c r="K26" s="593">
        <v>2428</v>
      </c>
      <c r="L26" s="593">
        <f t="shared" si="4"/>
        <v>260</v>
      </c>
      <c r="M26" s="643">
        <f t="shared" si="5"/>
        <v>110.70840197693575</v>
      </c>
    </row>
    <row r="27" spans="1:13" ht="12.75">
      <c r="A27" s="595" t="s">
        <v>20</v>
      </c>
      <c r="B27" s="592">
        <v>8467</v>
      </c>
      <c r="C27" s="593">
        <v>8483</v>
      </c>
      <c r="D27" s="593">
        <f t="shared" si="0"/>
        <v>-16</v>
      </c>
      <c r="E27" s="593">
        <f t="shared" si="1"/>
        <v>99.81138748084403</v>
      </c>
      <c r="F27" s="593">
        <v>25752</v>
      </c>
      <c r="G27" s="593">
        <v>25296</v>
      </c>
      <c r="H27" s="593">
        <f t="shared" si="2"/>
        <v>456</v>
      </c>
      <c r="I27" s="593">
        <f t="shared" si="3"/>
        <v>101.80265654648957</v>
      </c>
      <c r="J27" s="594">
        <v>2178</v>
      </c>
      <c r="K27" s="593">
        <v>1865</v>
      </c>
      <c r="L27" s="593">
        <f t="shared" si="4"/>
        <v>313</v>
      </c>
      <c r="M27" s="643">
        <f>J27/K27*100</f>
        <v>116.78284182305629</v>
      </c>
    </row>
    <row r="28" spans="1:13" ht="13.5" thickBot="1">
      <c r="A28" s="596" t="s">
        <v>21</v>
      </c>
      <c r="B28" s="597">
        <v>17098</v>
      </c>
      <c r="C28" s="598">
        <v>17169</v>
      </c>
      <c r="D28" s="598">
        <f t="shared" si="0"/>
        <v>-71</v>
      </c>
      <c r="E28" s="598">
        <f t="shared" si="1"/>
        <v>99.58646397577027</v>
      </c>
      <c r="F28" s="598">
        <v>26309</v>
      </c>
      <c r="G28" s="598">
        <v>25993</v>
      </c>
      <c r="H28" s="598">
        <f t="shared" si="2"/>
        <v>316</v>
      </c>
      <c r="I28" s="598">
        <f t="shared" si="3"/>
        <v>101.21571192244065</v>
      </c>
      <c r="J28" s="599">
        <v>2502</v>
      </c>
      <c r="K28" s="598">
        <v>2317</v>
      </c>
      <c r="L28" s="598">
        <f t="shared" si="4"/>
        <v>185</v>
      </c>
      <c r="M28" s="644">
        <f>J28/K28*100</f>
        <v>107.98446266724213</v>
      </c>
    </row>
  </sheetData>
  <sheetProtection/>
  <mergeCells count="1">
    <mergeCell ref="A10:A1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N39"/>
  <sheetViews>
    <sheetView tabSelected="1" zoomScalePageLayoutView="0" workbookViewId="0" topLeftCell="A11">
      <pane xSplit="1" ySplit="3" topLeftCell="B14" activePane="bottomRight" state="frozen"/>
      <selection pane="topLeft" activeCell="Q11" sqref="Q11:R13"/>
      <selection pane="topRight" activeCell="Q11" sqref="Q11:R13"/>
      <selection pane="bottomLeft" activeCell="Q11" sqref="Q11:R13"/>
      <selection pane="bottomRight" activeCell="Q11" sqref="Q11:R13"/>
    </sheetView>
  </sheetViews>
  <sheetFormatPr defaultColWidth="9.125" defaultRowHeight="12.75"/>
  <cols>
    <col min="1" max="1" width="28.00390625" style="0" customWidth="1"/>
    <col min="2" max="2" width="21.375" style="0" customWidth="1"/>
    <col min="3" max="3" width="19.00390625" style="0" customWidth="1"/>
    <col min="4" max="4" width="12.00390625" style="0" customWidth="1"/>
    <col min="5" max="5" width="8.625" style="0" customWidth="1"/>
    <col min="6" max="6" width="20.875" style="0" customWidth="1"/>
    <col min="7" max="7" width="16.375" style="0" customWidth="1"/>
    <col min="8" max="8" width="14.75390625" style="0" customWidth="1"/>
    <col min="9" max="9" width="6.875" style="0" customWidth="1"/>
    <col min="10" max="10" width="20.625" style="0" customWidth="1"/>
    <col min="11" max="11" width="18.875" style="0" customWidth="1"/>
    <col min="12" max="12" width="12.125" style="0" customWidth="1"/>
    <col min="13" max="13" width="12.00390625" style="0" customWidth="1"/>
  </cols>
  <sheetData>
    <row r="11" spans="1:14" ht="15.75">
      <c r="A11" s="113" t="s">
        <v>184</v>
      </c>
      <c r="B11" s="114"/>
      <c r="C11" s="114"/>
      <c r="D11" s="114"/>
      <c r="E11" s="115"/>
      <c r="F11" s="116"/>
      <c r="G11" s="116"/>
      <c r="H11" s="116"/>
      <c r="I11" s="115"/>
      <c r="J11" s="116"/>
      <c r="K11" s="116"/>
      <c r="L11" s="116"/>
      <c r="M11" s="117" t="s">
        <v>130</v>
      </c>
      <c r="N11" s="116"/>
    </row>
    <row r="12" spans="1:14" ht="14.25">
      <c r="A12" s="113"/>
      <c r="B12" s="114"/>
      <c r="C12" s="114"/>
      <c r="D12" s="114"/>
      <c r="E12" s="115"/>
      <c r="F12" s="116"/>
      <c r="G12" s="116"/>
      <c r="H12" s="116"/>
      <c r="I12" s="115"/>
      <c r="J12" s="116"/>
      <c r="K12" s="116"/>
      <c r="L12" s="116"/>
      <c r="M12" s="115"/>
      <c r="N12" s="116"/>
    </row>
    <row r="13" spans="1:14" ht="26.25">
      <c r="A13" s="118" t="s">
        <v>77</v>
      </c>
      <c r="B13" s="114"/>
      <c r="C13" s="114"/>
      <c r="D13" s="114"/>
      <c r="E13" s="115"/>
      <c r="F13" s="116"/>
      <c r="G13" s="116"/>
      <c r="H13" s="116"/>
      <c r="I13" s="115"/>
      <c r="J13" s="116"/>
      <c r="K13" s="116"/>
      <c r="L13" s="116"/>
      <c r="M13" s="116"/>
      <c r="N13" s="116"/>
    </row>
    <row r="14" spans="1:14" ht="20.25">
      <c r="A14" s="119" t="s">
        <v>79</v>
      </c>
      <c r="B14" s="120"/>
      <c r="C14" s="120"/>
      <c r="D14" s="120"/>
      <c r="E14" s="120"/>
      <c r="F14" s="121"/>
      <c r="G14" s="121"/>
      <c r="H14" s="120"/>
      <c r="I14" s="121"/>
      <c r="J14" s="121"/>
      <c r="K14" s="122"/>
      <c r="L14" s="121"/>
      <c r="M14" s="121"/>
      <c r="N14" s="121"/>
    </row>
    <row r="15" spans="1:14" ht="12.75">
      <c r="A15" s="116"/>
      <c r="B15" s="114"/>
      <c r="C15" s="114"/>
      <c r="D15" s="114"/>
      <c r="E15" s="115"/>
      <c r="F15" s="116"/>
      <c r="G15" s="116"/>
      <c r="H15" s="116"/>
      <c r="I15" s="115"/>
      <c r="J15" s="116"/>
      <c r="K15" s="116"/>
      <c r="L15" s="116"/>
      <c r="M15" s="115"/>
      <c r="N15" s="116"/>
    </row>
    <row r="16" spans="1:14" ht="18">
      <c r="A16" s="125" t="s">
        <v>177</v>
      </c>
      <c r="B16" s="114"/>
      <c r="C16" s="114"/>
      <c r="D16" s="114"/>
      <c r="E16" s="115"/>
      <c r="F16" s="116"/>
      <c r="G16" s="116"/>
      <c r="H16" s="116"/>
      <c r="I16" s="115"/>
      <c r="J16" s="116"/>
      <c r="K16" s="116"/>
      <c r="L16" s="116"/>
      <c r="M16" s="115"/>
      <c r="N16" s="116"/>
    </row>
    <row r="17" spans="1:14" ht="15.75" thickBot="1">
      <c r="A17" s="126"/>
      <c r="B17" s="127"/>
      <c r="C17" s="127"/>
      <c r="D17" s="127"/>
      <c r="E17" s="128"/>
      <c r="F17" s="126"/>
      <c r="G17" s="126"/>
      <c r="H17" s="126"/>
      <c r="I17" s="128"/>
      <c r="J17" s="126"/>
      <c r="K17" s="126"/>
      <c r="L17" s="126"/>
      <c r="M17" s="128"/>
      <c r="N17" s="126"/>
    </row>
    <row r="18" spans="1:14" ht="18.75" thickBot="1">
      <c r="A18" s="129"/>
      <c r="B18" s="409" t="s">
        <v>82</v>
      </c>
      <c r="C18" s="406"/>
      <c r="D18" s="130"/>
      <c r="E18" s="131"/>
      <c r="F18" s="147" t="s">
        <v>83</v>
      </c>
      <c r="G18" s="134"/>
      <c r="H18" s="134"/>
      <c r="I18" s="131"/>
      <c r="J18" s="147" t="s">
        <v>84</v>
      </c>
      <c r="K18" s="148"/>
      <c r="L18" s="134"/>
      <c r="M18" s="131"/>
      <c r="N18" s="137"/>
    </row>
    <row r="19" spans="1:14" ht="15">
      <c r="A19" s="404"/>
      <c r="B19" s="413" t="s">
        <v>2</v>
      </c>
      <c r="C19" s="413" t="s">
        <v>2</v>
      </c>
      <c r="D19" s="722" t="s">
        <v>167</v>
      </c>
      <c r="E19" s="723"/>
      <c r="F19" s="198" t="s">
        <v>23</v>
      </c>
      <c r="G19" s="200" t="s">
        <v>23</v>
      </c>
      <c r="H19" s="421" t="s">
        <v>174</v>
      </c>
      <c r="I19" s="419"/>
      <c r="J19" s="202" t="s">
        <v>85</v>
      </c>
      <c r="K19" s="200" t="s">
        <v>85</v>
      </c>
      <c r="L19" s="421" t="s">
        <v>166</v>
      </c>
      <c r="M19" s="419"/>
      <c r="N19" s="116"/>
    </row>
    <row r="20" spans="1:14" ht="12.75">
      <c r="A20" s="880" t="s">
        <v>6</v>
      </c>
      <c r="B20" s="414" t="s">
        <v>26</v>
      </c>
      <c r="C20" s="414" t="s">
        <v>26</v>
      </c>
      <c r="D20" s="724" t="s">
        <v>4</v>
      </c>
      <c r="E20" s="725"/>
      <c r="F20" s="199" t="s">
        <v>27</v>
      </c>
      <c r="G20" s="201" t="s">
        <v>27</v>
      </c>
      <c r="H20" s="422" t="s">
        <v>87</v>
      </c>
      <c r="I20" s="420"/>
      <c r="J20" s="203" t="s">
        <v>52</v>
      </c>
      <c r="K20" s="201" t="s">
        <v>52</v>
      </c>
      <c r="L20" s="422" t="s">
        <v>88</v>
      </c>
      <c r="M20" s="420"/>
      <c r="N20" s="116"/>
    </row>
    <row r="21" spans="1:14" ht="12.75">
      <c r="A21" s="880"/>
      <c r="B21" s="414" t="s">
        <v>4</v>
      </c>
      <c r="C21" s="414" t="s">
        <v>4</v>
      </c>
      <c r="D21" s="884"/>
      <c r="E21" s="885"/>
      <c r="F21" s="199" t="s">
        <v>38</v>
      </c>
      <c r="G21" s="201" t="s">
        <v>38</v>
      </c>
      <c r="H21" s="423"/>
      <c r="I21" s="420"/>
      <c r="J21" s="203" t="s">
        <v>45</v>
      </c>
      <c r="K21" s="201" t="s">
        <v>45</v>
      </c>
      <c r="L21" s="423"/>
      <c r="M21" s="420"/>
      <c r="N21" s="116"/>
    </row>
    <row r="22" spans="1:14" ht="13.5" thickBot="1">
      <c r="A22" s="880"/>
      <c r="B22" s="414" t="s">
        <v>47</v>
      </c>
      <c r="C22" s="414" t="s">
        <v>47</v>
      </c>
      <c r="D22" s="886"/>
      <c r="E22" s="887"/>
      <c r="F22" s="199" t="s">
        <v>22</v>
      </c>
      <c r="G22" s="201" t="s">
        <v>22</v>
      </c>
      <c r="H22" s="149"/>
      <c r="I22" s="138"/>
      <c r="J22" s="203" t="s">
        <v>89</v>
      </c>
      <c r="K22" s="201" t="s">
        <v>89</v>
      </c>
      <c r="L22" s="204"/>
      <c r="M22" s="138"/>
      <c r="N22" s="116"/>
    </row>
    <row r="23" spans="1:14" ht="12.75" customHeight="1" thickBot="1">
      <c r="A23" s="881"/>
      <c r="B23" s="414" t="s">
        <v>176</v>
      </c>
      <c r="C23" s="414" t="s">
        <v>175</v>
      </c>
      <c r="D23" s="407" t="s">
        <v>90</v>
      </c>
      <c r="E23" s="415" t="s">
        <v>91</v>
      </c>
      <c r="F23" s="412" t="s">
        <v>176</v>
      </c>
      <c r="G23" s="414" t="s">
        <v>175</v>
      </c>
      <c r="H23" s="410" t="s">
        <v>90</v>
      </c>
      <c r="I23" s="416" t="s">
        <v>91</v>
      </c>
      <c r="J23" s="412" t="s">
        <v>176</v>
      </c>
      <c r="K23" s="414" t="s">
        <v>175</v>
      </c>
      <c r="L23" s="410" t="s">
        <v>90</v>
      </c>
      <c r="M23" s="415" t="s">
        <v>91</v>
      </c>
      <c r="N23" s="116"/>
    </row>
    <row r="24" spans="1:14" ht="17.25" customHeight="1" thickBot="1">
      <c r="A24" s="139" t="s">
        <v>7</v>
      </c>
      <c r="B24" s="600">
        <v>60205.612000000365</v>
      </c>
      <c r="C24" s="630">
        <v>59991</v>
      </c>
      <c r="D24" s="631">
        <f aca="true" t="shared" si="0" ref="D24:D38">B24-C24</f>
        <v>214.6120000003648</v>
      </c>
      <c r="E24" s="632">
        <f aca="true" t="shared" si="1" ref="E24:E38">+B24/C24*100</f>
        <v>100.35774032771643</v>
      </c>
      <c r="F24" s="631">
        <v>14861</v>
      </c>
      <c r="G24" s="632">
        <v>14504</v>
      </c>
      <c r="H24" s="631">
        <f aca="true" t="shared" si="2" ref="H24:H38">F24-G24</f>
        <v>357</v>
      </c>
      <c r="I24" s="632">
        <f aca="true" t="shared" si="3" ref="I24:I38">F24/G24*100</f>
        <v>102.46138996138995</v>
      </c>
      <c r="J24" s="601">
        <v>1843.098097178479</v>
      </c>
      <c r="K24" s="632">
        <v>1626</v>
      </c>
      <c r="L24" s="631">
        <f aca="true" t="shared" si="4" ref="L24:L38">J24-K24</f>
        <v>217.09809717847907</v>
      </c>
      <c r="M24" s="633">
        <f aca="true" t="shared" si="5" ref="M24:M38">J24/K24*100</f>
        <v>113.3516664931414</v>
      </c>
      <c r="N24" s="325"/>
    </row>
    <row r="25" spans="1:14" ht="13.5" customHeight="1">
      <c r="A25" s="402" t="s">
        <v>8</v>
      </c>
      <c r="B25" s="602">
        <v>6263.9640000000045</v>
      </c>
      <c r="C25" s="634">
        <v>6139</v>
      </c>
      <c r="D25" s="634">
        <f t="shared" si="0"/>
        <v>124.96400000000449</v>
      </c>
      <c r="E25" s="634">
        <f t="shared" si="1"/>
        <v>102.03557582668195</v>
      </c>
      <c r="F25" s="634">
        <v>15186</v>
      </c>
      <c r="G25" s="634">
        <v>14775</v>
      </c>
      <c r="H25" s="634">
        <f t="shared" si="2"/>
        <v>411</v>
      </c>
      <c r="I25" s="634">
        <f t="shared" si="3"/>
        <v>102.78172588832489</v>
      </c>
      <c r="J25" s="603">
        <v>1821.3292200700148</v>
      </c>
      <c r="K25" s="634">
        <v>1585</v>
      </c>
      <c r="L25" s="634">
        <f t="shared" si="4"/>
        <v>236.3292200700148</v>
      </c>
      <c r="M25" s="635">
        <f t="shared" si="5"/>
        <v>114.9103608876981</v>
      </c>
      <c r="N25" s="325"/>
    </row>
    <row r="26" spans="1:14" ht="13.5" customHeight="1">
      <c r="A26" s="142" t="s">
        <v>9</v>
      </c>
      <c r="B26" s="604">
        <v>6996.620000000018</v>
      </c>
      <c r="C26" s="636">
        <v>6905</v>
      </c>
      <c r="D26" s="636">
        <f t="shared" si="0"/>
        <v>91.62000000001808</v>
      </c>
      <c r="E26" s="636">
        <f t="shared" si="1"/>
        <v>101.32686459087643</v>
      </c>
      <c r="F26" s="636">
        <v>14952</v>
      </c>
      <c r="G26" s="636">
        <v>14500</v>
      </c>
      <c r="H26" s="636">
        <f t="shared" si="2"/>
        <v>452</v>
      </c>
      <c r="I26" s="636">
        <f t="shared" si="3"/>
        <v>103.11724137931036</v>
      </c>
      <c r="J26" s="605">
        <v>1913.6641097177344</v>
      </c>
      <c r="K26" s="636">
        <v>1629</v>
      </c>
      <c r="L26" s="636">
        <f t="shared" si="4"/>
        <v>284.6641097177344</v>
      </c>
      <c r="M26" s="637">
        <f t="shared" si="5"/>
        <v>117.47477653270315</v>
      </c>
      <c r="N26" s="325"/>
    </row>
    <row r="27" spans="1:14" ht="18">
      <c r="A27" s="143" t="s">
        <v>10</v>
      </c>
      <c r="B27" s="604">
        <v>3997.2929999999988</v>
      </c>
      <c r="C27" s="636">
        <v>3985</v>
      </c>
      <c r="D27" s="636">
        <f t="shared" si="0"/>
        <v>12.292999999998756</v>
      </c>
      <c r="E27" s="636">
        <f t="shared" si="1"/>
        <v>100.30848180677539</v>
      </c>
      <c r="F27" s="636">
        <v>14853</v>
      </c>
      <c r="G27" s="636">
        <v>14482</v>
      </c>
      <c r="H27" s="636">
        <f t="shared" si="2"/>
        <v>371</v>
      </c>
      <c r="I27" s="636">
        <f t="shared" si="3"/>
        <v>102.56180085623532</v>
      </c>
      <c r="J27" s="605">
        <v>1739.389882102713</v>
      </c>
      <c r="K27" s="636">
        <v>1495</v>
      </c>
      <c r="L27" s="636">
        <f t="shared" si="4"/>
        <v>244.38988210271305</v>
      </c>
      <c r="M27" s="637">
        <f t="shared" si="5"/>
        <v>116.3471493045293</v>
      </c>
      <c r="N27" s="325"/>
    </row>
    <row r="28" spans="1:14" ht="18">
      <c r="A28" s="143" t="s">
        <v>11</v>
      </c>
      <c r="B28" s="604">
        <v>3135.364999999998</v>
      </c>
      <c r="C28" s="636">
        <v>3132</v>
      </c>
      <c r="D28" s="636">
        <f t="shared" si="0"/>
        <v>3.3649999999979627</v>
      </c>
      <c r="E28" s="636">
        <f t="shared" si="1"/>
        <v>100.10743933588755</v>
      </c>
      <c r="F28" s="636">
        <v>14722</v>
      </c>
      <c r="G28" s="636">
        <v>14406</v>
      </c>
      <c r="H28" s="636">
        <f t="shared" si="2"/>
        <v>316</v>
      </c>
      <c r="I28" s="636">
        <f t="shared" si="3"/>
        <v>102.19353047341386</v>
      </c>
      <c r="J28" s="605">
        <v>1927.3640123770813</v>
      </c>
      <c r="K28" s="636">
        <v>1684</v>
      </c>
      <c r="L28" s="636">
        <f t="shared" si="4"/>
        <v>243.36401237708128</v>
      </c>
      <c r="M28" s="637">
        <f t="shared" si="5"/>
        <v>114.45154467797394</v>
      </c>
      <c r="N28" s="325"/>
    </row>
    <row r="29" spans="1:14" ht="18">
      <c r="A29" s="143" t="s">
        <v>12</v>
      </c>
      <c r="B29" s="604">
        <v>1661.003</v>
      </c>
      <c r="C29" s="636">
        <v>1667</v>
      </c>
      <c r="D29" s="636">
        <f t="shared" si="0"/>
        <v>-5.997000000000071</v>
      </c>
      <c r="E29" s="636">
        <f t="shared" si="1"/>
        <v>99.64025194961008</v>
      </c>
      <c r="F29" s="636">
        <v>14747</v>
      </c>
      <c r="G29" s="636">
        <v>14479</v>
      </c>
      <c r="H29" s="636">
        <f t="shared" si="2"/>
        <v>268</v>
      </c>
      <c r="I29" s="636">
        <f t="shared" si="3"/>
        <v>101.85095655777332</v>
      </c>
      <c r="J29" s="605">
        <v>1679.565248627887</v>
      </c>
      <c r="K29" s="636">
        <v>1450</v>
      </c>
      <c r="L29" s="636">
        <f t="shared" si="4"/>
        <v>229.56524862788706</v>
      </c>
      <c r="M29" s="637">
        <f t="shared" si="5"/>
        <v>115.83208611226807</v>
      </c>
      <c r="N29" s="325"/>
    </row>
    <row r="30" spans="1:14" ht="18">
      <c r="A30" s="143" t="s">
        <v>13</v>
      </c>
      <c r="B30" s="604">
        <v>4969.567999999997</v>
      </c>
      <c r="C30" s="636">
        <v>4972</v>
      </c>
      <c r="D30" s="636">
        <f t="shared" si="0"/>
        <v>-2.432000000003427</v>
      </c>
      <c r="E30" s="636">
        <f t="shared" si="1"/>
        <v>99.95108608205946</v>
      </c>
      <c r="F30" s="636">
        <v>15292</v>
      </c>
      <c r="G30" s="636">
        <v>15032</v>
      </c>
      <c r="H30" s="636">
        <f t="shared" si="2"/>
        <v>260</v>
      </c>
      <c r="I30" s="636">
        <f t="shared" si="3"/>
        <v>101.72964342735497</v>
      </c>
      <c r="J30" s="605">
        <v>2162.724171061414</v>
      </c>
      <c r="K30" s="636">
        <v>2011</v>
      </c>
      <c r="L30" s="636">
        <f t="shared" si="4"/>
        <v>151.72417106141393</v>
      </c>
      <c r="M30" s="637">
        <f t="shared" si="5"/>
        <v>107.54471263358599</v>
      </c>
      <c r="N30" s="325"/>
    </row>
    <row r="31" spans="1:14" ht="18">
      <c r="A31" s="143" t="s">
        <v>14</v>
      </c>
      <c r="B31" s="604">
        <v>2518.4370000000063</v>
      </c>
      <c r="C31" s="636">
        <v>2502</v>
      </c>
      <c r="D31" s="636">
        <f t="shared" si="0"/>
        <v>16.437000000006265</v>
      </c>
      <c r="E31" s="636">
        <f t="shared" si="1"/>
        <v>100.65695443645109</v>
      </c>
      <c r="F31" s="636">
        <v>15309</v>
      </c>
      <c r="G31" s="636">
        <v>14906</v>
      </c>
      <c r="H31" s="636">
        <f t="shared" si="2"/>
        <v>403</v>
      </c>
      <c r="I31" s="636">
        <f t="shared" si="3"/>
        <v>102.70360928485174</v>
      </c>
      <c r="J31" s="605">
        <v>2268.718455137047</v>
      </c>
      <c r="K31" s="636">
        <v>2018</v>
      </c>
      <c r="L31" s="636">
        <f t="shared" si="4"/>
        <v>250.71845513704693</v>
      </c>
      <c r="M31" s="637">
        <f t="shared" si="5"/>
        <v>112.42410580461085</v>
      </c>
      <c r="N31" s="325"/>
    </row>
    <row r="32" spans="1:14" ht="18">
      <c r="A32" s="143" t="s">
        <v>15</v>
      </c>
      <c r="B32" s="604">
        <v>3297.915999999996</v>
      </c>
      <c r="C32" s="636">
        <v>3299</v>
      </c>
      <c r="D32" s="636">
        <f t="shared" si="0"/>
        <v>-1.0840000000039254</v>
      </c>
      <c r="E32" s="636">
        <f t="shared" si="1"/>
        <v>99.96714155804779</v>
      </c>
      <c r="F32" s="636">
        <v>14504</v>
      </c>
      <c r="G32" s="636">
        <v>14295</v>
      </c>
      <c r="H32" s="636">
        <f t="shared" si="2"/>
        <v>209</v>
      </c>
      <c r="I32" s="636">
        <f t="shared" si="3"/>
        <v>101.46204966771599</v>
      </c>
      <c r="J32" s="605">
        <v>1530.6673719605565</v>
      </c>
      <c r="K32" s="636">
        <v>1407</v>
      </c>
      <c r="L32" s="636">
        <f t="shared" si="4"/>
        <v>123.66737196055647</v>
      </c>
      <c r="M32" s="637">
        <f t="shared" si="5"/>
        <v>108.7894365288242</v>
      </c>
      <c r="N32" s="325"/>
    </row>
    <row r="33" spans="1:14" ht="18">
      <c r="A33" s="143" t="s">
        <v>16</v>
      </c>
      <c r="B33" s="604">
        <v>3098.832000000003</v>
      </c>
      <c r="C33" s="636">
        <v>3112</v>
      </c>
      <c r="D33" s="636">
        <f t="shared" si="0"/>
        <v>-13.167999999996937</v>
      </c>
      <c r="E33" s="636">
        <f t="shared" si="1"/>
        <v>99.57686375321346</v>
      </c>
      <c r="F33" s="636">
        <v>14867</v>
      </c>
      <c r="G33" s="636">
        <v>14408</v>
      </c>
      <c r="H33" s="636">
        <f t="shared" si="2"/>
        <v>459</v>
      </c>
      <c r="I33" s="636">
        <f t="shared" si="3"/>
        <v>103.18573014991672</v>
      </c>
      <c r="J33" s="605">
        <v>1918.1404477557994</v>
      </c>
      <c r="K33" s="636">
        <v>1612</v>
      </c>
      <c r="L33" s="636">
        <f t="shared" si="4"/>
        <v>306.1404477557994</v>
      </c>
      <c r="M33" s="637">
        <f t="shared" si="5"/>
        <v>118.99134291289077</v>
      </c>
      <c r="N33" s="325"/>
    </row>
    <row r="34" spans="1:14" ht="18">
      <c r="A34" s="143" t="s">
        <v>17</v>
      </c>
      <c r="B34" s="604">
        <v>3132.5390000000057</v>
      </c>
      <c r="C34" s="636">
        <v>3137</v>
      </c>
      <c r="D34" s="636">
        <f t="shared" si="0"/>
        <v>-4.460999999994328</v>
      </c>
      <c r="E34" s="636">
        <f t="shared" si="1"/>
        <v>99.85779407076843</v>
      </c>
      <c r="F34" s="636">
        <v>14495</v>
      </c>
      <c r="G34" s="636">
        <v>14229</v>
      </c>
      <c r="H34" s="636">
        <f t="shared" si="2"/>
        <v>266</v>
      </c>
      <c r="I34" s="636">
        <f t="shared" si="3"/>
        <v>101.86942160376695</v>
      </c>
      <c r="J34" s="605">
        <v>1450.2312394727282</v>
      </c>
      <c r="K34" s="636">
        <v>1315</v>
      </c>
      <c r="L34" s="636">
        <f t="shared" si="4"/>
        <v>135.23123947272825</v>
      </c>
      <c r="M34" s="637">
        <f t="shared" si="5"/>
        <v>110.2837444465953</v>
      </c>
      <c r="N34" s="325"/>
    </row>
    <row r="35" spans="1:14" ht="18">
      <c r="A35" s="143" t="s">
        <v>18</v>
      </c>
      <c r="B35" s="604">
        <v>6685.457000000003</v>
      </c>
      <c r="C35" s="636">
        <v>6635</v>
      </c>
      <c r="D35" s="636">
        <f t="shared" si="0"/>
        <v>50.45700000000306</v>
      </c>
      <c r="E35" s="636">
        <f t="shared" si="1"/>
        <v>100.76046721929168</v>
      </c>
      <c r="F35" s="636">
        <v>14954</v>
      </c>
      <c r="G35" s="636">
        <v>14625</v>
      </c>
      <c r="H35" s="636">
        <f t="shared" si="2"/>
        <v>329</v>
      </c>
      <c r="I35" s="636">
        <f t="shared" si="3"/>
        <v>102.24957264957264</v>
      </c>
      <c r="J35" s="605">
        <v>1840.9950633641545</v>
      </c>
      <c r="K35" s="636">
        <v>1624</v>
      </c>
      <c r="L35" s="636">
        <f t="shared" si="4"/>
        <v>216.99506336415448</v>
      </c>
      <c r="M35" s="637">
        <f t="shared" si="5"/>
        <v>113.36176498547749</v>
      </c>
      <c r="N35" s="325"/>
    </row>
    <row r="36" spans="1:14" ht="18">
      <c r="A36" s="143" t="s">
        <v>19</v>
      </c>
      <c r="B36" s="604">
        <v>3640.5740000000046</v>
      </c>
      <c r="C36" s="636">
        <v>3644</v>
      </c>
      <c r="D36" s="636">
        <f t="shared" si="0"/>
        <v>-3.4259999999953834</v>
      </c>
      <c r="E36" s="636">
        <f t="shared" si="1"/>
        <v>99.90598243688268</v>
      </c>
      <c r="F36" s="636">
        <v>14785</v>
      </c>
      <c r="G36" s="636">
        <v>14398</v>
      </c>
      <c r="H36" s="636">
        <f t="shared" si="2"/>
        <v>387</v>
      </c>
      <c r="I36" s="636">
        <f t="shared" si="3"/>
        <v>102.6878733157383</v>
      </c>
      <c r="J36" s="605">
        <v>2037.981190145652</v>
      </c>
      <c r="K36" s="636">
        <v>1786</v>
      </c>
      <c r="L36" s="636">
        <f t="shared" si="4"/>
        <v>251.9811901456519</v>
      </c>
      <c r="M36" s="637">
        <f t="shared" si="5"/>
        <v>114.10868925787526</v>
      </c>
      <c r="N36" s="325"/>
    </row>
    <row r="37" spans="1:14" ht="18">
      <c r="A37" s="143" t="s">
        <v>20</v>
      </c>
      <c r="B37" s="604">
        <v>3594.6570000000006</v>
      </c>
      <c r="C37" s="636">
        <v>3627</v>
      </c>
      <c r="D37" s="636">
        <f t="shared" si="0"/>
        <v>-32.34299999999939</v>
      </c>
      <c r="E37" s="636">
        <f t="shared" si="1"/>
        <v>99.10827129859389</v>
      </c>
      <c r="F37" s="636">
        <v>14504</v>
      </c>
      <c r="G37" s="636">
        <v>14105</v>
      </c>
      <c r="H37" s="636">
        <f t="shared" si="2"/>
        <v>399</v>
      </c>
      <c r="I37" s="636">
        <f t="shared" si="3"/>
        <v>102.8287841191067</v>
      </c>
      <c r="J37" s="605">
        <v>1618.512072222747</v>
      </c>
      <c r="K37" s="636">
        <v>1393</v>
      </c>
      <c r="L37" s="636">
        <f t="shared" si="4"/>
        <v>225.51207222274707</v>
      </c>
      <c r="M37" s="637">
        <f t="shared" si="5"/>
        <v>116.1889499083092</v>
      </c>
      <c r="N37" s="325"/>
    </row>
    <row r="38" spans="1:14" ht="18.75" thickBot="1">
      <c r="A38" s="144" t="s">
        <v>21</v>
      </c>
      <c r="B38" s="606">
        <v>7213.387000000005</v>
      </c>
      <c r="C38" s="638">
        <v>7236</v>
      </c>
      <c r="D38" s="638">
        <f t="shared" si="0"/>
        <v>-22.612999999994827</v>
      </c>
      <c r="E38" s="638">
        <f t="shared" si="1"/>
        <v>99.68749309010511</v>
      </c>
      <c r="F38" s="638">
        <v>14580</v>
      </c>
      <c r="G38" s="638">
        <v>14233</v>
      </c>
      <c r="H38" s="638">
        <f t="shared" si="2"/>
        <v>347</v>
      </c>
      <c r="I38" s="638">
        <f t="shared" si="3"/>
        <v>102.43799620600014</v>
      </c>
      <c r="J38" s="607">
        <v>1779.9781156896206</v>
      </c>
      <c r="K38" s="638">
        <v>1621</v>
      </c>
      <c r="L38" s="638">
        <f t="shared" si="4"/>
        <v>158.9781156896206</v>
      </c>
      <c r="M38" s="639">
        <f t="shared" si="5"/>
        <v>109.80740997468357</v>
      </c>
      <c r="N38" s="325"/>
    </row>
    <row r="39" spans="1:14" ht="15">
      <c r="A39" s="126"/>
      <c r="B39" s="114"/>
      <c r="C39" s="114"/>
      <c r="D39" s="114"/>
      <c r="E39" s="115"/>
      <c r="F39" s="116"/>
      <c r="G39" s="116"/>
      <c r="H39" s="116"/>
      <c r="I39" s="115"/>
      <c r="J39" s="116"/>
      <c r="K39" s="116"/>
      <c r="L39" s="116"/>
      <c r="M39" s="115"/>
      <c r="N39" s="116"/>
    </row>
  </sheetData>
  <sheetProtection/>
  <mergeCells count="2">
    <mergeCell ref="A20:A23"/>
    <mergeCell ref="D21:E22"/>
  </mergeCells>
  <printOptions/>
  <pageMargins left="0.5905511811023623" right="0" top="0.984251968503937" bottom="0" header="0.5118110236220472" footer="0"/>
  <pageSetup fitToHeight="1" fitToWidth="1" horizontalDpi="600" verticalDpi="600" orientation="landscape" paperSize="8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Q11" sqref="Q11:R13"/>
    </sheetView>
  </sheetViews>
  <sheetFormatPr defaultColWidth="9.00390625" defaultRowHeight="12.75"/>
  <cols>
    <col min="1" max="1" width="36.625" style="0" customWidth="1"/>
    <col min="2" max="2" width="15.75390625" style="106" customWidth="1"/>
    <col min="3" max="3" width="18.25390625" style="107" customWidth="1"/>
    <col min="4" max="4" width="16.25390625" style="107" customWidth="1"/>
    <col min="5" max="5" width="13.875" style="107" customWidth="1"/>
    <col min="6" max="6" width="16.00390625" style="106" customWidth="1"/>
    <col min="7" max="7" width="22.875" style="24" customWidth="1"/>
    <col min="8" max="8" width="14.75390625" style="24" customWidth="1"/>
    <col min="9" max="9" width="15.375" style="5" customWidth="1"/>
    <col min="10" max="10" width="15.375" style="0" customWidth="1"/>
  </cols>
  <sheetData>
    <row r="1" spans="1:10" s="1" customFormat="1" ht="15.75">
      <c r="A1" s="25" t="s">
        <v>184</v>
      </c>
      <c r="B1" s="107"/>
      <c r="C1" s="107"/>
      <c r="D1" s="107"/>
      <c r="E1" s="107"/>
      <c r="F1" s="107"/>
      <c r="G1" s="5"/>
      <c r="H1" s="5"/>
      <c r="I1" s="5"/>
      <c r="J1" s="27" t="s">
        <v>80</v>
      </c>
    </row>
    <row r="2" spans="2:9" s="1" customFormat="1" ht="12.75">
      <c r="B2" s="107"/>
      <c r="C2" s="107"/>
      <c r="D2" s="107"/>
      <c r="E2" s="107"/>
      <c r="F2" s="107"/>
      <c r="G2" s="5"/>
      <c r="H2" s="5"/>
      <c r="I2" s="5"/>
    </row>
    <row r="3" spans="1:10" ht="12.75">
      <c r="A3" s="436"/>
      <c r="B3" s="434"/>
      <c r="C3" s="434"/>
      <c r="D3" s="435"/>
      <c r="E3" s="435"/>
      <c r="F3" s="436"/>
      <c r="G3" s="436"/>
      <c r="H3" s="436"/>
      <c r="I3" s="436"/>
      <c r="J3" s="436"/>
    </row>
    <row r="4" spans="1:10" ht="26.25">
      <c r="A4" s="437" t="s">
        <v>92</v>
      </c>
      <c r="B4" s="434"/>
      <c r="C4" s="434"/>
      <c r="D4" s="435"/>
      <c r="E4" s="435"/>
      <c r="F4" s="436"/>
      <c r="G4" s="436"/>
      <c r="H4" s="436"/>
      <c r="I4" s="436"/>
      <c r="J4" s="436"/>
    </row>
    <row r="5" spans="1:10" ht="12.75">
      <c r="A5" s="436"/>
      <c r="B5" s="434"/>
      <c r="C5" s="434"/>
      <c r="D5" s="435"/>
      <c r="E5" s="435"/>
      <c r="F5" s="436"/>
      <c r="G5" s="436"/>
      <c r="H5" s="436"/>
      <c r="I5" s="436"/>
      <c r="J5" s="436"/>
    </row>
    <row r="6" spans="1:10" ht="18">
      <c r="A6" s="438" t="s">
        <v>178</v>
      </c>
      <c r="B6" s="434"/>
      <c r="C6" s="434"/>
      <c r="D6" s="435"/>
      <c r="E6" s="435"/>
      <c r="F6" s="436"/>
      <c r="G6" s="436"/>
      <c r="H6" s="436"/>
      <c r="I6" s="436"/>
      <c r="J6" s="436"/>
    </row>
    <row r="7" spans="1:10" ht="21" thickBot="1">
      <c r="A7" s="439" t="s">
        <v>138</v>
      </c>
      <c r="B7" s="440"/>
      <c r="C7" s="440"/>
      <c r="D7" s="441"/>
      <c r="E7" s="441"/>
      <c r="F7" s="442"/>
      <c r="G7" s="441"/>
      <c r="H7" s="441"/>
      <c r="I7" s="441"/>
      <c r="J7" s="443"/>
    </row>
    <row r="8" spans="1:10" ht="12.75">
      <c r="A8" s="444"/>
      <c r="B8" s="445" t="s">
        <v>2</v>
      </c>
      <c r="C8" s="446" t="s">
        <v>2</v>
      </c>
      <c r="D8" s="447" t="s">
        <v>144</v>
      </c>
      <c r="E8" s="447" t="s">
        <v>144</v>
      </c>
      <c r="F8" s="448"/>
      <c r="G8" s="449"/>
      <c r="H8" s="448"/>
      <c r="I8" s="448"/>
      <c r="J8" s="450"/>
    </row>
    <row r="9" spans="1:10" ht="15">
      <c r="A9" s="451" t="s">
        <v>50</v>
      </c>
      <c r="B9" s="452" t="s">
        <v>26</v>
      </c>
      <c r="C9" s="453" t="s">
        <v>145</v>
      </c>
      <c r="D9" s="454" t="s">
        <v>146</v>
      </c>
      <c r="E9" s="454" t="s">
        <v>146</v>
      </c>
      <c r="F9" s="726" t="s">
        <v>147</v>
      </c>
      <c r="G9" s="727" t="s">
        <v>147</v>
      </c>
      <c r="H9" s="888" t="s">
        <v>148</v>
      </c>
      <c r="I9" s="889"/>
      <c r="J9" s="890"/>
    </row>
    <row r="10" spans="1:10" ht="15">
      <c r="A10" s="451" t="s">
        <v>93</v>
      </c>
      <c r="B10" s="452" t="s">
        <v>137</v>
      </c>
      <c r="C10" s="457" t="s">
        <v>94</v>
      </c>
      <c r="D10" s="454" t="s">
        <v>149</v>
      </c>
      <c r="E10" s="454" t="s">
        <v>150</v>
      </c>
      <c r="F10" s="726" t="s">
        <v>136</v>
      </c>
      <c r="G10" s="727" t="s">
        <v>151</v>
      </c>
      <c r="H10" s="458" t="s">
        <v>152</v>
      </c>
      <c r="I10" s="459" t="s">
        <v>153</v>
      </c>
      <c r="J10" s="460" t="s">
        <v>154</v>
      </c>
    </row>
    <row r="11" spans="1:10" ht="15.75" thickBot="1">
      <c r="A11" s="451"/>
      <c r="B11" s="452" t="s">
        <v>5</v>
      </c>
      <c r="C11" s="453" t="s">
        <v>47</v>
      </c>
      <c r="D11" s="454" t="s">
        <v>155</v>
      </c>
      <c r="E11" s="454" t="s">
        <v>156</v>
      </c>
      <c r="F11" s="455"/>
      <c r="G11" s="456"/>
      <c r="H11" s="461"/>
      <c r="I11" s="462"/>
      <c r="J11" s="463"/>
    </row>
    <row r="12" spans="1:10" ht="15.75" thickBot="1">
      <c r="A12" s="464" t="s">
        <v>7</v>
      </c>
      <c r="B12" s="608">
        <v>147129.01800000115</v>
      </c>
      <c r="C12" s="609">
        <v>126054.36100000005</v>
      </c>
      <c r="D12" s="610">
        <v>46605589.02600012</v>
      </c>
      <c r="E12" s="610">
        <v>37597839.596000224</v>
      </c>
      <c r="F12" s="611">
        <v>26397.233790413662</v>
      </c>
      <c r="G12" s="612">
        <v>24855.572427729683</v>
      </c>
      <c r="H12" s="611">
        <v>21074.657000001098</v>
      </c>
      <c r="I12" s="612">
        <v>9007749.429999895</v>
      </c>
      <c r="J12" s="613">
        <v>35618.41057879545</v>
      </c>
    </row>
    <row r="13" spans="1:10" ht="15">
      <c r="A13" s="465" t="s">
        <v>8</v>
      </c>
      <c r="B13" s="614">
        <v>15675.703000000001</v>
      </c>
      <c r="C13" s="615">
        <v>13690.514000000016</v>
      </c>
      <c r="D13" s="615">
        <v>4957495.103000001</v>
      </c>
      <c r="E13" s="615">
        <v>4124173.757999996</v>
      </c>
      <c r="F13" s="616">
        <v>26354.453890627217</v>
      </c>
      <c r="G13" s="617">
        <v>25103.597023457212</v>
      </c>
      <c r="H13" s="618">
        <v>1985.1889999999858</v>
      </c>
      <c r="I13" s="617">
        <v>833321.3450000049</v>
      </c>
      <c r="J13" s="619">
        <v>34980.77282146313</v>
      </c>
    </row>
    <row r="14" spans="1:10" ht="15">
      <c r="A14" s="466" t="s">
        <v>9</v>
      </c>
      <c r="B14" s="620">
        <v>16817.254000000023</v>
      </c>
      <c r="C14" s="621">
        <v>14195.19100000003</v>
      </c>
      <c r="D14" s="621">
        <v>5465713.134000005</v>
      </c>
      <c r="E14" s="621">
        <v>4315038.406999993</v>
      </c>
      <c r="F14" s="622">
        <v>27083.85652616056</v>
      </c>
      <c r="G14" s="621">
        <v>25331.574187107828</v>
      </c>
      <c r="H14" s="623">
        <v>2622.062999999993</v>
      </c>
      <c r="I14" s="621">
        <v>1150674.727000012</v>
      </c>
      <c r="J14" s="624">
        <v>36570.27332422394</v>
      </c>
    </row>
    <row r="15" spans="1:10" ht="15">
      <c r="A15" s="467" t="s">
        <v>10</v>
      </c>
      <c r="B15" s="620">
        <v>9429.399999999992</v>
      </c>
      <c r="C15" s="621">
        <v>8103.557999999994</v>
      </c>
      <c r="D15" s="621">
        <v>2984017.303000001</v>
      </c>
      <c r="E15" s="621">
        <v>2411410.0090000005</v>
      </c>
      <c r="F15" s="622">
        <v>26371.57280244062</v>
      </c>
      <c r="G15" s="621">
        <v>24797.85226234372</v>
      </c>
      <c r="H15" s="623">
        <v>1325.8419999999987</v>
      </c>
      <c r="I15" s="621">
        <v>572607.2940000002</v>
      </c>
      <c r="J15" s="624">
        <v>35990.16662618929</v>
      </c>
    </row>
    <row r="16" spans="1:10" ht="15">
      <c r="A16" s="467" t="s">
        <v>11</v>
      </c>
      <c r="B16" s="620">
        <v>8188.4749999999985</v>
      </c>
      <c r="C16" s="621">
        <v>7133.719000000002</v>
      </c>
      <c r="D16" s="621">
        <v>2573698.970000002</v>
      </c>
      <c r="E16" s="621">
        <v>2120244.562000001</v>
      </c>
      <c r="F16" s="622">
        <v>26192.29028197154</v>
      </c>
      <c r="G16" s="621">
        <v>24767.873087422333</v>
      </c>
      <c r="H16" s="623">
        <v>1054.7559999999967</v>
      </c>
      <c r="I16" s="621">
        <v>453454.4080000012</v>
      </c>
      <c r="J16" s="624">
        <v>35826.16959119792</v>
      </c>
    </row>
    <row r="17" spans="1:10" ht="15">
      <c r="A17" s="467" t="s">
        <v>12</v>
      </c>
      <c r="B17" s="620">
        <v>4272.419000000001</v>
      </c>
      <c r="C17" s="621">
        <v>3665.530999999999</v>
      </c>
      <c r="D17" s="621">
        <v>1344002.7770000016</v>
      </c>
      <c r="E17" s="621">
        <v>1085207.3020000018</v>
      </c>
      <c r="F17" s="622">
        <v>26214.71148233981</v>
      </c>
      <c r="G17" s="621">
        <v>24671.44373716482</v>
      </c>
      <c r="H17" s="623">
        <v>606.8880000000017</v>
      </c>
      <c r="I17" s="621">
        <v>258795.47499999986</v>
      </c>
      <c r="J17" s="624">
        <v>35535.86425062492</v>
      </c>
    </row>
    <row r="18" spans="1:10" ht="15">
      <c r="A18" s="467" t="s">
        <v>13</v>
      </c>
      <c r="B18" s="620">
        <v>11886.635000000006</v>
      </c>
      <c r="C18" s="621">
        <v>10179.376000000017</v>
      </c>
      <c r="D18" s="621">
        <v>3853295.0200000005</v>
      </c>
      <c r="E18" s="621">
        <v>3088649.1359999953</v>
      </c>
      <c r="F18" s="622">
        <v>27014.19857960922</v>
      </c>
      <c r="G18" s="621">
        <v>25285.18722562161</v>
      </c>
      <c r="H18" s="623">
        <v>1707.258999999989</v>
      </c>
      <c r="I18" s="621">
        <v>764645.8840000052</v>
      </c>
      <c r="J18" s="624">
        <v>37323.27100535664</v>
      </c>
    </row>
    <row r="19" spans="1:10" ht="15">
      <c r="A19" s="467" t="s">
        <v>14</v>
      </c>
      <c r="B19" s="620">
        <v>6172.653000000002</v>
      </c>
      <c r="C19" s="621">
        <v>5302.443000000001</v>
      </c>
      <c r="D19" s="621">
        <v>1999889.8249999995</v>
      </c>
      <c r="E19" s="621">
        <v>1617972.8799999992</v>
      </c>
      <c r="F19" s="622">
        <v>26999.328395208115</v>
      </c>
      <c r="G19" s="621">
        <v>25428.104240504468</v>
      </c>
      <c r="H19" s="623">
        <v>870.210000000001</v>
      </c>
      <c r="I19" s="621">
        <v>381916.9450000003</v>
      </c>
      <c r="J19" s="624">
        <v>36573.25482737883</v>
      </c>
    </row>
    <row r="20" spans="1:10" ht="15">
      <c r="A20" s="467" t="s">
        <v>15</v>
      </c>
      <c r="B20" s="620">
        <v>8354.025000000005</v>
      </c>
      <c r="C20" s="621">
        <v>7064.812000000004</v>
      </c>
      <c r="D20" s="621">
        <v>2575193.6469999985</v>
      </c>
      <c r="E20" s="621">
        <v>2053740.5020000008</v>
      </c>
      <c r="F20" s="622">
        <v>25688.152786630766</v>
      </c>
      <c r="G20" s="621">
        <v>24224.995914021958</v>
      </c>
      <c r="H20" s="623">
        <v>1289.2130000000006</v>
      </c>
      <c r="I20" s="621">
        <v>521453.1449999977</v>
      </c>
      <c r="J20" s="624">
        <v>33706.16705695629</v>
      </c>
    </row>
    <row r="21" spans="1:10" ht="15">
      <c r="A21" s="467" t="s">
        <v>16</v>
      </c>
      <c r="B21" s="620">
        <v>7595.230000000015</v>
      </c>
      <c r="C21" s="621">
        <v>6403.564000000012</v>
      </c>
      <c r="D21" s="621">
        <v>2403522.5009999946</v>
      </c>
      <c r="E21" s="621">
        <v>1908467.684000003</v>
      </c>
      <c r="F21" s="622">
        <v>26370.96463833211</v>
      </c>
      <c r="G21" s="621">
        <v>24836.00908285864</v>
      </c>
      <c r="H21" s="623">
        <v>1191.666000000003</v>
      </c>
      <c r="I21" s="621">
        <v>495054.81699999166</v>
      </c>
      <c r="J21" s="624">
        <v>34619.23733943281</v>
      </c>
    </row>
    <row r="22" spans="1:10" ht="15">
      <c r="A22" s="467" t="s">
        <v>17</v>
      </c>
      <c r="B22" s="620">
        <v>7477.569999999989</v>
      </c>
      <c r="C22" s="621">
        <v>6342.923999999988</v>
      </c>
      <c r="D22" s="621">
        <v>2334463.758999999</v>
      </c>
      <c r="E22" s="621">
        <v>1864674.6699999995</v>
      </c>
      <c r="F22" s="622">
        <v>26016.292269190868</v>
      </c>
      <c r="G22" s="621">
        <v>24498.095173981837</v>
      </c>
      <c r="H22" s="623">
        <v>1134.6460000000006</v>
      </c>
      <c r="I22" s="621">
        <v>469789.0889999997</v>
      </c>
      <c r="J22" s="624">
        <v>34503.35236716998</v>
      </c>
    </row>
    <row r="23" spans="1:10" ht="15">
      <c r="A23" s="467" t="s">
        <v>18</v>
      </c>
      <c r="B23" s="620">
        <v>16265.398999999963</v>
      </c>
      <c r="C23" s="621">
        <v>13880.118999999968</v>
      </c>
      <c r="D23" s="621">
        <v>5117664.266000005</v>
      </c>
      <c r="E23" s="621">
        <v>4112525.2660000017</v>
      </c>
      <c r="F23" s="622">
        <v>26219.58564721764</v>
      </c>
      <c r="G23" s="621">
        <v>24690.74212067881</v>
      </c>
      <c r="H23" s="623">
        <v>2385.279999999995</v>
      </c>
      <c r="I23" s="621">
        <v>1005139.0000000037</v>
      </c>
      <c r="J23" s="624">
        <v>35116.03808916933</v>
      </c>
    </row>
    <row r="24" spans="1:10" ht="15">
      <c r="A24" s="467" t="s">
        <v>19</v>
      </c>
      <c r="B24" s="620">
        <v>9428.674000000006</v>
      </c>
      <c r="C24" s="621">
        <v>8091.317999999984</v>
      </c>
      <c r="D24" s="621">
        <v>2981906.4299999964</v>
      </c>
      <c r="E24" s="621">
        <v>2400608.442000001</v>
      </c>
      <c r="F24" s="622">
        <v>26354.94688860804</v>
      </c>
      <c r="G24" s="621">
        <v>24724.118308043326</v>
      </c>
      <c r="H24" s="623">
        <v>1337.3560000000225</v>
      </c>
      <c r="I24" s="621">
        <v>581297.9879999952</v>
      </c>
      <c r="J24" s="624">
        <v>36221.84294981948</v>
      </c>
    </row>
    <row r="25" spans="1:10" ht="15">
      <c r="A25" s="467" t="s">
        <v>20</v>
      </c>
      <c r="B25" s="620">
        <v>8467.089000000005</v>
      </c>
      <c r="C25" s="621">
        <v>7255.912999999999</v>
      </c>
      <c r="D25" s="621">
        <v>2616522.6829999983</v>
      </c>
      <c r="E25" s="621">
        <v>2101644.1080000023</v>
      </c>
      <c r="F25" s="622">
        <v>25751.89146076844</v>
      </c>
      <c r="G25" s="621">
        <v>24137.142906757592</v>
      </c>
      <c r="H25" s="623">
        <v>1211.1760000000068</v>
      </c>
      <c r="I25" s="621">
        <v>514878.574999996</v>
      </c>
      <c r="J25" s="624">
        <v>35425.526857092686</v>
      </c>
    </row>
    <row r="26" spans="1:10" ht="15.75" thickBot="1">
      <c r="A26" s="468" t="s">
        <v>21</v>
      </c>
      <c r="B26" s="625">
        <v>17098.491999999987</v>
      </c>
      <c r="C26" s="626">
        <v>14745.379</v>
      </c>
      <c r="D26" s="626">
        <v>5398203.607999991</v>
      </c>
      <c r="E26" s="626">
        <v>4393482.870000004</v>
      </c>
      <c r="F26" s="627">
        <v>26309.355273357807</v>
      </c>
      <c r="G26" s="626">
        <v>24829.715974068913</v>
      </c>
      <c r="H26" s="628">
        <v>2353.1129999999866</v>
      </c>
      <c r="I26" s="626">
        <v>1004720.7379999869</v>
      </c>
      <c r="J26" s="629">
        <v>35581.261149237645</v>
      </c>
    </row>
  </sheetData>
  <sheetProtection/>
  <mergeCells count="1">
    <mergeCell ref="H9:J9"/>
  </mergeCells>
  <printOptions/>
  <pageMargins left="0.5905511811023623" right="0" top="0.5905511811023623" bottom="0" header="0.5118110236220472" footer="0"/>
  <pageSetup fitToHeight="1" fitToWidth="1"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PageLayoutView="0" workbookViewId="0" topLeftCell="A1">
      <selection activeCell="Q11" sqref="Q11:R13"/>
    </sheetView>
  </sheetViews>
  <sheetFormatPr defaultColWidth="9.00390625" defaultRowHeight="12.75"/>
  <cols>
    <col min="1" max="1" width="36.625" style="0" customWidth="1"/>
    <col min="2" max="2" width="15.75390625" style="106" customWidth="1"/>
    <col min="3" max="3" width="18.25390625" style="107" customWidth="1"/>
    <col min="4" max="4" width="16.25390625" style="107" customWidth="1"/>
    <col min="5" max="5" width="13.875" style="107" customWidth="1"/>
    <col min="6" max="6" width="16.00390625" style="106" customWidth="1"/>
    <col min="7" max="7" width="22.75390625" style="24" customWidth="1"/>
    <col min="8" max="8" width="14.75390625" style="24" customWidth="1"/>
    <col min="9" max="9" width="15.25390625" style="5" customWidth="1"/>
    <col min="10" max="10" width="15.375" style="0" customWidth="1"/>
  </cols>
  <sheetData>
    <row r="1" spans="1:10" s="1" customFormat="1" ht="15.75">
      <c r="A1" s="25" t="s">
        <v>184</v>
      </c>
      <c r="B1" s="107"/>
      <c r="C1" s="107"/>
      <c r="D1" s="107"/>
      <c r="E1" s="107"/>
      <c r="F1" s="107"/>
      <c r="G1" s="5"/>
      <c r="H1" s="5"/>
      <c r="I1" s="5"/>
      <c r="J1" s="27" t="s">
        <v>81</v>
      </c>
    </row>
    <row r="2" spans="2:9" s="1" customFormat="1" ht="12.75">
      <c r="B2" s="107"/>
      <c r="C2" s="107"/>
      <c r="D2" s="107"/>
      <c r="E2" s="107"/>
      <c r="F2" s="107"/>
      <c r="G2" s="5"/>
      <c r="H2" s="5"/>
      <c r="I2" s="5"/>
    </row>
    <row r="3" spans="2:9" s="1" customFormat="1" ht="4.5" customHeight="1">
      <c r="B3" s="107"/>
      <c r="C3" s="107"/>
      <c r="D3" s="107"/>
      <c r="E3" s="107"/>
      <c r="F3" s="107"/>
      <c r="G3" s="5"/>
      <c r="H3" s="5"/>
      <c r="I3" s="5"/>
    </row>
    <row r="4" spans="1:13" s="1" customFormat="1" ht="15" customHeight="1">
      <c r="A4"/>
      <c r="B4" s="106"/>
      <c r="C4" s="107"/>
      <c r="D4" s="107"/>
      <c r="E4" s="107"/>
      <c r="F4" s="106"/>
      <c r="G4" s="24"/>
      <c r="H4" s="24"/>
      <c r="I4" s="5"/>
      <c r="J4"/>
      <c r="K4"/>
      <c r="L4"/>
      <c r="M4"/>
    </row>
    <row r="5" spans="1:13" s="1" customFormat="1" ht="26.25">
      <c r="A5" s="437" t="s">
        <v>95</v>
      </c>
      <c r="B5" s="434"/>
      <c r="C5" s="434"/>
      <c r="D5" s="435"/>
      <c r="E5" s="435"/>
      <c r="F5" s="436"/>
      <c r="G5" s="436"/>
      <c r="H5" s="436"/>
      <c r="I5" s="436"/>
      <c r="J5" s="436"/>
      <c r="K5" s="436"/>
      <c r="L5" s="436"/>
      <c r="M5" s="436"/>
    </row>
    <row r="6" spans="1:13" s="1" customFormat="1" ht="12.75">
      <c r="A6" s="436"/>
      <c r="B6" s="434"/>
      <c r="C6" s="434"/>
      <c r="D6" s="435"/>
      <c r="E6" s="435"/>
      <c r="F6" s="436"/>
      <c r="G6" s="436"/>
      <c r="H6" s="436"/>
      <c r="I6" s="436"/>
      <c r="J6" s="436"/>
      <c r="K6" s="436"/>
      <c r="L6" s="436"/>
      <c r="M6" s="436"/>
    </row>
    <row r="7" spans="1:13" s="1" customFormat="1" ht="18">
      <c r="A7" s="438" t="s">
        <v>178</v>
      </c>
      <c r="B7" s="434"/>
      <c r="C7" s="434"/>
      <c r="D7" s="435"/>
      <c r="E7" s="435"/>
      <c r="F7" s="436"/>
      <c r="G7" s="436"/>
      <c r="H7" s="436"/>
      <c r="I7" s="436"/>
      <c r="J7" s="436"/>
      <c r="K7" s="436"/>
      <c r="L7" s="436"/>
      <c r="M7" s="436"/>
    </row>
    <row r="8" spans="1:13" s="108" customFormat="1" ht="20.25" customHeight="1" thickBot="1">
      <c r="A8" s="439" t="s">
        <v>138</v>
      </c>
      <c r="B8" s="440"/>
      <c r="C8" s="440"/>
      <c r="D8" s="441"/>
      <c r="E8" s="441"/>
      <c r="F8" s="442"/>
      <c r="G8" s="441"/>
      <c r="H8" s="441"/>
      <c r="I8" s="441"/>
      <c r="J8" s="443"/>
      <c r="K8" s="469"/>
      <c r="L8" s="469"/>
      <c r="M8" s="469"/>
    </row>
    <row r="9" spans="1:13" s="22" customFormat="1" ht="18" customHeight="1">
      <c r="A9" s="444"/>
      <c r="B9" s="470" t="s">
        <v>2</v>
      </c>
      <c r="C9" s="425" t="s">
        <v>2</v>
      </c>
      <c r="D9" s="447" t="s">
        <v>144</v>
      </c>
      <c r="E9" s="447" t="s">
        <v>144</v>
      </c>
      <c r="F9" s="448"/>
      <c r="G9" s="449"/>
      <c r="H9" s="448"/>
      <c r="I9" s="448"/>
      <c r="J9" s="450"/>
      <c r="K9" s="436"/>
      <c r="L9" s="436"/>
      <c r="M9" s="436"/>
    </row>
    <row r="10" spans="1:13" s="22" customFormat="1" ht="18" customHeight="1">
      <c r="A10" s="451" t="s">
        <v>50</v>
      </c>
      <c r="B10" s="471" t="s">
        <v>26</v>
      </c>
      <c r="C10" s="426" t="s">
        <v>145</v>
      </c>
      <c r="D10" s="454" t="s">
        <v>146</v>
      </c>
      <c r="E10" s="454" t="s">
        <v>146</v>
      </c>
      <c r="F10" s="726" t="s">
        <v>147</v>
      </c>
      <c r="G10" s="727" t="s">
        <v>147</v>
      </c>
      <c r="H10" s="888" t="s">
        <v>148</v>
      </c>
      <c r="I10" s="889"/>
      <c r="J10" s="890"/>
      <c r="K10" s="436"/>
      <c r="L10" s="436"/>
      <c r="M10" s="436"/>
    </row>
    <row r="11" spans="1:13" s="22" customFormat="1" ht="18" customHeight="1">
      <c r="A11" s="451" t="s">
        <v>93</v>
      </c>
      <c r="B11" s="471" t="s">
        <v>157</v>
      </c>
      <c r="C11" s="472" t="s">
        <v>94</v>
      </c>
      <c r="D11" s="454" t="s">
        <v>157</v>
      </c>
      <c r="E11" s="454" t="s">
        <v>150</v>
      </c>
      <c r="F11" s="726" t="s">
        <v>158</v>
      </c>
      <c r="G11" s="727" t="s">
        <v>159</v>
      </c>
      <c r="H11" s="458" t="s">
        <v>152</v>
      </c>
      <c r="I11" s="459" t="s">
        <v>153</v>
      </c>
      <c r="J11" s="460" t="s">
        <v>154</v>
      </c>
      <c r="K11" s="436"/>
      <c r="L11" s="436"/>
      <c r="M11" s="436"/>
    </row>
    <row r="12" spans="1:13" s="22" customFormat="1" ht="18" customHeight="1" thickBot="1">
      <c r="A12" s="451"/>
      <c r="B12" s="471" t="s">
        <v>5</v>
      </c>
      <c r="C12" s="426" t="s">
        <v>47</v>
      </c>
      <c r="D12" s="454" t="s">
        <v>155</v>
      </c>
      <c r="E12" s="454" t="s">
        <v>156</v>
      </c>
      <c r="F12" s="455"/>
      <c r="G12" s="456"/>
      <c r="H12" s="461"/>
      <c r="I12" s="462"/>
      <c r="J12" s="463"/>
      <c r="K12" s="436"/>
      <c r="L12" s="436"/>
      <c r="M12" s="436"/>
    </row>
    <row r="13" spans="1:13" s="22" customFormat="1" ht="18" customHeight="1" thickBot="1">
      <c r="A13" s="464" t="s">
        <v>7</v>
      </c>
      <c r="B13" s="608">
        <v>60205.612000000365</v>
      </c>
      <c r="C13" s="609">
        <v>50693.03300000036</v>
      </c>
      <c r="D13" s="610">
        <v>10736715.671999983</v>
      </c>
      <c r="E13" s="610">
        <v>8385032.9650000455</v>
      </c>
      <c r="F13" s="611">
        <v>14861.177825083701</v>
      </c>
      <c r="G13" s="612">
        <v>13783.999609637327</v>
      </c>
      <c r="H13" s="611">
        <v>9512.579000000005</v>
      </c>
      <c r="I13" s="612">
        <v>2351682.706999938</v>
      </c>
      <c r="J13" s="613">
        <v>20601.51709821925</v>
      </c>
      <c r="K13" s="473"/>
      <c r="L13" s="473"/>
      <c r="M13" s="473"/>
    </row>
    <row r="14" spans="1:13" s="22" customFormat="1" ht="18" customHeight="1">
      <c r="A14" s="465" t="s">
        <v>8</v>
      </c>
      <c r="B14" s="614">
        <v>6263.9640000000045</v>
      </c>
      <c r="C14" s="615">
        <v>5102.713999999996</v>
      </c>
      <c r="D14" s="615">
        <v>1141483.338999999</v>
      </c>
      <c r="E14" s="615">
        <v>852113.4530000009</v>
      </c>
      <c r="F14" s="616">
        <v>15185.849022014365</v>
      </c>
      <c r="G14" s="617">
        <v>13916.016930728782</v>
      </c>
      <c r="H14" s="618">
        <v>1161.2500000000082</v>
      </c>
      <c r="I14" s="617">
        <v>289369.8859999981</v>
      </c>
      <c r="J14" s="619">
        <v>20765.68970218845</v>
      </c>
      <c r="K14" s="473"/>
      <c r="L14" s="473"/>
      <c r="M14" s="473"/>
    </row>
    <row r="15" spans="1:13" s="22" customFormat="1" ht="18" customHeight="1">
      <c r="A15" s="466" t="s">
        <v>9</v>
      </c>
      <c r="B15" s="620">
        <v>6996.620000000018</v>
      </c>
      <c r="C15" s="621">
        <v>5931.167000000019</v>
      </c>
      <c r="D15" s="621">
        <v>1255331.1629999978</v>
      </c>
      <c r="E15" s="621">
        <v>989779.0119999979</v>
      </c>
      <c r="F15" s="622">
        <v>14951.638112402781</v>
      </c>
      <c r="G15" s="621">
        <v>13906.468041337042</v>
      </c>
      <c r="H15" s="623">
        <v>1065.4529999999995</v>
      </c>
      <c r="I15" s="621">
        <v>265552.15099999995</v>
      </c>
      <c r="J15" s="624">
        <v>20769.894041939602</v>
      </c>
      <c r="K15" s="473"/>
      <c r="L15" s="473"/>
      <c r="M15" s="473"/>
    </row>
    <row r="16" spans="1:13" s="22" customFormat="1" ht="18" customHeight="1">
      <c r="A16" s="467" t="s">
        <v>10</v>
      </c>
      <c r="B16" s="620">
        <v>3997.2929999999988</v>
      </c>
      <c r="C16" s="621">
        <v>3255.2560000000008</v>
      </c>
      <c r="D16" s="621">
        <v>712469.9360000008</v>
      </c>
      <c r="E16" s="621">
        <v>534464.3499999994</v>
      </c>
      <c r="F16" s="622">
        <v>14853.17555322233</v>
      </c>
      <c r="G16" s="621">
        <v>13682.087010463469</v>
      </c>
      <c r="H16" s="623">
        <v>742.036999999998</v>
      </c>
      <c r="I16" s="621">
        <v>178005.5860000014</v>
      </c>
      <c r="J16" s="624">
        <v>19990.64579439232</v>
      </c>
      <c r="K16" s="473"/>
      <c r="L16" s="473"/>
      <c r="M16" s="473"/>
    </row>
    <row r="17" spans="1:13" s="22" customFormat="1" ht="18" customHeight="1">
      <c r="A17" s="467" t="s">
        <v>11</v>
      </c>
      <c r="B17" s="620">
        <v>3135.364999999998</v>
      </c>
      <c r="C17" s="621">
        <v>2689.983</v>
      </c>
      <c r="D17" s="621">
        <v>553920.846</v>
      </c>
      <c r="E17" s="621">
        <v>443733.5400000001</v>
      </c>
      <c r="F17" s="622">
        <v>14722.391332428613</v>
      </c>
      <c r="G17" s="621">
        <v>13746.479066968084</v>
      </c>
      <c r="H17" s="623">
        <v>445.3819999999978</v>
      </c>
      <c r="I17" s="621">
        <v>110187.30599999992</v>
      </c>
      <c r="J17" s="624">
        <v>20616.62909592224</v>
      </c>
      <c r="K17" s="473"/>
      <c r="L17" s="473"/>
      <c r="M17" s="473"/>
    </row>
    <row r="18" spans="1:13" s="22" customFormat="1" ht="18" customHeight="1">
      <c r="A18" s="467" t="s">
        <v>12</v>
      </c>
      <c r="B18" s="620">
        <v>1661.003</v>
      </c>
      <c r="C18" s="621">
        <v>1392.841999999998</v>
      </c>
      <c r="D18" s="621">
        <v>293927.81899999996</v>
      </c>
      <c r="E18" s="621">
        <v>229145.97700000004</v>
      </c>
      <c r="F18" s="622">
        <v>14746.502514845948</v>
      </c>
      <c r="G18" s="621">
        <v>13709.737416974333</v>
      </c>
      <c r="H18" s="623">
        <v>268.1610000000019</v>
      </c>
      <c r="I18" s="621">
        <v>64781.84199999992</v>
      </c>
      <c r="J18" s="624">
        <v>20131.513655353643</v>
      </c>
      <c r="K18" s="473"/>
      <c r="L18" s="473"/>
      <c r="M18" s="473"/>
    </row>
    <row r="19" spans="1:13" s="22" customFormat="1" ht="18" customHeight="1">
      <c r="A19" s="467" t="s">
        <v>13</v>
      </c>
      <c r="B19" s="620">
        <v>4969.567999999997</v>
      </c>
      <c r="C19" s="621">
        <v>4205.725999999998</v>
      </c>
      <c r="D19" s="621">
        <v>911951.3460000004</v>
      </c>
      <c r="E19" s="621">
        <v>713321.3599999988</v>
      </c>
      <c r="F19" s="622">
        <v>15292.263935215311</v>
      </c>
      <c r="G19" s="621">
        <v>14133.932326230144</v>
      </c>
      <c r="H19" s="623">
        <v>763.8419999999987</v>
      </c>
      <c r="I19" s="621">
        <v>198629.98600000155</v>
      </c>
      <c r="J19" s="624">
        <v>21670.055892885557</v>
      </c>
      <c r="K19" s="473"/>
      <c r="L19" s="473"/>
      <c r="M19" s="473"/>
    </row>
    <row r="20" spans="1:13" s="22" customFormat="1" ht="18" customHeight="1">
      <c r="A20" s="467" t="s">
        <v>14</v>
      </c>
      <c r="B20" s="620">
        <v>2518.4370000000063</v>
      </c>
      <c r="C20" s="621">
        <v>2105.540000000001</v>
      </c>
      <c r="D20" s="621">
        <v>462643.1520000001</v>
      </c>
      <c r="E20" s="621">
        <v>361341.94999999995</v>
      </c>
      <c r="F20" s="622">
        <v>15308.540972039369</v>
      </c>
      <c r="G20" s="621">
        <v>14301.238241337922</v>
      </c>
      <c r="H20" s="623">
        <v>412.8970000000054</v>
      </c>
      <c r="I20" s="621">
        <v>101301.20200000016</v>
      </c>
      <c r="J20" s="624">
        <v>20445.21232494602</v>
      </c>
      <c r="K20" s="473"/>
      <c r="L20" s="473"/>
      <c r="M20" s="473"/>
    </row>
    <row r="21" spans="1:13" s="22" customFormat="1" ht="18" customHeight="1">
      <c r="A21" s="467" t="s">
        <v>15</v>
      </c>
      <c r="B21" s="620">
        <v>3297.915999999996</v>
      </c>
      <c r="C21" s="621">
        <v>2729.699999999998</v>
      </c>
      <c r="D21" s="621">
        <v>574014.3499999996</v>
      </c>
      <c r="E21" s="621">
        <v>442317.26300000056</v>
      </c>
      <c r="F21" s="622">
        <v>14504.471662306345</v>
      </c>
      <c r="G21" s="621">
        <v>13503.231826452262</v>
      </c>
      <c r="H21" s="623">
        <v>568.2159999999981</v>
      </c>
      <c r="I21" s="621">
        <v>131697.08699999907</v>
      </c>
      <c r="J21" s="624">
        <v>19314.4108050459</v>
      </c>
      <c r="K21" s="473"/>
      <c r="L21" s="473"/>
      <c r="M21" s="473"/>
    </row>
    <row r="22" spans="1:13" s="22" customFormat="1" ht="18" customHeight="1">
      <c r="A22" s="467" t="s">
        <v>16</v>
      </c>
      <c r="B22" s="620">
        <v>3098.832000000003</v>
      </c>
      <c r="C22" s="621">
        <v>2606.458000000001</v>
      </c>
      <c r="D22" s="621">
        <v>552835.143000001</v>
      </c>
      <c r="E22" s="621">
        <v>432797.2010000005</v>
      </c>
      <c r="F22" s="622">
        <v>14866.761170015037</v>
      </c>
      <c r="G22" s="621">
        <v>13837.335348072633</v>
      </c>
      <c r="H22" s="623">
        <v>492.37400000000207</v>
      </c>
      <c r="I22" s="621">
        <v>120037.94200000045</v>
      </c>
      <c r="J22" s="624">
        <v>20316.18613763791</v>
      </c>
      <c r="K22" s="473"/>
      <c r="L22" s="473"/>
      <c r="M22" s="473"/>
    </row>
    <row r="23" spans="1:13" ht="18" customHeight="1">
      <c r="A23" s="467" t="s">
        <v>17</v>
      </c>
      <c r="B23" s="620">
        <v>3132.5390000000057</v>
      </c>
      <c r="C23" s="621">
        <v>2666.9450000000015</v>
      </c>
      <c r="D23" s="621">
        <v>544864.3610000001</v>
      </c>
      <c r="E23" s="621">
        <v>431352.4639999998</v>
      </c>
      <c r="F23" s="622">
        <v>14494.74800366942</v>
      </c>
      <c r="G23" s="621">
        <v>13478.357696415422</v>
      </c>
      <c r="H23" s="623">
        <v>465.59400000000414</v>
      </c>
      <c r="I23" s="621">
        <v>113511.89700000035</v>
      </c>
      <c r="J23" s="624">
        <v>20316.680949496655</v>
      </c>
      <c r="K23" s="473"/>
      <c r="L23" s="473"/>
      <c r="M23" s="473"/>
    </row>
    <row r="24" spans="1:13" ht="18" customHeight="1">
      <c r="A24" s="467" t="s">
        <v>18</v>
      </c>
      <c r="B24" s="620">
        <v>6685.457000000003</v>
      </c>
      <c r="C24" s="621">
        <v>5690.351999999997</v>
      </c>
      <c r="D24" s="621">
        <v>1199656.1449999972</v>
      </c>
      <c r="E24" s="621">
        <v>948195.262</v>
      </c>
      <c r="F24" s="622">
        <v>14953.554471544187</v>
      </c>
      <c r="G24" s="621">
        <v>13886.007725591206</v>
      </c>
      <c r="H24" s="623">
        <v>995.1050000000059</v>
      </c>
      <c r="I24" s="621">
        <v>251460.88299999724</v>
      </c>
      <c r="J24" s="624">
        <v>21058.153243459714</v>
      </c>
      <c r="K24" s="473"/>
      <c r="L24" s="473"/>
      <c r="M24" s="473"/>
    </row>
    <row r="25" spans="1:13" ht="15">
      <c r="A25" s="467" t="s">
        <v>19</v>
      </c>
      <c r="B25" s="620">
        <v>3640.5740000000046</v>
      </c>
      <c r="C25" s="621">
        <v>3149.9820000000072</v>
      </c>
      <c r="D25" s="621">
        <v>645925.0730000017</v>
      </c>
      <c r="E25" s="621">
        <v>518442.1080000007</v>
      </c>
      <c r="F25" s="622">
        <v>14785.330394785751</v>
      </c>
      <c r="G25" s="621">
        <v>13715.478056699993</v>
      </c>
      <c r="H25" s="623">
        <v>490.59199999999737</v>
      </c>
      <c r="I25" s="621">
        <v>127482.96500000102</v>
      </c>
      <c r="J25" s="624">
        <v>21654.61405132332</v>
      </c>
      <c r="K25" s="473"/>
      <c r="L25" s="473"/>
      <c r="M25" s="473"/>
    </row>
    <row r="26" spans="1:13" ht="15">
      <c r="A26" s="467" t="s">
        <v>20</v>
      </c>
      <c r="B26" s="620">
        <v>3594.6570000000006</v>
      </c>
      <c r="C26" s="621">
        <v>3037.015000000003</v>
      </c>
      <c r="D26" s="621">
        <v>625630.2219999996</v>
      </c>
      <c r="E26" s="621">
        <v>489940.4860000002</v>
      </c>
      <c r="F26" s="622">
        <v>14503.70698326246</v>
      </c>
      <c r="G26" s="621">
        <v>13443.586493097107</v>
      </c>
      <c r="H26" s="623">
        <v>557.6419999999976</v>
      </c>
      <c r="I26" s="621">
        <v>135689.7359999994</v>
      </c>
      <c r="J26" s="624">
        <v>20277.306946033474</v>
      </c>
      <c r="K26" s="473"/>
      <c r="L26" s="473"/>
      <c r="M26" s="473"/>
    </row>
    <row r="27" spans="1:13" s="436" customFormat="1" ht="15.75" thickBot="1">
      <c r="A27" s="468" t="s">
        <v>21</v>
      </c>
      <c r="B27" s="625">
        <v>7213.387000000005</v>
      </c>
      <c r="C27" s="626">
        <v>6129.353000000005</v>
      </c>
      <c r="D27" s="626">
        <v>1262062.7770000035</v>
      </c>
      <c r="E27" s="626">
        <v>998088.5389999982</v>
      </c>
      <c r="F27" s="627">
        <v>14580.099207672283</v>
      </c>
      <c r="G27" s="626">
        <v>13569.791936712809</v>
      </c>
      <c r="H27" s="628">
        <v>1084.0340000000006</v>
      </c>
      <c r="I27" s="626">
        <v>263974.23800000525</v>
      </c>
      <c r="J27" s="629">
        <v>20292.585995150606</v>
      </c>
      <c r="K27" s="473"/>
      <c r="L27" s="473"/>
      <c r="M27" s="473"/>
    </row>
    <row r="28" spans="1:13" s="436" customFormat="1" ht="4.5" customHeight="1">
      <c r="A28"/>
      <c r="B28" s="106"/>
      <c r="C28" s="107"/>
      <c r="D28" s="107"/>
      <c r="E28" s="107"/>
      <c r="F28" s="106"/>
      <c r="G28" s="24"/>
      <c r="H28" s="24"/>
      <c r="I28" s="5"/>
      <c r="J28"/>
      <c r="K28"/>
      <c r="L28"/>
      <c r="M28"/>
    </row>
    <row r="29" spans="1:13" s="436" customFormat="1" ht="20.25" customHeight="1">
      <c r="A29"/>
      <c r="B29" s="106"/>
      <c r="C29" s="107"/>
      <c r="D29" s="107"/>
      <c r="E29" s="107"/>
      <c r="F29" s="106"/>
      <c r="G29" s="24"/>
      <c r="H29" s="24"/>
      <c r="I29" s="5"/>
      <c r="J29"/>
      <c r="K29"/>
      <c r="L29"/>
      <c r="M29"/>
    </row>
    <row r="30" spans="1:13" s="469" customFormat="1" ht="26.25" customHeight="1">
      <c r="A30"/>
      <c r="B30" s="106"/>
      <c r="C30" s="107"/>
      <c r="D30" s="107"/>
      <c r="E30" s="107"/>
      <c r="F30" s="106"/>
      <c r="G30" s="24"/>
      <c r="H30" s="24"/>
      <c r="I30" s="5"/>
      <c r="J30"/>
      <c r="K30"/>
      <c r="L30"/>
      <c r="M30"/>
    </row>
    <row r="31" spans="1:13" s="436" customFormat="1" ht="15" customHeight="1">
      <c r="A31"/>
      <c r="B31" s="106"/>
      <c r="C31" s="107"/>
      <c r="D31" s="107"/>
      <c r="E31" s="107"/>
      <c r="F31" s="106"/>
      <c r="G31" s="24"/>
      <c r="H31" s="24"/>
      <c r="I31" s="5"/>
      <c r="J31"/>
      <c r="K31"/>
      <c r="L31"/>
      <c r="M31"/>
    </row>
    <row r="32" spans="1:13" s="436" customFormat="1" ht="12.75">
      <c r="A32"/>
      <c r="B32" s="106"/>
      <c r="C32" s="107"/>
      <c r="D32" s="107"/>
      <c r="E32" s="107"/>
      <c r="F32" s="106"/>
      <c r="G32" s="24"/>
      <c r="H32" s="24"/>
      <c r="I32" s="5"/>
      <c r="J32"/>
      <c r="K32"/>
      <c r="L32"/>
      <c r="M32"/>
    </row>
    <row r="33" spans="1:13" s="436" customFormat="1" ht="12.75">
      <c r="A33"/>
      <c r="B33" s="106"/>
      <c r="C33" s="107"/>
      <c r="D33" s="107"/>
      <c r="E33" s="107"/>
      <c r="F33" s="106"/>
      <c r="G33" s="24"/>
      <c r="H33" s="24"/>
      <c r="I33" s="5"/>
      <c r="J33"/>
      <c r="K33"/>
      <c r="L33"/>
      <c r="M33"/>
    </row>
    <row r="34" spans="1:13" s="436" customFormat="1" ht="12.75">
      <c r="A34"/>
      <c r="B34" s="106"/>
      <c r="C34" s="107"/>
      <c r="D34" s="107"/>
      <c r="E34" s="107"/>
      <c r="F34" s="106"/>
      <c r="G34" s="24"/>
      <c r="H34" s="24"/>
      <c r="I34" s="5"/>
      <c r="J34"/>
      <c r="K34"/>
      <c r="L34"/>
      <c r="M34"/>
    </row>
    <row r="35" spans="1:13" s="473" customFormat="1" ht="20.25" customHeight="1">
      <c r="A35"/>
      <c r="B35" s="106"/>
      <c r="C35" s="107"/>
      <c r="D35" s="107"/>
      <c r="E35" s="107"/>
      <c r="F35" s="106"/>
      <c r="G35" s="24"/>
      <c r="H35" s="24"/>
      <c r="I35" s="5"/>
      <c r="J35"/>
      <c r="K35"/>
      <c r="L35"/>
      <c r="M35"/>
    </row>
    <row r="36" spans="1:13" s="473" customFormat="1" ht="18" customHeight="1">
      <c r="A36"/>
      <c r="B36" s="106"/>
      <c r="C36" s="107"/>
      <c r="D36" s="107"/>
      <c r="E36" s="107"/>
      <c r="F36" s="106"/>
      <c r="G36" s="24"/>
      <c r="H36" s="24"/>
      <c r="I36" s="5"/>
      <c r="J36"/>
      <c r="K36"/>
      <c r="L36"/>
      <c r="M36"/>
    </row>
    <row r="37" spans="1:13" s="473" customFormat="1" ht="18" customHeight="1">
      <c r="A37"/>
      <c r="B37" s="106"/>
      <c r="C37" s="107"/>
      <c r="D37" s="107"/>
      <c r="E37" s="107"/>
      <c r="F37" s="106"/>
      <c r="G37" s="24"/>
      <c r="H37" s="24"/>
      <c r="I37" s="5"/>
      <c r="J37"/>
      <c r="K37"/>
      <c r="L37"/>
      <c r="M37"/>
    </row>
    <row r="38" spans="1:13" s="473" customFormat="1" ht="18" customHeight="1">
      <c r="A38"/>
      <c r="B38" s="106"/>
      <c r="C38" s="107"/>
      <c r="D38" s="107"/>
      <c r="E38" s="107"/>
      <c r="F38" s="106"/>
      <c r="G38" s="24"/>
      <c r="H38" s="24"/>
      <c r="I38" s="5"/>
      <c r="J38"/>
      <c r="K38"/>
      <c r="L38"/>
      <c r="M38"/>
    </row>
    <row r="39" spans="1:13" s="473" customFormat="1" ht="18" customHeight="1">
      <c r="A39"/>
      <c r="B39" s="106"/>
      <c r="C39" s="107"/>
      <c r="D39" s="107"/>
      <c r="E39" s="107"/>
      <c r="F39" s="106"/>
      <c r="G39" s="24"/>
      <c r="H39" s="24"/>
      <c r="I39" s="5"/>
      <c r="J39"/>
      <c r="K39"/>
      <c r="L39"/>
      <c r="M39"/>
    </row>
    <row r="40" spans="1:13" s="473" customFormat="1" ht="18" customHeight="1">
      <c r="A40"/>
      <c r="B40" s="106"/>
      <c r="C40" s="107"/>
      <c r="D40" s="107"/>
      <c r="E40" s="107"/>
      <c r="F40" s="106"/>
      <c r="G40" s="24"/>
      <c r="H40" s="24"/>
      <c r="I40" s="5"/>
      <c r="J40"/>
      <c r="K40"/>
      <c r="L40"/>
      <c r="M40"/>
    </row>
    <row r="41" spans="1:13" s="473" customFormat="1" ht="18" customHeight="1">
      <c r="A41"/>
      <c r="B41" s="106"/>
      <c r="C41" s="107"/>
      <c r="D41" s="107"/>
      <c r="E41" s="107"/>
      <c r="F41" s="106"/>
      <c r="G41" s="24"/>
      <c r="H41" s="24"/>
      <c r="I41" s="5"/>
      <c r="J41"/>
      <c r="K41"/>
      <c r="L41"/>
      <c r="M41"/>
    </row>
    <row r="42" spans="1:13" s="473" customFormat="1" ht="18" customHeight="1">
      <c r="A42"/>
      <c r="B42" s="106"/>
      <c r="C42" s="107"/>
      <c r="D42" s="107"/>
      <c r="E42" s="107"/>
      <c r="F42" s="106"/>
      <c r="G42" s="24"/>
      <c r="H42" s="24"/>
      <c r="I42" s="5"/>
      <c r="J42"/>
      <c r="K42"/>
      <c r="L42"/>
      <c r="M42"/>
    </row>
    <row r="43" spans="1:13" s="473" customFormat="1" ht="18" customHeight="1">
      <c r="A43"/>
      <c r="B43" s="106"/>
      <c r="C43" s="107"/>
      <c r="D43" s="107"/>
      <c r="E43" s="107"/>
      <c r="F43" s="106"/>
      <c r="G43" s="24"/>
      <c r="H43" s="24"/>
      <c r="I43" s="5"/>
      <c r="J43"/>
      <c r="K43"/>
      <c r="L43"/>
      <c r="M43"/>
    </row>
    <row r="44" spans="1:13" s="473" customFormat="1" ht="18" customHeight="1">
      <c r="A44"/>
      <c r="B44" s="106"/>
      <c r="C44" s="107"/>
      <c r="D44" s="107"/>
      <c r="E44" s="107"/>
      <c r="F44" s="106"/>
      <c r="G44" s="24"/>
      <c r="H44" s="24"/>
      <c r="I44" s="5"/>
      <c r="J44"/>
      <c r="K44"/>
      <c r="L44"/>
      <c r="M44"/>
    </row>
    <row r="45" spans="1:13" s="473" customFormat="1" ht="18" customHeight="1">
      <c r="A45"/>
      <c r="B45" s="106"/>
      <c r="C45" s="107"/>
      <c r="D45" s="107"/>
      <c r="E45" s="107"/>
      <c r="F45" s="106"/>
      <c r="G45" s="24"/>
      <c r="H45" s="24"/>
      <c r="I45" s="5"/>
      <c r="J45"/>
      <c r="K45"/>
      <c r="L45"/>
      <c r="M45"/>
    </row>
    <row r="46" spans="1:13" s="473" customFormat="1" ht="18" customHeight="1">
      <c r="A46"/>
      <c r="B46" s="106"/>
      <c r="C46" s="107"/>
      <c r="D46" s="107"/>
      <c r="E46" s="107"/>
      <c r="F46" s="106"/>
      <c r="G46" s="24"/>
      <c r="H46" s="24"/>
      <c r="I46" s="5"/>
      <c r="J46"/>
      <c r="K46"/>
      <c r="L46"/>
      <c r="M46"/>
    </row>
    <row r="47" spans="1:13" s="473" customFormat="1" ht="18" customHeight="1">
      <c r="A47"/>
      <c r="B47" s="106"/>
      <c r="C47" s="107"/>
      <c r="D47" s="107"/>
      <c r="E47" s="107"/>
      <c r="F47" s="106"/>
      <c r="G47" s="24"/>
      <c r="H47" s="24"/>
      <c r="I47" s="5"/>
      <c r="J47"/>
      <c r="K47"/>
      <c r="L47"/>
      <c r="M47"/>
    </row>
    <row r="48" spans="1:13" s="473" customFormat="1" ht="18" customHeight="1">
      <c r="A48"/>
      <c r="B48" s="106"/>
      <c r="C48" s="107"/>
      <c r="D48" s="107"/>
      <c r="E48" s="107"/>
      <c r="F48" s="106"/>
      <c r="G48" s="24"/>
      <c r="H48" s="24"/>
      <c r="I48" s="5"/>
      <c r="J48"/>
      <c r="K48"/>
      <c r="L48"/>
      <c r="M48"/>
    </row>
    <row r="49" spans="1:13" s="473" customFormat="1" ht="18" customHeight="1">
      <c r="A49"/>
      <c r="B49" s="106"/>
      <c r="C49" s="107"/>
      <c r="D49" s="107"/>
      <c r="E49" s="107"/>
      <c r="F49" s="106"/>
      <c r="G49" s="24"/>
      <c r="H49" s="24"/>
      <c r="I49" s="5"/>
      <c r="J49"/>
      <c r="K49"/>
      <c r="L49"/>
      <c r="M49"/>
    </row>
  </sheetData>
  <sheetProtection/>
  <mergeCells count="1">
    <mergeCell ref="H10:J10"/>
  </mergeCells>
  <printOptions/>
  <pageMargins left="0.5905511811023623" right="0" top="0.5905511811023623" bottom="0" header="0.5118110236220472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PageLayoutView="0" workbookViewId="0" topLeftCell="A1">
      <selection activeCell="Q11" sqref="Q11:R13"/>
    </sheetView>
  </sheetViews>
  <sheetFormatPr defaultColWidth="9.00390625" defaultRowHeight="12.75"/>
  <cols>
    <col min="1" max="1" width="41.125" style="0" customWidth="1"/>
    <col min="2" max="2" width="17.00390625" style="23" customWidth="1"/>
    <col min="3" max="3" width="14.25390625" style="24" customWidth="1"/>
    <col min="4" max="4" width="12.75390625" style="24" bestFit="1" customWidth="1"/>
    <col min="5" max="5" width="10.375" style="24" bestFit="1" customWidth="1"/>
    <col min="6" max="6" width="12.75390625" style="24" bestFit="1" customWidth="1"/>
    <col min="7" max="7" width="9.875" style="24" customWidth="1"/>
    <col min="8" max="8" width="13.25390625" style="24" bestFit="1" customWidth="1"/>
    <col min="9" max="9" width="9.875" style="24" customWidth="1"/>
    <col min="10" max="11" width="12.75390625" style="24" customWidth="1"/>
    <col min="12" max="14" width="9.875" style="24" customWidth="1"/>
    <col min="15" max="15" width="14.375" style="24" bestFit="1" customWidth="1"/>
    <col min="16" max="16" width="30.00390625" style="24" hidden="1" customWidth="1"/>
    <col min="17" max="17" width="10.875" style="0" customWidth="1"/>
  </cols>
  <sheetData>
    <row r="1" spans="1:16" ht="20.25">
      <c r="A1" s="25" t="s">
        <v>184</v>
      </c>
      <c r="B1" s="4"/>
      <c r="C1" s="2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7" t="s">
        <v>139</v>
      </c>
      <c r="P1" s="28" t="s">
        <v>50</v>
      </c>
    </row>
    <row r="2" spans="1:16" ht="36" customHeight="1">
      <c r="A2" s="3" t="s">
        <v>190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33" customFormat="1" ht="15.75">
      <c r="A3" s="7" t="s">
        <v>51</v>
      </c>
      <c r="B3" s="29"/>
      <c r="C3" s="30"/>
      <c r="D3" s="30"/>
      <c r="E3" s="31"/>
      <c r="F3" s="30"/>
      <c r="G3" s="32"/>
      <c r="H3" s="30"/>
      <c r="I3" s="30"/>
      <c r="J3" s="30"/>
      <c r="K3" s="30"/>
      <c r="L3" s="30"/>
      <c r="M3" s="30"/>
      <c r="N3" s="30"/>
      <c r="O3" s="30"/>
      <c r="P3" s="30"/>
    </row>
    <row r="4" spans="1:16" s="33" customFormat="1" ht="15.75">
      <c r="A4" s="7"/>
      <c r="B4" s="29"/>
      <c r="C4" s="30"/>
      <c r="D4" s="34"/>
      <c r="E4" s="32"/>
      <c r="F4" s="30"/>
      <c r="G4" s="31"/>
      <c r="H4" s="32"/>
      <c r="I4" s="30"/>
      <c r="J4" s="30"/>
      <c r="K4" s="30"/>
      <c r="L4" s="30"/>
      <c r="M4" s="30"/>
      <c r="N4" s="30"/>
      <c r="O4" s="30"/>
      <c r="P4" s="30"/>
    </row>
    <row r="5" spans="1:16" ht="21" thickBot="1">
      <c r="A5" s="6" t="s">
        <v>1</v>
      </c>
      <c r="B5" s="10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5"/>
      <c r="P5" s="5"/>
    </row>
    <row r="6" spans="1:16" ht="18" customHeight="1">
      <c r="A6" s="859" t="s">
        <v>6</v>
      </c>
      <c r="B6" s="676" t="s">
        <v>2</v>
      </c>
      <c r="C6" s="675" t="s">
        <v>23</v>
      </c>
      <c r="D6" s="861" t="s">
        <v>24</v>
      </c>
      <c r="E6" s="862"/>
      <c r="F6" s="862"/>
      <c r="G6" s="862"/>
      <c r="H6" s="862"/>
      <c r="I6" s="862"/>
      <c r="J6" s="862"/>
      <c r="K6" s="862"/>
      <c r="L6" s="862"/>
      <c r="M6" s="862"/>
      <c r="N6" s="862"/>
      <c r="O6" s="862"/>
      <c r="P6" s="863"/>
    </row>
    <row r="7" spans="1:16" ht="18" customHeight="1">
      <c r="A7" s="860"/>
      <c r="B7" s="660" t="s">
        <v>26</v>
      </c>
      <c r="C7" s="656" t="s">
        <v>27</v>
      </c>
      <c r="D7" s="656" t="s">
        <v>28</v>
      </c>
      <c r="E7" s="657" t="s">
        <v>29</v>
      </c>
      <c r="F7" s="657" t="s">
        <v>30</v>
      </c>
      <c r="G7" s="657" t="s">
        <v>31</v>
      </c>
      <c r="H7" s="657" t="s">
        <v>121</v>
      </c>
      <c r="I7" s="657" t="s">
        <v>32</v>
      </c>
      <c r="J7" s="657" t="s">
        <v>120</v>
      </c>
      <c r="K7" s="657" t="s">
        <v>181</v>
      </c>
      <c r="L7" s="657" t="s">
        <v>134</v>
      </c>
      <c r="M7" s="657" t="s">
        <v>34</v>
      </c>
      <c r="N7" s="657" t="s">
        <v>35</v>
      </c>
      <c r="O7" s="657" t="s">
        <v>36</v>
      </c>
      <c r="P7" s="677" t="s">
        <v>52</v>
      </c>
    </row>
    <row r="8" spans="1:16" ht="18" customHeight="1">
      <c r="A8" s="860"/>
      <c r="B8" s="660" t="s">
        <v>4</v>
      </c>
      <c r="C8" s="656" t="s">
        <v>38</v>
      </c>
      <c r="D8" s="656" t="s">
        <v>39</v>
      </c>
      <c r="E8" s="657" t="s">
        <v>40</v>
      </c>
      <c r="F8" s="657" t="s">
        <v>41</v>
      </c>
      <c r="G8" s="657" t="s">
        <v>42</v>
      </c>
      <c r="H8" s="657" t="s">
        <v>101</v>
      </c>
      <c r="I8" s="657" t="s">
        <v>43</v>
      </c>
      <c r="J8" s="657" t="s">
        <v>44</v>
      </c>
      <c r="K8" s="657" t="s">
        <v>42</v>
      </c>
      <c r="L8" s="657" t="s">
        <v>3</v>
      </c>
      <c r="M8" s="657" t="s">
        <v>45</v>
      </c>
      <c r="N8" s="657" t="s">
        <v>42</v>
      </c>
      <c r="O8" s="657"/>
      <c r="P8" s="677" t="s">
        <v>45</v>
      </c>
    </row>
    <row r="9" spans="1:16" ht="18" customHeight="1" thickBot="1">
      <c r="A9" s="860"/>
      <c r="B9" s="660" t="s">
        <v>47</v>
      </c>
      <c r="C9" s="656" t="s">
        <v>22</v>
      </c>
      <c r="D9" s="656"/>
      <c r="E9" s="655"/>
      <c r="F9" s="655"/>
      <c r="G9" s="655"/>
      <c r="H9" s="655"/>
      <c r="I9" s="655"/>
      <c r="J9" s="655" t="s">
        <v>48</v>
      </c>
      <c r="K9" s="655"/>
      <c r="L9" s="655"/>
      <c r="M9" s="655" t="s">
        <v>40</v>
      </c>
      <c r="N9" s="655"/>
      <c r="O9" s="655"/>
      <c r="P9" s="677" t="s">
        <v>40</v>
      </c>
    </row>
    <row r="10" spans="1:15" ht="21.75" customHeight="1">
      <c r="A10" s="335" t="s">
        <v>53</v>
      </c>
      <c r="B10" s="334"/>
      <c r="C10" s="326"/>
      <c r="D10" s="326"/>
      <c r="E10" s="326"/>
      <c r="F10" s="326"/>
      <c r="G10" s="326"/>
      <c r="H10" s="326"/>
      <c r="I10" s="326"/>
      <c r="J10" s="326"/>
      <c r="K10" s="327"/>
      <c r="L10" s="326"/>
      <c r="M10" s="326"/>
      <c r="N10" s="326"/>
      <c r="O10" s="328"/>
    </row>
    <row r="11" spans="1:16" ht="12.75">
      <c r="A11" s="329" t="s">
        <v>186</v>
      </c>
      <c r="B11" s="337">
        <v>207334.62999999837</v>
      </c>
      <c r="C11" s="337">
        <v>23047.40598085343</v>
      </c>
      <c r="D11" s="337">
        <v>16014.98551439941</v>
      </c>
      <c r="E11" s="337">
        <v>3706.7949132922868</v>
      </c>
      <c r="F11" s="337">
        <v>460.1979109005297</v>
      </c>
      <c r="G11" s="337">
        <v>199.16439188185922</v>
      </c>
      <c r="H11" s="337">
        <v>221.01078700649532</v>
      </c>
      <c r="I11" s="337">
        <v>20.684860990178187</v>
      </c>
      <c r="J11" s="337">
        <v>58.49340789492569</v>
      </c>
      <c r="K11" s="338">
        <v>16.524454935482925</v>
      </c>
      <c r="L11" s="337">
        <v>2.9500048625098056</v>
      </c>
      <c r="M11" s="337">
        <v>20700.80624616368</v>
      </c>
      <c r="N11" s="337">
        <v>871.8396306974955</v>
      </c>
      <c r="O11" s="339">
        <v>1474.7601039922884</v>
      </c>
      <c r="P11" s="24">
        <v>0.11749206242358883</v>
      </c>
    </row>
    <row r="12" spans="1:17" s="150" customFormat="1" ht="12.75">
      <c r="A12" s="330" t="s">
        <v>187</v>
      </c>
      <c r="B12" s="333">
        <v>205955</v>
      </c>
      <c r="C12" s="333">
        <v>22649</v>
      </c>
      <c r="D12" s="333">
        <v>15914</v>
      </c>
      <c r="E12" s="333">
        <v>3655</v>
      </c>
      <c r="F12" s="333">
        <v>459</v>
      </c>
      <c r="G12" s="333">
        <v>203</v>
      </c>
      <c r="H12" s="333">
        <v>222</v>
      </c>
      <c r="I12" s="333">
        <v>20</v>
      </c>
      <c r="J12" s="333">
        <v>70</v>
      </c>
      <c r="K12" s="340">
        <v>2</v>
      </c>
      <c r="L12" s="333">
        <v>20546</v>
      </c>
      <c r="M12" s="333">
        <v>841</v>
      </c>
      <c r="N12" s="333">
        <v>1262</v>
      </c>
      <c r="O12" s="341">
        <v>2103</v>
      </c>
      <c r="P12" s="151" t="e">
        <f>+1!#REF!</f>
        <v>#REF!</v>
      </c>
      <c r="Q12" s="151"/>
    </row>
    <row r="13" spans="1:16" s="37" customFormat="1" ht="15">
      <c r="A13" s="331" t="s">
        <v>188</v>
      </c>
      <c r="B13" s="337">
        <f>+B11-B12</f>
        <v>1379.6299999983748</v>
      </c>
      <c r="C13" s="337">
        <f aca="true" t="shared" si="0" ref="C13:O13">+C11-C12</f>
        <v>398.40598085342936</v>
      </c>
      <c r="D13" s="337">
        <f t="shared" si="0"/>
        <v>100.98551439941002</v>
      </c>
      <c r="E13" s="337">
        <f t="shared" si="0"/>
        <v>51.794913292286765</v>
      </c>
      <c r="F13" s="337">
        <f t="shared" si="0"/>
        <v>1.1979109005296777</v>
      </c>
      <c r="G13" s="337">
        <f t="shared" si="0"/>
        <v>-3.835608118140783</v>
      </c>
      <c r="H13" s="337">
        <f t="shared" si="0"/>
        <v>-0.9892129935046796</v>
      </c>
      <c r="I13" s="337">
        <f t="shared" si="0"/>
        <v>0.684860990178187</v>
      </c>
      <c r="J13" s="337">
        <f t="shared" si="0"/>
        <v>-11.506592105074311</v>
      </c>
      <c r="K13" s="338">
        <f t="shared" si="0"/>
        <v>14.524454935482925</v>
      </c>
      <c r="L13" s="337">
        <f t="shared" si="0"/>
        <v>-20543.04999513749</v>
      </c>
      <c r="M13" s="337">
        <f t="shared" si="0"/>
        <v>19859.80624616368</v>
      </c>
      <c r="N13" s="337">
        <f t="shared" si="0"/>
        <v>-390.1603693025045</v>
      </c>
      <c r="O13" s="339">
        <f t="shared" si="0"/>
        <v>-628.2398960077116</v>
      </c>
      <c r="P13" s="36"/>
    </row>
    <row r="14" spans="1:16" s="37" customFormat="1" ht="15">
      <c r="A14" s="331" t="s">
        <v>189</v>
      </c>
      <c r="B14" s="337">
        <f>+B11/B12*100</f>
        <v>100.66986963171487</v>
      </c>
      <c r="C14" s="337">
        <f aca="true" t="shared" si="1" ref="C14:O14">+C11/C12*100</f>
        <v>101.75904446489217</v>
      </c>
      <c r="D14" s="337">
        <f t="shared" si="1"/>
        <v>100.63457028025266</v>
      </c>
      <c r="E14" s="337">
        <f t="shared" si="1"/>
        <v>101.41709749089705</v>
      </c>
      <c r="F14" s="337">
        <f t="shared" si="1"/>
        <v>100.26098276699993</v>
      </c>
      <c r="G14" s="337">
        <f t="shared" si="1"/>
        <v>98.11053787283706</v>
      </c>
      <c r="H14" s="337">
        <f t="shared" si="1"/>
        <v>99.55440856148438</v>
      </c>
      <c r="I14" s="337">
        <f t="shared" si="1"/>
        <v>103.42430495089094</v>
      </c>
      <c r="J14" s="337">
        <f t="shared" si="1"/>
        <v>83.56201127846526</v>
      </c>
      <c r="K14" s="338">
        <f t="shared" si="1"/>
        <v>826.2227467741462</v>
      </c>
      <c r="L14" s="337">
        <f t="shared" si="1"/>
        <v>0.014358049559572695</v>
      </c>
      <c r="M14" s="337">
        <f t="shared" si="1"/>
        <v>2461.4513966900927</v>
      </c>
      <c r="N14" s="337">
        <f t="shared" si="1"/>
        <v>69.08396439758285</v>
      </c>
      <c r="O14" s="339">
        <f t="shared" si="1"/>
        <v>70.12649091736986</v>
      </c>
      <c r="P14" s="36"/>
    </row>
    <row r="15" spans="1:15" ht="13.5" thickBot="1">
      <c r="A15" s="332"/>
      <c r="B15" s="342"/>
      <c r="C15" s="342"/>
      <c r="D15" s="342"/>
      <c r="E15" s="342"/>
      <c r="F15" s="342"/>
      <c r="G15" s="342"/>
      <c r="H15" s="342"/>
      <c r="I15" s="342"/>
      <c r="J15" s="342"/>
      <c r="K15" s="343"/>
      <c r="L15" s="342"/>
      <c r="M15" s="342"/>
      <c r="N15" s="342"/>
      <c r="O15" s="344"/>
    </row>
    <row r="16" spans="1:15" ht="21.75" customHeight="1">
      <c r="A16" s="336" t="s">
        <v>54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6"/>
      <c r="L16" s="345"/>
      <c r="M16" s="345"/>
      <c r="N16" s="345"/>
      <c r="O16" s="347"/>
    </row>
    <row r="17" spans="1:16" s="153" customFormat="1" ht="15">
      <c r="A17" s="329" t="s">
        <v>186</v>
      </c>
      <c r="B17" s="338">
        <v>147129.01800000115</v>
      </c>
      <c r="C17" s="338">
        <v>26397.233790413662</v>
      </c>
      <c r="D17" s="338">
        <v>18004.24460002378</v>
      </c>
      <c r="E17" s="338">
        <v>4607.198752933931</v>
      </c>
      <c r="F17" s="338">
        <v>546.4564588249083</v>
      </c>
      <c r="G17" s="338">
        <v>278.0203794785493</v>
      </c>
      <c r="H17" s="338">
        <v>311.4490287021409</v>
      </c>
      <c r="I17" s="338">
        <v>20.989254591957145</v>
      </c>
      <c r="J17" s="338">
        <v>52.348812772383376</v>
      </c>
      <c r="K17" s="338">
        <v>23.286308823185188</v>
      </c>
      <c r="L17" s="338">
        <v>0.6061595997783793</v>
      </c>
      <c r="M17" s="338">
        <v>23844.59975575062</v>
      </c>
      <c r="N17" s="338">
        <v>946.5804495480237</v>
      </c>
      <c r="O17" s="750">
        <v>1606.0535851148743</v>
      </c>
      <c r="P17" s="152" t="e">
        <f>+1!#REF!</f>
        <v>#REF!</v>
      </c>
    </row>
    <row r="18" spans="1:16" s="37" customFormat="1" ht="15">
      <c r="A18" s="330" t="s">
        <v>187</v>
      </c>
      <c r="B18" s="333">
        <v>145964</v>
      </c>
      <c r="C18" s="333">
        <v>25996</v>
      </c>
      <c r="D18" s="333">
        <v>17914</v>
      </c>
      <c r="E18" s="333">
        <v>4550</v>
      </c>
      <c r="F18" s="333">
        <v>547</v>
      </c>
      <c r="G18" s="333">
        <v>284</v>
      </c>
      <c r="H18" s="333">
        <v>313</v>
      </c>
      <c r="I18" s="333">
        <v>20</v>
      </c>
      <c r="J18" s="333">
        <v>69</v>
      </c>
      <c r="K18" s="340">
        <v>0</v>
      </c>
      <c r="L18" s="333">
        <v>23697</v>
      </c>
      <c r="M18" s="333">
        <v>923</v>
      </c>
      <c r="N18" s="333">
        <v>1376</v>
      </c>
      <c r="O18" s="341">
        <v>2299</v>
      </c>
      <c r="P18" s="36">
        <v>15.8</v>
      </c>
    </row>
    <row r="19" spans="1:18" s="39" customFormat="1" ht="12.75">
      <c r="A19" s="331" t="s">
        <v>188</v>
      </c>
      <c r="B19" s="337">
        <f>+B17-B18</f>
        <v>1165.018000001146</v>
      </c>
      <c r="C19" s="337">
        <f aca="true" t="shared" si="2" ref="C19:O19">+C17-C18</f>
        <v>401.23379041366206</v>
      </c>
      <c r="D19" s="337">
        <f t="shared" si="2"/>
        <v>90.24460002377964</v>
      </c>
      <c r="E19" s="337">
        <f t="shared" si="2"/>
        <v>57.198752933931246</v>
      </c>
      <c r="F19" s="337">
        <f t="shared" si="2"/>
        <v>-0.5435411750917183</v>
      </c>
      <c r="G19" s="337">
        <f t="shared" si="2"/>
        <v>-5.979620521450727</v>
      </c>
      <c r="H19" s="337">
        <f t="shared" si="2"/>
        <v>-1.550971297859121</v>
      </c>
      <c r="I19" s="337">
        <f t="shared" si="2"/>
        <v>0.9892545919571454</v>
      </c>
      <c r="J19" s="337">
        <f t="shared" si="2"/>
        <v>-16.651187227616624</v>
      </c>
      <c r="K19" s="338">
        <f t="shared" si="2"/>
        <v>23.286308823185188</v>
      </c>
      <c r="L19" s="337">
        <f t="shared" si="2"/>
        <v>-23696.393840400222</v>
      </c>
      <c r="M19" s="337">
        <f t="shared" si="2"/>
        <v>22921.59975575062</v>
      </c>
      <c r="N19" s="337">
        <f t="shared" si="2"/>
        <v>-429.4195504519763</v>
      </c>
      <c r="O19" s="339">
        <f t="shared" si="2"/>
        <v>-692.9464148851257</v>
      </c>
      <c r="P19" s="38"/>
      <c r="R19" s="38"/>
    </row>
    <row r="20" spans="1:16" s="39" customFormat="1" ht="12.75">
      <c r="A20" s="331" t="s">
        <v>189</v>
      </c>
      <c r="B20" s="337">
        <f>+B17/B18*100</f>
        <v>100.79815433942694</v>
      </c>
      <c r="C20" s="337">
        <f aca="true" t="shared" si="3" ref="C20:N20">+C17/C18*100</f>
        <v>101.54344433918166</v>
      </c>
      <c r="D20" s="337">
        <f t="shared" si="3"/>
        <v>100.50376576992173</v>
      </c>
      <c r="E20" s="337">
        <f t="shared" si="3"/>
        <v>101.25711544909738</v>
      </c>
      <c r="F20" s="337">
        <f t="shared" si="3"/>
        <v>99.90063232630865</v>
      </c>
      <c r="G20" s="337">
        <f t="shared" si="3"/>
        <v>97.89449981639059</v>
      </c>
      <c r="H20" s="337">
        <f t="shared" si="3"/>
        <v>99.50448201346353</v>
      </c>
      <c r="I20" s="337">
        <f t="shared" si="3"/>
        <v>104.94627295978573</v>
      </c>
      <c r="J20" s="337">
        <f t="shared" si="3"/>
        <v>75.86784459765707</v>
      </c>
      <c r="K20" s="338">
        <v>0</v>
      </c>
      <c r="L20" s="337">
        <f t="shared" si="3"/>
        <v>0.0025579592344110195</v>
      </c>
      <c r="M20" s="337">
        <f t="shared" si="3"/>
        <v>2583.380255227586</v>
      </c>
      <c r="N20" s="337">
        <f t="shared" si="3"/>
        <v>68.79218383343195</v>
      </c>
      <c r="O20" s="339">
        <f>+O17/O18*100</f>
        <v>69.8587901311385</v>
      </c>
      <c r="P20" s="38"/>
    </row>
    <row r="21" spans="1:15" ht="13.5" thickBot="1">
      <c r="A21" s="332"/>
      <c r="B21" s="342"/>
      <c r="C21" s="342"/>
      <c r="D21" s="342"/>
      <c r="E21" s="342"/>
      <c r="F21" s="342"/>
      <c r="G21" s="342"/>
      <c r="H21" s="342"/>
      <c r="I21" s="342"/>
      <c r="J21" s="342"/>
      <c r="K21" s="343"/>
      <c r="L21" s="342"/>
      <c r="M21" s="342"/>
      <c r="N21" s="342"/>
      <c r="O21" s="344"/>
    </row>
    <row r="22" spans="1:15" ht="21.75" customHeight="1">
      <c r="A22" s="336" t="s">
        <v>55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6"/>
      <c r="L22" s="345"/>
      <c r="M22" s="345"/>
      <c r="N22" s="345"/>
      <c r="O22" s="347"/>
    </row>
    <row r="23" spans="1:16" s="153" customFormat="1" ht="15">
      <c r="A23" s="329" t="s">
        <v>186</v>
      </c>
      <c r="B23" s="337">
        <v>60205.6120000004</v>
      </c>
      <c r="C23" s="337">
        <v>14861.177825083701</v>
      </c>
      <c r="D23" s="337">
        <v>11153.682288787193</v>
      </c>
      <c r="E23" s="337">
        <v>1506.409794212086</v>
      </c>
      <c r="F23" s="337">
        <v>249.40135840935525</v>
      </c>
      <c r="G23" s="337">
        <v>6.458037223063707</v>
      </c>
      <c r="H23" s="337" t="s">
        <v>135</v>
      </c>
      <c r="I23" s="337">
        <v>19.940991270603263</v>
      </c>
      <c r="J23" s="337">
        <v>73.5094207939723</v>
      </c>
      <c r="K23" s="338">
        <v>0</v>
      </c>
      <c r="L23" s="337">
        <v>8.677837208929907</v>
      </c>
      <c r="M23" s="337">
        <v>13018.079727905202</v>
      </c>
      <c r="N23" s="337">
        <v>689.1898258587566</v>
      </c>
      <c r="O23" s="339">
        <v>1153.9082713197226</v>
      </c>
      <c r="P23" s="152" t="e">
        <f>+1!#REF!</f>
        <v>#REF!</v>
      </c>
    </row>
    <row r="24" spans="1:16" s="37" customFormat="1" ht="15">
      <c r="A24" s="330" t="s">
        <v>187</v>
      </c>
      <c r="B24" s="333">
        <v>59991</v>
      </c>
      <c r="C24" s="333">
        <v>14504</v>
      </c>
      <c r="D24" s="333">
        <v>11048</v>
      </c>
      <c r="E24" s="333">
        <v>1478</v>
      </c>
      <c r="F24" s="333">
        <v>247</v>
      </c>
      <c r="G24" s="333">
        <v>7</v>
      </c>
      <c r="H24" s="333" t="s">
        <v>135</v>
      </c>
      <c r="I24" s="333">
        <v>20</v>
      </c>
      <c r="J24" s="333">
        <v>74</v>
      </c>
      <c r="K24" s="340">
        <v>5</v>
      </c>
      <c r="L24" s="333">
        <v>12878</v>
      </c>
      <c r="M24" s="333">
        <v>642</v>
      </c>
      <c r="N24" s="333">
        <v>983</v>
      </c>
      <c r="O24" s="341">
        <v>1626</v>
      </c>
      <c r="P24" s="36">
        <v>15.2</v>
      </c>
    </row>
    <row r="25" spans="1:16" s="22" customFormat="1" ht="14.25">
      <c r="A25" s="331" t="s">
        <v>188</v>
      </c>
      <c r="B25" s="337">
        <f>+B23-B24</f>
        <v>214.61200000040117</v>
      </c>
      <c r="C25" s="337">
        <f aca="true" t="shared" si="4" ref="C25:O25">+C23-C24</f>
        <v>357.17782508370146</v>
      </c>
      <c r="D25" s="337">
        <f t="shared" si="4"/>
        <v>105.6822887871931</v>
      </c>
      <c r="E25" s="337">
        <f t="shared" si="4"/>
        <v>28.4097942120859</v>
      </c>
      <c r="F25" s="337">
        <f t="shared" si="4"/>
        <v>2.401358409355254</v>
      </c>
      <c r="G25" s="337">
        <f t="shared" si="4"/>
        <v>-0.5419627769362929</v>
      </c>
      <c r="H25" s="337">
        <v>0</v>
      </c>
      <c r="I25" s="337">
        <f t="shared" si="4"/>
        <v>-0.05900872939673718</v>
      </c>
      <c r="J25" s="337">
        <f t="shared" si="4"/>
        <v>-0.49057920602770366</v>
      </c>
      <c r="K25" s="338">
        <v>0</v>
      </c>
      <c r="L25" s="337">
        <f t="shared" si="4"/>
        <v>-12869.32216279107</v>
      </c>
      <c r="M25" s="337">
        <f t="shared" si="4"/>
        <v>12376.079727905202</v>
      </c>
      <c r="N25" s="337">
        <f t="shared" si="4"/>
        <v>-293.81017414124335</v>
      </c>
      <c r="O25" s="339">
        <f t="shared" si="4"/>
        <v>-472.09172868027736</v>
      </c>
      <c r="P25" s="40"/>
    </row>
    <row r="26" spans="1:16" s="22" customFormat="1" ht="15" thickBot="1">
      <c r="A26" s="332" t="s">
        <v>189</v>
      </c>
      <c r="B26" s="342">
        <f>+B23/B24*100</f>
        <v>100.3577403277165</v>
      </c>
      <c r="C26" s="342">
        <f aca="true" t="shared" si="5" ref="C26:O26">+C23/C24*100</f>
        <v>102.46261600305917</v>
      </c>
      <c r="D26" s="342">
        <f t="shared" si="5"/>
        <v>100.95657393905859</v>
      </c>
      <c r="E26" s="342">
        <f t="shared" si="5"/>
        <v>101.92217822815195</v>
      </c>
      <c r="F26" s="342">
        <f t="shared" si="5"/>
        <v>100.97220988233006</v>
      </c>
      <c r="G26" s="342">
        <f t="shared" si="5"/>
        <v>92.25767461519581</v>
      </c>
      <c r="H26" s="342">
        <v>0</v>
      </c>
      <c r="I26" s="342">
        <f t="shared" si="5"/>
        <v>99.70495635301631</v>
      </c>
      <c r="J26" s="342">
        <f t="shared" si="5"/>
        <v>99.3370551269896</v>
      </c>
      <c r="K26" s="343">
        <v>0</v>
      </c>
      <c r="L26" s="342">
        <f t="shared" si="5"/>
        <v>0.06738497599728147</v>
      </c>
      <c r="M26" s="342">
        <f t="shared" si="5"/>
        <v>2027.738275374642</v>
      </c>
      <c r="N26" s="342">
        <f t="shared" si="5"/>
        <v>70.11086733049406</v>
      </c>
      <c r="O26" s="344">
        <f t="shared" si="5"/>
        <v>70.96606834684641</v>
      </c>
      <c r="P26" s="40"/>
    </row>
    <row r="27" ht="9" customHeight="1"/>
    <row r="28" spans="1:16" ht="17.25" customHeight="1">
      <c r="A28" s="205"/>
      <c r="B28" s="255"/>
      <c r="C28" s="256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05"/>
    </row>
    <row r="29" spans="2:15" ht="12.75">
      <c r="B29" s="25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20.25">
      <c r="B30" s="4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2.75">
      <c r="B31" s="25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2.75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2.7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2.7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12.75">
      <c r="B35" s="2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2.75">
      <c r="B36" s="2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ht="12.7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2.75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ht="12.75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ht="12.7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ht="12.7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ht="12.75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ht="12.75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2:15" ht="12.75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ht="12.75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ht="12.7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ht="12.75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5" ht="12.75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ht="12.75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</sheetData>
  <sheetProtection/>
  <mergeCells count="2">
    <mergeCell ref="A6:A9"/>
    <mergeCell ref="D6:P6"/>
  </mergeCells>
  <printOptions/>
  <pageMargins left="0.3937007874015748" right="0" top="0.984251968503937" bottom="0" header="0.5118110236220472" footer="0"/>
  <pageSetup fitToHeight="1" fitToWidth="1" horizontalDpi="600" verticalDpi="600" orientation="landscape" paperSize="8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2"/>
  <sheetViews>
    <sheetView zoomScale="70" zoomScaleNormal="70" zoomScalePageLayoutView="0" workbookViewId="0" topLeftCell="A22">
      <selection activeCell="Q11" sqref="Q11:R13"/>
    </sheetView>
  </sheetViews>
  <sheetFormatPr defaultColWidth="11.375" defaultRowHeight="12.75"/>
  <cols>
    <col min="1" max="1" width="136.25390625" style="10" customWidth="1"/>
    <col min="2" max="2" width="28.625" style="299" bestFit="1" customWidth="1"/>
    <col min="3" max="11" width="17.00390625" style="9" customWidth="1"/>
    <col min="12" max="12" width="19.625" style="1" customWidth="1"/>
    <col min="13" max="15" width="17.00390625" style="9" customWidth="1"/>
    <col min="16" max="16" width="19.625" style="9" customWidth="1"/>
    <col min="17" max="17" width="16.25390625" style="9" hidden="1" customWidth="1"/>
    <col min="18" max="18" width="22.75390625" style="9" hidden="1" customWidth="1"/>
    <col min="19" max="19" width="24.25390625" style="9" hidden="1" customWidth="1"/>
    <col min="20" max="20" width="22.25390625" style="9" hidden="1" customWidth="1"/>
    <col min="21" max="16384" width="11.375" style="9" customWidth="1"/>
  </cols>
  <sheetData>
    <row r="1" spans="1:17" s="48" customFormat="1" ht="18.75">
      <c r="A1" s="43" t="s">
        <v>184</v>
      </c>
      <c r="B1" s="297"/>
      <c r="C1" s="44"/>
      <c r="D1" s="45"/>
      <c r="E1" s="45"/>
      <c r="F1" s="45"/>
      <c r="G1" s="45"/>
      <c r="H1" s="45"/>
      <c r="I1" s="45"/>
      <c r="J1" s="45"/>
      <c r="K1" s="45"/>
      <c r="L1" s="369"/>
      <c r="M1" s="45"/>
      <c r="N1" s="45"/>
      <c r="O1" s="45"/>
      <c r="P1" s="46" t="s">
        <v>140</v>
      </c>
      <c r="Q1" s="47"/>
    </row>
    <row r="2" spans="1:17" s="51" customFormat="1" ht="36" customHeight="1">
      <c r="A2" s="49" t="s">
        <v>191</v>
      </c>
      <c r="B2" s="298"/>
      <c r="C2" s="50"/>
      <c r="D2" s="50"/>
      <c r="E2" s="50"/>
      <c r="F2" s="50"/>
      <c r="G2" s="50"/>
      <c r="H2" s="50"/>
      <c r="I2" s="50"/>
      <c r="J2" s="50"/>
      <c r="K2" s="50"/>
      <c r="L2" s="370"/>
      <c r="M2" s="50"/>
      <c r="N2" s="50"/>
      <c r="O2" s="50"/>
      <c r="P2" s="50"/>
      <c r="Q2" s="50"/>
    </row>
    <row r="3" spans="1:17" s="52" customFormat="1" ht="18">
      <c r="A3" s="52" t="s">
        <v>51</v>
      </c>
      <c r="B3" s="54"/>
      <c r="C3" s="53"/>
      <c r="D3" s="53"/>
      <c r="E3" s="54"/>
      <c r="F3" s="54"/>
      <c r="G3" s="55"/>
      <c r="H3" s="53"/>
      <c r="I3" s="53"/>
      <c r="J3" s="53"/>
      <c r="K3" s="53"/>
      <c r="L3" s="371"/>
      <c r="M3" s="53"/>
      <c r="N3" s="53"/>
      <c r="O3" s="53"/>
      <c r="P3" s="53"/>
      <c r="Q3" s="53"/>
    </row>
    <row r="4" spans="1:17" s="61" customFormat="1" ht="15.75">
      <c r="A4" s="56"/>
      <c r="B4" s="60"/>
      <c r="C4" s="57"/>
      <c r="D4" s="58"/>
      <c r="E4" s="59"/>
      <c r="F4" s="59"/>
      <c r="G4" s="60"/>
      <c r="H4" s="59"/>
      <c r="I4" s="57"/>
      <c r="J4" s="57"/>
      <c r="K4" s="57"/>
      <c r="L4" s="30"/>
      <c r="M4" s="57"/>
      <c r="N4" s="57"/>
      <c r="O4" s="57"/>
      <c r="P4" s="57"/>
      <c r="Q4" s="57"/>
    </row>
    <row r="5" spans="1:17" s="61" customFormat="1" ht="37.5">
      <c r="A5" s="62" t="s">
        <v>0</v>
      </c>
      <c r="B5" s="60"/>
      <c r="C5" s="57"/>
      <c r="D5" s="58"/>
      <c r="E5" s="59"/>
      <c r="F5" s="59"/>
      <c r="G5" s="60"/>
      <c r="H5" s="59"/>
      <c r="I5" s="57"/>
      <c r="J5" s="57"/>
      <c r="K5" s="57"/>
      <c r="L5" s="30"/>
      <c r="M5" s="57"/>
      <c r="N5" s="57"/>
      <c r="O5" s="57"/>
      <c r="P5" s="57"/>
      <c r="Q5" s="57"/>
    </row>
    <row r="6" spans="1:17" s="61" customFormat="1" ht="15.75">
      <c r="A6" s="56"/>
      <c r="B6" s="60"/>
      <c r="C6" s="57"/>
      <c r="D6" s="58"/>
      <c r="E6" s="59"/>
      <c r="F6" s="59"/>
      <c r="G6" s="60"/>
      <c r="H6" s="59"/>
      <c r="I6" s="57"/>
      <c r="J6" s="57"/>
      <c r="K6" s="57"/>
      <c r="L6" s="30"/>
      <c r="M6" s="57"/>
      <c r="N6" s="57"/>
      <c r="O6" s="57"/>
      <c r="P6" s="57"/>
      <c r="Q6" s="57"/>
    </row>
    <row r="7" spans="1:17" s="51" customFormat="1" ht="27.75">
      <c r="A7" s="251" t="s">
        <v>1</v>
      </c>
      <c r="B7" s="298"/>
      <c r="C7" s="50"/>
      <c r="D7" s="50"/>
      <c r="E7" s="50"/>
      <c r="F7" s="50"/>
      <c r="G7" s="50"/>
      <c r="H7" s="50"/>
      <c r="I7" s="50"/>
      <c r="J7" s="50"/>
      <c r="K7" s="50"/>
      <c r="L7" s="370"/>
      <c r="M7" s="50"/>
      <c r="N7" s="50"/>
      <c r="O7" s="50"/>
      <c r="P7" s="63"/>
      <c r="Q7" s="50"/>
    </row>
    <row r="8" ht="13.5" thickBot="1"/>
    <row r="9" spans="1:17" s="66" customFormat="1" ht="15" customHeight="1">
      <c r="A9" s="864" t="s">
        <v>6</v>
      </c>
      <c r="B9" s="300" t="s">
        <v>2</v>
      </c>
      <c r="C9" s="64" t="s">
        <v>23</v>
      </c>
      <c r="D9" s="866" t="s">
        <v>24</v>
      </c>
      <c r="E9" s="867"/>
      <c r="F9" s="867"/>
      <c r="G9" s="867"/>
      <c r="H9" s="867"/>
      <c r="I9" s="867"/>
      <c r="J9" s="867"/>
      <c r="K9" s="867"/>
      <c r="L9" s="867"/>
      <c r="M9" s="867"/>
      <c r="N9" s="867"/>
      <c r="O9" s="867"/>
      <c r="P9" s="868"/>
      <c r="Q9" s="65" t="s">
        <v>25</v>
      </c>
    </row>
    <row r="10" spans="1:17" s="66" customFormat="1" ht="15.75">
      <c r="A10" s="865"/>
      <c r="B10" s="301" t="s">
        <v>26</v>
      </c>
      <c r="C10" s="67" t="s">
        <v>27</v>
      </c>
      <c r="D10" s="68" t="s">
        <v>28</v>
      </c>
      <c r="E10" s="69" t="s">
        <v>29</v>
      </c>
      <c r="F10" s="69" t="s">
        <v>30</v>
      </c>
      <c r="G10" s="69" t="s">
        <v>31</v>
      </c>
      <c r="H10" s="231" t="s">
        <v>100</v>
      </c>
      <c r="I10" s="206" t="s">
        <v>32</v>
      </c>
      <c r="J10" s="206" t="s">
        <v>33</v>
      </c>
      <c r="K10" s="206" t="s">
        <v>181</v>
      </c>
      <c r="L10" s="206" t="s">
        <v>134</v>
      </c>
      <c r="M10" s="69" t="s">
        <v>34</v>
      </c>
      <c r="N10" s="69" t="s">
        <v>35</v>
      </c>
      <c r="O10" s="69" t="s">
        <v>36</v>
      </c>
      <c r="P10" s="70" t="s">
        <v>52</v>
      </c>
      <c r="Q10" s="71" t="s">
        <v>37</v>
      </c>
    </row>
    <row r="11" spans="1:17" s="66" customFormat="1" ht="15.75">
      <c r="A11" s="865"/>
      <c r="B11" s="301" t="s">
        <v>4</v>
      </c>
      <c r="C11" s="67" t="s">
        <v>38</v>
      </c>
      <c r="D11" s="68" t="s">
        <v>39</v>
      </c>
      <c r="E11" s="69" t="s">
        <v>40</v>
      </c>
      <c r="F11" s="69" t="s">
        <v>41</v>
      </c>
      <c r="G11" s="69" t="s">
        <v>42</v>
      </c>
      <c r="H11" s="231" t="s">
        <v>101</v>
      </c>
      <c r="I11" s="206" t="s">
        <v>43</v>
      </c>
      <c r="J11" s="206" t="s">
        <v>44</v>
      </c>
      <c r="K11" s="206" t="s">
        <v>42</v>
      </c>
      <c r="L11" s="206" t="s">
        <v>3</v>
      </c>
      <c r="M11" s="69" t="s">
        <v>45</v>
      </c>
      <c r="N11" s="69" t="s">
        <v>42</v>
      </c>
      <c r="O11" s="69"/>
      <c r="P11" s="70" t="s">
        <v>45</v>
      </c>
      <c r="Q11" s="71" t="s">
        <v>46</v>
      </c>
    </row>
    <row r="12" spans="1:20" s="66" customFormat="1" ht="24.75" customHeight="1" thickBot="1">
      <c r="A12" s="865"/>
      <c r="B12" s="301" t="s">
        <v>47</v>
      </c>
      <c r="C12" s="67" t="s">
        <v>22</v>
      </c>
      <c r="D12" s="68"/>
      <c r="E12" s="69"/>
      <c r="F12" s="69"/>
      <c r="G12" s="69"/>
      <c r="H12" s="232"/>
      <c r="I12" s="207"/>
      <c r="J12" s="207" t="s">
        <v>48</v>
      </c>
      <c r="K12" s="206"/>
      <c r="L12" s="206"/>
      <c r="M12" s="69" t="s">
        <v>40</v>
      </c>
      <c r="N12" s="69"/>
      <c r="O12" s="69"/>
      <c r="P12" s="70" t="s">
        <v>40</v>
      </c>
      <c r="Q12" s="71" t="s">
        <v>49</v>
      </c>
      <c r="R12" s="66">
        <f>+T24+T74</f>
        <v>0</v>
      </c>
      <c r="S12" s="249">
        <f>+B74+B24</f>
        <v>74321</v>
      </c>
      <c r="T12" s="66">
        <f>+R12/S12/12*1000</f>
        <v>0</v>
      </c>
    </row>
    <row r="13" spans="1:20" s="76" customFormat="1" ht="34.5" thickBot="1">
      <c r="A13" s="348" t="s">
        <v>57</v>
      </c>
      <c r="B13" s="427"/>
      <c r="C13" s="428"/>
      <c r="D13" s="428"/>
      <c r="E13" s="429"/>
      <c r="F13" s="429"/>
      <c r="G13" s="429"/>
      <c r="H13" s="429"/>
      <c r="I13" s="429"/>
      <c r="J13" s="429"/>
      <c r="K13" s="429"/>
      <c r="L13" s="539"/>
      <c r="M13" s="429"/>
      <c r="N13" s="429"/>
      <c r="O13" s="429"/>
      <c r="P13" s="430"/>
      <c r="Q13" s="75"/>
      <c r="R13" s="76">
        <f>+T19+T69</f>
        <v>0</v>
      </c>
      <c r="S13" s="248">
        <f>+B19+B69</f>
        <v>36067</v>
      </c>
      <c r="T13" s="76">
        <f>+R13/S13/12*1000</f>
        <v>0</v>
      </c>
    </row>
    <row r="14" spans="1:17" s="79" customFormat="1" ht="20.25">
      <c r="A14" s="330" t="s">
        <v>187</v>
      </c>
      <c r="B14" s="333">
        <v>205955</v>
      </c>
      <c r="C14" s="333">
        <v>22649</v>
      </c>
      <c r="D14" s="333">
        <v>15914</v>
      </c>
      <c r="E14" s="333">
        <v>3655</v>
      </c>
      <c r="F14" s="333">
        <v>459</v>
      </c>
      <c r="G14" s="333">
        <v>203</v>
      </c>
      <c r="H14" s="333">
        <v>222</v>
      </c>
      <c r="I14" s="333">
        <v>20</v>
      </c>
      <c r="J14" s="333">
        <v>70</v>
      </c>
      <c r="K14" s="333">
        <v>0</v>
      </c>
      <c r="L14" s="340">
        <v>2</v>
      </c>
      <c r="M14" s="333">
        <v>20546</v>
      </c>
      <c r="N14" s="333">
        <v>841</v>
      </c>
      <c r="O14" s="333">
        <v>1262</v>
      </c>
      <c r="P14" s="341">
        <v>2103</v>
      </c>
      <c r="Q14" s="78"/>
    </row>
    <row r="15" spans="1:17" s="79" customFormat="1" ht="20.25">
      <c r="A15" s="329" t="s">
        <v>186</v>
      </c>
      <c r="B15" s="337">
        <v>207334.62999999837</v>
      </c>
      <c r="C15" s="337">
        <v>23047.40598085343</v>
      </c>
      <c r="D15" s="337">
        <v>16014.98551439941</v>
      </c>
      <c r="E15" s="337">
        <v>3706.7949132922868</v>
      </c>
      <c r="F15" s="337">
        <v>460.1979109005297</v>
      </c>
      <c r="G15" s="337">
        <v>199.16439188185922</v>
      </c>
      <c r="H15" s="337">
        <v>221.01078700649532</v>
      </c>
      <c r="I15" s="337">
        <v>20.684860990178187</v>
      </c>
      <c r="J15" s="337">
        <v>58.49340789492569</v>
      </c>
      <c r="K15" s="337">
        <v>0</v>
      </c>
      <c r="L15" s="338">
        <v>16.524454935482925</v>
      </c>
      <c r="M15" s="337">
        <v>2.9500048625098056</v>
      </c>
      <c r="N15" s="337">
        <v>20700.80624616368</v>
      </c>
      <c r="O15" s="337">
        <v>871.8396306974955</v>
      </c>
      <c r="P15" s="339">
        <v>1474.7601039922884</v>
      </c>
      <c r="Q15" s="230"/>
    </row>
    <row r="16" spans="1:17" s="83" customFormat="1" ht="21" thickBot="1">
      <c r="A16" s="331" t="s">
        <v>188</v>
      </c>
      <c r="B16" s="772">
        <f>+B15-B14</f>
        <v>1379.6299999983748</v>
      </c>
      <c r="C16" s="772">
        <f aca="true" t="shared" si="0" ref="C16:P16">+C15-C14</f>
        <v>398.40598085342936</v>
      </c>
      <c r="D16" s="772">
        <f t="shared" si="0"/>
        <v>100.98551439941002</v>
      </c>
      <c r="E16" s="772">
        <f t="shared" si="0"/>
        <v>51.794913292286765</v>
      </c>
      <c r="F16" s="772">
        <f t="shared" si="0"/>
        <v>1.1979109005296777</v>
      </c>
      <c r="G16" s="772">
        <f t="shared" si="0"/>
        <v>-3.835608118140783</v>
      </c>
      <c r="H16" s="772">
        <f t="shared" si="0"/>
        <v>-0.9892129935046796</v>
      </c>
      <c r="I16" s="772">
        <f t="shared" si="0"/>
        <v>0.684860990178187</v>
      </c>
      <c r="J16" s="772">
        <f t="shared" si="0"/>
        <v>-11.506592105074311</v>
      </c>
      <c r="K16" s="772">
        <f t="shared" si="0"/>
        <v>0</v>
      </c>
      <c r="L16" s="772">
        <f t="shared" si="0"/>
        <v>14.524454935482925</v>
      </c>
      <c r="M16" s="772">
        <f t="shared" si="0"/>
        <v>-20543.04999513749</v>
      </c>
      <c r="N16" s="772">
        <f t="shared" si="0"/>
        <v>19859.80624616368</v>
      </c>
      <c r="O16" s="772">
        <f t="shared" si="0"/>
        <v>-390.1603693025045</v>
      </c>
      <c r="P16" s="772">
        <f t="shared" si="0"/>
        <v>-628.2398960077116</v>
      </c>
      <c r="Q16" s="82"/>
    </row>
    <row r="17" spans="1:16" s="83" customFormat="1" ht="21" thickBot="1">
      <c r="A17" s="331" t="s">
        <v>189</v>
      </c>
      <c r="B17" s="780">
        <f>+B15/B14*100</f>
        <v>100.66986963171487</v>
      </c>
      <c r="C17" s="780">
        <f aca="true" t="shared" si="1" ref="C17:P17">+C15/C14*100</f>
        <v>101.75904446489217</v>
      </c>
      <c r="D17" s="780">
        <f t="shared" si="1"/>
        <v>100.63457028025266</v>
      </c>
      <c r="E17" s="780">
        <f t="shared" si="1"/>
        <v>101.41709749089705</v>
      </c>
      <c r="F17" s="780">
        <f t="shared" si="1"/>
        <v>100.26098276699993</v>
      </c>
      <c r="G17" s="780">
        <f t="shared" si="1"/>
        <v>98.11053787283706</v>
      </c>
      <c r="H17" s="780">
        <f t="shared" si="1"/>
        <v>99.55440856148438</v>
      </c>
      <c r="I17" s="780">
        <f t="shared" si="1"/>
        <v>103.42430495089094</v>
      </c>
      <c r="J17" s="780">
        <f t="shared" si="1"/>
        <v>83.56201127846526</v>
      </c>
      <c r="K17" s="780">
        <v>0</v>
      </c>
      <c r="L17" s="780">
        <f t="shared" si="1"/>
        <v>826.2227467741462</v>
      </c>
      <c r="M17" s="780">
        <f t="shared" si="1"/>
        <v>0.014358049559572695</v>
      </c>
      <c r="N17" s="780">
        <f t="shared" si="1"/>
        <v>2461.4513966900927</v>
      </c>
      <c r="O17" s="780">
        <f t="shared" si="1"/>
        <v>69.08396439758285</v>
      </c>
      <c r="P17" s="780">
        <f t="shared" si="1"/>
        <v>70.12649091736986</v>
      </c>
    </row>
    <row r="18" spans="1:16" s="86" customFormat="1" ht="34.5" thickBot="1">
      <c r="A18" s="431" t="s">
        <v>102</v>
      </c>
      <c r="B18" s="782"/>
      <c r="C18" s="782"/>
      <c r="D18" s="782"/>
      <c r="E18" s="782"/>
      <c r="F18" s="782"/>
      <c r="G18" s="782"/>
      <c r="H18" s="782"/>
      <c r="I18" s="782"/>
      <c r="J18" s="782"/>
      <c r="K18" s="782"/>
      <c r="L18" s="783"/>
      <c r="M18" s="782"/>
      <c r="N18" s="782"/>
      <c r="O18" s="782"/>
      <c r="P18" s="784"/>
    </row>
    <row r="19" spans="1:17" s="79" customFormat="1" ht="20.25">
      <c r="A19" s="330" t="s">
        <v>187</v>
      </c>
      <c r="B19" s="751">
        <v>35216</v>
      </c>
      <c r="C19" s="751">
        <v>20663</v>
      </c>
      <c r="D19" s="751">
        <v>15189</v>
      </c>
      <c r="E19" s="751">
        <v>3249</v>
      </c>
      <c r="F19" s="751">
        <v>493</v>
      </c>
      <c r="G19" s="751">
        <v>13</v>
      </c>
      <c r="H19" s="751">
        <v>49</v>
      </c>
      <c r="I19" s="751">
        <v>6</v>
      </c>
      <c r="J19" s="751">
        <v>12</v>
      </c>
      <c r="K19" s="751">
        <v>0</v>
      </c>
      <c r="L19" s="752">
        <v>0</v>
      </c>
      <c r="M19" s="751">
        <v>19010</v>
      </c>
      <c r="N19" s="751">
        <v>577</v>
      </c>
      <c r="O19" s="751">
        <v>1075</v>
      </c>
      <c r="P19" s="753">
        <v>1652</v>
      </c>
      <c r="Q19" s="78"/>
    </row>
    <row r="20" spans="1:17" s="79" customFormat="1" ht="20.25">
      <c r="A20" s="329" t="s">
        <v>186</v>
      </c>
      <c r="B20" s="751">
        <v>36088</v>
      </c>
      <c r="C20" s="751">
        <v>20955</v>
      </c>
      <c r="D20" s="751">
        <v>15214</v>
      </c>
      <c r="E20" s="751">
        <v>3322</v>
      </c>
      <c r="F20" s="751">
        <v>490</v>
      </c>
      <c r="G20" s="751">
        <v>12</v>
      </c>
      <c r="H20" s="751">
        <v>53</v>
      </c>
      <c r="I20" s="751">
        <v>7</v>
      </c>
      <c r="J20" s="751">
        <v>12</v>
      </c>
      <c r="K20" s="751">
        <v>1</v>
      </c>
      <c r="L20" s="752">
        <v>0</v>
      </c>
      <c r="M20" s="751">
        <v>19111</v>
      </c>
      <c r="N20" s="751">
        <v>598</v>
      </c>
      <c r="O20" s="751">
        <v>1246</v>
      </c>
      <c r="P20" s="753">
        <v>1844</v>
      </c>
      <c r="Q20" s="230"/>
    </row>
    <row r="21" spans="1:17" s="83" customFormat="1" ht="21" thickBot="1">
      <c r="A21" s="331" t="s">
        <v>188</v>
      </c>
      <c r="B21" s="772">
        <f>+B20-B19</f>
        <v>872</v>
      </c>
      <c r="C21" s="772">
        <f aca="true" t="shared" si="2" ref="C21:P21">+C20-C19</f>
        <v>292</v>
      </c>
      <c r="D21" s="772">
        <f t="shared" si="2"/>
        <v>25</v>
      </c>
      <c r="E21" s="772">
        <f t="shared" si="2"/>
        <v>73</v>
      </c>
      <c r="F21" s="772">
        <f t="shared" si="2"/>
        <v>-3</v>
      </c>
      <c r="G21" s="772">
        <f t="shared" si="2"/>
        <v>-1</v>
      </c>
      <c r="H21" s="772">
        <f t="shared" si="2"/>
        <v>4</v>
      </c>
      <c r="I21" s="772">
        <f t="shared" si="2"/>
        <v>1</v>
      </c>
      <c r="J21" s="772">
        <f t="shared" si="2"/>
        <v>0</v>
      </c>
      <c r="K21" s="772">
        <f t="shared" si="2"/>
        <v>1</v>
      </c>
      <c r="L21" s="772">
        <f t="shared" si="2"/>
        <v>0</v>
      </c>
      <c r="M21" s="772">
        <f t="shared" si="2"/>
        <v>101</v>
      </c>
      <c r="N21" s="772">
        <f t="shared" si="2"/>
        <v>21</v>
      </c>
      <c r="O21" s="772">
        <f t="shared" si="2"/>
        <v>171</v>
      </c>
      <c r="P21" s="772">
        <f t="shared" si="2"/>
        <v>192</v>
      </c>
      <c r="Q21" s="82"/>
    </row>
    <row r="22" spans="1:16" s="83" customFormat="1" ht="21" thickBot="1">
      <c r="A22" s="331" t="s">
        <v>189</v>
      </c>
      <c r="B22" s="780">
        <f>+B20/B19*100</f>
        <v>102.47614720581555</v>
      </c>
      <c r="C22" s="780">
        <f aca="true" t="shared" si="3" ref="C22:P22">+C20/C19*100</f>
        <v>101.41315394666796</v>
      </c>
      <c r="D22" s="780">
        <f t="shared" si="3"/>
        <v>100.16459279741919</v>
      </c>
      <c r="E22" s="780">
        <f t="shared" si="3"/>
        <v>102.24684518313327</v>
      </c>
      <c r="F22" s="780">
        <f t="shared" si="3"/>
        <v>99.39148073022312</v>
      </c>
      <c r="G22" s="780">
        <f t="shared" si="3"/>
        <v>92.3076923076923</v>
      </c>
      <c r="H22" s="780">
        <f t="shared" si="3"/>
        <v>108.16326530612245</v>
      </c>
      <c r="I22" s="780">
        <f t="shared" si="3"/>
        <v>116.66666666666667</v>
      </c>
      <c r="J22" s="780">
        <f t="shared" si="3"/>
        <v>100</v>
      </c>
      <c r="K22" s="780">
        <v>0</v>
      </c>
      <c r="L22" s="780">
        <v>0</v>
      </c>
      <c r="M22" s="780">
        <f t="shared" si="3"/>
        <v>100.53129931614939</v>
      </c>
      <c r="N22" s="780">
        <f t="shared" si="3"/>
        <v>103.63951473136915</v>
      </c>
      <c r="O22" s="780">
        <f t="shared" si="3"/>
        <v>115.90697674418604</v>
      </c>
      <c r="P22" s="780">
        <f t="shared" si="3"/>
        <v>111.6222760290557</v>
      </c>
    </row>
    <row r="23" spans="1:16" s="88" customFormat="1" ht="34.5" thickBot="1">
      <c r="A23" s="431" t="s">
        <v>103</v>
      </c>
      <c r="B23" s="785"/>
      <c r="C23" s="785"/>
      <c r="D23" s="785"/>
      <c r="E23" s="785"/>
      <c r="F23" s="785"/>
      <c r="G23" s="785"/>
      <c r="H23" s="785"/>
      <c r="I23" s="785"/>
      <c r="J23" s="785"/>
      <c r="K23" s="785"/>
      <c r="L23" s="786"/>
      <c r="M23" s="785"/>
      <c r="N23" s="785"/>
      <c r="O23" s="785"/>
      <c r="P23" s="787"/>
    </row>
    <row r="24" spans="1:17" s="79" customFormat="1" ht="20.25">
      <c r="A24" s="330" t="s">
        <v>187</v>
      </c>
      <c r="B24" s="751">
        <v>67750</v>
      </c>
      <c r="C24" s="751">
        <v>24362</v>
      </c>
      <c r="D24" s="751">
        <v>16877</v>
      </c>
      <c r="E24" s="751">
        <v>4048</v>
      </c>
      <c r="F24" s="751">
        <v>509</v>
      </c>
      <c r="G24" s="751">
        <v>296</v>
      </c>
      <c r="H24" s="751">
        <v>313</v>
      </c>
      <c r="I24" s="751">
        <v>24</v>
      </c>
      <c r="J24" s="751">
        <v>49</v>
      </c>
      <c r="K24" s="751">
        <v>0</v>
      </c>
      <c r="L24" s="752">
        <v>2</v>
      </c>
      <c r="M24" s="751">
        <v>22118</v>
      </c>
      <c r="N24" s="751">
        <v>828</v>
      </c>
      <c r="O24" s="751">
        <v>1416</v>
      </c>
      <c r="P24" s="753">
        <v>2244</v>
      </c>
      <c r="Q24" s="78"/>
    </row>
    <row r="25" spans="1:17" s="79" customFormat="1" ht="20.25">
      <c r="A25" s="329" t="s">
        <v>186</v>
      </c>
      <c r="B25" s="751">
        <v>69073</v>
      </c>
      <c r="C25" s="751">
        <v>24834</v>
      </c>
      <c r="D25" s="751">
        <v>16998</v>
      </c>
      <c r="E25" s="751">
        <v>4115</v>
      </c>
      <c r="F25" s="751">
        <v>506</v>
      </c>
      <c r="G25" s="751">
        <v>295</v>
      </c>
      <c r="H25" s="751">
        <v>317</v>
      </c>
      <c r="I25" s="751">
        <v>26</v>
      </c>
      <c r="J25" s="751">
        <v>24</v>
      </c>
      <c r="K25" s="751">
        <v>32</v>
      </c>
      <c r="L25" s="752">
        <v>6</v>
      </c>
      <c r="M25" s="751">
        <v>22318</v>
      </c>
      <c r="N25" s="751">
        <v>867</v>
      </c>
      <c r="O25" s="751">
        <v>1649</v>
      </c>
      <c r="P25" s="753">
        <v>2516</v>
      </c>
      <c r="Q25" s="230"/>
    </row>
    <row r="26" spans="1:17" s="83" customFormat="1" ht="21" thickBot="1">
      <c r="A26" s="331" t="s">
        <v>188</v>
      </c>
      <c r="B26" s="772">
        <f>+B25-B24</f>
        <v>1323</v>
      </c>
      <c r="C26" s="772">
        <f aca="true" t="shared" si="4" ref="C26:P26">+C25-C24</f>
        <v>472</v>
      </c>
      <c r="D26" s="772">
        <f t="shared" si="4"/>
        <v>121</v>
      </c>
      <c r="E26" s="772">
        <f t="shared" si="4"/>
        <v>67</v>
      </c>
      <c r="F26" s="772">
        <f t="shared" si="4"/>
        <v>-3</v>
      </c>
      <c r="G26" s="772">
        <f t="shared" si="4"/>
        <v>-1</v>
      </c>
      <c r="H26" s="772">
        <f t="shared" si="4"/>
        <v>4</v>
      </c>
      <c r="I26" s="772">
        <f t="shared" si="4"/>
        <v>2</v>
      </c>
      <c r="J26" s="772">
        <f t="shared" si="4"/>
        <v>-25</v>
      </c>
      <c r="K26" s="772">
        <f t="shared" si="4"/>
        <v>32</v>
      </c>
      <c r="L26" s="772">
        <f t="shared" si="4"/>
        <v>4</v>
      </c>
      <c r="M26" s="772">
        <f t="shared" si="4"/>
        <v>200</v>
      </c>
      <c r="N26" s="772">
        <f t="shared" si="4"/>
        <v>39</v>
      </c>
      <c r="O26" s="772">
        <f t="shared" si="4"/>
        <v>233</v>
      </c>
      <c r="P26" s="772">
        <f t="shared" si="4"/>
        <v>272</v>
      </c>
      <c r="Q26" s="82"/>
    </row>
    <row r="27" spans="1:16" s="83" customFormat="1" ht="21" thickBot="1">
      <c r="A27" s="331" t="s">
        <v>189</v>
      </c>
      <c r="B27" s="780">
        <f>+B25/B24*100</f>
        <v>101.95276752767528</v>
      </c>
      <c r="C27" s="780">
        <f aca="true" t="shared" si="5" ref="C27:P27">+C25/C24*100</f>
        <v>101.93744355964208</v>
      </c>
      <c r="D27" s="780">
        <f t="shared" si="5"/>
        <v>100.71695206494044</v>
      </c>
      <c r="E27" s="780">
        <f t="shared" si="5"/>
        <v>101.65513833992095</v>
      </c>
      <c r="F27" s="780">
        <f t="shared" si="5"/>
        <v>99.41060903732809</v>
      </c>
      <c r="G27" s="780">
        <f t="shared" si="5"/>
        <v>99.66216216216216</v>
      </c>
      <c r="H27" s="780">
        <f t="shared" si="5"/>
        <v>101.27795527156549</v>
      </c>
      <c r="I27" s="780">
        <f t="shared" si="5"/>
        <v>108.33333333333333</v>
      </c>
      <c r="J27" s="780">
        <f t="shared" si="5"/>
        <v>48.97959183673469</v>
      </c>
      <c r="K27" s="780">
        <v>0</v>
      </c>
      <c r="L27" s="780">
        <f t="shared" si="5"/>
        <v>300</v>
      </c>
      <c r="M27" s="780">
        <f t="shared" si="5"/>
        <v>100.90424088977304</v>
      </c>
      <c r="N27" s="780">
        <f t="shared" si="5"/>
        <v>104.71014492753623</v>
      </c>
      <c r="O27" s="780">
        <f t="shared" si="5"/>
        <v>116.454802259887</v>
      </c>
      <c r="P27" s="780">
        <f t="shared" si="5"/>
        <v>112.12121212121211</v>
      </c>
    </row>
    <row r="28" spans="1:16" s="88" customFormat="1" ht="34.5" thickBot="1">
      <c r="A28" s="431" t="s">
        <v>58</v>
      </c>
      <c r="B28" s="785"/>
      <c r="C28" s="785"/>
      <c r="D28" s="785"/>
      <c r="E28" s="785"/>
      <c r="F28" s="785"/>
      <c r="G28" s="785"/>
      <c r="H28" s="785"/>
      <c r="I28" s="785"/>
      <c r="J28" s="785"/>
      <c r="K28" s="785"/>
      <c r="L28" s="786"/>
      <c r="M28" s="785"/>
      <c r="N28" s="785"/>
      <c r="O28" s="785"/>
      <c r="P28" s="787"/>
    </row>
    <row r="29" spans="1:17" s="79" customFormat="1" ht="20.25">
      <c r="A29" s="330" t="s">
        <v>187</v>
      </c>
      <c r="B29" s="751">
        <v>8436</v>
      </c>
      <c r="C29" s="751">
        <v>25145</v>
      </c>
      <c r="D29" s="751">
        <v>18115</v>
      </c>
      <c r="E29" s="751">
        <v>4217</v>
      </c>
      <c r="F29" s="751">
        <v>435</v>
      </c>
      <c r="G29" s="751">
        <v>22</v>
      </c>
      <c r="H29" s="751">
        <v>231</v>
      </c>
      <c r="I29" s="751">
        <v>7</v>
      </c>
      <c r="J29" s="751">
        <v>17</v>
      </c>
      <c r="K29" s="751">
        <v>0</v>
      </c>
      <c r="L29" s="752">
        <v>0</v>
      </c>
      <c r="M29" s="751">
        <v>23045</v>
      </c>
      <c r="N29" s="751">
        <v>925</v>
      </c>
      <c r="O29" s="751">
        <v>1174</v>
      </c>
      <c r="P29" s="753">
        <v>2100</v>
      </c>
      <c r="Q29" s="78"/>
    </row>
    <row r="30" spans="1:17" s="79" customFormat="1" ht="20.25">
      <c r="A30" s="329" t="s">
        <v>186</v>
      </c>
      <c r="B30" s="751">
        <v>8531</v>
      </c>
      <c r="C30" s="751">
        <v>25495</v>
      </c>
      <c r="D30" s="751">
        <v>18245</v>
      </c>
      <c r="E30" s="751">
        <v>4276</v>
      </c>
      <c r="F30" s="751">
        <v>435</v>
      </c>
      <c r="G30" s="751">
        <v>20</v>
      </c>
      <c r="H30" s="751">
        <v>229</v>
      </c>
      <c r="I30" s="751">
        <v>8</v>
      </c>
      <c r="J30" s="751">
        <v>17</v>
      </c>
      <c r="K30" s="751">
        <v>5</v>
      </c>
      <c r="L30" s="752">
        <v>0</v>
      </c>
      <c r="M30" s="751">
        <v>23235</v>
      </c>
      <c r="N30" s="751">
        <v>932</v>
      </c>
      <c r="O30" s="751">
        <v>1328</v>
      </c>
      <c r="P30" s="753">
        <v>2260</v>
      </c>
      <c r="Q30" s="230"/>
    </row>
    <row r="31" spans="1:17" s="83" customFormat="1" ht="21" thickBot="1">
      <c r="A31" s="331" t="s">
        <v>188</v>
      </c>
      <c r="B31" s="772">
        <f>+B30-B29</f>
        <v>95</v>
      </c>
      <c r="C31" s="772">
        <f aca="true" t="shared" si="6" ref="C31:P31">+C30-C29</f>
        <v>350</v>
      </c>
      <c r="D31" s="772">
        <f t="shared" si="6"/>
        <v>130</v>
      </c>
      <c r="E31" s="772">
        <f t="shared" si="6"/>
        <v>59</v>
      </c>
      <c r="F31" s="772">
        <f t="shared" si="6"/>
        <v>0</v>
      </c>
      <c r="G31" s="772">
        <f t="shared" si="6"/>
        <v>-2</v>
      </c>
      <c r="H31" s="772">
        <f t="shared" si="6"/>
        <v>-2</v>
      </c>
      <c r="I31" s="772">
        <f t="shared" si="6"/>
        <v>1</v>
      </c>
      <c r="J31" s="772">
        <f t="shared" si="6"/>
        <v>0</v>
      </c>
      <c r="K31" s="772">
        <f t="shared" si="6"/>
        <v>5</v>
      </c>
      <c r="L31" s="772">
        <f t="shared" si="6"/>
        <v>0</v>
      </c>
      <c r="M31" s="772">
        <f t="shared" si="6"/>
        <v>190</v>
      </c>
      <c r="N31" s="772">
        <f t="shared" si="6"/>
        <v>7</v>
      </c>
      <c r="O31" s="772">
        <f t="shared" si="6"/>
        <v>154</v>
      </c>
      <c r="P31" s="772">
        <f t="shared" si="6"/>
        <v>160</v>
      </c>
      <c r="Q31" s="82"/>
    </row>
    <row r="32" spans="1:16" s="83" customFormat="1" ht="21" thickBot="1">
      <c r="A32" s="331" t="s">
        <v>189</v>
      </c>
      <c r="B32" s="780">
        <f>+B30/B29*100</f>
        <v>101.12612612612612</v>
      </c>
      <c r="C32" s="780">
        <f aca="true" t="shared" si="7" ref="C32:P32">+C30/C29*100</f>
        <v>101.39192682441838</v>
      </c>
      <c r="D32" s="780">
        <f t="shared" si="7"/>
        <v>100.7176373171405</v>
      </c>
      <c r="E32" s="780">
        <f t="shared" si="7"/>
        <v>101.39909888546359</v>
      </c>
      <c r="F32" s="780">
        <f t="shared" si="7"/>
        <v>100</v>
      </c>
      <c r="G32" s="780">
        <f t="shared" si="7"/>
        <v>90.9090909090909</v>
      </c>
      <c r="H32" s="780">
        <f t="shared" si="7"/>
        <v>99.13419913419914</v>
      </c>
      <c r="I32" s="780">
        <f t="shared" si="7"/>
        <v>114.28571428571428</v>
      </c>
      <c r="J32" s="780">
        <f t="shared" si="7"/>
        <v>100</v>
      </c>
      <c r="K32" s="780">
        <v>0</v>
      </c>
      <c r="L32" s="780">
        <v>0</v>
      </c>
      <c r="M32" s="780">
        <f t="shared" si="7"/>
        <v>100.8244738555001</v>
      </c>
      <c r="N32" s="780">
        <f t="shared" si="7"/>
        <v>100.75675675675674</v>
      </c>
      <c r="O32" s="780">
        <f t="shared" si="7"/>
        <v>113.11754684838161</v>
      </c>
      <c r="P32" s="780">
        <f t="shared" si="7"/>
        <v>107.61904761904762</v>
      </c>
    </row>
    <row r="33" spans="1:16" s="88" customFormat="1" ht="34.5" thickBot="1">
      <c r="A33" s="431" t="s">
        <v>59</v>
      </c>
      <c r="B33" s="785"/>
      <c r="C33" s="785"/>
      <c r="D33" s="785"/>
      <c r="E33" s="788"/>
      <c r="F33" s="789"/>
      <c r="G33" s="790"/>
      <c r="H33" s="785"/>
      <c r="I33" s="785"/>
      <c r="J33" s="785"/>
      <c r="K33" s="785"/>
      <c r="L33" s="786"/>
      <c r="M33" s="785"/>
      <c r="N33" s="785"/>
      <c r="O33" s="785"/>
      <c r="P33" s="787"/>
    </row>
    <row r="34" spans="1:17" s="79" customFormat="1" ht="20.25">
      <c r="A34" s="330" t="s">
        <v>187</v>
      </c>
      <c r="B34" s="751">
        <v>13317</v>
      </c>
      <c r="C34" s="751">
        <v>24032</v>
      </c>
      <c r="D34" s="751">
        <v>16631</v>
      </c>
      <c r="E34" s="751">
        <v>4030</v>
      </c>
      <c r="F34" s="751">
        <v>488</v>
      </c>
      <c r="G34" s="751">
        <v>300</v>
      </c>
      <c r="H34" s="751">
        <v>194</v>
      </c>
      <c r="I34" s="751">
        <v>24</v>
      </c>
      <c r="J34" s="751">
        <v>48</v>
      </c>
      <c r="K34" s="751">
        <v>0</v>
      </c>
      <c r="L34" s="752">
        <v>0</v>
      </c>
      <c r="M34" s="751">
        <v>21715</v>
      </c>
      <c r="N34" s="751">
        <v>1053</v>
      </c>
      <c r="O34" s="751">
        <v>1265</v>
      </c>
      <c r="P34" s="753">
        <v>2318</v>
      </c>
      <c r="Q34" s="78"/>
    </row>
    <row r="35" spans="1:17" s="79" customFormat="1" ht="20.25">
      <c r="A35" s="329" t="s">
        <v>186</v>
      </c>
      <c r="B35" s="751">
        <v>12841</v>
      </c>
      <c r="C35" s="751">
        <v>24693</v>
      </c>
      <c r="D35" s="751">
        <v>16801</v>
      </c>
      <c r="E35" s="751">
        <v>4106</v>
      </c>
      <c r="F35" s="751">
        <v>498</v>
      </c>
      <c r="G35" s="751">
        <v>295</v>
      </c>
      <c r="H35" s="751">
        <v>182</v>
      </c>
      <c r="I35" s="751">
        <v>25</v>
      </c>
      <c r="J35" s="751">
        <v>42</v>
      </c>
      <c r="K35" s="751">
        <v>14</v>
      </c>
      <c r="L35" s="752">
        <v>2</v>
      </c>
      <c r="M35" s="751">
        <v>21966</v>
      </c>
      <c r="N35" s="751">
        <v>1098</v>
      </c>
      <c r="O35" s="751">
        <v>1629</v>
      </c>
      <c r="P35" s="753">
        <v>2727</v>
      </c>
      <c r="Q35" s="230"/>
    </row>
    <row r="36" spans="1:17" s="83" customFormat="1" ht="21" thickBot="1">
      <c r="A36" s="331" t="s">
        <v>188</v>
      </c>
      <c r="B36" s="772">
        <f>+B35-B34</f>
        <v>-476</v>
      </c>
      <c r="C36" s="772">
        <f aca="true" t="shared" si="8" ref="C36:N36">+C35-C34</f>
        <v>661</v>
      </c>
      <c r="D36" s="772">
        <f t="shared" si="8"/>
        <v>170</v>
      </c>
      <c r="E36" s="772">
        <f t="shared" si="8"/>
        <v>76</v>
      </c>
      <c r="F36" s="772">
        <f t="shared" si="8"/>
        <v>10</v>
      </c>
      <c r="G36" s="772">
        <f t="shared" si="8"/>
        <v>-5</v>
      </c>
      <c r="H36" s="772">
        <f t="shared" si="8"/>
        <v>-12</v>
      </c>
      <c r="I36" s="772">
        <f t="shared" si="8"/>
        <v>1</v>
      </c>
      <c r="J36" s="772">
        <f t="shared" si="8"/>
        <v>-6</v>
      </c>
      <c r="K36" s="772">
        <f t="shared" si="8"/>
        <v>14</v>
      </c>
      <c r="L36" s="772">
        <f t="shared" si="8"/>
        <v>2</v>
      </c>
      <c r="M36" s="772">
        <f t="shared" si="8"/>
        <v>251</v>
      </c>
      <c r="N36" s="772">
        <f t="shared" si="8"/>
        <v>45</v>
      </c>
      <c r="O36" s="772">
        <f>+O35-O34</f>
        <v>364</v>
      </c>
      <c r="P36" s="772">
        <f>+P35-P34</f>
        <v>409</v>
      </c>
      <c r="Q36" s="82"/>
    </row>
    <row r="37" spans="1:16" s="83" customFormat="1" ht="21" thickBot="1">
      <c r="A37" s="331" t="s">
        <v>189</v>
      </c>
      <c r="B37" s="780">
        <f>+B35/B34*100</f>
        <v>96.42562138619809</v>
      </c>
      <c r="C37" s="780">
        <f aca="true" t="shared" si="9" ref="C37:N37">+C35/C34*100</f>
        <v>102.75049933422105</v>
      </c>
      <c r="D37" s="780">
        <f t="shared" si="9"/>
        <v>101.02218748120978</v>
      </c>
      <c r="E37" s="780">
        <f t="shared" si="9"/>
        <v>101.88585607940446</v>
      </c>
      <c r="F37" s="780">
        <f t="shared" si="9"/>
        <v>102.04918032786885</v>
      </c>
      <c r="G37" s="780">
        <f t="shared" si="9"/>
        <v>98.33333333333333</v>
      </c>
      <c r="H37" s="780">
        <f t="shared" si="9"/>
        <v>93.81443298969072</v>
      </c>
      <c r="I37" s="780">
        <f t="shared" si="9"/>
        <v>104.16666666666667</v>
      </c>
      <c r="J37" s="780">
        <f t="shared" si="9"/>
        <v>87.5</v>
      </c>
      <c r="K37" s="780">
        <v>0</v>
      </c>
      <c r="L37" s="780">
        <v>0</v>
      </c>
      <c r="M37" s="780">
        <f t="shared" si="9"/>
        <v>101.15588303016348</v>
      </c>
      <c r="N37" s="780">
        <f t="shared" si="9"/>
        <v>104.27350427350429</v>
      </c>
      <c r="O37" s="780">
        <f>+O35/O34*100</f>
        <v>128.77470355731225</v>
      </c>
      <c r="P37" s="780">
        <f>+P35/P34*100</f>
        <v>117.64452113891286</v>
      </c>
    </row>
    <row r="38" spans="1:16" s="88" customFormat="1" ht="34.5" thickBot="1">
      <c r="A38" s="431" t="s">
        <v>60</v>
      </c>
      <c r="B38" s="785"/>
      <c r="C38" s="785"/>
      <c r="D38" s="785"/>
      <c r="E38" s="785"/>
      <c r="F38" s="785"/>
      <c r="G38" s="785"/>
      <c r="H38" s="785"/>
      <c r="I38" s="785"/>
      <c r="J38" s="785"/>
      <c r="K38" s="785"/>
      <c r="L38" s="786"/>
      <c r="M38" s="785"/>
      <c r="N38" s="785"/>
      <c r="O38" s="785"/>
      <c r="P38" s="787"/>
    </row>
    <row r="39" spans="1:17" s="79" customFormat="1" ht="20.25">
      <c r="A39" s="330" t="s">
        <v>187</v>
      </c>
      <c r="B39" s="751">
        <v>10868</v>
      </c>
      <c r="C39" s="751">
        <v>25836</v>
      </c>
      <c r="D39" s="751">
        <v>17356</v>
      </c>
      <c r="E39" s="751">
        <v>4410</v>
      </c>
      <c r="F39" s="751">
        <v>386</v>
      </c>
      <c r="G39" s="751">
        <v>225</v>
      </c>
      <c r="H39" s="751">
        <v>607</v>
      </c>
      <c r="I39" s="751">
        <v>33</v>
      </c>
      <c r="J39" s="751">
        <v>40</v>
      </c>
      <c r="K39" s="751">
        <v>0</v>
      </c>
      <c r="L39" s="752">
        <v>1</v>
      </c>
      <c r="M39" s="751">
        <v>23058</v>
      </c>
      <c r="N39" s="751">
        <v>1291</v>
      </c>
      <c r="O39" s="751">
        <v>1486</v>
      </c>
      <c r="P39" s="753">
        <v>2778</v>
      </c>
      <c r="Q39" s="78"/>
    </row>
    <row r="40" spans="1:17" s="79" customFormat="1" ht="20.25">
      <c r="A40" s="329" t="s">
        <v>186</v>
      </c>
      <c r="B40" s="751">
        <v>10710</v>
      </c>
      <c r="C40" s="751">
        <v>26267</v>
      </c>
      <c r="D40" s="751">
        <v>17488</v>
      </c>
      <c r="E40" s="751">
        <v>4482</v>
      </c>
      <c r="F40" s="751">
        <v>393</v>
      </c>
      <c r="G40" s="751">
        <v>224</v>
      </c>
      <c r="H40" s="751">
        <v>594</v>
      </c>
      <c r="I40" s="751">
        <v>31</v>
      </c>
      <c r="J40" s="751">
        <v>20</v>
      </c>
      <c r="K40" s="751">
        <v>21</v>
      </c>
      <c r="L40" s="752">
        <v>0</v>
      </c>
      <c r="M40" s="751">
        <v>23255</v>
      </c>
      <c r="N40" s="751">
        <v>1359</v>
      </c>
      <c r="O40" s="751">
        <v>1653</v>
      </c>
      <c r="P40" s="753">
        <v>3012</v>
      </c>
      <c r="Q40" s="230"/>
    </row>
    <row r="41" spans="1:17" s="83" customFormat="1" ht="21" thickBot="1">
      <c r="A41" s="331" t="s">
        <v>188</v>
      </c>
      <c r="B41" s="772">
        <f>+B40-B39</f>
        <v>-158</v>
      </c>
      <c r="C41" s="772">
        <f aca="true" t="shared" si="10" ref="C41:P41">+C40-C39</f>
        <v>431</v>
      </c>
      <c r="D41" s="772">
        <f t="shared" si="10"/>
        <v>132</v>
      </c>
      <c r="E41" s="772">
        <f t="shared" si="10"/>
        <v>72</v>
      </c>
      <c r="F41" s="772">
        <f t="shared" si="10"/>
        <v>7</v>
      </c>
      <c r="G41" s="772">
        <f t="shared" si="10"/>
        <v>-1</v>
      </c>
      <c r="H41" s="772">
        <f t="shared" si="10"/>
        <v>-13</v>
      </c>
      <c r="I41" s="772">
        <f t="shared" si="10"/>
        <v>-2</v>
      </c>
      <c r="J41" s="772">
        <f t="shared" si="10"/>
        <v>-20</v>
      </c>
      <c r="K41" s="772">
        <v>21</v>
      </c>
      <c r="L41" s="770">
        <f t="shared" si="10"/>
        <v>-1</v>
      </c>
      <c r="M41" s="772">
        <f t="shared" si="10"/>
        <v>197</v>
      </c>
      <c r="N41" s="772">
        <f t="shared" si="10"/>
        <v>68</v>
      </c>
      <c r="O41" s="772">
        <f t="shared" si="10"/>
        <v>167</v>
      </c>
      <c r="P41" s="772">
        <f t="shared" si="10"/>
        <v>234</v>
      </c>
      <c r="Q41" s="82"/>
    </row>
    <row r="42" spans="1:16" s="83" customFormat="1" ht="21" thickBot="1">
      <c r="A42" s="331" t="s">
        <v>189</v>
      </c>
      <c r="B42" s="780">
        <f>+B40/B39*100</f>
        <v>98.54619065145381</v>
      </c>
      <c r="C42" s="780">
        <f aca="true" t="shared" si="11" ref="C42:P42">+C40/C39*100</f>
        <v>101.66821489394644</v>
      </c>
      <c r="D42" s="780">
        <f t="shared" si="11"/>
        <v>100.76054390412537</v>
      </c>
      <c r="E42" s="780">
        <f t="shared" si="11"/>
        <v>101.63265306122449</v>
      </c>
      <c r="F42" s="780">
        <f t="shared" si="11"/>
        <v>101.81347150259069</v>
      </c>
      <c r="G42" s="780">
        <f t="shared" si="11"/>
        <v>99.55555555555556</v>
      </c>
      <c r="H42" s="780">
        <f t="shared" si="11"/>
        <v>97.85831960461286</v>
      </c>
      <c r="I42" s="780">
        <f t="shared" si="11"/>
        <v>93.93939393939394</v>
      </c>
      <c r="J42" s="780">
        <f t="shared" si="11"/>
        <v>50</v>
      </c>
      <c r="K42" s="780">
        <v>0</v>
      </c>
      <c r="L42" s="781">
        <f t="shared" si="11"/>
        <v>0</v>
      </c>
      <c r="M42" s="780">
        <f t="shared" si="11"/>
        <v>100.85436724780988</v>
      </c>
      <c r="N42" s="780">
        <f t="shared" si="11"/>
        <v>105.26723470178156</v>
      </c>
      <c r="O42" s="780">
        <f t="shared" si="11"/>
        <v>111.23822341857334</v>
      </c>
      <c r="P42" s="780">
        <f t="shared" si="11"/>
        <v>108.42332613390928</v>
      </c>
    </row>
    <row r="43" spans="1:16" s="88" customFormat="1" ht="34.5" thickBot="1">
      <c r="A43" s="431" t="s">
        <v>105</v>
      </c>
      <c r="B43" s="785"/>
      <c r="C43" s="785"/>
      <c r="D43" s="785"/>
      <c r="E43" s="785"/>
      <c r="F43" s="785"/>
      <c r="G43" s="785"/>
      <c r="H43" s="785"/>
      <c r="I43" s="785"/>
      <c r="J43" s="785"/>
      <c r="K43" s="785"/>
      <c r="L43" s="786"/>
      <c r="M43" s="785"/>
      <c r="N43" s="785"/>
      <c r="O43" s="785"/>
      <c r="P43" s="787"/>
    </row>
    <row r="44" spans="1:17" s="79" customFormat="1" ht="20.25">
      <c r="A44" s="330" t="s">
        <v>187</v>
      </c>
      <c r="B44" s="751">
        <v>17932</v>
      </c>
      <c r="C44" s="751">
        <v>25499</v>
      </c>
      <c r="D44" s="751">
        <v>17223</v>
      </c>
      <c r="E44" s="751">
        <v>4331</v>
      </c>
      <c r="F44" s="751">
        <v>457</v>
      </c>
      <c r="G44" s="751">
        <v>236</v>
      </c>
      <c r="H44" s="751">
        <v>452</v>
      </c>
      <c r="I44" s="751">
        <v>26</v>
      </c>
      <c r="J44" s="751">
        <v>40</v>
      </c>
      <c r="K44" s="751">
        <v>0</v>
      </c>
      <c r="L44" s="752">
        <v>4</v>
      </c>
      <c r="M44" s="751">
        <v>22770</v>
      </c>
      <c r="N44" s="751">
        <v>1302</v>
      </c>
      <c r="O44" s="751">
        <v>1427</v>
      </c>
      <c r="P44" s="753">
        <v>2730</v>
      </c>
      <c r="Q44" s="78"/>
    </row>
    <row r="45" spans="1:17" s="79" customFormat="1" ht="20.25">
      <c r="A45" s="329" t="s">
        <v>186</v>
      </c>
      <c r="B45" s="751">
        <v>17286</v>
      </c>
      <c r="C45" s="751">
        <v>26032</v>
      </c>
      <c r="D45" s="751">
        <v>17393</v>
      </c>
      <c r="E45" s="751">
        <v>4367</v>
      </c>
      <c r="F45" s="751">
        <v>468</v>
      </c>
      <c r="G45" s="751">
        <v>235</v>
      </c>
      <c r="H45" s="751">
        <v>445</v>
      </c>
      <c r="I45" s="751">
        <v>26</v>
      </c>
      <c r="J45" s="751">
        <v>23</v>
      </c>
      <c r="K45" s="751">
        <v>23</v>
      </c>
      <c r="L45" s="752">
        <v>1</v>
      </c>
      <c r="M45" s="751">
        <v>22981</v>
      </c>
      <c r="N45" s="751">
        <v>1356</v>
      </c>
      <c r="O45" s="751">
        <v>1694</v>
      </c>
      <c r="P45" s="753">
        <v>3050</v>
      </c>
      <c r="Q45" s="230"/>
    </row>
    <row r="46" spans="1:20" s="83" customFormat="1" ht="20.25">
      <c r="A46" s="331" t="s">
        <v>188</v>
      </c>
      <c r="B46" s="772">
        <f>+B45-B44</f>
        <v>-646</v>
      </c>
      <c r="C46" s="772">
        <f aca="true" t="shared" si="12" ref="C46:T46">+C45-C44</f>
        <v>533</v>
      </c>
      <c r="D46" s="772">
        <f t="shared" si="12"/>
        <v>170</v>
      </c>
      <c r="E46" s="772">
        <f t="shared" si="12"/>
        <v>36</v>
      </c>
      <c r="F46" s="772">
        <f t="shared" si="12"/>
        <v>11</v>
      </c>
      <c r="G46" s="772">
        <f t="shared" si="12"/>
        <v>-1</v>
      </c>
      <c r="H46" s="772">
        <f t="shared" si="12"/>
        <v>-7</v>
      </c>
      <c r="I46" s="772">
        <f t="shared" si="12"/>
        <v>0</v>
      </c>
      <c r="J46" s="772">
        <f t="shared" si="12"/>
        <v>-17</v>
      </c>
      <c r="K46" s="772">
        <v>23</v>
      </c>
      <c r="L46" s="770">
        <f t="shared" si="12"/>
        <v>-3</v>
      </c>
      <c r="M46" s="772">
        <f t="shared" si="12"/>
        <v>211</v>
      </c>
      <c r="N46" s="772">
        <f t="shared" si="12"/>
        <v>54</v>
      </c>
      <c r="O46" s="772">
        <f t="shared" si="12"/>
        <v>267</v>
      </c>
      <c r="P46" s="772">
        <f t="shared" si="12"/>
        <v>320</v>
      </c>
      <c r="Q46" s="303">
        <f t="shared" si="12"/>
        <v>0</v>
      </c>
      <c r="R46" s="303">
        <f t="shared" si="12"/>
        <v>0</v>
      </c>
      <c r="S46" s="303">
        <f t="shared" si="12"/>
        <v>0</v>
      </c>
      <c r="T46" s="303">
        <f t="shared" si="12"/>
        <v>0</v>
      </c>
    </row>
    <row r="47" spans="1:16" s="83" customFormat="1" ht="21" thickBot="1">
      <c r="A47" s="331" t="s">
        <v>189</v>
      </c>
      <c r="B47" s="780">
        <f>+B45/B44*100</f>
        <v>96.39750167298683</v>
      </c>
      <c r="C47" s="780">
        <f aca="true" t="shared" si="13" ref="C47:P47">+C45/C44*100</f>
        <v>102.09027805011961</v>
      </c>
      <c r="D47" s="780">
        <f t="shared" si="13"/>
        <v>100.98705219764268</v>
      </c>
      <c r="E47" s="780">
        <f t="shared" si="13"/>
        <v>100.83121680905103</v>
      </c>
      <c r="F47" s="780">
        <f t="shared" si="13"/>
        <v>102.40700218818381</v>
      </c>
      <c r="G47" s="780">
        <f t="shared" si="13"/>
        <v>99.57627118644068</v>
      </c>
      <c r="H47" s="780">
        <f t="shared" si="13"/>
        <v>98.45132743362832</v>
      </c>
      <c r="I47" s="780">
        <f t="shared" si="13"/>
        <v>100</v>
      </c>
      <c r="J47" s="780">
        <f t="shared" si="13"/>
        <v>57.49999999999999</v>
      </c>
      <c r="K47" s="780">
        <v>0</v>
      </c>
      <c r="L47" s="781">
        <f t="shared" si="13"/>
        <v>25</v>
      </c>
      <c r="M47" s="780">
        <f t="shared" si="13"/>
        <v>100.92665788317963</v>
      </c>
      <c r="N47" s="780">
        <f t="shared" si="13"/>
        <v>104.14746543778801</v>
      </c>
      <c r="O47" s="780">
        <f t="shared" si="13"/>
        <v>118.71058163980379</v>
      </c>
      <c r="P47" s="780">
        <f t="shared" si="13"/>
        <v>111.72161172161172</v>
      </c>
    </row>
    <row r="48" spans="1:16" s="88" customFormat="1" ht="34.5" thickBot="1">
      <c r="A48" s="431" t="s">
        <v>118</v>
      </c>
      <c r="B48" s="785"/>
      <c r="C48" s="785"/>
      <c r="D48" s="785"/>
      <c r="E48" s="785"/>
      <c r="F48" s="785"/>
      <c r="G48" s="785"/>
      <c r="H48" s="785"/>
      <c r="I48" s="785"/>
      <c r="J48" s="785"/>
      <c r="K48" s="785"/>
      <c r="L48" s="786"/>
      <c r="M48" s="785"/>
      <c r="N48" s="785"/>
      <c r="O48" s="785"/>
      <c r="P48" s="787"/>
    </row>
    <row r="49" spans="1:17" s="79" customFormat="1" ht="20.25">
      <c r="A49" s="330" t="s">
        <v>187</v>
      </c>
      <c r="B49" s="751">
        <v>314</v>
      </c>
      <c r="C49" s="751">
        <v>25492</v>
      </c>
      <c r="D49" s="751">
        <v>17770</v>
      </c>
      <c r="E49" s="751">
        <v>4577</v>
      </c>
      <c r="F49" s="751">
        <v>263</v>
      </c>
      <c r="G49" s="751">
        <v>125</v>
      </c>
      <c r="H49" s="751">
        <v>319</v>
      </c>
      <c r="I49" s="751">
        <v>7</v>
      </c>
      <c r="J49" s="751">
        <v>25</v>
      </c>
      <c r="K49" s="751">
        <v>0</v>
      </c>
      <c r="L49" s="752">
        <v>0</v>
      </c>
      <c r="M49" s="751">
        <v>23087</v>
      </c>
      <c r="N49" s="751">
        <v>1245</v>
      </c>
      <c r="O49" s="751">
        <v>1160</v>
      </c>
      <c r="P49" s="753">
        <v>2405</v>
      </c>
      <c r="Q49" s="78"/>
    </row>
    <row r="50" spans="1:17" s="79" customFormat="1" ht="20.25">
      <c r="A50" s="329" t="s">
        <v>186</v>
      </c>
      <c r="B50" s="751">
        <v>306</v>
      </c>
      <c r="C50" s="751">
        <v>26223</v>
      </c>
      <c r="D50" s="751">
        <v>17995</v>
      </c>
      <c r="E50" s="751">
        <v>4665</v>
      </c>
      <c r="F50" s="751">
        <v>289</v>
      </c>
      <c r="G50" s="751">
        <v>127</v>
      </c>
      <c r="H50" s="751">
        <v>309</v>
      </c>
      <c r="I50" s="751">
        <v>5</v>
      </c>
      <c r="J50" s="751">
        <v>16</v>
      </c>
      <c r="K50" s="751">
        <v>7</v>
      </c>
      <c r="L50" s="752">
        <v>0</v>
      </c>
      <c r="M50" s="751">
        <v>23413</v>
      </c>
      <c r="N50" s="751">
        <v>1278</v>
      </c>
      <c r="O50" s="751">
        <v>1532</v>
      </c>
      <c r="P50" s="753">
        <v>2810</v>
      </c>
      <c r="Q50" s="230"/>
    </row>
    <row r="51" spans="1:17" s="83" customFormat="1" ht="21" thickBot="1">
      <c r="A51" s="331" t="s">
        <v>188</v>
      </c>
      <c r="B51" s="772">
        <f>+B50-B49</f>
        <v>-8</v>
      </c>
      <c r="C51" s="772">
        <f aca="true" t="shared" si="14" ref="C51:P51">+C50-C49</f>
        <v>731</v>
      </c>
      <c r="D51" s="772">
        <f t="shared" si="14"/>
        <v>225</v>
      </c>
      <c r="E51" s="772">
        <f t="shared" si="14"/>
        <v>88</v>
      </c>
      <c r="F51" s="772">
        <f t="shared" si="14"/>
        <v>26</v>
      </c>
      <c r="G51" s="772">
        <f t="shared" si="14"/>
        <v>2</v>
      </c>
      <c r="H51" s="772">
        <f t="shared" si="14"/>
        <v>-10</v>
      </c>
      <c r="I51" s="772">
        <f t="shared" si="14"/>
        <v>-2</v>
      </c>
      <c r="J51" s="772">
        <f t="shared" si="14"/>
        <v>-9</v>
      </c>
      <c r="K51" s="772">
        <v>7</v>
      </c>
      <c r="L51" s="770">
        <v>0</v>
      </c>
      <c r="M51" s="772">
        <f t="shared" si="14"/>
        <v>326</v>
      </c>
      <c r="N51" s="772">
        <f t="shared" si="14"/>
        <v>33</v>
      </c>
      <c r="O51" s="772">
        <f t="shared" si="14"/>
        <v>372</v>
      </c>
      <c r="P51" s="772">
        <f t="shared" si="14"/>
        <v>405</v>
      </c>
      <c r="Q51" s="82"/>
    </row>
    <row r="52" spans="1:16" s="83" customFormat="1" ht="21" thickBot="1">
      <c r="A52" s="331" t="s">
        <v>189</v>
      </c>
      <c r="B52" s="780">
        <f>+B50/B49*100</f>
        <v>97.45222929936305</v>
      </c>
      <c r="C52" s="780">
        <f aca="true" t="shared" si="15" ref="C52:P52">+C50/C49*100</f>
        <v>102.86756629530834</v>
      </c>
      <c r="D52" s="780">
        <f t="shared" si="15"/>
        <v>101.26617895329207</v>
      </c>
      <c r="E52" s="780">
        <f t="shared" si="15"/>
        <v>101.92265676207121</v>
      </c>
      <c r="F52" s="780">
        <f t="shared" si="15"/>
        <v>109.88593155893535</v>
      </c>
      <c r="G52" s="780">
        <f t="shared" si="15"/>
        <v>101.6</v>
      </c>
      <c r="H52" s="780">
        <f t="shared" si="15"/>
        <v>96.86520376175548</v>
      </c>
      <c r="I52" s="780">
        <f t="shared" si="15"/>
        <v>71.42857142857143</v>
      </c>
      <c r="J52" s="780">
        <f t="shared" si="15"/>
        <v>64</v>
      </c>
      <c r="K52" s="780">
        <v>0</v>
      </c>
      <c r="L52" s="781">
        <v>0</v>
      </c>
      <c r="M52" s="780">
        <f t="shared" si="15"/>
        <v>101.41205007146878</v>
      </c>
      <c r="N52" s="780">
        <f t="shared" si="15"/>
        <v>102.65060240963855</v>
      </c>
      <c r="O52" s="780">
        <f t="shared" si="15"/>
        <v>132.0689655172414</v>
      </c>
      <c r="P52" s="780">
        <f t="shared" si="15"/>
        <v>116.83991683991684</v>
      </c>
    </row>
    <row r="53" spans="1:16" s="262" customFormat="1" ht="34.5" hidden="1" thickBot="1">
      <c r="A53" s="351" t="s">
        <v>61</v>
      </c>
      <c r="B53" s="791"/>
      <c r="C53" s="791"/>
      <c r="D53" s="791"/>
      <c r="E53" s="791"/>
      <c r="F53" s="791"/>
      <c r="G53" s="791"/>
      <c r="H53" s="791"/>
      <c r="I53" s="791"/>
      <c r="J53" s="791"/>
      <c r="K53" s="791"/>
      <c r="L53" s="792"/>
      <c r="M53" s="791"/>
      <c r="N53" s="791"/>
      <c r="O53" s="791"/>
      <c r="P53" s="793"/>
    </row>
    <row r="54" spans="1:17" s="267" customFormat="1" ht="21" hidden="1" thickBot="1">
      <c r="A54" s="352" t="s">
        <v>126</v>
      </c>
      <c r="B54" s="754">
        <v>8.139</v>
      </c>
      <c r="C54" s="754">
        <v>21113</v>
      </c>
      <c r="D54" s="754">
        <v>14815</v>
      </c>
      <c r="E54" s="754">
        <v>3474</v>
      </c>
      <c r="F54" s="754">
        <v>402</v>
      </c>
      <c r="G54" s="754">
        <v>240</v>
      </c>
      <c r="H54" s="754">
        <v>0</v>
      </c>
      <c r="I54" s="754">
        <v>0</v>
      </c>
      <c r="J54" s="754">
        <v>0</v>
      </c>
      <c r="K54" s="754"/>
      <c r="L54" s="327"/>
      <c r="M54" s="754">
        <v>18931</v>
      </c>
      <c r="N54" s="754">
        <v>1759</v>
      </c>
      <c r="O54" s="754">
        <v>423</v>
      </c>
      <c r="P54" s="755">
        <v>2182</v>
      </c>
      <c r="Q54" s="266"/>
    </row>
    <row r="55" spans="1:17" s="267" customFormat="1" ht="21" hidden="1" thickBot="1">
      <c r="A55" s="353" t="s">
        <v>122</v>
      </c>
      <c r="B55" s="756">
        <v>9.584</v>
      </c>
      <c r="C55" s="756">
        <v>22537</v>
      </c>
      <c r="D55" s="756">
        <v>15384</v>
      </c>
      <c r="E55" s="756">
        <v>3786</v>
      </c>
      <c r="F55" s="756">
        <v>338</v>
      </c>
      <c r="G55" s="756">
        <v>266</v>
      </c>
      <c r="H55" s="756">
        <v>0</v>
      </c>
      <c r="I55" s="756">
        <v>0</v>
      </c>
      <c r="J55" s="756">
        <v>0</v>
      </c>
      <c r="K55" s="756"/>
      <c r="L55" s="752"/>
      <c r="M55" s="756">
        <v>19775</v>
      </c>
      <c r="N55" s="756">
        <v>1861</v>
      </c>
      <c r="O55" s="756">
        <v>901</v>
      </c>
      <c r="P55" s="757">
        <v>2762</v>
      </c>
      <c r="Q55" s="269"/>
    </row>
    <row r="56" spans="1:17" s="274" customFormat="1" ht="21" hidden="1" thickBot="1">
      <c r="A56" s="354" t="s">
        <v>124</v>
      </c>
      <c r="B56" s="769">
        <f aca="true" t="shared" si="16" ref="B56:P56">+B54-B55</f>
        <v>-1.4450000000000003</v>
      </c>
      <c r="C56" s="769">
        <f t="shared" si="16"/>
        <v>-1424</v>
      </c>
      <c r="D56" s="769">
        <f t="shared" si="16"/>
        <v>-569</v>
      </c>
      <c r="E56" s="769">
        <f t="shared" si="16"/>
        <v>-312</v>
      </c>
      <c r="F56" s="769">
        <f t="shared" si="16"/>
        <v>64</v>
      </c>
      <c r="G56" s="769">
        <f t="shared" si="16"/>
        <v>-26</v>
      </c>
      <c r="H56" s="769">
        <f t="shared" si="16"/>
        <v>0</v>
      </c>
      <c r="I56" s="769">
        <f t="shared" si="16"/>
        <v>0</v>
      </c>
      <c r="J56" s="769">
        <f t="shared" si="16"/>
        <v>0</v>
      </c>
      <c r="K56" s="769"/>
      <c r="L56" s="770"/>
      <c r="M56" s="769">
        <f t="shared" si="16"/>
        <v>-844</v>
      </c>
      <c r="N56" s="769">
        <f t="shared" si="16"/>
        <v>-102</v>
      </c>
      <c r="O56" s="769">
        <f t="shared" si="16"/>
        <v>-478</v>
      </c>
      <c r="P56" s="771">
        <f t="shared" si="16"/>
        <v>-580</v>
      </c>
      <c r="Q56" s="273"/>
    </row>
    <row r="57" spans="1:16" s="274" customFormat="1" ht="21" hidden="1" thickBot="1">
      <c r="A57" s="355" t="s">
        <v>125</v>
      </c>
      <c r="B57" s="794">
        <f aca="true" t="shared" si="17" ref="B57:P57">+B54/B55*100</f>
        <v>84.92278797996661</v>
      </c>
      <c r="C57" s="794">
        <f t="shared" si="17"/>
        <v>93.68150153081599</v>
      </c>
      <c r="D57" s="794">
        <f t="shared" si="17"/>
        <v>96.30135205408217</v>
      </c>
      <c r="E57" s="794">
        <f t="shared" si="17"/>
        <v>91.75911251980983</v>
      </c>
      <c r="F57" s="794">
        <f t="shared" si="17"/>
        <v>118.93491124260356</v>
      </c>
      <c r="G57" s="794">
        <f t="shared" si="17"/>
        <v>90.22556390977444</v>
      </c>
      <c r="H57" s="794" t="e">
        <f t="shared" si="17"/>
        <v>#DIV/0!</v>
      </c>
      <c r="I57" s="794" t="e">
        <f t="shared" si="17"/>
        <v>#DIV/0!</v>
      </c>
      <c r="J57" s="794" t="e">
        <f t="shared" si="17"/>
        <v>#DIV/0!</v>
      </c>
      <c r="K57" s="794"/>
      <c r="L57" s="781"/>
      <c r="M57" s="794">
        <f t="shared" si="17"/>
        <v>95.73198482932996</v>
      </c>
      <c r="N57" s="794">
        <f t="shared" si="17"/>
        <v>94.51907576571735</v>
      </c>
      <c r="O57" s="794">
        <f t="shared" si="17"/>
        <v>46.94783573806881</v>
      </c>
      <c r="P57" s="795">
        <f t="shared" si="17"/>
        <v>79.00072411296162</v>
      </c>
    </row>
    <row r="58" spans="1:16" s="88" customFormat="1" ht="34.5" thickBot="1">
      <c r="A58" s="431" t="s">
        <v>62</v>
      </c>
      <c r="B58" s="785"/>
      <c r="C58" s="785"/>
      <c r="D58" s="785"/>
      <c r="E58" s="785"/>
      <c r="F58" s="785"/>
      <c r="G58" s="785"/>
      <c r="H58" s="785"/>
      <c r="I58" s="785"/>
      <c r="J58" s="785"/>
      <c r="K58" s="785"/>
      <c r="L58" s="786"/>
      <c r="M58" s="785"/>
      <c r="N58" s="785"/>
      <c r="O58" s="785"/>
      <c r="P58" s="787"/>
    </row>
    <row r="59" spans="1:17" s="79" customFormat="1" ht="20.25">
      <c r="A59" s="330" t="s">
        <v>187</v>
      </c>
      <c r="B59" s="751">
        <v>1305</v>
      </c>
      <c r="C59" s="751">
        <v>27059</v>
      </c>
      <c r="D59" s="751">
        <v>17586</v>
      </c>
      <c r="E59" s="751">
        <v>4363</v>
      </c>
      <c r="F59" s="751">
        <v>523</v>
      </c>
      <c r="G59" s="751">
        <v>238</v>
      </c>
      <c r="H59" s="751">
        <v>660</v>
      </c>
      <c r="I59" s="751">
        <v>52</v>
      </c>
      <c r="J59" s="751">
        <v>26</v>
      </c>
      <c r="K59" s="751">
        <v>0</v>
      </c>
      <c r="L59" s="752">
        <v>19</v>
      </c>
      <c r="M59" s="751">
        <v>23467</v>
      </c>
      <c r="N59" s="751">
        <v>1695</v>
      </c>
      <c r="O59" s="751">
        <v>1897</v>
      </c>
      <c r="P59" s="753">
        <v>3592</v>
      </c>
      <c r="Q59" s="78"/>
    </row>
    <row r="60" spans="1:17" s="79" customFormat="1" ht="20.25">
      <c r="A60" s="329" t="s">
        <v>186</v>
      </c>
      <c r="B60" s="751">
        <v>1286</v>
      </c>
      <c r="C60" s="751">
        <v>27826</v>
      </c>
      <c r="D60" s="751">
        <v>17965</v>
      </c>
      <c r="E60" s="751">
        <v>4476</v>
      </c>
      <c r="F60" s="751">
        <v>562</v>
      </c>
      <c r="G60" s="751">
        <v>239</v>
      </c>
      <c r="H60" s="751">
        <v>701</v>
      </c>
      <c r="I60" s="751">
        <v>49</v>
      </c>
      <c r="J60" s="751">
        <v>18</v>
      </c>
      <c r="K60" s="751">
        <v>7</v>
      </c>
      <c r="L60" s="752">
        <v>8</v>
      </c>
      <c r="M60" s="751">
        <v>24024</v>
      </c>
      <c r="N60" s="751">
        <v>1749</v>
      </c>
      <c r="O60" s="751">
        <v>2054</v>
      </c>
      <c r="P60" s="753">
        <v>3803</v>
      </c>
      <c r="Q60" s="230"/>
    </row>
    <row r="61" spans="1:17" s="83" customFormat="1" ht="21" thickBot="1">
      <c r="A61" s="331" t="s">
        <v>188</v>
      </c>
      <c r="B61" s="772">
        <f>+B60-B59</f>
        <v>-19</v>
      </c>
      <c r="C61" s="772">
        <f aca="true" t="shared" si="18" ref="C61:P61">+C60-C59</f>
        <v>767</v>
      </c>
      <c r="D61" s="772">
        <f t="shared" si="18"/>
        <v>379</v>
      </c>
      <c r="E61" s="772">
        <f t="shared" si="18"/>
        <v>113</v>
      </c>
      <c r="F61" s="772">
        <f t="shared" si="18"/>
        <v>39</v>
      </c>
      <c r="G61" s="772">
        <f t="shared" si="18"/>
        <v>1</v>
      </c>
      <c r="H61" s="772">
        <f t="shared" si="18"/>
        <v>41</v>
      </c>
      <c r="I61" s="772">
        <f t="shared" si="18"/>
        <v>-3</v>
      </c>
      <c r="J61" s="772">
        <f t="shared" si="18"/>
        <v>-8</v>
      </c>
      <c r="K61" s="772">
        <v>7</v>
      </c>
      <c r="L61" s="770">
        <f t="shared" si="18"/>
        <v>-11</v>
      </c>
      <c r="M61" s="772">
        <f t="shared" si="18"/>
        <v>557</v>
      </c>
      <c r="N61" s="772">
        <f t="shared" si="18"/>
        <v>54</v>
      </c>
      <c r="O61" s="772">
        <f t="shared" si="18"/>
        <v>157</v>
      </c>
      <c r="P61" s="772">
        <f t="shared" si="18"/>
        <v>211</v>
      </c>
      <c r="Q61" s="82"/>
    </row>
    <row r="62" spans="1:16" s="83" customFormat="1" ht="21" thickBot="1">
      <c r="A62" s="331" t="s">
        <v>189</v>
      </c>
      <c r="B62" s="780">
        <f>+B60/B59*100</f>
        <v>98.544061302682</v>
      </c>
      <c r="C62" s="780">
        <f aca="true" t="shared" si="19" ref="C62:P62">+C60/C59*100</f>
        <v>102.83454673121697</v>
      </c>
      <c r="D62" s="780">
        <f t="shared" si="19"/>
        <v>102.15512339360855</v>
      </c>
      <c r="E62" s="780">
        <f t="shared" si="19"/>
        <v>102.58996103598442</v>
      </c>
      <c r="F62" s="780">
        <f t="shared" si="19"/>
        <v>107.45697896749522</v>
      </c>
      <c r="G62" s="780">
        <f t="shared" si="19"/>
        <v>100.42016806722688</v>
      </c>
      <c r="H62" s="780">
        <f t="shared" si="19"/>
        <v>106.2121212121212</v>
      </c>
      <c r="I62" s="780">
        <f t="shared" si="19"/>
        <v>94.23076923076923</v>
      </c>
      <c r="J62" s="780">
        <f t="shared" si="19"/>
        <v>69.23076923076923</v>
      </c>
      <c r="K62" s="780">
        <v>0</v>
      </c>
      <c r="L62" s="781">
        <v>0</v>
      </c>
      <c r="M62" s="780">
        <f t="shared" si="19"/>
        <v>102.37354583031491</v>
      </c>
      <c r="N62" s="780">
        <f t="shared" si="19"/>
        <v>103.18584070796459</v>
      </c>
      <c r="O62" s="780">
        <f t="shared" si="19"/>
        <v>108.27622561939904</v>
      </c>
      <c r="P62" s="780">
        <f t="shared" si="19"/>
        <v>105.87416481069043</v>
      </c>
    </row>
    <row r="63" spans="1:16" s="233" customFormat="1" ht="34.5" thickBot="1">
      <c r="A63" s="433" t="s">
        <v>104</v>
      </c>
      <c r="B63" s="786"/>
      <c r="C63" s="786"/>
      <c r="D63" s="786"/>
      <c r="E63" s="786"/>
      <c r="F63" s="786"/>
      <c r="G63" s="786"/>
      <c r="H63" s="786"/>
      <c r="I63" s="786"/>
      <c r="J63" s="786"/>
      <c r="K63" s="786"/>
      <c r="L63" s="786"/>
      <c r="M63" s="786"/>
      <c r="N63" s="786"/>
      <c r="O63" s="786"/>
      <c r="P63" s="796"/>
    </row>
    <row r="64" spans="1:17" s="236" customFormat="1" ht="20.25">
      <c r="A64" s="330" t="s">
        <v>187</v>
      </c>
      <c r="B64" s="752">
        <v>963</v>
      </c>
      <c r="C64" s="752">
        <v>25359</v>
      </c>
      <c r="D64" s="752">
        <v>17849</v>
      </c>
      <c r="E64" s="752">
        <v>4498</v>
      </c>
      <c r="F64" s="752">
        <v>421</v>
      </c>
      <c r="G64" s="752">
        <v>86</v>
      </c>
      <c r="H64" s="752">
        <v>187</v>
      </c>
      <c r="I64" s="752">
        <v>13</v>
      </c>
      <c r="J64" s="752">
        <v>20</v>
      </c>
      <c r="K64" s="752">
        <v>0</v>
      </c>
      <c r="L64" s="752">
        <v>0</v>
      </c>
      <c r="M64" s="752">
        <v>23074</v>
      </c>
      <c r="N64" s="752">
        <v>1628</v>
      </c>
      <c r="O64" s="752">
        <v>657</v>
      </c>
      <c r="P64" s="758">
        <v>2285</v>
      </c>
      <c r="Q64" s="235"/>
    </row>
    <row r="65" spans="1:17" s="236" customFormat="1" ht="20.25">
      <c r="A65" s="329" t="s">
        <v>186</v>
      </c>
      <c r="B65" s="752">
        <v>955</v>
      </c>
      <c r="C65" s="752">
        <v>26012</v>
      </c>
      <c r="D65" s="752">
        <v>18125</v>
      </c>
      <c r="E65" s="752">
        <v>4455</v>
      </c>
      <c r="F65" s="752">
        <v>433</v>
      </c>
      <c r="G65" s="752">
        <v>85</v>
      </c>
      <c r="H65" s="752">
        <v>223</v>
      </c>
      <c r="I65" s="752">
        <v>8</v>
      </c>
      <c r="J65" s="752">
        <v>14</v>
      </c>
      <c r="K65" s="752">
        <v>7</v>
      </c>
      <c r="L65" s="752">
        <v>0</v>
      </c>
      <c r="M65" s="752">
        <v>23351</v>
      </c>
      <c r="N65" s="752">
        <v>1682</v>
      </c>
      <c r="O65" s="752">
        <v>979</v>
      </c>
      <c r="P65" s="758">
        <v>2662</v>
      </c>
      <c r="Q65" s="237"/>
    </row>
    <row r="66" spans="1:17" s="239" customFormat="1" ht="21" thickBot="1">
      <c r="A66" s="331" t="s">
        <v>188</v>
      </c>
      <c r="B66" s="770">
        <f>+B65-B64</f>
        <v>-8</v>
      </c>
      <c r="C66" s="770">
        <f aca="true" t="shared" si="20" ref="C66:P66">+C65-C64</f>
        <v>653</v>
      </c>
      <c r="D66" s="770">
        <f t="shared" si="20"/>
        <v>276</v>
      </c>
      <c r="E66" s="770">
        <f t="shared" si="20"/>
        <v>-43</v>
      </c>
      <c r="F66" s="770">
        <f t="shared" si="20"/>
        <v>12</v>
      </c>
      <c r="G66" s="770">
        <f t="shared" si="20"/>
        <v>-1</v>
      </c>
      <c r="H66" s="770">
        <f t="shared" si="20"/>
        <v>36</v>
      </c>
      <c r="I66" s="770">
        <f t="shared" si="20"/>
        <v>-5</v>
      </c>
      <c r="J66" s="770">
        <f t="shared" si="20"/>
        <v>-6</v>
      </c>
      <c r="K66" s="770">
        <v>7</v>
      </c>
      <c r="L66" s="770">
        <v>0</v>
      </c>
      <c r="M66" s="770">
        <f t="shared" si="20"/>
        <v>277</v>
      </c>
      <c r="N66" s="770">
        <f t="shared" si="20"/>
        <v>54</v>
      </c>
      <c r="O66" s="770">
        <f t="shared" si="20"/>
        <v>322</v>
      </c>
      <c r="P66" s="770">
        <f t="shared" si="20"/>
        <v>377</v>
      </c>
      <c r="Q66" s="238"/>
    </row>
    <row r="67" spans="1:16" s="239" customFormat="1" ht="21" thickBot="1">
      <c r="A67" s="331" t="s">
        <v>189</v>
      </c>
      <c r="B67" s="781">
        <f>+B65/B64*100</f>
        <v>99.16926272066459</v>
      </c>
      <c r="C67" s="781">
        <f aca="true" t="shared" si="21" ref="C67:P67">+C65/C64*100</f>
        <v>102.57502267439568</v>
      </c>
      <c r="D67" s="781">
        <f t="shared" si="21"/>
        <v>101.5463051151325</v>
      </c>
      <c r="E67" s="781">
        <f t="shared" si="21"/>
        <v>99.04401956425077</v>
      </c>
      <c r="F67" s="781">
        <f t="shared" si="21"/>
        <v>102.85035629453682</v>
      </c>
      <c r="G67" s="781">
        <f t="shared" si="21"/>
        <v>98.83720930232558</v>
      </c>
      <c r="H67" s="781">
        <f t="shared" si="21"/>
        <v>119.25133689839573</v>
      </c>
      <c r="I67" s="781">
        <f t="shared" si="21"/>
        <v>61.53846153846154</v>
      </c>
      <c r="J67" s="781">
        <f t="shared" si="21"/>
        <v>70</v>
      </c>
      <c r="K67" s="781">
        <v>0</v>
      </c>
      <c r="L67" s="781">
        <v>0</v>
      </c>
      <c r="M67" s="781">
        <f t="shared" si="21"/>
        <v>101.20048539481668</v>
      </c>
      <c r="N67" s="781">
        <f t="shared" si="21"/>
        <v>103.31695331695332</v>
      </c>
      <c r="O67" s="781">
        <f t="shared" si="21"/>
        <v>149.01065449010656</v>
      </c>
      <c r="P67" s="781">
        <f t="shared" si="21"/>
        <v>116.49890590809629</v>
      </c>
    </row>
    <row r="68" spans="1:16" s="233" customFormat="1" ht="34.5" thickBot="1">
      <c r="A68" s="433" t="s">
        <v>117</v>
      </c>
      <c r="B68" s="786"/>
      <c r="C68" s="786"/>
      <c r="D68" s="786"/>
      <c r="E68" s="786"/>
      <c r="F68" s="786"/>
      <c r="G68" s="786"/>
      <c r="H68" s="786"/>
      <c r="I68" s="786"/>
      <c r="J68" s="786"/>
      <c r="K68" s="786"/>
      <c r="L68" s="786"/>
      <c r="M68" s="786"/>
      <c r="N68" s="786"/>
      <c r="O68" s="786"/>
      <c r="P68" s="796"/>
    </row>
    <row r="69" spans="1:17" s="236" customFormat="1" ht="20.25">
      <c r="A69" s="330" t="s">
        <v>187</v>
      </c>
      <c r="B69" s="752">
        <v>851</v>
      </c>
      <c r="C69" s="752">
        <v>22162</v>
      </c>
      <c r="D69" s="752">
        <v>15332</v>
      </c>
      <c r="E69" s="752">
        <v>3783</v>
      </c>
      <c r="F69" s="752">
        <v>306</v>
      </c>
      <c r="G69" s="752">
        <v>582</v>
      </c>
      <c r="H69" s="752">
        <v>47</v>
      </c>
      <c r="I69" s="752">
        <v>7</v>
      </c>
      <c r="J69" s="752">
        <v>41</v>
      </c>
      <c r="K69" s="752">
        <v>0</v>
      </c>
      <c r="L69" s="752">
        <v>0</v>
      </c>
      <c r="M69" s="752">
        <v>20097</v>
      </c>
      <c r="N69" s="752">
        <v>785</v>
      </c>
      <c r="O69" s="752">
        <v>1280</v>
      </c>
      <c r="P69" s="758">
        <v>2065</v>
      </c>
      <c r="Q69" s="235">
        <v>1136.348021379124</v>
      </c>
    </row>
    <row r="70" spans="1:17" s="79" customFormat="1" ht="20.25">
      <c r="A70" s="329" t="s">
        <v>186</v>
      </c>
      <c r="B70" s="751">
        <v>873</v>
      </c>
      <c r="C70" s="751">
        <v>22446</v>
      </c>
      <c r="D70" s="751">
        <v>15299</v>
      </c>
      <c r="E70" s="751">
        <v>3779</v>
      </c>
      <c r="F70" s="751">
        <v>316</v>
      </c>
      <c r="G70" s="751">
        <v>567</v>
      </c>
      <c r="H70" s="751">
        <v>60</v>
      </c>
      <c r="I70" s="751">
        <v>11</v>
      </c>
      <c r="J70" s="751">
        <v>42</v>
      </c>
      <c r="K70" s="751">
        <v>7</v>
      </c>
      <c r="L70" s="752">
        <v>0</v>
      </c>
      <c r="M70" s="751">
        <v>20079</v>
      </c>
      <c r="N70" s="751">
        <v>804</v>
      </c>
      <c r="O70" s="751">
        <v>1563</v>
      </c>
      <c r="P70" s="753">
        <v>2367</v>
      </c>
      <c r="Q70" s="230"/>
    </row>
    <row r="71" spans="1:17" s="83" customFormat="1" ht="21" thickBot="1">
      <c r="A71" s="331" t="s">
        <v>188</v>
      </c>
      <c r="B71" s="772">
        <f>+B70-B69</f>
        <v>22</v>
      </c>
      <c r="C71" s="772">
        <f aca="true" t="shared" si="22" ref="C71:P71">+C70-C69</f>
        <v>284</v>
      </c>
      <c r="D71" s="772">
        <f t="shared" si="22"/>
        <v>-33</v>
      </c>
      <c r="E71" s="772">
        <f t="shared" si="22"/>
        <v>-4</v>
      </c>
      <c r="F71" s="772">
        <f t="shared" si="22"/>
        <v>10</v>
      </c>
      <c r="G71" s="772">
        <f t="shared" si="22"/>
        <v>-15</v>
      </c>
      <c r="H71" s="772">
        <f t="shared" si="22"/>
        <v>13</v>
      </c>
      <c r="I71" s="772">
        <f t="shared" si="22"/>
        <v>4</v>
      </c>
      <c r="J71" s="772">
        <f t="shared" si="22"/>
        <v>1</v>
      </c>
      <c r="K71" s="772">
        <v>7</v>
      </c>
      <c r="L71" s="770">
        <v>0</v>
      </c>
      <c r="M71" s="772">
        <f t="shared" si="22"/>
        <v>-18</v>
      </c>
      <c r="N71" s="772">
        <f t="shared" si="22"/>
        <v>19</v>
      </c>
      <c r="O71" s="772">
        <f t="shared" si="22"/>
        <v>283</v>
      </c>
      <c r="P71" s="772">
        <f t="shared" si="22"/>
        <v>302</v>
      </c>
      <c r="Q71" s="82"/>
    </row>
    <row r="72" spans="1:16" s="83" customFormat="1" ht="21" thickBot="1">
      <c r="A72" s="331" t="s">
        <v>189</v>
      </c>
      <c r="B72" s="780">
        <f>+B70/B69*100</f>
        <v>102.58519388954173</v>
      </c>
      <c r="C72" s="780">
        <f aca="true" t="shared" si="23" ref="C72:P72">+C70/C69*100</f>
        <v>101.28147279126432</v>
      </c>
      <c r="D72" s="780">
        <f t="shared" si="23"/>
        <v>99.7847638925124</v>
      </c>
      <c r="E72" s="780">
        <f t="shared" si="23"/>
        <v>99.89426381178959</v>
      </c>
      <c r="F72" s="780">
        <f t="shared" si="23"/>
        <v>103.26797385620917</v>
      </c>
      <c r="G72" s="780">
        <f t="shared" si="23"/>
        <v>97.42268041237114</v>
      </c>
      <c r="H72" s="780">
        <f t="shared" si="23"/>
        <v>127.65957446808511</v>
      </c>
      <c r="I72" s="780">
        <f t="shared" si="23"/>
        <v>157.14285714285714</v>
      </c>
      <c r="J72" s="780">
        <f t="shared" si="23"/>
        <v>102.4390243902439</v>
      </c>
      <c r="K72" s="780">
        <v>0</v>
      </c>
      <c r="L72" s="781">
        <v>0</v>
      </c>
      <c r="M72" s="780">
        <f t="shared" si="23"/>
        <v>99.91043439319301</v>
      </c>
      <c r="N72" s="780">
        <f t="shared" si="23"/>
        <v>102.42038216560509</v>
      </c>
      <c r="O72" s="780">
        <f t="shared" si="23"/>
        <v>122.10937500000001</v>
      </c>
      <c r="P72" s="780">
        <f t="shared" si="23"/>
        <v>114.62469733656175</v>
      </c>
    </row>
    <row r="73" spans="1:16" s="88" customFormat="1" ht="34.5" thickBot="1">
      <c r="A73" s="431" t="s">
        <v>116</v>
      </c>
      <c r="B73" s="785"/>
      <c r="C73" s="785"/>
      <c r="D73" s="785"/>
      <c r="E73" s="785"/>
      <c r="F73" s="785"/>
      <c r="G73" s="785"/>
      <c r="H73" s="785"/>
      <c r="I73" s="785"/>
      <c r="J73" s="785"/>
      <c r="K73" s="785"/>
      <c r="L73" s="786"/>
      <c r="M73" s="785"/>
      <c r="N73" s="785"/>
      <c r="O73" s="785"/>
      <c r="P73" s="787"/>
    </row>
    <row r="74" spans="1:17" s="79" customFormat="1" ht="20.25">
      <c r="A74" s="330" t="s">
        <v>187</v>
      </c>
      <c r="B74" s="751">
        <v>6571</v>
      </c>
      <c r="C74" s="751">
        <v>25309</v>
      </c>
      <c r="D74" s="751">
        <v>16548</v>
      </c>
      <c r="E74" s="751">
        <v>4362</v>
      </c>
      <c r="F74" s="751">
        <v>539</v>
      </c>
      <c r="G74" s="751">
        <v>818</v>
      </c>
      <c r="H74" s="751">
        <v>180</v>
      </c>
      <c r="I74" s="751">
        <v>9</v>
      </c>
      <c r="J74" s="751">
        <v>62</v>
      </c>
      <c r="K74" s="751">
        <v>0</v>
      </c>
      <c r="L74" s="752">
        <v>0</v>
      </c>
      <c r="M74" s="751">
        <v>22519</v>
      </c>
      <c r="N74" s="751">
        <v>1164</v>
      </c>
      <c r="O74" s="751">
        <v>1627</v>
      </c>
      <c r="P74" s="753">
        <v>2791</v>
      </c>
      <c r="Q74" s="78"/>
    </row>
    <row r="75" spans="1:17" s="79" customFormat="1" ht="20.25">
      <c r="A75" s="329" t="s">
        <v>186</v>
      </c>
      <c r="B75" s="751">
        <v>6448</v>
      </c>
      <c r="C75" s="751">
        <v>25773</v>
      </c>
      <c r="D75" s="751">
        <v>16664</v>
      </c>
      <c r="E75" s="751">
        <v>4382</v>
      </c>
      <c r="F75" s="751">
        <v>540</v>
      </c>
      <c r="G75" s="751">
        <v>784</v>
      </c>
      <c r="H75" s="751">
        <v>175</v>
      </c>
      <c r="I75" s="751">
        <v>12</v>
      </c>
      <c r="J75" s="751">
        <v>65</v>
      </c>
      <c r="K75" s="751">
        <v>35</v>
      </c>
      <c r="L75" s="752">
        <v>1</v>
      </c>
      <c r="M75" s="751">
        <v>22657</v>
      </c>
      <c r="N75" s="751">
        <v>1173</v>
      </c>
      <c r="O75" s="751">
        <v>1942</v>
      </c>
      <c r="P75" s="753">
        <v>3116</v>
      </c>
      <c r="Q75" s="230"/>
    </row>
    <row r="76" spans="1:17" s="83" customFormat="1" ht="21" thickBot="1">
      <c r="A76" s="331" t="s">
        <v>188</v>
      </c>
      <c r="B76" s="772">
        <f>+B75-B74</f>
        <v>-123</v>
      </c>
      <c r="C76" s="772">
        <f aca="true" t="shared" si="24" ref="C76:P76">+C75-C74</f>
        <v>464</v>
      </c>
      <c r="D76" s="772">
        <f t="shared" si="24"/>
        <v>116</v>
      </c>
      <c r="E76" s="772">
        <f t="shared" si="24"/>
        <v>20</v>
      </c>
      <c r="F76" s="772">
        <f t="shared" si="24"/>
        <v>1</v>
      </c>
      <c r="G76" s="772">
        <f t="shared" si="24"/>
        <v>-34</v>
      </c>
      <c r="H76" s="772">
        <f t="shared" si="24"/>
        <v>-5</v>
      </c>
      <c r="I76" s="772">
        <f t="shared" si="24"/>
        <v>3</v>
      </c>
      <c r="J76" s="772">
        <f t="shared" si="24"/>
        <v>3</v>
      </c>
      <c r="K76" s="772">
        <v>35</v>
      </c>
      <c r="L76" s="770">
        <f t="shared" si="24"/>
        <v>1</v>
      </c>
      <c r="M76" s="772">
        <f t="shared" si="24"/>
        <v>138</v>
      </c>
      <c r="N76" s="772">
        <f t="shared" si="24"/>
        <v>9</v>
      </c>
      <c r="O76" s="772">
        <f t="shared" si="24"/>
        <v>315</v>
      </c>
      <c r="P76" s="772">
        <f t="shared" si="24"/>
        <v>325</v>
      </c>
      <c r="Q76" s="82"/>
    </row>
    <row r="77" spans="1:16" s="83" customFormat="1" ht="21" thickBot="1">
      <c r="A77" s="331" t="s">
        <v>189</v>
      </c>
      <c r="B77" s="780">
        <f>+B75/B74*100</f>
        <v>98.12813879166032</v>
      </c>
      <c r="C77" s="780">
        <f aca="true" t="shared" si="25" ref="C77:P77">+C75/C74*100</f>
        <v>101.83333991860604</v>
      </c>
      <c r="D77" s="780">
        <f t="shared" si="25"/>
        <v>100.700991056321</v>
      </c>
      <c r="E77" s="780">
        <f t="shared" si="25"/>
        <v>100.45850527281064</v>
      </c>
      <c r="F77" s="780">
        <f t="shared" si="25"/>
        <v>100.18552875695732</v>
      </c>
      <c r="G77" s="780">
        <f t="shared" si="25"/>
        <v>95.84352078239608</v>
      </c>
      <c r="H77" s="780">
        <f t="shared" si="25"/>
        <v>97.22222222222221</v>
      </c>
      <c r="I77" s="780">
        <f t="shared" si="25"/>
        <v>133.33333333333331</v>
      </c>
      <c r="J77" s="780">
        <f t="shared" si="25"/>
        <v>104.83870967741935</v>
      </c>
      <c r="K77" s="780">
        <v>0</v>
      </c>
      <c r="L77" s="781">
        <v>0</v>
      </c>
      <c r="M77" s="780">
        <f t="shared" si="25"/>
        <v>100.61281584439807</v>
      </c>
      <c r="N77" s="780">
        <f t="shared" si="25"/>
        <v>100.77319587628865</v>
      </c>
      <c r="O77" s="780">
        <f t="shared" si="25"/>
        <v>119.36078672403197</v>
      </c>
      <c r="P77" s="780">
        <f t="shared" si="25"/>
        <v>111.64457183805088</v>
      </c>
    </row>
    <row r="78" spans="1:16" s="88" customFormat="1" ht="34.5" thickBot="1">
      <c r="A78" s="431" t="s">
        <v>63</v>
      </c>
      <c r="B78" s="785"/>
      <c r="C78" s="785"/>
      <c r="D78" s="785"/>
      <c r="E78" s="785"/>
      <c r="F78" s="785"/>
      <c r="G78" s="785"/>
      <c r="H78" s="785"/>
      <c r="I78" s="785"/>
      <c r="J78" s="785"/>
      <c r="K78" s="785"/>
      <c r="L78" s="786"/>
      <c r="M78" s="785"/>
      <c r="N78" s="785"/>
      <c r="O78" s="785"/>
      <c r="P78" s="787"/>
    </row>
    <row r="79" spans="1:17" s="79" customFormat="1" ht="20.25">
      <c r="A79" s="330" t="s">
        <v>187</v>
      </c>
      <c r="B79" s="751">
        <v>382</v>
      </c>
      <c r="C79" s="751">
        <v>26904</v>
      </c>
      <c r="D79" s="751">
        <v>18215</v>
      </c>
      <c r="E79" s="751">
        <v>4575</v>
      </c>
      <c r="F79" s="751">
        <v>423</v>
      </c>
      <c r="G79" s="751">
        <v>836</v>
      </c>
      <c r="H79" s="751">
        <v>19</v>
      </c>
      <c r="I79" s="751">
        <v>6</v>
      </c>
      <c r="J79" s="751">
        <v>39</v>
      </c>
      <c r="K79" s="751">
        <v>0</v>
      </c>
      <c r="L79" s="752">
        <v>40</v>
      </c>
      <c r="M79" s="751">
        <v>24153</v>
      </c>
      <c r="N79" s="751">
        <v>1293</v>
      </c>
      <c r="O79" s="751">
        <v>1458</v>
      </c>
      <c r="P79" s="753">
        <v>2751</v>
      </c>
      <c r="Q79" s="78"/>
    </row>
    <row r="80" spans="1:17" s="79" customFormat="1" ht="20.25">
      <c r="A80" s="329" t="s">
        <v>186</v>
      </c>
      <c r="B80" s="751">
        <v>401</v>
      </c>
      <c r="C80" s="751">
        <v>27280</v>
      </c>
      <c r="D80" s="751">
        <v>18269</v>
      </c>
      <c r="E80" s="751">
        <v>4629</v>
      </c>
      <c r="F80" s="751">
        <v>421</v>
      </c>
      <c r="G80" s="751">
        <v>834</v>
      </c>
      <c r="H80" s="751">
        <v>22</v>
      </c>
      <c r="I80" s="751">
        <v>3</v>
      </c>
      <c r="J80" s="751">
        <v>14</v>
      </c>
      <c r="K80" s="751">
        <v>14</v>
      </c>
      <c r="L80" s="752">
        <v>42</v>
      </c>
      <c r="M80" s="751">
        <v>24249</v>
      </c>
      <c r="N80" s="751">
        <v>1336</v>
      </c>
      <c r="O80" s="751">
        <v>1695</v>
      </c>
      <c r="P80" s="753">
        <v>3031</v>
      </c>
      <c r="Q80" s="230"/>
    </row>
    <row r="81" spans="1:17" s="83" customFormat="1" ht="21" thickBot="1">
      <c r="A81" s="331" t="s">
        <v>188</v>
      </c>
      <c r="B81" s="772">
        <f>+B80-B79</f>
        <v>19</v>
      </c>
      <c r="C81" s="772">
        <f aca="true" t="shared" si="26" ref="C81:P81">+C80-C79</f>
        <v>376</v>
      </c>
      <c r="D81" s="772">
        <f t="shared" si="26"/>
        <v>54</v>
      </c>
      <c r="E81" s="772">
        <f t="shared" si="26"/>
        <v>54</v>
      </c>
      <c r="F81" s="772">
        <f t="shared" si="26"/>
        <v>-2</v>
      </c>
      <c r="G81" s="772">
        <f t="shared" si="26"/>
        <v>-2</v>
      </c>
      <c r="H81" s="772">
        <f t="shared" si="26"/>
        <v>3</v>
      </c>
      <c r="I81" s="772">
        <f t="shared" si="26"/>
        <v>-3</v>
      </c>
      <c r="J81" s="772">
        <f t="shared" si="26"/>
        <v>-25</v>
      </c>
      <c r="K81" s="772">
        <v>14</v>
      </c>
      <c r="L81" s="770">
        <f t="shared" si="26"/>
        <v>2</v>
      </c>
      <c r="M81" s="772">
        <f t="shared" si="26"/>
        <v>96</v>
      </c>
      <c r="N81" s="772">
        <f t="shared" si="26"/>
        <v>43</v>
      </c>
      <c r="O81" s="772">
        <f t="shared" si="26"/>
        <v>237</v>
      </c>
      <c r="P81" s="772">
        <f t="shared" si="26"/>
        <v>280</v>
      </c>
      <c r="Q81" s="82"/>
    </row>
    <row r="82" spans="1:16" s="83" customFormat="1" ht="21" thickBot="1">
      <c r="A82" s="331" t="s">
        <v>189</v>
      </c>
      <c r="B82" s="780">
        <f>+B80/B79*100</f>
        <v>104.9738219895288</v>
      </c>
      <c r="C82" s="780">
        <f aca="true" t="shared" si="27" ref="C82:P82">+C80/C79*100</f>
        <v>101.39756170086231</v>
      </c>
      <c r="D82" s="780">
        <f t="shared" si="27"/>
        <v>100.29645896239363</v>
      </c>
      <c r="E82" s="780">
        <f t="shared" si="27"/>
        <v>101.18032786885244</v>
      </c>
      <c r="F82" s="780">
        <f t="shared" si="27"/>
        <v>99.52718676122932</v>
      </c>
      <c r="G82" s="780">
        <f t="shared" si="27"/>
        <v>99.76076555023924</v>
      </c>
      <c r="H82" s="780">
        <f t="shared" si="27"/>
        <v>115.78947368421053</v>
      </c>
      <c r="I82" s="780">
        <f t="shared" si="27"/>
        <v>50</v>
      </c>
      <c r="J82" s="780">
        <f t="shared" si="27"/>
        <v>35.8974358974359</v>
      </c>
      <c r="K82" s="780">
        <v>0</v>
      </c>
      <c r="L82" s="781">
        <v>0</v>
      </c>
      <c r="M82" s="780">
        <f t="shared" si="27"/>
        <v>100.3974661532729</v>
      </c>
      <c r="N82" s="780">
        <f t="shared" si="27"/>
        <v>103.32559938128382</v>
      </c>
      <c r="O82" s="780">
        <f t="shared" si="27"/>
        <v>116.2551440329218</v>
      </c>
      <c r="P82" s="780">
        <f t="shared" si="27"/>
        <v>110.17811704834605</v>
      </c>
    </row>
    <row r="83" spans="1:16" s="88" customFormat="1" ht="34.5" thickBot="1">
      <c r="A83" s="431" t="s">
        <v>115</v>
      </c>
      <c r="B83" s="785"/>
      <c r="C83" s="785"/>
      <c r="D83" s="785"/>
      <c r="E83" s="785"/>
      <c r="F83" s="785"/>
      <c r="G83" s="785"/>
      <c r="H83" s="785"/>
      <c r="I83" s="785"/>
      <c r="J83" s="785"/>
      <c r="K83" s="785"/>
      <c r="L83" s="786"/>
      <c r="M83" s="785"/>
      <c r="N83" s="785"/>
      <c r="O83" s="785"/>
      <c r="P83" s="787"/>
    </row>
    <row r="84" spans="1:17" s="79" customFormat="1" ht="20.25">
      <c r="A84" s="330" t="s">
        <v>187</v>
      </c>
      <c r="B84" s="751">
        <v>2092</v>
      </c>
      <c r="C84" s="751">
        <v>25288</v>
      </c>
      <c r="D84" s="751">
        <v>16606</v>
      </c>
      <c r="E84" s="751">
        <v>4316</v>
      </c>
      <c r="F84" s="751">
        <v>484</v>
      </c>
      <c r="G84" s="751">
        <v>692</v>
      </c>
      <c r="H84" s="751">
        <v>203</v>
      </c>
      <c r="I84" s="751">
        <v>9</v>
      </c>
      <c r="J84" s="751">
        <v>52</v>
      </c>
      <c r="K84" s="751">
        <v>0</v>
      </c>
      <c r="L84" s="752">
        <v>0</v>
      </c>
      <c r="M84" s="751">
        <v>22362</v>
      </c>
      <c r="N84" s="751">
        <v>1153</v>
      </c>
      <c r="O84" s="751">
        <v>1773</v>
      </c>
      <c r="P84" s="753">
        <v>2925</v>
      </c>
      <c r="Q84" s="78"/>
    </row>
    <row r="85" spans="1:17" s="79" customFormat="1" ht="20.25">
      <c r="A85" s="329" t="s">
        <v>186</v>
      </c>
      <c r="B85" s="751">
        <v>2094</v>
      </c>
      <c r="C85" s="751">
        <v>25804</v>
      </c>
      <c r="D85" s="751">
        <v>16621</v>
      </c>
      <c r="E85" s="751">
        <v>4372</v>
      </c>
      <c r="F85" s="751">
        <v>480</v>
      </c>
      <c r="G85" s="751">
        <v>692</v>
      </c>
      <c r="H85" s="751">
        <v>220</v>
      </c>
      <c r="I85" s="751">
        <v>10</v>
      </c>
      <c r="J85" s="751">
        <v>26</v>
      </c>
      <c r="K85" s="751">
        <v>27</v>
      </c>
      <c r="L85" s="752">
        <v>0</v>
      </c>
      <c r="M85" s="751">
        <v>22447</v>
      </c>
      <c r="N85" s="751">
        <v>1232</v>
      </c>
      <c r="O85" s="751">
        <v>2125</v>
      </c>
      <c r="P85" s="753">
        <v>3357</v>
      </c>
      <c r="Q85" s="230"/>
    </row>
    <row r="86" spans="1:17" s="83" customFormat="1" ht="21" thickBot="1">
      <c r="A86" s="331" t="s">
        <v>188</v>
      </c>
      <c r="B86" s="772">
        <f>+B85-B84</f>
        <v>2</v>
      </c>
      <c r="C86" s="772">
        <f aca="true" t="shared" si="28" ref="C86:P86">+C85-C84</f>
        <v>516</v>
      </c>
      <c r="D86" s="772">
        <f t="shared" si="28"/>
        <v>15</v>
      </c>
      <c r="E86" s="772">
        <f t="shared" si="28"/>
        <v>56</v>
      </c>
      <c r="F86" s="772">
        <f t="shared" si="28"/>
        <v>-4</v>
      </c>
      <c r="G86" s="772">
        <f t="shared" si="28"/>
        <v>0</v>
      </c>
      <c r="H86" s="772">
        <f t="shared" si="28"/>
        <v>17</v>
      </c>
      <c r="I86" s="772">
        <f t="shared" si="28"/>
        <v>1</v>
      </c>
      <c r="J86" s="772">
        <f t="shared" si="28"/>
        <v>-26</v>
      </c>
      <c r="K86" s="772">
        <v>27</v>
      </c>
      <c r="L86" s="770">
        <v>0</v>
      </c>
      <c r="M86" s="772">
        <f t="shared" si="28"/>
        <v>85</v>
      </c>
      <c r="N86" s="772">
        <f t="shared" si="28"/>
        <v>79</v>
      </c>
      <c r="O86" s="772">
        <f t="shared" si="28"/>
        <v>352</v>
      </c>
      <c r="P86" s="772">
        <f t="shared" si="28"/>
        <v>432</v>
      </c>
      <c r="Q86" s="82"/>
    </row>
    <row r="87" spans="1:16" s="83" customFormat="1" ht="21" thickBot="1">
      <c r="A87" s="331" t="s">
        <v>189</v>
      </c>
      <c r="B87" s="780">
        <f>+B85/B84*100</f>
        <v>100.09560229445506</v>
      </c>
      <c r="C87" s="780">
        <f aca="true" t="shared" si="29" ref="C87:P87">+C85/C84*100</f>
        <v>102.04049351471053</v>
      </c>
      <c r="D87" s="780">
        <f t="shared" si="29"/>
        <v>100.09032879682043</v>
      </c>
      <c r="E87" s="780">
        <f t="shared" si="29"/>
        <v>101.29749768303986</v>
      </c>
      <c r="F87" s="780">
        <f t="shared" si="29"/>
        <v>99.17355371900827</v>
      </c>
      <c r="G87" s="780">
        <f t="shared" si="29"/>
        <v>100</v>
      </c>
      <c r="H87" s="780">
        <f t="shared" si="29"/>
        <v>108.37438423645321</v>
      </c>
      <c r="I87" s="780">
        <f t="shared" si="29"/>
        <v>111.11111111111111</v>
      </c>
      <c r="J87" s="780">
        <f t="shared" si="29"/>
        <v>50</v>
      </c>
      <c r="K87" s="780">
        <v>0</v>
      </c>
      <c r="L87" s="781">
        <v>0</v>
      </c>
      <c r="M87" s="780">
        <f t="shared" si="29"/>
        <v>100.38010911367499</v>
      </c>
      <c r="N87" s="780">
        <f t="shared" si="29"/>
        <v>106.85169124024286</v>
      </c>
      <c r="O87" s="780">
        <f t="shared" si="29"/>
        <v>119.85335589396504</v>
      </c>
      <c r="P87" s="780">
        <f t="shared" si="29"/>
        <v>114.76923076923077</v>
      </c>
    </row>
    <row r="88" spans="1:16" s="209" customFormat="1" ht="34.5" thickBot="1">
      <c r="A88" s="432" t="s">
        <v>114</v>
      </c>
      <c r="B88" s="797"/>
      <c r="C88" s="797"/>
      <c r="D88" s="797"/>
      <c r="E88" s="797"/>
      <c r="F88" s="797"/>
      <c r="G88" s="797"/>
      <c r="H88" s="797"/>
      <c r="I88" s="797"/>
      <c r="J88" s="797"/>
      <c r="K88" s="797"/>
      <c r="L88" s="798"/>
      <c r="M88" s="797"/>
      <c r="N88" s="797"/>
      <c r="O88" s="797"/>
      <c r="P88" s="799"/>
    </row>
    <row r="89" spans="1:17" s="213" customFormat="1" ht="20.25">
      <c r="A89" s="330" t="s">
        <v>187</v>
      </c>
      <c r="B89" s="759">
        <v>567</v>
      </c>
      <c r="C89" s="759">
        <v>19207</v>
      </c>
      <c r="D89" s="759">
        <v>13235</v>
      </c>
      <c r="E89" s="759">
        <v>2967</v>
      </c>
      <c r="F89" s="759">
        <v>264</v>
      </c>
      <c r="G89" s="759">
        <v>383</v>
      </c>
      <c r="H89" s="759">
        <v>56</v>
      </c>
      <c r="I89" s="759">
        <v>37</v>
      </c>
      <c r="J89" s="759">
        <v>472</v>
      </c>
      <c r="K89" s="759">
        <v>0</v>
      </c>
      <c r="L89" s="752">
        <v>0</v>
      </c>
      <c r="M89" s="759">
        <v>17414</v>
      </c>
      <c r="N89" s="759">
        <v>750</v>
      </c>
      <c r="O89" s="759">
        <v>1042</v>
      </c>
      <c r="P89" s="760">
        <v>1793</v>
      </c>
      <c r="Q89" s="212"/>
    </row>
    <row r="90" spans="1:17" s="213" customFormat="1" ht="20.25">
      <c r="A90" s="329" t="s">
        <v>186</v>
      </c>
      <c r="B90" s="761">
        <v>554</v>
      </c>
      <c r="C90" s="761">
        <v>19609</v>
      </c>
      <c r="D90" s="761">
        <v>13406</v>
      </c>
      <c r="E90" s="761">
        <v>2987</v>
      </c>
      <c r="F90" s="761">
        <v>258</v>
      </c>
      <c r="G90" s="761">
        <v>380</v>
      </c>
      <c r="H90" s="761">
        <v>32</v>
      </c>
      <c r="I90" s="761">
        <v>39</v>
      </c>
      <c r="J90" s="761">
        <v>468</v>
      </c>
      <c r="K90" s="761">
        <v>2</v>
      </c>
      <c r="L90" s="752">
        <v>0</v>
      </c>
      <c r="M90" s="761">
        <v>17572</v>
      </c>
      <c r="N90" s="761">
        <v>841</v>
      </c>
      <c r="O90" s="761">
        <v>1196</v>
      </c>
      <c r="P90" s="762">
        <v>2037</v>
      </c>
      <c r="Q90" s="214"/>
    </row>
    <row r="91" spans="1:20" s="215" customFormat="1" ht="20.25">
      <c r="A91" s="331" t="s">
        <v>188</v>
      </c>
      <c r="B91" s="761">
        <f>+B90-B89</f>
        <v>-13</v>
      </c>
      <c r="C91" s="761">
        <f aca="true" t="shared" si="30" ref="C91:T91">+C90-C89</f>
        <v>402</v>
      </c>
      <c r="D91" s="761">
        <f t="shared" si="30"/>
        <v>171</v>
      </c>
      <c r="E91" s="761">
        <f t="shared" si="30"/>
        <v>20</v>
      </c>
      <c r="F91" s="761">
        <f t="shared" si="30"/>
        <v>-6</v>
      </c>
      <c r="G91" s="761">
        <f t="shared" si="30"/>
        <v>-3</v>
      </c>
      <c r="H91" s="761">
        <f t="shared" si="30"/>
        <v>-24</v>
      </c>
      <c r="I91" s="761">
        <f t="shared" si="30"/>
        <v>2</v>
      </c>
      <c r="J91" s="761">
        <f t="shared" si="30"/>
        <v>-4</v>
      </c>
      <c r="K91" s="761">
        <v>2</v>
      </c>
      <c r="L91" s="770">
        <v>0</v>
      </c>
      <c r="M91" s="761">
        <f t="shared" si="30"/>
        <v>158</v>
      </c>
      <c r="N91" s="761">
        <f t="shared" si="30"/>
        <v>91</v>
      </c>
      <c r="O91" s="761">
        <f t="shared" si="30"/>
        <v>154</v>
      </c>
      <c r="P91" s="761">
        <f t="shared" si="30"/>
        <v>244</v>
      </c>
      <c r="Q91" s="307">
        <f t="shared" si="30"/>
        <v>0</v>
      </c>
      <c r="R91" s="307">
        <f t="shared" si="30"/>
        <v>0</v>
      </c>
      <c r="S91" s="307">
        <f t="shared" si="30"/>
        <v>0</v>
      </c>
      <c r="T91" s="307">
        <f t="shared" si="30"/>
        <v>0</v>
      </c>
    </row>
    <row r="92" spans="1:20" s="215" customFormat="1" ht="21" thickBot="1">
      <c r="A92" s="331" t="s">
        <v>189</v>
      </c>
      <c r="B92" s="800">
        <f>+B90/B89*100</f>
        <v>97.70723104056437</v>
      </c>
      <c r="C92" s="800">
        <f aca="true" t="shared" si="31" ref="C92:T92">+C90/C89*100</f>
        <v>102.09298693184776</v>
      </c>
      <c r="D92" s="800">
        <f t="shared" si="31"/>
        <v>101.29202871174915</v>
      </c>
      <c r="E92" s="800">
        <f t="shared" si="31"/>
        <v>100.67408156386924</v>
      </c>
      <c r="F92" s="800">
        <f t="shared" si="31"/>
        <v>97.72727272727273</v>
      </c>
      <c r="G92" s="800">
        <f t="shared" si="31"/>
        <v>99.21671018276761</v>
      </c>
      <c r="H92" s="800">
        <f t="shared" si="31"/>
        <v>57.14285714285714</v>
      </c>
      <c r="I92" s="800">
        <f t="shared" si="31"/>
        <v>105.40540540540539</v>
      </c>
      <c r="J92" s="800">
        <f t="shared" si="31"/>
        <v>99.15254237288136</v>
      </c>
      <c r="K92" s="800">
        <v>0</v>
      </c>
      <c r="L92" s="781">
        <v>0</v>
      </c>
      <c r="M92" s="800">
        <f t="shared" si="31"/>
        <v>100.90731595268174</v>
      </c>
      <c r="N92" s="800">
        <f t="shared" si="31"/>
        <v>112.13333333333333</v>
      </c>
      <c r="O92" s="800">
        <f t="shared" si="31"/>
        <v>114.77927063339732</v>
      </c>
      <c r="P92" s="800">
        <f t="shared" si="31"/>
        <v>113.60847741215841</v>
      </c>
      <c r="Q92" s="216" t="e">
        <f t="shared" si="31"/>
        <v>#DIV/0!</v>
      </c>
      <c r="R92" s="216" t="e">
        <f t="shared" si="31"/>
        <v>#DIV/0!</v>
      </c>
      <c r="S92" s="216" t="e">
        <f t="shared" si="31"/>
        <v>#DIV/0!</v>
      </c>
      <c r="T92" s="216" t="e">
        <f t="shared" si="31"/>
        <v>#DIV/0!</v>
      </c>
    </row>
    <row r="93" spans="1:20" s="209" customFormat="1" ht="34.5" hidden="1" thickBot="1">
      <c r="A93" s="356" t="s">
        <v>64</v>
      </c>
      <c r="B93" s="801"/>
      <c r="C93" s="802"/>
      <c r="D93" s="802"/>
      <c r="E93" s="802"/>
      <c r="F93" s="802"/>
      <c r="G93" s="802"/>
      <c r="H93" s="802"/>
      <c r="I93" s="802"/>
      <c r="J93" s="802"/>
      <c r="K93" s="802"/>
      <c r="L93" s="803"/>
      <c r="M93" s="802"/>
      <c r="N93" s="802"/>
      <c r="O93" s="802"/>
      <c r="P93" s="804"/>
      <c r="Q93" s="188"/>
      <c r="R93" s="188"/>
      <c r="S93" s="188"/>
      <c r="T93" s="188"/>
    </row>
    <row r="94" spans="1:20" s="213" customFormat="1" ht="21" hidden="1" thickBot="1">
      <c r="A94" s="357" t="s">
        <v>98</v>
      </c>
      <c r="B94" s="805"/>
      <c r="C94" s="763"/>
      <c r="D94" s="763"/>
      <c r="E94" s="763"/>
      <c r="F94" s="763"/>
      <c r="G94" s="763"/>
      <c r="H94" s="763"/>
      <c r="I94" s="763"/>
      <c r="J94" s="763"/>
      <c r="K94" s="763"/>
      <c r="L94" s="764"/>
      <c r="M94" s="763"/>
      <c r="N94" s="763"/>
      <c r="O94" s="763"/>
      <c r="P94" s="765"/>
      <c r="Q94" s="189"/>
      <c r="R94" s="190"/>
      <c r="S94" s="190"/>
      <c r="T94" s="190"/>
    </row>
    <row r="95" spans="1:20" s="213" customFormat="1" ht="21" hidden="1" thickBot="1">
      <c r="A95" s="358" t="s">
        <v>98</v>
      </c>
      <c r="B95" s="761"/>
      <c r="C95" s="766"/>
      <c r="D95" s="766"/>
      <c r="E95" s="766"/>
      <c r="F95" s="766"/>
      <c r="G95" s="766"/>
      <c r="H95" s="766"/>
      <c r="I95" s="766"/>
      <c r="J95" s="766"/>
      <c r="K95" s="766"/>
      <c r="L95" s="767"/>
      <c r="M95" s="766"/>
      <c r="N95" s="766"/>
      <c r="O95" s="766"/>
      <c r="P95" s="768"/>
      <c r="Q95" s="191"/>
      <c r="R95" s="190"/>
      <c r="S95" s="190"/>
      <c r="T95" s="190"/>
    </row>
    <row r="96" spans="1:20" s="215" customFormat="1" ht="21" hidden="1" thickBot="1">
      <c r="A96" s="359" t="s">
        <v>96</v>
      </c>
      <c r="B96" s="761">
        <f aca="true" t="shared" si="32" ref="B96:P96">+B94-B95</f>
        <v>0</v>
      </c>
      <c r="C96" s="766">
        <f t="shared" si="32"/>
        <v>0</v>
      </c>
      <c r="D96" s="766">
        <f t="shared" si="32"/>
        <v>0</v>
      </c>
      <c r="E96" s="766">
        <f t="shared" si="32"/>
        <v>0</v>
      </c>
      <c r="F96" s="766">
        <f t="shared" si="32"/>
        <v>0</v>
      </c>
      <c r="G96" s="766">
        <f t="shared" si="32"/>
        <v>0</v>
      </c>
      <c r="H96" s="766">
        <f t="shared" si="32"/>
        <v>0</v>
      </c>
      <c r="I96" s="766">
        <f t="shared" si="32"/>
        <v>0</v>
      </c>
      <c r="J96" s="766">
        <f t="shared" si="32"/>
        <v>0</v>
      </c>
      <c r="K96" s="766"/>
      <c r="L96" s="767"/>
      <c r="M96" s="766">
        <f t="shared" si="32"/>
        <v>0</v>
      </c>
      <c r="N96" s="766">
        <f t="shared" si="32"/>
        <v>0</v>
      </c>
      <c r="O96" s="766">
        <f t="shared" si="32"/>
        <v>0</v>
      </c>
      <c r="P96" s="768">
        <f t="shared" si="32"/>
        <v>0</v>
      </c>
      <c r="Q96" s="192"/>
      <c r="R96" s="193"/>
      <c r="S96" s="193"/>
      <c r="T96" s="193"/>
    </row>
    <row r="97" spans="1:20" s="215" customFormat="1" ht="21" hidden="1" thickBot="1">
      <c r="A97" s="360" t="s">
        <v>97</v>
      </c>
      <c r="B97" s="800" t="e">
        <f aca="true" t="shared" si="33" ref="B97:P97">+B94/B95*100</f>
        <v>#DIV/0!</v>
      </c>
      <c r="C97" s="806" t="e">
        <f t="shared" si="33"/>
        <v>#DIV/0!</v>
      </c>
      <c r="D97" s="806" t="e">
        <f t="shared" si="33"/>
        <v>#DIV/0!</v>
      </c>
      <c r="E97" s="806" t="e">
        <f t="shared" si="33"/>
        <v>#DIV/0!</v>
      </c>
      <c r="F97" s="806" t="e">
        <f t="shared" si="33"/>
        <v>#DIV/0!</v>
      </c>
      <c r="G97" s="806" t="e">
        <f t="shared" si="33"/>
        <v>#DIV/0!</v>
      </c>
      <c r="H97" s="806" t="e">
        <f t="shared" si="33"/>
        <v>#DIV/0!</v>
      </c>
      <c r="I97" s="806" t="e">
        <f t="shared" si="33"/>
        <v>#DIV/0!</v>
      </c>
      <c r="J97" s="806" t="e">
        <f t="shared" si="33"/>
        <v>#DIV/0!</v>
      </c>
      <c r="K97" s="806"/>
      <c r="L97" s="807"/>
      <c r="M97" s="806" t="e">
        <f t="shared" si="33"/>
        <v>#DIV/0!</v>
      </c>
      <c r="N97" s="806" t="e">
        <f t="shared" si="33"/>
        <v>#DIV/0!</v>
      </c>
      <c r="O97" s="806" t="e">
        <f t="shared" si="33"/>
        <v>#DIV/0!</v>
      </c>
      <c r="P97" s="808" t="e">
        <f t="shared" si="33"/>
        <v>#DIV/0!</v>
      </c>
      <c r="Q97" s="193"/>
      <c r="R97" s="193"/>
      <c r="S97" s="193"/>
      <c r="T97" s="193"/>
    </row>
    <row r="98" spans="1:20" s="209" customFormat="1" ht="34.5" hidden="1" thickBot="1">
      <c r="A98" s="356" t="s">
        <v>65</v>
      </c>
      <c r="B98" s="801"/>
      <c r="C98" s="802"/>
      <c r="D98" s="802"/>
      <c r="E98" s="802"/>
      <c r="F98" s="802"/>
      <c r="G98" s="802"/>
      <c r="H98" s="802"/>
      <c r="I98" s="802"/>
      <c r="J98" s="802"/>
      <c r="K98" s="802"/>
      <c r="L98" s="803"/>
      <c r="M98" s="802"/>
      <c r="N98" s="802"/>
      <c r="O98" s="802"/>
      <c r="P98" s="804"/>
      <c r="Q98" s="188"/>
      <c r="R98" s="188"/>
      <c r="S98" s="188"/>
      <c r="T98" s="188"/>
    </row>
    <row r="99" spans="1:20" s="213" customFormat="1" ht="21" hidden="1" thickBot="1">
      <c r="A99" s="357" t="s">
        <v>98</v>
      </c>
      <c r="B99" s="805"/>
      <c r="C99" s="763"/>
      <c r="D99" s="763"/>
      <c r="E99" s="763"/>
      <c r="F99" s="763"/>
      <c r="G99" s="763"/>
      <c r="H99" s="763"/>
      <c r="I99" s="763"/>
      <c r="J99" s="763"/>
      <c r="K99" s="763"/>
      <c r="L99" s="764"/>
      <c r="M99" s="763"/>
      <c r="N99" s="763"/>
      <c r="O99" s="763"/>
      <c r="P99" s="765"/>
      <c r="Q99" s="189">
        <v>15.9</v>
      </c>
      <c r="R99" s="190"/>
      <c r="S99" s="190"/>
      <c r="T99" s="190"/>
    </row>
    <row r="100" spans="1:20" s="213" customFormat="1" ht="21" hidden="1" thickBot="1">
      <c r="A100" s="358" t="s">
        <v>98</v>
      </c>
      <c r="B100" s="761"/>
      <c r="C100" s="766"/>
      <c r="D100" s="766"/>
      <c r="E100" s="766"/>
      <c r="F100" s="766"/>
      <c r="G100" s="766"/>
      <c r="H100" s="766"/>
      <c r="I100" s="766"/>
      <c r="J100" s="766"/>
      <c r="K100" s="766"/>
      <c r="L100" s="767"/>
      <c r="M100" s="766"/>
      <c r="N100" s="766"/>
      <c r="O100" s="766"/>
      <c r="P100" s="768"/>
      <c r="Q100" s="191">
        <v>15.9</v>
      </c>
      <c r="R100" s="190"/>
      <c r="S100" s="190"/>
      <c r="T100" s="190"/>
    </row>
    <row r="101" spans="1:20" s="215" customFormat="1" ht="21" hidden="1" thickBot="1">
      <c r="A101" s="359" t="s">
        <v>96</v>
      </c>
      <c r="B101" s="761">
        <f aca="true" t="shared" si="34" ref="B101:P101">+B99-B100</f>
        <v>0</v>
      </c>
      <c r="C101" s="766">
        <f t="shared" si="34"/>
        <v>0</v>
      </c>
      <c r="D101" s="766">
        <f t="shared" si="34"/>
        <v>0</v>
      </c>
      <c r="E101" s="766">
        <f t="shared" si="34"/>
        <v>0</v>
      </c>
      <c r="F101" s="766">
        <f t="shared" si="34"/>
        <v>0</v>
      </c>
      <c r="G101" s="766">
        <f t="shared" si="34"/>
        <v>0</v>
      </c>
      <c r="H101" s="766">
        <f t="shared" si="34"/>
        <v>0</v>
      </c>
      <c r="I101" s="766">
        <f t="shared" si="34"/>
        <v>0</v>
      </c>
      <c r="J101" s="766">
        <f t="shared" si="34"/>
        <v>0</v>
      </c>
      <c r="K101" s="766"/>
      <c r="L101" s="767"/>
      <c r="M101" s="766">
        <f t="shared" si="34"/>
        <v>0</v>
      </c>
      <c r="N101" s="766">
        <f t="shared" si="34"/>
        <v>0</v>
      </c>
      <c r="O101" s="766">
        <f t="shared" si="34"/>
        <v>0</v>
      </c>
      <c r="P101" s="768">
        <f t="shared" si="34"/>
        <v>0</v>
      </c>
      <c r="Q101" s="192"/>
      <c r="R101" s="193"/>
      <c r="S101" s="193"/>
      <c r="T101" s="193"/>
    </row>
    <row r="102" spans="1:20" s="215" customFormat="1" ht="21" hidden="1" thickBot="1">
      <c r="A102" s="360" t="s">
        <v>97</v>
      </c>
      <c r="B102" s="800" t="e">
        <f aca="true" t="shared" si="35" ref="B102:P102">+B99/B100*100</f>
        <v>#DIV/0!</v>
      </c>
      <c r="C102" s="806" t="e">
        <f t="shared" si="35"/>
        <v>#DIV/0!</v>
      </c>
      <c r="D102" s="806" t="e">
        <f t="shared" si="35"/>
        <v>#DIV/0!</v>
      </c>
      <c r="E102" s="806" t="e">
        <f t="shared" si="35"/>
        <v>#DIV/0!</v>
      </c>
      <c r="F102" s="806" t="e">
        <f t="shared" si="35"/>
        <v>#DIV/0!</v>
      </c>
      <c r="G102" s="806" t="e">
        <f t="shared" si="35"/>
        <v>#DIV/0!</v>
      </c>
      <c r="H102" s="806" t="e">
        <f t="shared" si="35"/>
        <v>#DIV/0!</v>
      </c>
      <c r="I102" s="806" t="e">
        <f t="shared" si="35"/>
        <v>#DIV/0!</v>
      </c>
      <c r="J102" s="806" t="e">
        <f t="shared" si="35"/>
        <v>#DIV/0!</v>
      </c>
      <c r="K102" s="806"/>
      <c r="L102" s="807"/>
      <c r="M102" s="806" t="e">
        <f t="shared" si="35"/>
        <v>#DIV/0!</v>
      </c>
      <c r="N102" s="806" t="e">
        <f t="shared" si="35"/>
        <v>#DIV/0!</v>
      </c>
      <c r="O102" s="806" t="e">
        <f t="shared" si="35"/>
        <v>#DIV/0!</v>
      </c>
      <c r="P102" s="808" t="e">
        <f t="shared" si="35"/>
        <v>#DIV/0!</v>
      </c>
      <c r="Q102" s="193"/>
      <c r="R102" s="193"/>
      <c r="S102" s="193"/>
      <c r="T102" s="193"/>
    </row>
    <row r="103" spans="1:20" s="209" customFormat="1" ht="34.5" hidden="1" thickBot="1">
      <c r="A103" s="356" t="s">
        <v>66</v>
      </c>
      <c r="B103" s="801"/>
      <c r="C103" s="802"/>
      <c r="D103" s="802"/>
      <c r="E103" s="802"/>
      <c r="F103" s="802"/>
      <c r="G103" s="802"/>
      <c r="H103" s="802"/>
      <c r="I103" s="802"/>
      <c r="J103" s="802"/>
      <c r="K103" s="802"/>
      <c r="L103" s="803"/>
      <c r="M103" s="802"/>
      <c r="N103" s="802"/>
      <c r="O103" s="802"/>
      <c r="P103" s="804"/>
      <c r="Q103" s="188"/>
      <c r="R103" s="188"/>
      <c r="S103" s="188"/>
      <c r="T103" s="188"/>
    </row>
    <row r="104" spans="1:20" s="213" customFormat="1" ht="21" hidden="1" thickBot="1">
      <c r="A104" s="357" t="s">
        <v>98</v>
      </c>
      <c r="B104" s="805"/>
      <c r="C104" s="763"/>
      <c r="D104" s="763"/>
      <c r="E104" s="763"/>
      <c r="F104" s="763"/>
      <c r="G104" s="763"/>
      <c r="H104" s="763"/>
      <c r="I104" s="763"/>
      <c r="J104" s="763"/>
      <c r="K104" s="763"/>
      <c r="L104" s="764"/>
      <c r="M104" s="763"/>
      <c r="N104" s="763"/>
      <c r="O104" s="763"/>
      <c r="P104" s="765"/>
      <c r="Q104" s="189">
        <v>23.4</v>
      </c>
      <c r="R104" s="190"/>
      <c r="S104" s="190"/>
      <c r="T104" s="190"/>
    </row>
    <row r="105" spans="1:20" s="213" customFormat="1" ht="21" hidden="1" thickBot="1">
      <c r="A105" s="358" t="s">
        <v>98</v>
      </c>
      <c r="B105" s="761"/>
      <c r="C105" s="766"/>
      <c r="D105" s="766"/>
      <c r="E105" s="766"/>
      <c r="F105" s="766"/>
      <c r="G105" s="766"/>
      <c r="H105" s="766"/>
      <c r="I105" s="766"/>
      <c r="J105" s="766"/>
      <c r="K105" s="766"/>
      <c r="L105" s="767"/>
      <c r="M105" s="766"/>
      <c r="N105" s="766"/>
      <c r="O105" s="766"/>
      <c r="P105" s="768"/>
      <c r="Q105" s="191">
        <v>23.4</v>
      </c>
      <c r="R105" s="190"/>
      <c r="S105" s="190"/>
      <c r="T105" s="190"/>
    </row>
    <row r="106" spans="1:20" s="215" customFormat="1" ht="21" hidden="1" thickBot="1">
      <c r="A106" s="359" t="s">
        <v>96</v>
      </c>
      <c r="B106" s="761">
        <f aca="true" t="shared" si="36" ref="B106:P106">+B104-B105</f>
        <v>0</v>
      </c>
      <c r="C106" s="766">
        <f t="shared" si="36"/>
        <v>0</v>
      </c>
      <c r="D106" s="766">
        <f t="shared" si="36"/>
        <v>0</v>
      </c>
      <c r="E106" s="766">
        <f t="shared" si="36"/>
        <v>0</v>
      </c>
      <c r="F106" s="766">
        <f t="shared" si="36"/>
        <v>0</v>
      </c>
      <c r="G106" s="766">
        <f t="shared" si="36"/>
        <v>0</v>
      </c>
      <c r="H106" s="766">
        <f t="shared" si="36"/>
        <v>0</v>
      </c>
      <c r="I106" s="766">
        <f t="shared" si="36"/>
        <v>0</v>
      </c>
      <c r="J106" s="766">
        <f t="shared" si="36"/>
        <v>0</v>
      </c>
      <c r="K106" s="766"/>
      <c r="L106" s="767"/>
      <c r="M106" s="766">
        <f t="shared" si="36"/>
        <v>0</v>
      </c>
      <c r="N106" s="766">
        <f t="shared" si="36"/>
        <v>0</v>
      </c>
      <c r="O106" s="766">
        <f t="shared" si="36"/>
        <v>0</v>
      </c>
      <c r="P106" s="768">
        <f t="shared" si="36"/>
        <v>0</v>
      </c>
      <c r="Q106" s="192"/>
      <c r="R106" s="193"/>
      <c r="S106" s="193"/>
      <c r="T106" s="193"/>
    </row>
    <row r="107" spans="1:20" s="215" customFormat="1" ht="21" hidden="1" thickBot="1">
      <c r="A107" s="360" t="s">
        <v>97</v>
      </c>
      <c r="B107" s="800" t="e">
        <f aca="true" t="shared" si="37" ref="B107:P107">+B104/B105*100</f>
        <v>#DIV/0!</v>
      </c>
      <c r="C107" s="806" t="e">
        <f t="shared" si="37"/>
        <v>#DIV/0!</v>
      </c>
      <c r="D107" s="806" t="e">
        <f t="shared" si="37"/>
        <v>#DIV/0!</v>
      </c>
      <c r="E107" s="806" t="e">
        <f t="shared" si="37"/>
        <v>#DIV/0!</v>
      </c>
      <c r="F107" s="806" t="e">
        <f t="shared" si="37"/>
        <v>#DIV/0!</v>
      </c>
      <c r="G107" s="806" t="e">
        <f t="shared" si="37"/>
        <v>#DIV/0!</v>
      </c>
      <c r="H107" s="806" t="e">
        <f t="shared" si="37"/>
        <v>#DIV/0!</v>
      </c>
      <c r="I107" s="806" t="e">
        <f t="shared" si="37"/>
        <v>#DIV/0!</v>
      </c>
      <c r="J107" s="806" t="e">
        <f t="shared" si="37"/>
        <v>#DIV/0!</v>
      </c>
      <c r="K107" s="806"/>
      <c r="L107" s="807"/>
      <c r="M107" s="806" t="e">
        <f t="shared" si="37"/>
        <v>#DIV/0!</v>
      </c>
      <c r="N107" s="806" t="e">
        <f t="shared" si="37"/>
        <v>#DIV/0!</v>
      </c>
      <c r="O107" s="806" t="e">
        <f t="shared" si="37"/>
        <v>#DIV/0!</v>
      </c>
      <c r="P107" s="808" t="e">
        <f t="shared" si="37"/>
        <v>#DIV/0!</v>
      </c>
      <c r="Q107" s="193"/>
      <c r="R107" s="193"/>
      <c r="S107" s="193"/>
      <c r="T107" s="193"/>
    </row>
    <row r="108" spans="1:16" s="262" customFormat="1" ht="34.5" hidden="1" thickBot="1">
      <c r="A108" s="351" t="s">
        <v>106</v>
      </c>
      <c r="B108" s="791"/>
      <c r="C108" s="791"/>
      <c r="D108" s="791"/>
      <c r="E108" s="791"/>
      <c r="F108" s="791"/>
      <c r="G108" s="791"/>
      <c r="H108" s="791"/>
      <c r="I108" s="791"/>
      <c r="J108" s="791"/>
      <c r="K108" s="791"/>
      <c r="L108" s="792"/>
      <c r="M108" s="791"/>
      <c r="N108" s="791"/>
      <c r="O108" s="791"/>
      <c r="P108" s="793"/>
    </row>
    <row r="109" spans="1:17" s="267" customFormat="1" ht="21" hidden="1" thickBot="1">
      <c r="A109" s="352" t="s">
        <v>126</v>
      </c>
      <c r="B109" s="754">
        <v>0</v>
      </c>
      <c r="C109" s="754">
        <v>0</v>
      </c>
      <c r="D109" s="754">
        <v>0</v>
      </c>
      <c r="E109" s="754">
        <v>0</v>
      </c>
      <c r="F109" s="754">
        <v>0</v>
      </c>
      <c r="G109" s="754">
        <v>0</v>
      </c>
      <c r="H109" s="754">
        <v>0</v>
      </c>
      <c r="I109" s="754">
        <v>0</v>
      </c>
      <c r="J109" s="754">
        <v>0</v>
      </c>
      <c r="K109" s="754"/>
      <c r="L109" s="327"/>
      <c r="M109" s="754">
        <v>0</v>
      </c>
      <c r="N109" s="754">
        <v>0</v>
      </c>
      <c r="O109" s="754">
        <v>0</v>
      </c>
      <c r="P109" s="755">
        <v>0</v>
      </c>
      <c r="Q109" s="266"/>
    </row>
    <row r="110" spans="1:17" s="267" customFormat="1" ht="21" hidden="1" thickBot="1">
      <c r="A110" s="353" t="s">
        <v>122</v>
      </c>
      <c r="B110" s="769">
        <v>0</v>
      </c>
      <c r="C110" s="769">
        <v>0</v>
      </c>
      <c r="D110" s="769">
        <v>0</v>
      </c>
      <c r="E110" s="769">
        <v>0</v>
      </c>
      <c r="F110" s="769">
        <v>0</v>
      </c>
      <c r="G110" s="769">
        <v>0</v>
      </c>
      <c r="H110" s="769">
        <v>0</v>
      </c>
      <c r="I110" s="769">
        <v>0</v>
      </c>
      <c r="J110" s="769">
        <v>0</v>
      </c>
      <c r="K110" s="769"/>
      <c r="L110" s="770"/>
      <c r="M110" s="769">
        <v>0</v>
      </c>
      <c r="N110" s="769">
        <v>0</v>
      </c>
      <c r="O110" s="769">
        <v>0</v>
      </c>
      <c r="P110" s="771">
        <v>0</v>
      </c>
      <c r="Q110" s="289"/>
    </row>
    <row r="111" spans="1:17" s="274" customFormat="1" ht="21" hidden="1" thickBot="1">
      <c r="A111" s="354" t="s">
        <v>124</v>
      </c>
      <c r="B111" s="769">
        <f aca="true" t="shared" si="38" ref="B111:P111">+B109-B110</f>
        <v>0</v>
      </c>
      <c r="C111" s="769">
        <f t="shared" si="38"/>
        <v>0</v>
      </c>
      <c r="D111" s="769">
        <f t="shared" si="38"/>
        <v>0</v>
      </c>
      <c r="E111" s="769">
        <f t="shared" si="38"/>
        <v>0</v>
      </c>
      <c r="F111" s="769">
        <f t="shared" si="38"/>
        <v>0</v>
      </c>
      <c r="G111" s="769">
        <f t="shared" si="38"/>
        <v>0</v>
      </c>
      <c r="H111" s="769">
        <f t="shared" si="38"/>
        <v>0</v>
      </c>
      <c r="I111" s="769">
        <f t="shared" si="38"/>
        <v>0</v>
      </c>
      <c r="J111" s="769">
        <f t="shared" si="38"/>
        <v>0</v>
      </c>
      <c r="K111" s="769"/>
      <c r="L111" s="770"/>
      <c r="M111" s="769">
        <f t="shared" si="38"/>
        <v>0</v>
      </c>
      <c r="N111" s="769">
        <f t="shared" si="38"/>
        <v>0</v>
      </c>
      <c r="O111" s="769">
        <f t="shared" si="38"/>
        <v>0</v>
      </c>
      <c r="P111" s="771">
        <f t="shared" si="38"/>
        <v>0</v>
      </c>
      <c r="Q111" s="273"/>
    </row>
    <row r="112" spans="1:16" s="274" customFormat="1" ht="21" hidden="1" thickBot="1">
      <c r="A112" s="355" t="s">
        <v>125</v>
      </c>
      <c r="B112" s="794" t="e">
        <f aca="true" t="shared" si="39" ref="B112:P112">+B109/B110*100</f>
        <v>#DIV/0!</v>
      </c>
      <c r="C112" s="794" t="e">
        <f t="shared" si="39"/>
        <v>#DIV/0!</v>
      </c>
      <c r="D112" s="794" t="e">
        <f t="shared" si="39"/>
        <v>#DIV/0!</v>
      </c>
      <c r="E112" s="794" t="e">
        <f t="shared" si="39"/>
        <v>#DIV/0!</v>
      </c>
      <c r="F112" s="794" t="e">
        <f t="shared" si="39"/>
        <v>#DIV/0!</v>
      </c>
      <c r="G112" s="794" t="e">
        <f t="shared" si="39"/>
        <v>#DIV/0!</v>
      </c>
      <c r="H112" s="794" t="e">
        <f t="shared" si="39"/>
        <v>#DIV/0!</v>
      </c>
      <c r="I112" s="794" t="e">
        <f t="shared" si="39"/>
        <v>#DIV/0!</v>
      </c>
      <c r="J112" s="794" t="e">
        <f t="shared" si="39"/>
        <v>#DIV/0!</v>
      </c>
      <c r="K112" s="794"/>
      <c r="L112" s="781"/>
      <c r="M112" s="794" t="e">
        <f t="shared" si="39"/>
        <v>#DIV/0!</v>
      </c>
      <c r="N112" s="794" t="e">
        <f t="shared" si="39"/>
        <v>#DIV/0!</v>
      </c>
      <c r="O112" s="794" t="e">
        <f t="shared" si="39"/>
        <v>#DIV/0!</v>
      </c>
      <c r="P112" s="795" t="e">
        <f t="shared" si="39"/>
        <v>#DIV/0!</v>
      </c>
    </row>
    <row r="113" spans="1:16" s="262" customFormat="1" ht="34.5" hidden="1" thickBot="1">
      <c r="A113" s="351" t="s">
        <v>107</v>
      </c>
      <c r="B113" s="791"/>
      <c r="C113" s="791"/>
      <c r="D113" s="791"/>
      <c r="E113" s="791"/>
      <c r="F113" s="791"/>
      <c r="G113" s="791"/>
      <c r="H113" s="791"/>
      <c r="I113" s="791"/>
      <c r="J113" s="791"/>
      <c r="K113" s="791"/>
      <c r="L113" s="792"/>
      <c r="M113" s="791"/>
      <c r="N113" s="791"/>
      <c r="O113" s="791"/>
      <c r="P113" s="793"/>
    </row>
    <row r="114" spans="1:17" s="267" customFormat="1" ht="21" hidden="1" thickBot="1">
      <c r="A114" s="352" t="s">
        <v>126</v>
      </c>
      <c r="B114" s="754">
        <v>13.639</v>
      </c>
      <c r="C114" s="754">
        <v>29133</v>
      </c>
      <c r="D114" s="754">
        <v>27016</v>
      </c>
      <c r="E114" s="754">
        <v>2117</v>
      </c>
      <c r="F114" s="754">
        <v>0</v>
      </c>
      <c r="G114" s="754">
        <v>0</v>
      </c>
      <c r="H114" s="754">
        <v>0</v>
      </c>
      <c r="I114" s="754">
        <v>0</v>
      </c>
      <c r="J114" s="754">
        <v>0</v>
      </c>
      <c r="K114" s="754"/>
      <c r="L114" s="327"/>
      <c r="M114" s="754">
        <v>29133</v>
      </c>
      <c r="N114" s="754">
        <v>0</v>
      </c>
      <c r="O114" s="754">
        <v>0</v>
      </c>
      <c r="P114" s="755">
        <v>0</v>
      </c>
      <c r="Q114" s="266"/>
    </row>
    <row r="115" spans="1:17" s="267" customFormat="1" ht="21" hidden="1" thickBot="1">
      <c r="A115" s="353" t="s">
        <v>122</v>
      </c>
      <c r="B115" s="769">
        <v>6.183</v>
      </c>
      <c r="C115" s="769">
        <v>27726</v>
      </c>
      <c r="D115" s="769">
        <v>25999</v>
      </c>
      <c r="E115" s="769">
        <v>1538</v>
      </c>
      <c r="F115" s="769">
        <v>0</v>
      </c>
      <c r="G115" s="769">
        <v>0</v>
      </c>
      <c r="H115" s="769">
        <v>0</v>
      </c>
      <c r="I115" s="769">
        <v>0</v>
      </c>
      <c r="J115" s="769">
        <v>0</v>
      </c>
      <c r="K115" s="769"/>
      <c r="L115" s="770"/>
      <c r="M115" s="769">
        <v>27538</v>
      </c>
      <c r="N115" s="769">
        <v>0</v>
      </c>
      <c r="O115" s="769">
        <v>189</v>
      </c>
      <c r="P115" s="771">
        <v>189</v>
      </c>
      <c r="Q115" s="289"/>
    </row>
    <row r="116" spans="1:17" s="274" customFormat="1" ht="21" hidden="1" thickBot="1">
      <c r="A116" s="354" t="s">
        <v>124</v>
      </c>
      <c r="B116" s="769">
        <f aca="true" t="shared" si="40" ref="B116:P116">+B114-B115</f>
        <v>7.4559999999999995</v>
      </c>
      <c r="C116" s="769">
        <f t="shared" si="40"/>
        <v>1407</v>
      </c>
      <c r="D116" s="769">
        <f t="shared" si="40"/>
        <v>1017</v>
      </c>
      <c r="E116" s="769">
        <f t="shared" si="40"/>
        <v>579</v>
      </c>
      <c r="F116" s="769">
        <f t="shared" si="40"/>
        <v>0</v>
      </c>
      <c r="G116" s="769">
        <f t="shared" si="40"/>
        <v>0</v>
      </c>
      <c r="H116" s="769">
        <f t="shared" si="40"/>
        <v>0</v>
      </c>
      <c r="I116" s="769">
        <f t="shared" si="40"/>
        <v>0</v>
      </c>
      <c r="J116" s="769">
        <f t="shared" si="40"/>
        <v>0</v>
      </c>
      <c r="K116" s="769"/>
      <c r="L116" s="770"/>
      <c r="M116" s="769">
        <f t="shared" si="40"/>
        <v>1595</v>
      </c>
      <c r="N116" s="769">
        <f t="shared" si="40"/>
        <v>0</v>
      </c>
      <c r="O116" s="769">
        <f t="shared" si="40"/>
        <v>-189</v>
      </c>
      <c r="P116" s="771">
        <f t="shared" si="40"/>
        <v>-189</v>
      </c>
      <c r="Q116" s="273"/>
    </row>
    <row r="117" spans="1:16" s="274" customFormat="1" ht="21" hidden="1" thickBot="1">
      <c r="A117" s="355" t="s">
        <v>125</v>
      </c>
      <c r="B117" s="794">
        <f aca="true" t="shared" si="41" ref="B117:P117">+B114/B115*100</f>
        <v>220.5887109817241</v>
      </c>
      <c r="C117" s="794">
        <f t="shared" si="41"/>
        <v>105.07465916468297</v>
      </c>
      <c r="D117" s="794">
        <f t="shared" si="41"/>
        <v>103.91168891111198</v>
      </c>
      <c r="E117" s="794">
        <f t="shared" si="41"/>
        <v>137.64629388816644</v>
      </c>
      <c r="F117" s="794" t="e">
        <f t="shared" si="41"/>
        <v>#DIV/0!</v>
      </c>
      <c r="G117" s="794" t="e">
        <f t="shared" si="41"/>
        <v>#DIV/0!</v>
      </c>
      <c r="H117" s="794" t="e">
        <f t="shared" si="41"/>
        <v>#DIV/0!</v>
      </c>
      <c r="I117" s="794" t="e">
        <f t="shared" si="41"/>
        <v>#DIV/0!</v>
      </c>
      <c r="J117" s="794" t="e">
        <f t="shared" si="41"/>
        <v>#DIV/0!</v>
      </c>
      <c r="K117" s="794"/>
      <c r="L117" s="781"/>
      <c r="M117" s="794">
        <f t="shared" si="41"/>
        <v>105.79199651390805</v>
      </c>
      <c r="N117" s="794" t="e">
        <f t="shared" si="41"/>
        <v>#DIV/0!</v>
      </c>
      <c r="O117" s="794">
        <f t="shared" si="41"/>
        <v>0</v>
      </c>
      <c r="P117" s="795">
        <f t="shared" si="41"/>
        <v>0</v>
      </c>
    </row>
    <row r="118" spans="1:16" s="88" customFormat="1" ht="34.5" thickBot="1">
      <c r="A118" s="431" t="s">
        <v>108</v>
      </c>
      <c r="B118" s="785"/>
      <c r="C118" s="785"/>
      <c r="D118" s="785"/>
      <c r="E118" s="785"/>
      <c r="F118" s="785"/>
      <c r="G118" s="785"/>
      <c r="H118" s="785"/>
      <c r="I118" s="785"/>
      <c r="J118" s="785"/>
      <c r="K118" s="785"/>
      <c r="L118" s="786"/>
      <c r="M118" s="785"/>
      <c r="N118" s="785"/>
      <c r="O118" s="785"/>
      <c r="P118" s="787"/>
    </row>
    <row r="119" spans="1:17" s="79" customFormat="1" ht="20.25">
      <c r="A119" s="330" t="s">
        <v>187</v>
      </c>
      <c r="B119" s="751">
        <v>8138</v>
      </c>
      <c r="C119" s="751">
        <v>21732</v>
      </c>
      <c r="D119" s="751">
        <v>16202</v>
      </c>
      <c r="E119" s="751">
        <v>3739</v>
      </c>
      <c r="F119" s="751">
        <v>187</v>
      </c>
      <c r="G119" s="751">
        <v>39</v>
      </c>
      <c r="H119" s="751">
        <v>61</v>
      </c>
      <c r="I119" s="751">
        <v>19</v>
      </c>
      <c r="J119" s="751">
        <v>51</v>
      </c>
      <c r="K119" s="751">
        <v>0</v>
      </c>
      <c r="L119" s="752">
        <v>0</v>
      </c>
      <c r="M119" s="751">
        <v>20299</v>
      </c>
      <c r="N119" s="751">
        <v>387</v>
      </c>
      <c r="O119" s="751">
        <v>1046</v>
      </c>
      <c r="P119" s="753">
        <v>1433</v>
      </c>
      <c r="Q119" s="78"/>
    </row>
    <row r="120" spans="1:17" s="79" customFormat="1" ht="20.25">
      <c r="A120" s="329" t="s">
        <v>186</v>
      </c>
      <c r="B120" s="772">
        <v>8536</v>
      </c>
      <c r="C120" s="772">
        <v>22127</v>
      </c>
      <c r="D120" s="772">
        <v>16319</v>
      </c>
      <c r="E120" s="772">
        <v>3782</v>
      </c>
      <c r="F120" s="772">
        <v>189</v>
      </c>
      <c r="G120" s="772">
        <v>38</v>
      </c>
      <c r="H120" s="772">
        <v>57</v>
      </c>
      <c r="I120" s="772">
        <v>20</v>
      </c>
      <c r="J120" s="772">
        <v>52</v>
      </c>
      <c r="K120" s="772">
        <v>2</v>
      </c>
      <c r="L120" s="752">
        <v>0</v>
      </c>
      <c r="M120" s="772">
        <v>20459</v>
      </c>
      <c r="N120" s="772">
        <v>406</v>
      </c>
      <c r="O120" s="772">
        <v>1261</v>
      </c>
      <c r="P120" s="773">
        <v>1668</v>
      </c>
      <c r="Q120" s="80"/>
    </row>
    <row r="121" spans="1:17" s="83" customFormat="1" ht="21" thickBot="1">
      <c r="A121" s="331" t="s">
        <v>188</v>
      </c>
      <c r="B121" s="772">
        <f>+B120-B119</f>
        <v>398</v>
      </c>
      <c r="C121" s="772">
        <f aca="true" t="shared" si="42" ref="C121:P121">+C120-C119</f>
        <v>395</v>
      </c>
      <c r="D121" s="772">
        <f t="shared" si="42"/>
        <v>117</v>
      </c>
      <c r="E121" s="772">
        <f t="shared" si="42"/>
        <v>43</v>
      </c>
      <c r="F121" s="772">
        <f t="shared" si="42"/>
        <v>2</v>
      </c>
      <c r="G121" s="772">
        <f t="shared" si="42"/>
        <v>-1</v>
      </c>
      <c r="H121" s="772">
        <f t="shared" si="42"/>
        <v>-4</v>
      </c>
      <c r="I121" s="772">
        <f t="shared" si="42"/>
        <v>1</v>
      </c>
      <c r="J121" s="772">
        <f t="shared" si="42"/>
        <v>1</v>
      </c>
      <c r="K121" s="772">
        <v>3</v>
      </c>
      <c r="L121" s="770">
        <v>0</v>
      </c>
      <c r="M121" s="772">
        <f t="shared" si="42"/>
        <v>160</v>
      </c>
      <c r="N121" s="772">
        <f t="shared" si="42"/>
        <v>19</v>
      </c>
      <c r="O121" s="772">
        <f t="shared" si="42"/>
        <v>215</v>
      </c>
      <c r="P121" s="772">
        <f t="shared" si="42"/>
        <v>235</v>
      </c>
      <c r="Q121" s="82"/>
    </row>
    <row r="122" spans="1:16" s="83" customFormat="1" ht="21" thickBot="1">
      <c r="A122" s="331" t="s">
        <v>189</v>
      </c>
      <c r="B122" s="780">
        <f>+B120/B119*100</f>
        <v>104.8906365200295</v>
      </c>
      <c r="C122" s="780">
        <f aca="true" t="shared" si="43" ref="C122:P122">+C120/C119*100</f>
        <v>101.81759617154427</v>
      </c>
      <c r="D122" s="780">
        <f t="shared" si="43"/>
        <v>100.72213306999136</v>
      </c>
      <c r="E122" s="780">
        <f t="shared" si="43"/>
        <v>101.15004011767851</v>
      </c>
      <c r="F122" s="780">
        <f t="shared" si="43"/>
        <v>101.06951871657755</v>
      </c>
      <c r="G122" s="780">
        <f t="shared" si="43"/>
        <v>97.43589743589743</v>
      </c>
      <c r="H122" s="780">
        <f t="shared" si="43"/>
        <v>93.44262295081968</v>
      </c>
      <c r="I122" s="780">
        <f t="shared" si="43"/>
        <v>105.26315789473684</v>
      </c>
      <c r="J122" s="780">
        <f t="shared" si="43"/>
        <v>101.96078431372548</v>
      </c>
      <c r="K122" s="780">
        <v>0</v>
      </c>
      <c r="L122" s="781">
        <v>0</v>
      </c>
      <c r="M122" s="780">
        <f t="shared" si="43"/>
        <v>100.78821616828415</v>
      </c>
      <c r="N122" s="780">
        <f t="shared" si="43"/>
        <v>104.9095607235142</v>
      </c>
      <c r="O122" s="780">
        <f t="shared" si="43"/>
        <v>120.55449330783938</v>
      </c>
      <c r="P122" s="780">
        <f t="shared" si="43"/>
        <v>116.39916259595256</v>
      </c>
    </row>
    <row r="123" spans="1:16" s="88" customFormat="1" ht="34.5" hidden="1" thickBot="1">
      <c r="A123" s="350" t="s">
        <v>109</v>
      </c>
      <c r="B123" s="809"/>
      <c r="C123" s="809"/>
      <c r="D123" s="809"/>
      <c r="E123" s="809"/>
      <c r="F123" s="809"/>
      <c r="G123" s="809"/>
      <c r="H123" s="809"/>
      <c r="I123" s="809"/>
      <c r="J123" s="809"/>
      <c r="K123" s="809"/>
      <c r="L123" s="792"/>
      <c r="M123" s="809"/>
      <c r="N123" s="809"/>
      <c r="O123" s="809"/>
      <c r="P123" s="810"/>
    </row>
    <row r="124" spans="1:17" s="79" customFormat="1" ht="21" hidden="1" thickBot="1">
      <c r="A124" s="349" t="s">
        <v>133</v>
      </c>
      <c r="B124" s="774">
        <v>0</v>
      </c>
      <c r="C124" s="774">
        <v>0</v>
      </c>
      <c r="D124" s="774">
        <v>0</v>
      </c>
      <c r="E124" s="774">
        <v>0</v>
      </c>
      <c r="F124" s="774">
        <v>0</v>
      </c>
      <c r="G124" s="774">
        <v>0</v>
      </c>
      <c r="H124" s="774">
        <v>0</v>
      </c>
      <c r="I124" s="774">
        <v>0</v>
      </c>
      <c r="J124" s="774">
        <v>0</v>
      </c>
      <c r="K124" s="774"/>
      <c r="L124" s="327"/>
      <c r="M124" s="774">
        <v>0</v>
      </c>
      <c r="N124" s="774">
        <v>0</v>
      </c>
      <c r="O124" s="774">
        <v>0</v>
      </c>
      <c r="P124" s="775">
        <v>0</v>
      </c>
      <c r="Q124" s="78"/>
    </row>
    <row r="125" spans="1:17" s="79" customFormat="1" ht="21" hidden="1" thickBot="1">
      <c r="A125" s="361" t="s">
        <v>126</v>
      </c>
      <c r="B125" s="772">
        <v>0</v>
      </c>
      <c r="C125" s="772">
        <v>0</v>
      </c>
      <c r="D125" s="772">
        <v>0</v>
      </c>
      <c r="E125" s="772">
        <v>0</v>
      </c>
      <c r="F125" s="772">
        <v>0</v>
      </c>
      <c r="G125" s="772">
        <v>0</v>
      </c>
      <c r="H125" s="772">
        <v>0</v>
      </c>
      <c r="I125" s="772">
        <v>0</v>
      </c>
      <c r="J125" s="772">
        <v>0</v>
      </c>
      <c r="K125" s="772"/>
      <c r="L125" s="770"/>
      <c r="M125" s="772">
        <v>0</v>
      </c>
      <c r="N125" s="772">
        <v>0</v>
      </c>
      <c r="O125" s="772">
        <v>0</v>
      </c>
      <c r="P125" s="773">
        <v>0</v>
      </c>
      <c r="Q125" s="80"/>
    </row>
    <row r="126" spans="1:17" s="83" customFormat="1" ht="21" hidden="1" thickBot="1">
      <c r="A126" s="362" t="s">
        <v>131</v>
      </c>
      <c r="B126" s="772">
        <f aca="true" t="shared" si="44" ref="B126:P126">+B124-B125</f>
        <v>0</v>
      </c>
      <c r="C126" s="772">
        <f t="shared" si="44"/>
        <v>0</v>
      </c>
      <c r="D126" s="772">
        <f t="shared" si="44"/>
        <v>0</v>
      </c>
      <c r="E126" s="772">
        <f t="shared" si="44"/>
        <v>0</v>
      </c>
      <c r="F126" s="772">
        <f t="shared" si="44"/>
        <v>0</v>
      </c>
      <c r="G126" s="772">
        <f t="shared" si="44"/>
        <v>0</v>
      </c>
      <c r="H126" s="772">
        <f t="shared" si="44"/>
        <v>0</v>
      </c>
      <c r="I126" s="772">
        <f t="shared" si="44"/>
        <v>0</v>
      </c>
      <c r="J126" s="772">
        <f t="shared" si="44"/>
        <v>0</v>
      </c>
      <c r="K126" s="772"/>
      <c r="L126" s="770"/>
      <c r="M126" s="772">
        <f t="shared" si="44"/>
        <v>0</v>
      </c>
      <c r="N126" s="772">
        <f t="shared" si="44"/>
        <v>0</v>
      </c>
      <c r="O126" s="772">
        <f t="shared" si="44"/>
        <v>0</v>
      </c>
      <c r="P126" s="773">
        <f t="shared" si="44"/>
        <v>0</v>
      </c>
      <c r="Q126" s="82"/>
    </row>
    <row r="127" spans="1:16" s="83" customFormat="1" ht="21" hidden="1" thickBot="1">
      <c r="A127" s="363" t="s">
        <v>132</v>
      </c>
      <c r="B127" s="780" t="e">
        <f aca="true" t="shared" si="45" ref="B127:P127">+B124/B125*100</f>
        <v>#DIV/0!</v>
      </c>
      <c r="C127" s="780" t="e">
        <f t="shared" si="45"/>
        <v>#DIV/0!</v>
      </c>
      <c r="D127" s="780" t="e">
        <f t="shared" si="45"/>
        <v>#DIV/0!</v>
      </c>
      <c r="E127" s="780" t="e">
        <f t="shared" si="45"/>
        <v>#DIV/0!</v>
      </c>
      <c r="F127" s="780" t="e">
        <f t="shared" si="45"/>
        <v>#DIV/0!</v>
      </c>
      <c r="G127" s="780" t="e">
        <f t="shared" si="45"/>
        <v>#DIV/0!</v>
      </c>
      <c r="H127" s="780" t="e">
        <f t="shared" si="45"/>
        <v>#DIV/0!</v>
      </c>
      <c r="I127" s="780" t="e">
        <f t="shared" si="45"/>
        <v>#DIV/0!</v>
      </c>
      <c r="J127" s="780" t="e">
        <f t="shared" si="45"/>
        <v>#DIV/0!</v>
      </c>
      <c r="K127" s="780"/>
      <c r="L127" s="781"/>
      <c r="M127" s="780" t="e">
        <f t="shared" si="45"/>
        <v>#DIV/0!</v>
      </c>
      <c r="N127" s="780" t="e">
        <f t="shared" si="45"/>
        <v>#DIV/0!</v>
      </c>
      <c r="O127" s="780" t="e">
        <f t="shared" si="45"/>
        <v>#DIV/0!</v>
      </c>
      <c r="P127" s="811" t="e">
        <f t="shared" si="45"/>
        <v>#DIV/0!</v>
      </c>
    </row>
    <row r="128" spans="1:16" s="88" customFormat="1" ht="34.5" thickBot="1">
      <c r="A128" s="431" t="s">
        <v>110</v>
      </c>
      <c r="B128" s="785"/>
      <c r="C128" s="785"/>
      <c r="D128" s="785"/>
      <c r="E128" s="785"/>
      <c r="F128" s="785"/>
      <c r="G128" s="785"/>
      <c r="H128" s="785"/>
      <c r="I128" s="785"/>
      <c r="J128" s="785"/>
      <c r="K128" s="785"/>
      <c r="L128" s="786"/>
      <c r="M128" s="785"/>
      <c r="N128" s="785"/>
      <c r="O128" s="785"/>
      <c r="P128" s="787"/>
    </row>
    <row r="129" spans="1:17" s="79" customFormat="1" ht="20.25">
      <c r="A129" s="330" t="s">
        <v>187</v>
      </c>
      <c r="B129" s="751">
        <v>2255</v>
      </c>
      <c r="C129" s="751">
        <v>22720</v>
      </c>
      <c r="D129" s="751">
        <v>15619</v>
      </c>
      <c r="E129" s="751">
        <v>3394</v>
      </c>
      <c r="F129" s="751">
        <v>1086</v>
      </c>
      <c r="G129" s="751">
        <v>2</v>
      </c>
      <c r="H129" s="751">
        <v>9</v>
      </c>
      <c r="I129" s="751">
        <v>71</v>
      </c>
      <c r="J129" s="751">
        <v>242</v>
      </c>
      <c r="K129" s="751">
        <v>0</v>
      </c>
      <c r="L129" s="752">
        <v>8</v>
      </c>
      <c r="M129" s="751">
        <v>20432</v>
      </c>
      <c r="N129" s="751">
        <v>1101</v>
      </c>
      <c r="O129" s="751">
        <v>1187</v>
      </c>
      <c r="P129" s="753">
        <v>2288</v>
      </c>
      <c r="Q129" s="78"/>
    </row>
    <row r="130" spans="1:17" s="79" customFormat="1" ht="20.25">
      <c r="A130" s="329" t="s">
        <v>186</v>
      </c>
      <c r="B130" s="772">
        <v>2255</v>
      </c>
      <c r="C130" s="772">
        <v>23118</v>
      </c>
      <c r="D130" s="772">
        <v>15716</v>
      </c>
      <c r="E130" s="772">
        <v>3517</v>
      </c>
      <c r="F130" s="772">
        <v>1106</v>
      </c>
      <c r="G130" s="772">
        <v>3</v>
      </c>
      <c r="H130" s="772">
        <v>16</v>
      </c>
      <c r="I130" s="772">
        <v>78</v>
      </c>
      <c r="J130" s="772">
        <v>258</v>
      </c>
      <c r="K130" s="772">
        <v>1</v>
      </c>
      <c r="L130" s="770">
        <v>0</v>
      </c>
      <c r="M130" s="772">
        <v>20694</v>
      </c>
      <c r="N130" s="772">
        <v>1149</v>
      </c>
      <c r="O130" s="772">
        <v>1274</v>
      </c>
      <c r="P130" s="773">
        <v>2424</v>
      </c>
      <c r="Q130" s="80"/>
    </row>
    <row r="131" spans="1:17" s="83" customFormat="1" ht="21" thickBot="1">
      <c r="A131" s="331" t="s">
        <v>188</v>
      </c>
      <c r="B131" s="772">
        <f>+B130-B129</f>
        <v>0</v>
      </c>
      <c r="C131" s="772">
        <f aca="true" t="shared" si="46" ref="C131:P131">+C130-C129</f>
        <v>398</v>
      </c>
      <c r="D131" s="772">
        <f t="shared" si="46"/>
        <v>97</v>
      </c>
      <c r="E131" s="772">
        <f t="shared" si="46"/>
        <v>123</v>
      </c>
      <c r="F131" s="772">
        <f t="shared" si="46"/>
        <v>20</v>
      </c>
      <c r="G131" s="772">
        <f t="shared" si="46"/>
        <v>1</v>
      </c>
      <c r="H131" s="772">
        <f t="shared" si="46"/>
        <v>7</v>
      </c>
      <c r="I131" s="772">
        <f t="shared" si="46"/>
        <v>7</v>
      </c>
      <c r="J131" s="772">
        <f t="shared" si="46"/>
        <v>16</v>
      </c>
      <c r="K131" s="772">
        <v>1</v>
      </c>
      <c r="L131" s="770">
        <f t="shared" si="46"/>
        <v>-8</v>
      </c>
      <c r="M131" s="772">
        <f t="shared" si="46"/>
        <v>262</v>
      </c>
      <c r="N131" s="772">
        <f t="shared" si="46"/>
        <v>48</v>
      </c>
      <c r="O131" s="772">
        <f t="shared" si="46"/>
        <v>87</v>
      </c>
      <c r="P131" s="772">
        <f t="shared" si="46"/>
        <v>136</v>
      </c>
      <c r="Q131" s="82"/>
    </row>
    <row r="132" spans="1:16" s="83" customFormat="1" ht="21" thickBot="1">
      <c r="A132" s="331" t="s">
        <v>189</v>
      </c>
      <c r="B132" s="780">
        <f>+B130/B129*100</f>
        <v>100</v>
      </c>
      <c r="C132" s="780">
        <f aca="true" t="shared" si="47" ref="C132:P132">+C130/C129*100</f>
        <v>101.75176056338029</v>
      </c>
      <c r="D132" s="780">
        <f t="shared" si="47"/>
        <v>100.62103847877586</v>
      </c>
      <c r="E132" s="780">
        <f t="shared" si="47"/>
        <v>103.62404242781378</v>
      </c>
      <c r="F132" s="780">
        <f t="shared" si="47"/>
        <v>101.84162062615101</v>
      </c>
      <c r="G132" s="780">
        <f t="shared" si="47"/>
        <v>150</v>
      </c>
      <c r="H132" s="780">
        <f t="shared" si="47"/>
        <v>177.77777777777777</v>
      </c>
      <c r="I132" s="780">
        <f t="shared" si="47"/>
        <v>109.85915492957747</v>
      </c>
      <c r="J132" s="780">
        <f t="shared" si="47"/>
        <v>106.61157024793388</v>
      </c>
      <c r="K132" s="780">
        <v>0</v>
      </c>
      <c r="L132" s="781">
        <f t="shared" si="47"/>
        <v>0</v>
      </c>
      <c r="M132" s="780">
        <f t="shared" si="47"/>
        <v>101.28230227094754</v>
      </c>
      <c r="N132" s="780">
        <f t="shared" si="47"/>
        <v>104.35967302452316</v>
      </c>
      <c r="O132" s="780">
        <f t="shared" si="47"/>
        <v>107.32940185341195</v>
      </c>
      <c r="P132" s="780">
        <f t="shared" si="47"/>
        <v>105.94405594405593</v>
      </c>
    </row>
    <row r="133" spans="1:16" s="88" customFormat="1" ht="34.5" thickBot="1">
      <c r="A133" s="431" t="s">
        <v>111</v>
      </c>
      <c r="B133" s="785"/>
      <c r="C133" s="785"/>
      <c r="D133" s="785"/>
      <c r="E133" s="785"/>
      <c r="F133" s="785"/>
      <c r="G133" s="785"/>
      <c r="H133" s="785"/>
      <c r="I133" s="785"/>
      <c r="J133" s="785"/>
      <c r="K133" s="785"/>
      <c r="L133" s="786"/>
      <c r="M133" s="785"/>
      <c r="N133" s="785"/>
      <c r="O133" s="785"/>
      <c r="P133" s="787"/>
    </row>
    <row r="134" spans="1:17" s="79" customFormat="1" ht="20.25">
      <c r="A134" s="330" t="s">
        <v>187</v>
      </c>
      <c r="B134" s="751">
        <v>4177</v>
      </c>
      <c r="C134" s="751">
        <v>18285</v>
      </c>
      <c r="D134" s="751">
        <v>13169</v>
      </c>
      <c r="E134" s="751">
        <v>2630</v>
      </c>
      <c r="F134" s="751">
        <v>353</v>
      </c>
      <c r="G134" s="751">
        <v>56</v>
      </c>
      <c r="H134" s="751">
        <v>6</v>
      </c>
      <c r="I134" s="751">
        <v>44</v>
      </c>
      <c r="J134" s="751">
        <v>447</v>
      </c>
      <c r="K134" s="751">
        <v>0</v>
      </c>
      <c r="L134" s="752">
        <v>0</v>
      </c>
      <c r="M134" s="751">
        <v>16705</v>
      </c>
      <c r="N134" s="751">
        <v>686</v>
      </c>
      <c r="O134" s="751">
        <v>894</v>
      </c>
      <c r="P134" s="753">
        <v>1581</v>
      </c>
      <c r="Q134" s="78"/>
    </row>
    <row r="135" spans="1:17" s="79" customFormat="1" ht="20.25">
      <c r="A135" s="329" t="s">
        <v>186</v>
      </c>
      <c r="B135" s="772">
        <v>4071</v>
      </c>
      <c r="C135" s="772">
        <v>18463</v>
      </c>
      <c r="D135" s="772">
        <v>13234</v>
      </c>
      <c r="E135" s="772">
        <v>2618</v>
      </c>
      <c r="F135" s="772">
        <v>355</v>
      </c>
      <c r="G135" s="772">
        <v>54</v>
      </c>
      <c r="H135" s="772">
        <v>6</v>
      </c>
      <c r="I135" s="772">
        <v>43</v>
      </c>
      <c r="J135" s="772">
        <v>426</v>
      </c>
      <c r="K135" s="772">
        <v>3</v>
      </c>
      <c r="L135" s="752">
        <v>0</v>
      </c>
      <c r="M135" s="772">
        <v>16739</v>
      </c>
      <c r="N135" s="772">
        <v>708</v>
      </c>
      <c r="O135" s="772">
        <v>1015</v>
      </c>
      <c r="P135" s="773">
        <v>1723</v>
      </c>
      <c r="Q135" s="699">
        <v>1723</v>
      </c>
    </row>
    <row r="136" spans="1:20" s="83" customFormat="1" ht="20.25">
      <c r="A136" s="331" t="s">
        <v>188</v>
      </c>
      <c r="B136" s="772">
        <f>+B135-B134</f>
        <v>-106</v>
      </c>
      <c r="C136" s="772">
        <f aca="true" t="shared" si="48" ref="C136:T136">+C135-C134</f>
        <v>178</v>
      </c>
      <c r="D136" s="772">
        <f t="shared" si="48"/>
        <v>65</v>
      </c>
      <c r="E136" s="772">
        <f t="shared" si="48"/>
        <v>-12</v>
      </c>
      <c r="F136" s="772">
        <f t="shared" si="48"/>
        <v>2</v>
      </c>
      <c r="G136" s="772">
        <f t="shared" si="48"/>
        <v>-2</v>
      </c>
      <c r="H136" s="772">
        <f t="shared" si="48"/>
        <v>0</v>
      </c>
      <c r="I136" s="772">
        <f t="shared" si="48"/>
        <v>-1</v>
      </c>
      <c r="J136" s="772">
        <f t="shared" si="48"/>
        <v>-21</v>
      </c>
      <c r="K136" s="772">
        <v>3</v>
      </c>
      <c r="L136" s="770">
        <v>0</v>
      </c>
      <c r="M136" s="772">
        <f t="shared" si="48"/>
        <v>34</v>
      </c>
      <c r="N136" s="772">
        <f t="shared" si="48"/>
        <v>22</v>
      </c>
      <c r="O136" s="772">
        <f t="shared" si="48"/>
        <v>121</v>
      </c>
      <c r="P136" s="772">
        <f t="shared" si="48"/>
        <v>142</v>
      </c>
      <c r="Q136" s="303">
        <f t="shared" si="48"/>
        <v>1723</v>
      </c>
      <c r="R136" s="303">
        <f t="shared" si="48"/>
        <v>0</v>
      </c>
      <c r="S136" s="303">
        <f t="shared" si="48"/>
        <v>0</v>
      </c>
      <c r="T136" s="303">
        <f t="shared" si="48"/>
        <v>0</v>
      </c>
    </row>
    <row r="137" spans="1:20" s="83" customFormat="1" ht="21" thickBot="1">
      <c r="A137" s="331" t="s">
        <v>189</v>
      </c>
      <c r="B137" s="780">
        <f>+B135/B134*100</f>
        <v>97.46229351209001</v>
      </c>
      <c r="C137" s="780">
        <f aca="true" t="shared" si="49" ref="C137:T137">+C135/C134*100</f>
        <v>100.97347552638776</v>
      </c>
      <c r="D137" s="780">
        <f t="shared" si="49"/>
        <v>100.49358341559724</v>
      </c>
      <c r="E137" s="780">
        <f t="shared" si="49"/>
        <v>99.54372623574145</v>
      </c>
      <c r="F137" s="780">
        <f t="shared" si="49"/>
        <v>100.56657223796034</v>
      </c>
      <c r="G137" s="780">
        <f t="shared" si="49"/>
        <v>96.42857142857143</v>
      </c>
      <c r="H137" s="780">
        <f t="shared" si="49"/>
        <v>100</v>
      </c>
      <c r="I137" s="780">
        <f t="shared" si="49"/>
        <v>97.72727272727273</v>
      </c>
      <c r="J137" s="780">
        <f t="shared" si="49"/>
        <v>95.30201342281879</v>
      </c>
      <c r="K137" s="780">
        <v>0</v>
      </c>
      <c r="L137" s="781">
        <v>0</v>
      </c>
      <c r="M137" s="780">
        <f t="shared" si="49"/>
        <v>100.20353187668363</v>
      </c>
      <c r="N137" s="780">
        <f t="shared" si="49"/>
        <v>103.2069970845481</v>
      </c>
      <c r="O137" s="780">
        <f t="shared" si="49"/>
        <v>113.53467561521254</v>
      </c>
      <c r="P137" s="780">
        <f t="shared" si="49"/>
        <v>108.98165717900063</v>
      </c>
      <c r="Q137" s="85" t="e">
        <f t="shared" si="49"/>
        <v>#DIV/0!</v>
      </c>
      <c r="R137" s="85" t="e">
        <f t="shared" si="49"/>
        <v>#DIV/0!</v>
      </c>
      <c r="S137" s="85" t="e">
        <f t="shared" si="49"/>
        <v>#DIV/0!</v>
      </c>
      <c r="T137" s="85" t="e">
        <f t="shared" si="49"/>
        <v>#DIV/0!</v>
      </c>
    </row>
    <row r="138" spans="1:16" s="88" customFormat="1" ht="34.5" thickBot="1">
      <c r="A138" s="431" t="s">
        <v>112</v>
      </c>
      <c r="B138" s="785"/>
      <c r="C138" s="812"/>
      <c r="D138" s="812"/>
      <c r="E138" s="812"/>
      <c r="F138" s="812"/>
      <c r="G138" s="812"/>
      <c r="H138" s="812"/>
      <c r="I138" s="812"/>
      <c r="J138" s="812"/>
      <c r="K138" s="812"/>
      <c r="L138" s="813"/>
      <c r="M138" s="812"/>
      <c r="N138" s="812"/>
      <c r="O138" s="812"/>
      <c r="P138" s="814"/>
    </row>
    <row r="139" spans="1:17" s="79" customFormat="1" ht="20.25">
      <c r="A139" s="330" t="s">
        <v>187</v>
      </c>
      <c r="B139" s="751">
        <v>3224</v>
      </c>
      <c r="C139" s="751">
        <v>22439</v>
      </c>
      <c r="D139" s="751">
        <v>14211</v>
      </c>
      <c r="E139" s="751">
        <v>3280</v>
      </c>
      <c r="F139" s="751">
        <v>445</v>
      </c>
      <c r="G139" s="751">
        <v>481</v>
      </c>
      <c r="H139" s="751">
        <v>68</v>
      </c>
      <c r="I139" s="751">
        <v>66</v>
      </c>
      <c r="J139" s="751">
        <v>1541</v>
      </c>
      <c r="K139" s="751"/>
      <c r="L139" s="752">
        <v>0</v>
      </c>
      <c r="M139" s="751">
        <v>20092</v>
      </c>
      <c r="N139" s="751">
        <v>905</v>
      </c>
      <c r="O139" s="751">
        <v>1442</v>
      </c>
      <c r="P139" s="753">
        <v>2347</v>
      </c>
      <c r="Q139" s="78"/>
    </row>
    <row r="140" spans="1:17" s="79" customFormat="1" ht="20.25">
      <c r="A140" s="329" t="s">
        <v>186</v>
      </c>
      <c r="B140" s="772">
        <v>3168</v>
      </c>
      <c r="C140" s="772">
        <v>22629</v>
      </c>
      <c r="D140" s="772">
        <v>14355</v>
      </c>
      <c r="E140" s="772">
        <v>3209</v>
      </c>
      <c r="F140" s="772">
        <v>446</v>
      </c>
      <c r="G140" s="772">
        <v>463</v>
      </c>
      <c r="H140" s="772">
        <v>78</v>
      </c>
      <c r="I140" s="772">
        <v>74</v>
      </c>
      <c r="J140" s="772">
        <v>1593</v>
      </c>
      <c r="K140" s="772">
        <v>7</v>
      </c>
      <c r="L140" s="752">
        <v>0</v>
      </c>
      <c r="M140" s="772">
        <v>20225</v>
      </c>
      <c r="N140" s="772">
        <v>948</v>
      </c>
      <c r="O140" s="772">
        <v>1457</v>
      </c>
      <c r="P140" s="773">
        <v>2404</v>
      </c>
      <c r="Q140" s="699">
        <v>2404</v>
      </c>
    </row>
    <row r="141" spans="1:17" s="83" customFormat="1" ht="21" thickBot="1">
      <c r="A141" s="331" t="s">
        <v>188</v>
      </c>
      <c r="B141" s="772">
        <f>+B140-B139</f>
        <v>-56</v>
      </c>
      <c r="C141" s="772">
        <f aca="true" t="shared" si="50" ref="C141:P141">+C140-C139</f>
        <v>190</v>
      </c>
      <c r="D141" s="772">
        <f t="shared" si="50"/>
        <v>144</v>
      </c>
      <c r="E141" s="772">
        <f t="shared" si="50"/>
        <v>-71</v>
      </c>
      <c r="F141" s="772">
        <f t="shared" si="50"/>
        <v>1</v>
      </c>
      <c r="G141" s="772">
        <f t="shared" si="50"/>
        <v>-18</v>
      </c>
      <c r="H141" s="772">
        <f t="shared" si="50"/>
        <v>10</v>
      </c>
      <c r="I141" s="772">
        <f t="shared" si="50"/>
        <v>8</v>
      </c>
      <c r="J141" s="772">
        <f t="shared" si="50"/>
        <v>52</v>
      </c>
      <c r="K141" s="772">
        <v>7</v>
      </c>
      <c r="L141" s="770">
        <v>0</v>
      </c>
      <c r="M141" s="772">
        <f t="shared" si="50"/>
        <v>133</v>
      </c>
      <c r="N141" s="772">
        <f t="shared" si="50"/>
        <v>43</v>
      </c>
      <c r="O141" s="772">
        <f t="shared" si="50"/>
        <v>15</v>
      </c>
      <c r="P141" s="772">
        <f t="shared" si="50"/>
        <v>57</v>
      </c>
      <c r="Q141" s="82"/>
    </row>
    <row r="142" spans="1:16" s="83" customFormat="1" ht="21" thickBot="1">
      <c r="A142" s="331" t="s">
        <v>189</v>
      </c>
      <c r="B142" s="780">
        <f>+B140/B139*100</f>
        <v>98.26302729528535</v>
      </c>
      <c r="C142" s="780">
        <f aca="true" t="shared" si="51" ref="C142:P142">+C140/C139*100</f>
        <v>100.84674005080441</v>
      </c>
      <c r="D142" s="780">
        <f t="shared" si="51"/>
        <v>101.01329955668143</v>
      </c>
      <c r="E142" s="780">
        <f t="shared" si="51"/>
        <v>97.83536585365854</v>
      </c>
      <c r="F142" s="780">
        <f t="shared" si="51"/>
        <v>100.22471910112361</v>
      </c>
      <c r="G142" s="780">
        <f t="shared" si="51"/>
        <v>96.25779625779626</v>
      </c>
      <c r="H142" s="780">
        <f t="shared" si="51"/>
        <v>114.70588235294117</v>
      </c>
      <c r="I142" s="780">
        <f t="shared" si="51"/>
        <v>112.12121212121211</v>
      </c>
      <c r="J142" s="780">
        <f t="shared" si="51"/>
        <v>103.37443218689162</v>
      </c>
      <c r="K142" s="780">
        <v>0</v>
      </c>
      <c r="L142" s="781">
        <v>0</v>
      </c>
      <c r="M142" s="780">
        <f t="shared" si="51"/>
        <v>100.66195500696796</v>
      </c>
      <c r="N142" s="780">
        <f t="shared" si="51"/>
        <v>104.7513812154696</v>
      </c>
      <c r="O142" s="780">
        <f t="shared" si="51"/>
        <v>101.04022191400833</v>
      </c>
      <c r="P142" s="780">
        <f t="shared" si="51"/>
        <v>102.4286322965488</v>
      </c>
    </row>
    <row r="143" spans="1:20" s="88" customFormat="1" ht="34.5" hidden="1" thickBot="1">
      <c r="A143" s="364" t="s">
        <v>67</v>
      </c>
      <c r="B143" s="809"/>
      <c r="C143" s="815"/>
      <c r="D143" s="815"/>
      <c r="E143" s="815"/>
      <c r="F143" s="815"/>
      <c r="G143" s="815"/>
      <c r="H143" s="815"/>
      <c r="I143" s="815"/>
      <c r="J143" s="815"/>
      <c r="K143" s="815"/>
      <c r="L143" s="792"/>
      <c r="M143" s="815"/>
      <c r="N143" s="815"/>
      <c r="O143" s="815"/>
      <c r="P143" s="816"/>
      <c r="Q143" s="157"/>
      <c r="R143" s="157"/>
      <c r="S143" s="157"/>
      <c r="T143" s="157"/>
    </row>
    <row r="144" spans="1:20" s="79" customFormat="1" ht="21" hidden="1" thickBot="1">
      <c r="A144" s="365" t="s">
        <v>98</v>
      </c>
      <c r="B144" s="774"/>
      <c r="C144" s="776"/>
      <c r="D144" s="776"/>
      <c r="E144" s="776"/>
      <c r="F144" s="776"/>
      <c r="G144" s="776"/>
      <c r="H144" s="776"/>
      <c r="I144" s="776"/>
      <c r="J144" s="776"/>
      <c r="K144" s="776"/>
      <c r="L144" s="327"/>
      <c r="M144" s="776"/>
      <c r="N144" s="776"/>
      <c r="O144" s="776"/>
      <c r="P144" s="777"/>
      <c r="Q144" s="161">
        <v>9.3</v>
      </c>
      <c r="R144" s="162"/>
      <c r="S144" s="162"/>
      <c r="T144" s="162"/>
    </row>
    <row r="145" spans="1:20" s="79" customFormat="1" ht="21" hidden="1" thickBot="1">
      <c r="A145" s="366" t="s">
        <v>98</v>
      </c>
      <c r="B145" s="772"/>
      <c r="C145" s="778"/>
      <c r="D145" s="778"/>
      <c r="E145" s="778"/>
      <c r="F145" s="778"/>
      <c r="G145" s="778"/>
      <c r="H145" s="778"/>
      <c r="I145" s="778"/>
      <c r="J145" s="778"/>
      <c r="K145" s="778"/>
      <c r="L145" s="770"/>
      <c r="M145" s="778"/>
      <c r="N145" s="778"/>
      <c r="O145" s="778"/>
      <c r="P145" s="779"/>
      <c r="Q145" s="166">
        <v>9.3</v>
      </c>
      <c r="R145" s="162"/>
      <c r="S145" s="162"/>
      <c r="T145" s="162"/>
    </row>
    <row r="146" spans="1:20" s="83" customFormat="1" ht="21" hidden="1" thickBot="1">
      <c r="A146" s="367" t="s">
        <v>96</v>
      </c>
      <c r="B146" s="772">
        <f aca="true" t="shared" si="52" ref="B146:P146">+B144-B145</f>
        <v>0</v>
      </c>
      <c r="C146" s="778">
        <f t="shared" si="52"/>
        <v>0</v>
      </c>
      <c r="D146" s="778">
        <f t="shared" si="52"/>
        <v>0</v>
      </c>
      <c r="E146" s="778">
        <f t="shared" si="52"/>
        <v>0</v>
      </c>
      <c r="F146" s="778">
        <f t="shared" si="52"/>
        <v>0</v>
      </c>
      <c r="G146" s="778">
        <f t="shared" si="52"/>
        <v>0</v>
      </c>
      <c r="H146" s="778">
        <f t="shared" si="52"/>
        <v>0</v>
      </c>
      <c r="I146" s="778">
        <f t="shared" si="52"/>
        <v>0</v>
      </c>
      <c r="J146" s="778">
        <f t="shared" si="52"/>
        <v>0</v>
      </c>
      <c r="K146" s="778"/>
      <c r="L146" s="770"/>
      <c r="M146" s="778">
        <f t="shared" si="52"/>
        <v>0</v>
      </c>
      <c r="N146" s="778">
        <f t="shared" si="52"/>
        <v>0</v>
      </c>
      <c r="O146" s="778">
        <f t="shared" si="52"/>
        <v>0</v>
      </c>
      <c r="P146" s="779">
        <f t="shared" si="52"/>
        <v>0</v>
      </c>
      <c r="Q146" s="170"/>
      <c r="R146" s="171"/>
      <c r="S146" s="171"/>
      <c r="T146" s="171"/>
    </row>
    <row r="147" spans="1:20" s="83" customFormat="1" ht="21" hidden="1" thickBot="1">
      <c r="A147" s="368" t="s">
        <v>97</v>
      </c>
      <c r="B147" s="780" t="e">
        <f aca="true" t="shared" si="53" ref="B147:P147">+B144/B145*100</f>
        <v>#DIV/0!</v>
      </c>
      <c r="C147" s="817" t="e">
        <f t="shared" si="53"/>
        <v>#DIV/0!</v>
      </c>
      <c r="D147" s="817" t="e">
        <f t="shared" si="53"/>
        <v>#DIV/0!</v>
      </c>
      <c r="E147" s="817" t="e">
        <f t="shared" si="53"/>
        <v>#DIV/0!</v>
      </c>
      <c r="F147" s="817" t="e">
        <f t="shared" si="53"/>
        <v>#DIV/0!</v>
      </c>
      <c r="G147" s="817" t="e">
        <f t="shared" si="53"/>
        <v>#DIV/0!</v>
      </c>
      <c r="H147" s="817" t="e">
        <f t="shared" si="53"/>
        <v>#DIV/0!</v>
      </c>
      <c r="I147" s="817" t="e">
        <f t="shared" si="53"/>
        <v>#DIV/0!</v>
      </c>
      <c r="J147" s="817" t="e">
        <f t="shared" si="53"/>
        <v>#DIV/0!</v>
      </c>
      <c r="K147" s="817"/>
      <c r="L147" s="781"/>
      <c r="M147" s="817" t="e">
        <f t="shared" si="53"/>
        <v>#DIV/0!</v>
      </c>
      <c r="N147" s="817" t="e">
        <f t="shared" si="53"/>
        <v>#DIV/0!</v>
      </c>
      <c r="O147" s="817" t="e">
        <f t="shared" si="53"/>
        <v>#DIV/0!</v>
      </c>
      <c r="P147" s="818" t="e">
        <f t="shared" si="53"/>
        <v>#DIV/0!</v>
      </c>
      <c r="Q147" s="171"/>
      <c r="R147" s="171"/>
      <c r="S147" s="171"/>
      <c r="T147" s="171"/>
    </row>
    <row r="148" spans="1:16" s="88" customFormat="1" ht="34.5" thickBot="1">
      <c r="A148" s="431" t="s">
        <v>113</v>
      </c>
      <c r="B148" s="785"/>
      <c r="C148" s="785"/>
      <c r="D148" s="785"/>
      <c r="E148" s="785"/>
      <c r="F148" s="785"/>
      <c r="G148" s="785"/>
      <c r="H148" s="785"/>
      <c r="I148" s="785"/>
      <c r="J148" s="785"/>
      <c r="K148" s="785"/>
      <c r="L148" s="786"/>
      <c r="M148" s="785"/>
      <c r="N148" s="785"/>
      <c r="O148" s="785"/>
      <c r="P148" s="787"/>
    </row>
    <row r="149" spans="1:17" s="79" customFormat="1" ht="20.25">
      <c r="A149" s="330" t="s">
        <v>187</v>
      </c>
      <c r="B149" s="751">
        <v>976</v>
      </c>
      <c r="C149" s="751">
        <v>24810</v>
      </c>
      <c r="D149" s="751">
        <v>17626</v>
      </c>
      <c r="E149" s="751">
        <v>4238</v>
      </c>
      <c r="F149" s="751">
        <v>545</v>
      </c>
      <c r="G149" s="751">
        <v>6</v>
      </c>
      <c r="H149" s="752">
        <v>0</v>
      </c>
      <c r="I149" s="752">
        <v>0</v>
      </c>
      <c r="J149" s="751">
        <v>6</v>
      </c>
      <c r="K149" s="751">
        <v>0</v>
      </c>
      <c r="L149" s="752">
        <v>0</v>
      </c>
      <c r="M149" s="751">
        <v>22421</v>
      </c>
      <c r="N149" s="751">
        <v>1216</v>
      </c>
      <c r="O149" s="751">
        <v>1173</v>
      </c>
      <c r="P149" s="753">
        <v>2389</v>
      </c>
      <c r="Q149" s="78"/>
    </row>
    <row r="150" spans="1:17" s="79" customFormat="1" ht="20.25">
      <c r="A150" s="329" t="s">
        <v>186</v>
      </c>
      <c r="B150" s="772">
        <v>987</v>
      </c>
      <c r="C150" s="772">
        <v>25180</v>
      </c>
      <c r="D150" s="772">
        <v>17731</v>
      </c>
      <c r="E150" s="772">
        <v>4251</v>
      </c>
      <c r="F150" s="772">
        <v>546</v>
      </c>
      <c r="G150" s="772">
        <v>5</v>
      </c>
      <c r="H150" s="752">
        <v>0</v>
      </c>
      <c r="I150" s="752">
        <v>0</v>
      </c>
      <c r="J150" s="772">
        <v>3</v>
      </c>
      <c r="K150" s="772">
        <v>2</v>
      </c>
      <c r="L150" s="752">
        <v>0</v>
      </c>
      <c r="M150" s="772">
        <v>22539</v>
      </c>
      <c r="N150" s="772">
        <v>1295</v>
      </c>
      <c r="O150" s="772">
        <v>1346</v>
      </c>
      <c r="P150" s="773">
        <v>2641</v>
      </c>
      <c r="Q150" s="699">
        <v>2641</v>
      </c>
    </row>
    <row r="151" spans="1:20" s="83" customFormat="1" ht="20.25">
      <c r="A151" s="331" t="s">
        <v>188</v>
      </c>
      <c r="B151" s="772">
        <f>+B150-B149</f>
        <v>11</v>
      </c>
      <c r="C151" s="772">
        <f aca="true" t="shared" si="54" ref="C151:T151">+C150-C149</f>
        <v>370</v>
      </c>
      <c r="D151" s="772">
        <f t="shared" si="54"/>
        <v>105</v>
      </c>
      <c r="E151" s="772">
        <f t="shared" si="54"/>
        <v>13</v>
      </c>
      <c r="F151" s="772">
        <f t="shared" si="54"/>
        <v>1</v>
      </c>
      <c r="G151" s="772">
        <f t="shared" si="54"/>
        <v>-1</v>
      </c>
      <c r="H151" s="770">
        <v>0</v>
      </c>
      <c r="I151" s="770">
        <v>0</v>
      </c>
      <c r="J151" s="772">
        <f t="shared" si="54"/>
        <v>-3</v>
      </c>
      <c r="K151" s="772">
        <v>2</v>
      </c>
      <c r="L151" s="770">
        <v>0</v>
      </c>
      <c r="M151" s="772">
        <f t="shared" si="54"/>
        <v>118</v>
      </c>
      <c r="N151" s="772">
        <f t="shared" si="54"/>
        <v>79</v>
      </c>
      <c r="O151" s="772">
        <f t="shared" si="54"/>
        <v>173</v>
      </c>
      <c r="P151" s="772">
        <f t="shared" si="54"/>
        <v>252</v>
      </c>
      <c r="Q151" s="303">
        <f t="shared" si="54"/>
        <v>2641</v>
      </c>
      <c r="R151" s="303">
        <f t="shared" si="54"/>
        <v>0</v>
      </c>
      <c r="S151" s="303">
        <f t="shared" si="54"/>
        <v>0</v>
      </c>
      <c r="T151" s="303">
        <f t="shared" si="54"/>
        <v>0</v>
      </c>
    </row>
    <row r="152" spans="1:20" s="83" customFormat="1" ht="21" thickBot="1">
      <c r="A152" s="331" t="s">
        <v>189</v>
      </c>
      <c r="B152" s="780">
        <f>+B150/B149*100</f>
        <v>101.12704918032787</v>
      </c>
      <c r="C152" s="780">
        <f aca="true" t="shared" si="55" ref="C152:T152">+C150/C149*100</f>
        <v>101.4913341394599</v>
      </c>
      <c r="D152" s="780">
        <f t="shared" si="55"/>
        <v>100.59571088165211</v>
      </c>
      <c r="E152" s="780">
        <f t="shared" si="55"/>
        <v>100.30674846625767</v>
      </c>
      <c r="F152" s="780">
        <f t="shared" si="55"/>
        <v>100.18348623853211</v>
      </c>
      <c r="G152" s="780">
        <f t="shared" si="55"/>
        <v>83.33333333333334</v>
      </c>
      <c r="H152" s="781">
        <v>0</v>
      </c>
      <c r="I152" s="781">
        <v>0</v>
      </c>
      <c r="J152" s="780">
        <f t="shared" si="55"/>
        <v>50</v>
      </c>
      <c r="K152" s="780">
        <v>0</v>
      </c>
      <c r="L152" s="781">
        <v>0</v>
      </c>
      <c r="M152" s="780">
        <f t="shared" si="55"/>
        <v>100.52629231524017</v>
      </c>
      <c r="N152" s="780">
        <f t="shared" si="55"/>
        <v>106.4967105263158</v>
      </c>
      <c r="O152" s="780">
        <f t="shared" si="55"/>
        <v>114.74850809889172</v>
      </c>
      <c r="P152" s="780">
        <f t="shared" si="55"/>
        <v>110.54834658853076</v>
      </c>
      <c r="Q152" s="85" t="e">
        <f t="shared" si="55"/>
        <v>#DIV/0!</v>
      </c>
      <c r="R152" s="85" t="e">
        <f t="shared" si="55"/>
        <v>#DIV/0!</v>
      </c>
      <c r="S152" s="85" t="e">
        <f t="shared" si="55"/>
        <v>#DIV/0!</v>
      </c>
      <c r="T152" s="85" t="e">
        <f t="shared" si="55"/>
        <v>#DIV/0!</v>
      </c>
    </row>
    <row r="153" spans="1:16" s="209" customFormat="1" ht="34.5" thickBot="1">
      <c r="A153" s="432" t="s">
        <v>128</v>
      </c>
      <c r="B153" s="797"/>
      <c r="C153" s="797"/>
      <c r="D153" s="797"/>
      <c r="E153" s="797"/>
      <c r="F153" s="797"/>
      <c r="G153" s="797"/>
      <c r="H153" s="797"/>
      <c r="I153" s="797"/>
      <c r="J153" s="797"/>
      <c r="K153" s="797"/>
      <c r="L153" s="798"/>
      <c r="M153" s="797"/>
      <c r="N153" s="797"/>
      <c r="O153" s="797"/>
      <c r="P153" s="799"/>
    </row>
    <row r="154" spans="1:17" s="213" customFormat="1" ht="20.25">
      <c r="A154" s="330" t="s">
        <v>187</v>
      </c>
      <c r="B154" s="759">
        <v>20607</v>
      </c>
      <c r="C154" s="759">
        <v>13973</v>
      </c>
      <c r="D154" s="759">
        <v>10946</v>
      </c>
      <c r="E154" s="759">
        <v>1443</v>
      </c>
      <c r="F154" s="759">
        <v>313</v>
      </c>
      <c r="G154" s="759">
        <v>1</v>
      </c>
      <c r="H154" s="752">
        <v>0</v>
      </c>
      <c r="I154" s="759">
        <v>6</v>
      </c>
      <c r="J154" s="759">
        <v>7</v>
      </c>
      <c r="K154" s="752">
        <v>0</v>
      </c>
      <c r="L154" s="752">
        <v>0</v>
      </c>
      <c r="M154" s="759">
        <v>12716</v>
      </c>
      <c r="N154" s="759">
        <v>444</v>
      </c>
      <c r="O154" s="759">
        <v>813</v>
      </c>
      <c r="P154" s="760">
        <v>1257</v>
      </c>
      <c r="Q154" s="212"/>
    </row>
    <row r="155" spans="1:17" s="213" customFormat="1" ht="20.25">
      <c r="A155" s="329" t="s">
        <v>186</v>
      </c>
      <c r="B155" s="761">
        <v>20853</v>
      </c>
      <c r="C155" s="761">
        <v>14276</v>
      </c>
      <c r="D155" s="761">
        <v>11025</v>
      </c>
      <c r="E155" s="761">
        <v>1475</v>
      </c>
      <c r="F155" s="761">
        <v>315</v>
      </c>
      <c r="G155" s="761">
        <v>1</v>
      </c>
      <c r="H155" s="752">
        <v>0</v>
      </c>
      <c r="I155" s="761">
        <v>6</v>
      </c>
      <c r="J155" s="761">
        <v>7</v>
      </c>
      <c r="K155" s="752">
        <v>0</v>
      </c>
      <c r="L155" s="752">
        <v>0</v>
      </c>
      <c r="M155" s="761">
        <v>12830</v>
      </c>
      <c r="N155" s="761">
        <v>478</v>
      </c>
      <c r="O155" s="761">
        <v>968</v>
      </c>
      <c r="P155" s="762">
        <v>1446</v>
      </c>
      <c r="Q155" s="698">
        <v>1446</v>
      </c>
    </row>
    <row r="156" spans="1:20" s="215" customFormat="1" ht="20.25">
      <c r="A156" s="331" t="s">
        <v>188</v>
      </c>
      <c r="B156" s="761">
        <f>+B155-B154</f>
        <v>246</v>
      </c>
      <c r="C156" s="761">
        <f aca="true" t="shared" si="56" ref="C156:T156">+C155-C154</f>
        <v>303</v>
      </c>
      <c r="D156" s="761">
        <f t="shared" si="56"/>
        <v>79</v>
      </c>
      <c r="E156" s="761">
        <f t="shared" si="56"/>
        <v>32</v>
      </c>
      <c r="F156" s="761">
        <f t="shared" si="56"/>
        <v>2</v>
      </c>
      <c r="G156" s="761">
        <f t="shared" si="56"/>
        <v>0</v>
      </c>
      <c r="H156" s="770">
        <v>0</v>
      </c>
      <c r="I156" s="761">
        <f t="shared" si="56"/>
        <v>0</v>
      </c>
      <c r="J156" s="761">
        <f t="shared" si="56"/>
        <v>0</v>
      </c>
      <c r="K156" s="770">
        <v>0</v>
      </c>
      <c r="L156" s="770">
        <v>0</v>
      </c>
      <c r="M156" s="761">
        <f t="shared" si="56"/>
        <v>114</v>
      </c>
      <c r="N156" s="761">
        <f t="shared" si="56"/>
        <v>34</v>
      </c>
      <c r="O156" s="761">
        <f t="shared" si="56"/>
        <v>155</v>
      </c>
      <c r="P156" s="761">
        <f t="shared" si="56"/>
        <v>189</v>
      </c>
      <c r="Q156" s="307">
        <f t="shared" si="56"/>
        <v>1446</v>
      </c>
      <c r="R156" s="307">
        <f t="shared" si="56"/>
        <v>0</v>
      </c>
      <c r="S156" s="307">
        <f t="shared" si="56"/>
        <v>0</v>
      </c>
      <c r="T156" s="307">
        <f t="shared" si="56"/>
        <v>0</v>
      </c>
    </row>
    <row r="157" spans="1:20" s="215" customFormat="1" ht="21" thickBot="1">
      <c r="A157" s="331" t="s">
        <v>189</v>
      </c>
      <c r="B157" s="800">
        <f>+B155/B154*100</f>
        <v>101.1937691075848</v>
      </c>
      <c r="C157" s="800">
        <f aca="true" t="shared" si="57" ref="C157:T157">+C155/C154*100</f>
        <v>102.16846775924999</v>
      </c>
      <c r="D157" s="800">
        <f t="shared" si="57"/>
        <v>100.72172483098849</v>
      </c>
      <c r="E157" s="800">
        <f t="shared" si="57"/>
        <v>102.2176022176022</v>
      </c>
      <c r="F157" s="800">
        <f t="shared" si="57"/>
        <v>100.63897763578275</v>
      </c>
      <c r="G157" s="800">
        <f t="shared" si="57"/>
        <v>100</v>
      </c>
      <c r="H157" s="781">
        <v>0</v>
      </c>
      <c r="I157" s="800">
        <f t="shared" si="57"/>
        <v>100</v>
      </c>
      <c r="J157" s="800">
        <f t="shared" si="57"/>
        <v>100</v>
      </c>
      <c r="K157" s="781">
        <v>0</v>
      </c>
      <c r="L157" s="781">
        <v>0</v>
      </c>
      <c r="M157" s="800">
        <f t="shared" si="57"/>
        <v>100.89650833595469</v>
      </c>
      <c r="N157" s="800">
        <f t="shared" si="57"/>
        <v>107.65765765765767</v>
      </c>
      <c r="O157" s="800">
        <f t="shared" si="57"/>
        <v>119.06519065190653</v>
      </c>
      <c r="P157" s="800">
        <f t="shared" si="57"/>
        <v>115.03579952267302</v>
      </c>
      <c r="Q157" s="216" t="e">
        <f t="shared" si="57"/>
        <v>#DIV/0!</v>
      </c>
      <c r="R157" s="216" t="e">
        <f t="shared" si="57"/>
        <v>#DIV/0!</v>
      </c>
      <c r="S157" s="216" t="e">
        <f t="shared" si="57"/>
        <v>#DIV/0!</v>
      </c>
      <c r="T157" s="216" t="e">
        <f t="shared" si="57"/>
        <v>#DIV/0!</v>
      </c>
    </row>
    <row r="158" spans="1:20" s="88" customFormat="1" ht="34.5" hidden="1" thickBot="1">
      <c r="A158" s="154" t="s">
        <v>68</v>
      </c>
      <c r="B158" s="87"/>
      <c r="C158" s="155"/>
      <c r="D158" s="155"/>
      <c r="E158" s="155"/>
      <c r="F158" s="155"/>
      <c r="G158" s="155"/>
      <c r="H158" s="155"/>
      <c r="I158" s="155"/>
      <c r="J158" s="155"/>
      <c r="K158" s="155"/>
      <c r="L158" s="540"/>
      <c r="M158" s="155"/>
      <c r="N158" s="155"/>
      <c r="O158" s="155"/>
      <c r="P158" s="156"/>
      <c r="Q158" s="157"/>
      <c r="R158" s="157"/>
      <c r="S158" s="157"/>
      <c r="T158" s="157"/>
    </row>
    <row r="159" spans="1:20" s="79" customFormat="1" ht="21" hidden="1" thickBot="1">
      <c r="A159" s="158" t="s">
        <v>98</v>
      </c>
      <c r="B159" s="302"/>
      <c r="C159" s="159"/>
      <c r="D159" s="159"/>
      <c r="E159" s="159"/>
      <c r="F159" s="159"/>
      <c r="G159" s="159"/>
      <c r="H159" s="159"/>
      <c r="I159" s="159"/>
      <c r="J159" s="159"/>
      <c r="K159" s="159"/>
      <c r="L159" s="234"/>
      <c r="M159" s="159"/>
      <c r="N159" s="159"/>
      <c r="O159" s="159"/>
      <c r="P159" s="160"/>
      <c r="Q159" s="161"/>
      <c r="R159" s="162"/>
      <c r="S159" s="162"/>
      <c r="T159" s="162"/>
    </row>
    <row r="160" spans="1:20" s="79" customFormat="1" ht="21" hidden="1" thickBot="1">
      <c r="A160" s="163" t="s">
        <v>98</v>
      </c>
      <c r="B160" s="309"/>
      <c r="C160" s="164"/>
      <c r="D160" s="164"/>
      <c r="E160" s="164"/>
      <c r="F160" s="164"/>
      <c r="G160" s="164"/>
      <c r="H160" s="164"/>
      <c r="I160" s="164"/>
      <c r="J160" s="164"/>
      <c r="K160" s="164"/>
      <c r="L160" s="424"/>
      <c r="M160" s="164"/>
      <c r="N160" s="164"/>
      <c r="O160" s="164"/>
      <c r="P160" s="165"/>
      <c r="Q160" s="166"/>
      <c r="R160" s="162"/>
      <c r="S160" s="162"/>
      <c r="T160" s="162"/>
    </row>
    <row r="161" spans="1:20" s="83" customFormat="1" ht="21" hidden="1" thickBot="1">
      <c r="A161" s="167" t="s">
        <v>96</v>
      </c>
      <c r="B161" s="303">
        <f aca="true" t="shared" si="58" ref="B161:P161">+B159-B160</f>
        <v>0</v>
      </c>
      <c r="C161" s="168">
        <f t="shared" si="58"/>
        <v>0</v>
      </c>
      <c r="D161" s="168">
        <f t="shared" si="58"/>
        <v>0</v>
      </c>
      <c r="E161" s="168">
        <f t="shared" si="58"/>
        <v>0</v>
      </c>
      <c r="F161" s="168">
        <f t="shared" si="58"/>
        <v>0</v>
      </c>
      <c r="G161" s="168">
        <f t="shared" si="58"/>
        <v>0</v>
      </c>
      <c r="H161" s="168">
        <f t="shared" si="58"/>
        <v>0</v>
      </c>
      <c r="I161" s="168">
        <f t="shared" si="58"/>
        <v>0</v>
      </c>
      <c r="J161" s="168">
        <f t="shared" si="58"/>
        <v>0</v>
      </c>
      <c r="K161" s="168"/>
      <c r="L161" s="541"/>
      <c r="M161" s="168">
        <f t="shared" si="58"/>
        <v>0</v>
      </c>
      <c r="N161" s="168">
        <f t="shared" si="58"/>
        <v>0</v>
      </c>
      <c r="O161" s="168">
        <f t="shared" si="58"/>
        <v>0</v>
      </c>
      <c r="P161" s="169">
        <f t="shared" si="58"/>
        <v>0</v>
      </c>
      <c r="Q161" s="170"/>
      <c r="R161" s="171"/>
      <c r="S161" s="171"/>
      <c r="T161" s="171"/>
    </row>
    <row r="162" spans="1:20" s="83" customFormat="1" ht="21" hidden="1" thickBot="1">
      <c r="A162" s="172" t="s">
        <v>97</v>
      </c>
      <c r="B162" s="85" t="e">
        <f aca="true" t="shared" si="59" ref="B162:P162">+B159/B160*100</f>
        <v>#DIV/0!</v>
      </c>
      <c r="C162" s="173" t="e">
        <f t="shared" si="59"/>
        <v>#DIV/0!</v>
      </c>
      <c r="D162" s="173" t="e">
        <f t="shared" si="59"/>
        <v>#DIV/0!</v>
      </c>
      <c r="E162" s="173" t="e">
        <f t="shared" si="59"/>
        <v>#DIV/0!</v>
      </c>
      <c r="F162" s="173" t="e">
        <f t="shared" si="59"/>
        <v>#DIV/0!</v>
      </c>
      <c r="G162" s="173" t="e">
        <f t="shared" si="59"/>
        <v>#DIV/0!</v>
      </c>
      <c r="H162" s="173" t="e">
        <f t="shared" si="59"/>
        <v>#DIV/0!</v>
      </c>
      <c r="I162" s="173" t="e">
        <f t="shared" si="59"/>
        <v>#DIV/0!</v>
      </c>
      <c r="J162" s="173" t="e">
        <f t="shared" si="59"/>
        <v>#DIV/0!</v>
      </c>
      <c r="K162" s="173"/>
      <c r="L162" s="240"/>
      <c r="M162" s="173" t="e">
        <f t="shared" si="59"/>
        <v>#DIV/0!</v>
      </c>
      <c r="N162" s="173" t="e">
        <f t="shared" si="59"/>
        <v>#DIV/0!</v>
      </c>
      <c r="O162" s="173" t="e">
        <f t="shared" si="59"/>
        <v>#DIV/0!</v>
      </c>
      <c r="P162" s="174" t="e">
        <f t="shared" si="59"/>
        <v>#DIV/0!</v>
      </c>
      <c r="Q162" s="171"/>
      <c r="R162" s="171"/>
      <c r="S162" s="171"/>
      <c r="T162" s="171"/>
    </row>
    <row r="163" spans="1:20" s="88" customFormat="1" ht="34.5" hidden="1" thickBot="1">
      <c r="A163" s="154" t="s">
        <v>69</v>
      </c>
      <c r="B163" s="87"/>
      <c r="C163" s="155"/>
      <c r="D163" s="155"/>
      <c r="E163" s="155"/>
      <c r="F163" s="155"/>
      <c r="G163" s="155"/>
      <c r="H163" s="155"/>
      <c r="I163" s="155"/>
      <c r="J163" s="155"/>
      <c r="K163" s="155"/>
      <c r="L163" s="540"/>
      <c r="M163" s="155"/>
      <c r="N163" s="155"/>
      <c r="O163" s="155"/>
      <c r="P163" s="156"/>
      <c r="Q163" s="157"/>
      <c r="R163" s="157"/>
      <c r="S163" s="157"/>
      <c r="T163" s="157"/>
    </row>
    <row r="164" spans="1:20" s="79" customFormat="1" ht="21" hidden="1" thickBot="1">
      <c r="A164" s="158" t="s">
        <v>98</v>
      </c>
      <c r="B164" s="302"/>
      <c r="C164" s="159"/>
      <c r="D164" s="159"/>
      <c r="E164" s="159"/>
      <c r="F164" s="159"/>
      <c r="G164" s="159"/>
      <c r="H164" s="159"/>
      <c r="I164" s="159"/>
      <c r="J164" s="159"/>
      <c r="K164" s="159"/>
      <c r="L164" s="234"/>
      <c r="M164" s="159"/>
      <c r="N164" s="159"/>
      <c r="O164" s="159"/>
      <c r="P164" s="160"/>
      <c r="Q164" s="161">
        <v>22.1</v>
      </c>
      <c r="R164" s="162"/>
      <c r="S164" s="162"/>
      <c r="T164" s="162"/>
    </row>
    <row r="165" spans="1:20" s="79" customFormat="1" ht="21" hidden="1" thickBot="1">
      <c r="A165" s="163" t="s">
        <v>98</v>
      </c>
      <c r="B165" s="309"/>
      <c r="C165" s="164"/>
      <c r="D165" s="164"/>
      <c r="E165" s="164"/>
      <c r="F165" s="164"/>
      <c r="G165" s="164"/>
      <c r="H165" s="164"/>
      <c r="I165" s="164"/>
      <c r="J165" s="164"/>
      <c r="K165" s="164"/>
      <c r="L165" s="424"/>
      <c r="M165" s="164"/>
      <c r="N165" s="164"/>
      <c r="O165" s="164"/>
      <c r="P165" s="165"/>
      <c r="Q165" s="166">
        <v>22.1</v>
      </c>
      <c r="R165" s="162"/>
      <c r="S165" s="162"/>
      <c r="T165" s="162"/>
    </row>
    <row r="166" spans="1:20" s="83" customFormat="1" ht="21" hidden="1" thickBot="1">
      <c r="A166" s="167" t="s">
        <v>96</v>
      </c>
      <c r="B166" s="303">
        <f aca="true" t="shared" si="60" ref="B166:P166">+B164-B165</f>
        <v>0</v>
      </c>
      <c r="C166" s="168">
        <f t="shared" si="60"/>
        <v>0</v>
      </c>
      <c r="D166" s="168">
        <f t="shared" si="60"/>
        <v>0</v>
      </c>
      <c r="E166" s="168">
        <f t="shared" si="60"/>
        <v>0</v>
      </c>
      <c r="F166" s="168">
        <f t="shared" si="60"/>
        <v>0</v>
      </c>
      <c r="G166" s="168">
        <f t="shared" si="60"/>
        <v>0</v>
      </c>
      <c r="H166" s="168">
        <f t="shared" si="60"/>
        <v>0</v>
      </c>
      <c r="I166" s="168">
        <f t="shared" si="60"/>
        <v>0</v>
      </c>
      <c r="J166" s="168">
        <f t="shared" si="60"/>
        <v>0</v>
      </c>
      <c r="K166" s="168"/>
      <c r="L166" s="541"/>
      <c r="M166" s="168">
        <f t="shared" si="60"/>
        <v>0</v>
      </c>
      <c r="N166" s="168">
        <f t="shared" si="60"/>
        <v>0</v>
      </c>
      <c r="O166" s="168">
        <f t="shared" si="60"/>
        <v>0</v>
      </c>
      <c r="P166" s="169">
        <f t="shared" si="60"/>
        <v>0</v>
      </c>
      <c r="Q166" s="170"/>
      <c r="R166" s="171"/>
      <c r="S166" s="171"/>
      <c r="T166" s="171"/>
    </row>
    <row r="167" spans="1:20" s="83" customFormat="1" ht="21" hidden="1" thickBot="1">
      <c r="A167" s="172" t="s">
        <v>97</v>
      </c>
      <c r="B167" s="85" t="e">
        <f aca="true" t="shared" si="61" ref="B167:P167">+B164/B165*100</f>
        <v>#DIV/0!</v>
      </c>
      <c r="C167" s="173" t="e">
        <f t="shared" si="61"/>
        <v>#DIV/0!</v>
      </c>
      <c r="D167" s="173" t="e">
        <f t="shared" si="61"/>
        <v>#DIV/0!</v>
      </c>
      <c r="E167" s="173" t="e">
        <f t="shared" si="61"/>
        <v>#DIV/0!</v>
      </c>
      <c r="F167" s="173" t="e">
        <f t="shared" si="61"/>
        <v>#DIV/0!</v>
      </c>
      <c r="G167" s="173" t="e">
        <f t="shared" si="61"/>
        <v>#DIV/0!</v>
      </c>
      <c r="H167" s="173" t="e">
        <f t="shared" si="61"/>
        <v>#DIV/0!</v>
      </c>
      <c r="I167" s="173" t="e">
        <f t="shared" si="61"/>
        <v>#DIV/0!</v>
      </c>
      <c r="J167" s="173" t="e">
        <f t="shared" si="61"/>
        <v>#DIV/0!</v>
      </c>
      <c r="K167" s="173"/>
      <c r="L167" s="240"/>
      <c r="M167" s="173" t="e">
        <f t="shared" si="61"/>
        <v>#DIV/0!</v>
      </c>
      <c r="N167" s="173" t="e">
        <f t="shared" si="61"/>
        <v>#DIV/0!</v>
      </c>
      <c r="O167" s="173" t="e">
        <f t="shared" si="61"/>
        <v>#DIV/0!</v>
      </c>
      <c r="P167" s="174" t="e">
        <f t="shared" si="61"/>
        <v>#DIV/0!</v>
      </c>
      <c r="Q167" s="171"/>
      <c r="R167" s="171"/>
      <c r="S167" s="171"/>
      <c r="T167" s="171"/>
    </row>
    <row r="168" spans="1:16" s="262" customFormat="1" ht="34.5" hidden="1" thickBot="1">
      <c r="A168" s="259" t="s">
        <v>70</v>
      </c>
      <c r="B168" s="260"/>
      <c r="C168" s="260"/>
      <c r="D168" s="260"/>
      <c r="E168" s="260"/>
      <c r="F168" s="260"/>
      <c r="G168" s="260"/>
      <c r="H168" s="260"/>
      <c r="I168" s="260"/>
      <c r="J168" s="260"/>
      <c r="K168" s="260"/>
      <c r="L168" s="540"/>
      <c r="M168" s="260"/>
      <c r="N168" s="260"/>
      <c r="O168" s="260"/>
      <c r="P168" s="261"/>
    </row>
    <row r="169" spans="1:17" s="267" customFormat="1" ht="20.25" hidden="1">
      <c r="A169" s="263" t="s">
        <v>126</v>
      </c>
      <c r="B169" s="304">
        <v>0</v>
      </c>
      <c r="C169" s="264">
        <v>0</v>
      </c>
      <c r="D169" s="264">
        <v>0</v>
      </c>
      <c r="E169" s="264">
        <v>0</v>
      </c>
      <c r="F169" s="264">
        <v>0</v>
      </c>
      <c r="G169" s="264">
        <v>0</v>
      </c>
      <c r="H169" s="264">
        <v>0</v>
      </c>
      <c r="I169" s="264">
        <v>0</v>
      </c>
      <c r="J169" s="264">
        <v>0</v>
      </c>
      <c r="K169" s="264"/>
      <c r="L169" s="234"/>
      <c r="M169" s="264">
        <v>0</v>
      </c>
      <c r="N169" s="264">
        <v>0</v>
      </c>
      <c r="O169" s="264">
        <v>0</v>
      </c>
      <c r="P169" s="265">
        <v>0</v>
      </c>
      <c r="Q169" s="266"/>
    </row>
    <row r="170" spans="1:17" s="267" customFormat="1" ht="20.25" hidden="1">
      <c r="A170" s="268" t="s">
        <v>122</v>
      </c>
      <c r="B170" s="308">
        <v>0.04</v>
      </c>
      <c r="C170" s="287">
        <v>804167</v>
      </c>
      <c r="D170" s="287">
        <v>520650</v>
      </c>
      <c r="E170" s="287">
        <v>0</v>
      </c>
      <c r="F170" s="287">
        <v>0</v>
      </c>
      <c r="G170" s="287">
        <v>0</v>
      </c>
      <c r="H170" s="287">
        <v>0</v>
      </c>
      <c r="I170" s="287">
        <v>0</v>
      </c>
      <c r="J170" s="287">
        <v>0</v>
      </c>
      <c r="K170" s="287"/>
      <c r="L170" s="424"/>
      <c r="M170" s="287">
        <v>520650</v>
      </c>
      <c r="N170" s="287">
        <v>0</v>
      </c>
      <c r="O170" s="287">
        <v>283517</v>
      </c>
      <c r="P170" s="288">
        <v>283517</v>
      </c>
      <c r="Q170" s="289"/>
    </row>
    <row r="171" spans="1:17" s="274" customFormat="1" ht="21" hidden="1" thickBot="1">
      <c r="A171" s="270" t="s">
        <v>124</v>
      </c>
      <c r="B171" s="305">
        <f aca="true" t="shared" si="62" ref="B171:P171">+B169-B170</f>
        <v>-0.04</v>
      </c>
      <c r="C171" s="271">
        <f t="shared" si="62"/>
        <v>-804167</v>
      </c>
      <c r="D171" s="271">
        <f t="shared" si="62"/>
        <v>-520650</v>
      </c>
      <c r="E171" s="271">
        <f t="shared" si="62"/>
        <v>0</v>
      </c>
      <c r="F171" s="271">
        <f t="shared" si="62"/>
        <v>0</v>
      </c>
      <c r="G171" s="271">
        <f t="shared" si="62"/>
        <v>0</v>
      </c>
      <c r="H171" s="271">
        <f t="shared" si="62"/>
        <v>0</v>
      </c>
      <c r="I171" s="271">
        <f t="shared" si="62"/>
        <v>0</v>
      </c>
      <c r="J171" s="271">
        <f t="shared" si="62"/>
        <v>0</v>
      </c>
      <c r="K171" s="271"/>
      <c r="L171" s="541"/>
      <c r="M171" s="271">
        <f t="shared" si="62"/>
        <v>-520650</v>
      </c>
      <c r="N171" s="271">
        <f t="shared" si="62"/>
        <v>0</v>
      </c>
      <c r="O171" s="271">
        <f t="shared" si="62"/>
        <v>-283517</v>
      </c>
      <c r="P171" s="272">
        <f t="shared" si="62"/>
        <v>-283517</v>
      </c>
      <c r="Q171" s="273"/>
    </row>
    <row r="172" spans="1:16" s="274" customFormat="1" ht="21" hidden="1" thickBot="1">
      <c r="A172" s="275" t="s">
        <v>125</v>
      </c>
      <c r="B172" s="276">
        <f aca="true" t="shared" si="63" ref="B172:P172">+B169/B170*100</f>
        <v>0</v>
      </c>
      <c r="C172" s="276">
        <f t="shared" si="63"/>
        <v>0</v>
      </c>
      <c r="D172" s="276">
        <f t="shared" si="63"/>
        <v>0</v>
      </c>
      <c r="E172" s="276" t="e">
        <f t="shared" si="63"/>
        <v>#DIV/0!</v>
      </c>
      <c r="F172" s="276" t="e">
        <f t="shared" si="63"/>
        <v>#DIV/0!</v>
      </c>
      <c r="G172" s="276" t="e">
        <f t="shared" si="63"/>
        <v>#DIV/0!</v>
      </c>
      <c r="H172" s="276" t="e">
        <f t="shared" si="63"/>
        <v>#DIV/0!</v>
      </c>
      <c r="I172" s="276" t="e">
        <f t="shared" si="63"/>
        <v>#DIV/0!</v>
      </c>
      <c r="J172" s="276" t="e">
        <f t="shared" si="63"/>
        <v>#DIV/0!</v>
      </c>
      <c r="K172" s="276"/>
      <c r="L172" s="240"/>
      <c r="M172" s="276">
        <f t="shared" si="63"/>
        <v>0</v>
      </c>
      <c r="N172" s="276" t="e">
        <f t="shared" si="63"/>
        <v>#DIV/0!</v>
      </c>
      <c r="O172" s="276">
        <f t="shared" si="63"/>
        <v>0</v>
      </c>
      <c r="P172" s="277">
        <f t="shared" si="63"/>
        <v>0</v>
      </c>
    </row>
    <row r="173" spans="1:16" s="262" customFormat="1" ht="34.5" hidden="1" thickBot="1">
      <c r="A173" s="259" t="s">
        <v>71</v>
      </c>
      <c r="B173" s="260"/>
      <c r="C173" s="260"/>
      <c r="D173" s="260"/>
      <c r="E173" s="260"/>
      <c r="F173" s="260"/>
      <c r="G173" s="260"/>
      <c r="H173" s="260"/>
      <c r="I173" s="260"/>
      <c r="J173" s="260"/>
      <c r="K173" s="260"/>
      <c r="L173" s="540"/>
      <c r="M173" s="260"/>
      <c r="N173" s="260"/>
      <c r="O173" s="260"/>
      <c r="P173" s="261"/>
    </row>
    <row r="174" spans="1:17" s="267" customFormat="1" ht="21" hidden="1" thickBot="1">
      <c r="A174" s="263" t="s">
        <v>98</v>
      </c>
      <c r="B174" s="304"/>
      <c r="C174" s="264"/>
      <c r="D174" s="264"/>
      <c r="E174" s="264"/>
      <c r="F174" s="264"/>
      <c r="G174" s="264"/>
      <c r="H174" s="264"/>
      <c r="I174" s="264"/>
      <c r="J174" s="264"/>
      <c r="K174" s="264"/>
      <c r="L174" s="234"/>
      <c r="M174" s="264"/>
      <c r="N174" s="264"/>
      <c r="O174" s="264"/>
      <c r="P174" s="265"/>
      <c r="Q174" s="266">
        <v>20.3</v>
      </c>
    </row>
    <row r="175" spans="1:17" s="267" customFormat="1" ht="21" hidden="1" thickBot="1">
      <c r="A175" s="294" t="s">
        <v>98</v>
      </c>
      <c r="B175" s="308"/>
      <c r="C175" s="287"/>
      <c r="D175" s="287"/>
      <c r="E175" s="287"/>
      <c r="F175" s="287"/>
      <c r="G175" s="287"/>
      <c r="H175" s="287"/>
      <c r="I175" s="287"/>
      <c r="J175" s="287"/>
      <c r="K175" s="287"/>
      <c r="L175" s="424"/>
      <c r="M175" s="287"/>
      <c r="N175" s="287"/>
      <c r="O175" s="287"/>
      <c r="P175" s="288"/>
      <c r="Q175" s="289">
        <v>20.3</v>
      </c>
    </row>
    <row r="176" spans="1:17" s="274" customFormat="1" ht="21" hidden="1" thickBot="1">
      <c r="A176" s="270" t="s">
        <v>96</v>
      </c>
      <c r="B176" s="305">
        <f aca="true" t="shared" si="64" ref="B176:P176">+B174-B175</f>
        <v>0</v>
      </c>
      <c r="C176" s="271">
        <f t="shared" si="64"/>
        <v>0</v>
      </c>
      <c r="D176" s="271">
        <f t="shared" si="64"/>
        <v>0</v>
      </c>
      <c r="E176" s="271">
        <f t="shared" si="64"/>
        <v>0</v>
      </c>
      <c r="F176" s="271">
        <f t="shared" si="64"/>
        <v>0</v>
      </c>
      <c r="G176" s="271">
        <f t="shared" si="64"/>
        <v>0</v>
      </c>
      <c r="H176" s="271">
        <f t="shared" si="64"/>
        <v>0</v>
      </c>
      <c r="I176" s="271">
        <f t="shared" si="64"/>
        <v>0</v>
      </c>
      <c r="J176" s="271">
        <f t="shared" si="64"/>
        <v>0</v>
      </c>
      <c r="K176" s="271"/>
      <c r="L176" s="541"/>
      <c r="M176" s="271">
        <f t="shared" si="64"/>
        <v>0</v>
      </c>
      <c r="N176" s="271">
        <f t="shared" si="64"/>
        <v>0</v>
      </c>
      <c r="O176" s="271">
        <f t="shared" si="64"/>
        <v>0</v>
      </c>
      <c r="P176" s="272">
        <f t="shared" si="64"/>
        <v>0</v>
      </c>
      <c r="Q176" s="273"/>
    </row>
    <row r="177" spans="1:16" s="274" customFormat="1" ht="21" hidden="1" thickBot="1">
      <c r="A177" s="275" t="s">
        <v>97</v>
      </c>
      <c r="B177" s="276" t="e">
        <f aca="true" t="shared" si="65" ref="B177:P177">+B174/B175*100</f>
        <v>#DIV/0!</v>
      </c>
      <c r="C177" s="276" t="e">
        <f t="shared" si="65"/>
        <v>#DIV/0!</v>
      </c>
      <c r="D177" s="276" t="e">
        <f t="shared" si="65"/>
        <v>#DIV/0!</v>
      </c>
      <c r="E177" s="276" t="e">
        <f t="shared" si="65"/>
        <v>#DIV/0!</v>
      </c>
      <c r="F177" s="276" t="e">
        <f t="shared" si="65"/>
        <v>#DIV/0!</v>
      </c>
      <c r="G177" s="276" t="e">
        <f t="shared" si="65"/>
        <v>#DIV/0!</v>
      </c>
      <c r="H177" s="276" t="e">
        <f t="shared" si="65"/>
        <v>#DIV/0!</v>
      </c>
      <c r="I177" s="276" t="e">
        <f t="shared" si="65"/>
        <v>#DIV/0!</v>
      </c>
      <c r="J177" s="276" t="e">
        <f t="shared" si="65"/>
        <v>#DIV/0!</v>
      </c>
      <c r="K177" s="276"/>
      <c r="L177" s="240"/>
      <c r="M177" s="276" t="e">
        <f t="shared" si="65"/>
        <v>#DIV/0!</v>
      </c>
      <c r="N177" s="276" t="e">
        <f t="shared" si="65"/>
        <v>#DIV/0!</v>
      </c>
      <c r="O177" s="276" t="e">
        <f t="shared" si="65"/>
        <v>#DIV/0!</v>
      </c>
      <c r="P177" s="277" t="e">
        <f t="shared" si="65"/>
        <v>#DIV/0!</v>
      </c>
    </row>
    <row r="178" spans="1:16" s="262" customFormat="1" ht="34.5" hidden="1" thickBot="1">
      <c r="A178" s="259" t="s">
        <v>72</v>
      </c>
      <c r="B178" s="260"/>
      <c r="C178" s="260"/>
      <c r="D178" s="260"/>
      <c r="E178" s="260"/>
      <c r="F178" s="260"/>
      <c r="G178" s="260"/>
      <c r="H178" s="260"/>
      <c r="I178" s="260"/>
      <c r="J178" s="260"/>
      <c r="K178" s="260"/>
      <c r="L178" s="540"/>
      <c r="M178" s="260"/>
      <c r="N178" s="260"/>
      <c r="O178" s="260"/>
      <c r="P178" s="261"/>
    </row>
    <row r="179" spans="1:17" s="267" customFormat="1" ht="20.25" hidden="1">
      <c r="A179" s="263" t="s">
        <v>126</v>
      </c>
      <c r="B179" s="304">
        <v>0.3</v>
      </c>
      <c r="C179" s="264">
        <v>26043</v>
      </c>
      <c r="D179" s="264">
        <v>26043</v>
      </c>
      <c r="E179" s="264">
        <v>0</v>
      </c>
      <c r="F179" s="264">
        <v>0</v>
      </c>
      <c r="G179" s="264">
        <v>0</v>
      </c>
      <c r="H179" s="264">
        <v>0</v>
      </c>
      <c r="I179" s="264">
        <v>0</v>
      </c>
      <c r="J179" s="264">
        <v>0</v>
      </c>
      <c r="K179" s="264"/>
      <c r="L179" s="234"/>
      <c r="M179" s="264">
        <v>26043</v>
      </c>
      <c r="N179" s="264">
        <v>0</v>
      </c>
      <c r="O179" s="264">
        <v>0</v>
      </c>
      <c r="P179" s="265">
        <v>0</v>
      </c>
      <c r="Q179" s="266"/>
    </row>
    <row r="180" spans="1:17" s="267" customFormat="1" ht="20.25" hidden="1">
      <c r="A180" s="268" t="s">
        <v>122</v>
      </c>
      <c r="B180" s="308">
        <v>0.82</v>
      </c>
      <c r="C180" s="287">
        <v>19989</v>
      </c>
      <c r="D180" s="287">
        <v>11147</v>
      </c>
      <c r="E180" s="287">
        <v>4228</v>
      </c>
      <c r="F180" s="287">
        <v>0</v>
      </c>
      <c r="G180" s="287">
        <v>0</v>
      </c>
      <c r="H180" s="287">
        <v>0</v>
      </c>
      <c r="I180" s="287">
        <v>0</v>
      </c>
      <c r="J180" s="287">
        <v>0</v>
      </c>
      <c r="K180" s="287"/>
      <c r="L180" s="424"/>
      <c r="M180" s="287">
        <v>15375</v>
      </c>
      <c r="N180" s="287">
        <v>0</v>
      </c>
      <c r="O180" s="287">
        <v>4614</v>
      </c>
      <c r="P180" s="288">
        <v>4614</v>
      </c>
      <c r="Q180" s="289"/>
    </row>
    <row r="181" spans="1:17" s="274" customFormat="1" ht="21" hidden="1" thickBot="1">
      <c r="A181" s="270" t="s">
        <v>124</v>
      </c>
      <c r="B181" s="305">
        <f aca="true" t="shared" si="66" ref="B181:P181">+B179-B180</f>
        <v>-0.52</v>
      </c>
      <c r="C181" s="271">
        <f t="shared" si="66"/>
        <v>6054</v>
      </c>
      <c r="D181" s="271">
        <f t="shared" si="66"/>
        <v>14896</v>
      </c>
      <c r="E181" s="271">
        <f t="shared" si="66"/>
        <v>-4228</v>
      </c>
      <c r="F181" s="271">
        <f t="shared" si="66"/>
        <v>0</v>
      </c>
      <c r="G181" s="271">
        <f t="shared" si="66"/>
        <v>0</v>
      </c>
      <c r="H181" s="271">
        <f t="shared" si="66"/>
        <v>0</v>
      </c>
      <c r="I181" s="271">
        <f t="shared" si="66"/>
        <v>0</v>
      </c>
      <c r="J181" s="271">
        <f t="shared" si="66"/>
        <v>0</v>
      </c>
      <c r="K181" s="271"/>
      <c r="L181" s="541"/>
      <c r="M181" s="271">
        <f t="shared" si="66"/>
        <v>10668</v>
      </c>
      <c r="N181" s="271">
        <f t="shared" si="66"/>
        <v>0</v>
      </c>
      <c r="O181" s="271">
        <f t="shared" si="66"/>
        <v>-4614</v>
      </c>
      <c r="P181" s="272">
        <f t="shared" si="66"/>
        <v>-4614</v>
      </c>
      <c r="Q181" s="273"/>
    </row>
    <row r="182" spans="1:16" s="274" customFormat="1" ht="21" hidden="1" thickBot="1">
      <c r="A182" s="275" t="s">
        <v>125</v>
      </c>
      <c r="B182" s="276">
        <f aca="true" t="shared" si="67" ref="B182:P182">+B179/B180*100</f>
        <v>36.58536585365854</v>
      </c>
      <c r="C182" s="276">
        <f t="shared" si="67"/>
        <v>130.28665766171395</v>
      </c>
      <c r="D182" s="276">
        <f t="shared" si="67"/>
        <v>233.6323674531264</v>
      </c>
      <c r="E182" s="276">
        <f t="shared" si="67"/>
        <v>0</v>
      </c>
      <c r="F182" s="276" t="e">
        <f t="shared" si="67"/>
        <v>#DIV/0!</v>
      </c>
      <c r="G182" s="276" t="e">
        <f t="shared" si="67"/>
        <v>#DIV/0!</v>
      </c>
      <c r="H182" s="276" t="e">
        <f t="shared" si="67"/>
        <v>#DIV/0!</v>
      </c>
      <c r="I182" s="276" t="e">
        <f t="shared" si="67"/>
        <v>#DIV/0!</v>
      </c>
      <c r="J182" s="276" t="e">
        <f t="shared" si="67"/>
        <v>#DIV/0!</v>
      </c>
      <c r="K182" s="276"/>
      <c r="L182" s="240"/>
      <c r="M182" s="276">
        <f t="shared" si="67"/>
        <v>169.38536585365853</v>
      </c>
      <c r="N182" s="276" t="e">
        <f t="shared" si="67"/>
        <v>#DIV/0!</v>
      </c>
      <c r="O182" s="276">
        <f t="shared" si="67"/>
        <v>0</v>
      </c>
      <c r="P182" s="277">
        <f t="shared" si="67"/>
        <v>0</v>
      </c>
    </row>
    <row r="183" spans="1:16" s="262" customFormat="1" ht="34.5" hidden="1" thickBot="1">
      <c r="A183" s="259" t="s">
        <v>73</v>
      </c>
      <c r="B183" s="260"/>
      <c r="C183" s="260"/>
      <c r="D183" s="260"/>
      <c r="E183" s="260"/>
      <c r="F183" s="260"/>
      <c r="G183" s="260"/>
      <c r="H183" s="260"/>
      <c r="I183" s="260"/>
      <c r="J183" s="260"/>
      <c r="K183" s="260"/>
      <c r="L183" s="540"/>
      <c r="M183" s="260"/>
      <c r="N183" s="260"/>
      <c r="O183" s="260"/>
      <c r="P183" s="261"/>
    </row>
    <row r="184" spans="1:17" s="267" customFormat="1" ht="20.25" hidden="1">
      <c r="A184" s="263" t="s">
        <v>126</v>
      </c>
      <c r="B184" s="304">
        <v>6.709</v>
      </c>
      <c r="C184" s="264">
        <v>14946</v>
      </c>
      <c r="D184" s="264">
        <v>11425</v>
      </c>
      <c r="E184" s="264">
        <v>1802</v>
      </c>
      <c r="F184" s="264">
        <v>121</v>
      </c>
      <c r="G184" s="264">
        <v>0</v>
      </c>
      <c r="H184" s="264">
        <v>0</v>
      </c>
      <c r="I184" s="264">
        <v>16</v>
      </c>
      <c r="J184" s="264">
        <v>0</v>
      </c>
      <c r="K184" s="264"/>
      <c r="L184" s="234"/>
      <c r="M184" s="264">
        <v>13364</v>
      </c>
      <c r="N184" s="264">
        <v>356</v>
      </c>
      <c r="O184" s="264">
        <v>1225</v>
      </c>
      <c r="P184" s="265">
        <v>1582</v>
      </c>
      <c r="Q184" s="266"/>
    </row>
    <row r="185" spans="1:17" s="267" customFormat="1" ht="20.25" hidden="1">
      <c r="A185" s="268" t="s">
        <v>122</v>
      </c>
      <c r="B185" s="308">
        <v>4.385</v>
      </c>
      <c r="C185" s="287">
        <v>14357</v>
      </c>
      <c r="D185" s="287">
        <v>9895</v>
      </c>
      <c r="E185" s="287">
        <v>2317</v>
      </c>
      <c r="F185" s="287">
        <v>0</v>
      </c>
      <c r="G185" s="287">
        <v>0</v>
      </c>
      <c r="H185" s="287">
        <v>0</v>
      </c>
      <c r="I185" s="287">
        <v>95</v>
      </c>
      <c r="J185" s="287">
        <v>0</v>
      </c>
      <c r="K185" s="287"/>
      <c r="L185" s="424"/>
      <c r="M185" s="287">
        <v>12307</v>
      </c>
      <c r="N185" s="287">
        <v>590</v>
      </c>
      <c r="O185" s="287">
        <v>1460</v>
      </c>
      <c r="P185" s="288">
        <v>2050</v>
      </c>
      <c r="Q185" s="289"/>
    </row>
    <row r="186" spans="1:17" s="274" customFormat="1" ht="21" hidden="1" thickBot="1">
      <c r="A186" s="270" t="s">
        <v>124</v>
      </c>
      <c r="B186" s="305">
        <f aca="true" t="shared" si="68" ref="B186:P186">+B184-B185</f>
        <v>2.324</v>
      </c>
      <c r="C186" s="271">
        <f t="shared" si="68"/>
        <v>589</v>
      </c>
      <c r="D186" s="271">
        <f t="shared" si="68"/>
        <v>1530</v>
      </c>
      <c r="E186" s="271">
        <f t="shared" si="68"/>
        <v>-515</v>
      </c>
      <c r="F186" s="271">
        <f t="shared" si="68"/>
        <v>121</v>
      </c>
      <c r="G186" s="271">
        <f t="shared" si="68"/>
        <v>0</v>
      </c>
      <c r="H186" s="271">
        <f t="shared" si="68"/>
        <v>0</v>
      </c>
      <c r="I186" s="271">
        <f t="shared" si="68"/>
        <v>-79</v>
      </c>
      <c r="J186" s="271">
        <f t="shared" si="68"/>
        <v>0</v>
      </c>
      <c r="K186" s="271"/>
      <c r="L186" s="541"/>
      <c r="M186" s="271">
        <f t="shared" si="68"/>
        <v>1057</v>
      </c>
      <c r="N186" s="271">
        <f t="shared" si="68"/>
        <v>-234</v>
      </c>
      <c r="O186" s="271">
        <f t="shared" si="68"/>
        <v>-235</v>
      </c>
      <c r="P186" s="272">
        <f t="shared" si="68"/>
        <v>-468</v>
      </c>
      <c r="Q186" s="273"/>
    </row>
    <row r="187" spans="1:16" s="274" customFormat="1" ht="21" hidden="1" thickBot="1">
      <c r="A187" s="275" t="s">
        <v>125</v>
      </c>
      <c r="B187" s="276">
        <f aca="true" t="shared" si="69" ref="B187:P187">+B184/B185*100</f>
        <v>152.9988597491448</v>
      </c>
      <c r="C187" s="276">
        <f t="shared" si="69"/>
        <v>104.102528383367</v>
      </c>
      <c r="D187" s="276">
        <f t="shared" si="69"/>
        <v>115.46235472460839</v>
      </c>
      <c r="E187" s="276">
        <f t="shared" si="69"/>
        <v>77.77298230470436</v>
      </c>
      <c r="F187" s="276" t="e">
        <f t="shared" si="69"/>
        <v>#DIV/0!</v>
      </c>
      <c r="G187" s="276" t="e">
        <f t="shared" si="69"/>
        <v>#DIV/0!</v>
      </c>
      <c r="H187" s="276" t="e">
        <f t="shared" si="69"/>
        <v>#DIV/0!</v>
      </c>
      <c r="I187" s="276">
        <f t="shared" si="69"/>
        <v>16.842105263157894</v>
      </c>
      <c r="J187" s="276" t="e">
        <f t="shared" si="69"/>
        <v>#DIV/0!</v>
      </c>
      <c r="K187" s="276"/>
      <c r="L187" s="240"/>
      <c r="M187" s="276">
        <f t="shared" si="69"/>
        <v>108.58860810920615</v>
      </c>
      <c r="N187" s="276">
        <f t="shared" si="69"/>
        <v>60.33898305084746</v>
      </c>
      <c r="O187" s="276">
        <f t="shared" si="69"/>
        <v>83.9041095890411</v>
      </c>
      <c r="P187" s="277">
        <f t="shared" si="69"/>
        <v>77.17073170731707</v>
      </c>
    </row>
    <row r="188" spans="1:16" s="262" customFormat="1" ht="34.5" hidden="1" thickBot="1">
      <c r="A188" s="259" t="s">
        <v>74</v>
      </c>
      <c r="B188" s="260"/>
      <c r="C188" s="260"/>
      <c r="D188" s="260"/>
      <c r="E188" s="260"/>
      <c r="F188" s="260"/>
      <c r="G188" s="260"/>
      <c r="H188" s="260"/>
      <c r="I188" s="260"/>
      <c r="J188" s="260"/>
      <c r="K188" s="260"/>
      <c r="L188" s="540"/>
      <c r="M188" s="260"/>
      <c r="N188" s="260"/>
      <c r="O188" s="260"/>
      <c r="P188" s="261"/>
    </row>
    <row r="189" spans="1:17" s="267" customFormat="1" ht="20.25" hidden="1">
      <c r="A189" s="263" t="s">
        <v>126</v>
      </c>
      <c r="B189" s="304">
        <v>3.998</v>
      </c>
      <c r="C189" s="264">
        <v>14327</v>
      </c>
      <c r="D189" s="264">
        <v>11762</v>
      </c>
      <c r="E189" s="264">
        <v>1409</v>
      </c>
      <c r="F189" s="264">
        <v>0</v>
      </c>
      <c r="G189" s="264">
        <v>0</v>
      </c>
      <c r="H189" s="264">
        <v>0</v>
      </c>
      <c r="I189" s="264">
        <v>0</v>
      </c>
      <c r="J189" s="264">
        <v>0</v>
      </c>
      <c r="K189" s="264"/>
      <c r="L189" s="234"/>
      <c r="M189" s="264">
        <v>13171</v>
      </c>
      <c r="N189" s="264">
        <v>489</v>
      </c>
      <c r="O189" s="264">
        <v>667</v>
      </c>
      <c r="P189" s="265">
        <v>1156</v>
      </c>
      <c r="Q189" s="266"/>
    </row>
    <row r="190" spans="1:17" s="267" customFormat="1" ht="20.25" hidden="1">
      <c r="A190" s="268" t="s">
        <v>122</v>
      </c>
      <c r="B190" s="308">
        <v>6.262</v>
      </c>
      <c r="C190" s="287">
        <v>15473</v>
      </c>
      <c r="D190" s="287">
        <v>11458</v>
      </c>
      <c r="E190" s="287">
        <v>1520</v>
      </c>
      <c r="F190" s="287">
        <v>213</v>
      </c>
      <c r="G190" s="287">
        <v>0</v>
      </c>
      <c r="H190" s="287">
        <v>0</v>
      </c>
      <c r="I190" s="287">
        <v>0</v>
      </c>
      <c r="J190" s="287">
        <v>713</v>
      </c>
      <c r="K190" s="287"/>
      <c r="L190" s="424"/>
      <c r="M190" s="287">
        <v>13904</v>
      </c>
      <c r="N190" s="287">
        <v>1120</v>
      </c>
      <c r="O190" s="287">
        <v>449</v>
      </c>
      <c r="P190" s="288">
        <v>1569</v>
      </c>
      <c r="Q190" s="289"/>
    </row>
    <row r="191" spans="1:17" s="274" customFormat="1" ht="21" hidden="1" thickBot="1">
      <c r="A191" s="270" t="s">
        <v>124</v>
      </c>
      <c r="B191" s="305">
        <f aca="true" t="shared" si="70" ref="B191:P191">+B189-B190</f>
        <v>-2.2639999999999993</v>
      </c>
      <c r="C191" s="271">
        <f t="shared" si="70"/>
        <v>-1146</v>
      </c>
      <c r="D191" s="271">
        <f t="shared" si="70"/>
        <v>304</v>
      </c>
      <c r="E191" s="271">
        <f t="shared" si="70"/>
        <v>-111</v>
      </c>
      <c r="F191" s="271">
        <f t="shared" si="70"/>
        <v>-213</v>
      </c>
      <c r="G191" s="271">
        <f t="shared" si="70"/>
        <v>0</v>
      </c>
      <c r="H191" s="271">
        <f t="shared" si="70"/>
        <v>0</v>
      </c>
      <c r="I191" s="271">
        <f t="shared" si="70"/>
        <v>0</v>
      </c>
      <c r="J191" s="271">
        <f t="shared" si="70"/>
        <v>-713</v>
      </c>
      <c r="K191" s="271"/>
      <c r="L191" s="541"/>
      <c r="M191" s="271">
        <f t="shared" si="70"/>
        <v>-733</v>
      </c>
      <c r="N191" s="271">
        <f t="shared" si="70"/>
        <v>-631</v>
      </c>
      <c r="O191" s="271">
        <f t="shared" si="70"/>
        <v>218</v>
      </c>
      <c r="P191" s="272">
        <f t="shared" si="70"/>
        <v>-413</v>
      </c>
      <c r="Q191" s="273"/>
    </row>
    <row r="192" spans="1:16" s="274" customFormat="1" ht="21" hidden="1" thickBot="1">
      <c r="A192" s="275" t="s">
        <v>125</v>
      </c>
      <c r="B192" s="276">
        <f aca="true" t="shared" si="71" ref="B192:P192">+B189/B190*100</f>
        <v>63.845416799744505</v>
      </c>
      <c r="C192" s="276">
        <f t="shared" si="71"/>
        <v>92.5935500549344</v>
      </c>
      <c r="D192" s="276">
        <f t="shared" si="71"/>
        <v>102.65316809216267</v>
      </c>
      <c r="E192" s="276">
        <f t="shared" si="71"/>
        <v>92.69736842105263</v>
      </c>
      <c r="F192" s="276">
        <f t="shared" si="71"/>
        <v>0</v>
      </c>
      <c r="G192" s="276" t="e">
        <f t="shared" si="71"/>
        <v>#DIV/0!</v>
      </c>
      <c r="H192" s="276" t="e">
        <f t="shared" si="71"/>
        <v>#DIV/0!</v>
      </c>
      <c r="I192" s="276" t="e">
        <f t="shared" si="71"/>
        <v>#DIV/0!</v>
      </c>
      <c r="J192" s="276">
        <f t="shared" si="71"/>
        <v>0</v>
      </c>
      <c r="K192" s="276"/>
      <c r="L192" s="240"/>
      <c r="M192" s="276">
        <f t="shared" si="71"/>
        <v>94.72813578826236</v>
      </c>
      <c r="N192" s="276">
        <f t="shared" si="71"/>
        <v>43.660714285714285</v>
      </c>
      <c r="O192" s="276">
        <f t="shared" si="71"/>
        <v>148.5523385300668</v>
      </c>
      <c r="P192" s="277">
        <f t="shared" si="71"/>
        <v>73.67750159337157</v>
      </c>
    </row>
  </sheetData>
  <sheetProtection/>
  <mergeCells count="2">
    <mergeCell ref="A9:A12"/>
    <mergeCell ref="D9:P9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7"/>
  <sheetViews>
    <sheetView zoomScale="70" zoomScaleNormal="70" zoomScalePageLayoutView="0" workbookViewId="0" topLeftCell="A1">
      <selection activeCell="Q11" sqref="Q11:R13"/>
    </sheetView>
  </sheetViews>
  <sheetFormatPr defaultColWidth="11.375" defaultRowHeight="12.75"/>
  <cols>
    <col min="1" max="1" width="141.625" style="10" customWidth="1"/>
    <col min="2" max="2" width="28.625" style="105" bestFit="1" customWidth="1"/>
    <col min="3" max="11" width="17.00390625" style="9" customWidth="1"/>
    <col min="12" max="12" width="17.00390625" style="1" customWidth="1"/>
    <col min="13" max="15" width="17.00390625" style="9" customWidth="1"/>
    <col min="16" max="16" width="21.375" style="9" customWidth="1"/>
    <col min="17" max="17" width="16.25390625" style="9" hidden="1" customWidth="1"/>
    <col min="18" max="20" width="11.375" style="9" hidden="1" customWidth="1"/>
    <col min="21" max="21" width="15.75390625" style="9" customWidth="1"/>
    <col min="22" max="22" width="15.375" style="9" bestFit="1" customWidth="1"/>
    <col min="23" max="16384" width="11.375" style="9" customWidth="1"/>
  </cols>
  <sheetData>
    <row r="1" spans="1:17" s="48" customFormat="1" ht="18.75">
      <c r="A1" s="43" t="s">
        <v>184</v>
      </c>
      <c r="B1" s="310"/>
      <c r="C1" s="44"/>
      <c r="D1" s="45"/>
      <c r="E1" s="45"/>
      <c r="F1" s="45"/>
      <c r="G1" s="45"/>
      <c r="H1" s="45"/>
      <c r="I1" s="45"/>
      <c r="J1" s="45"/>
      <c r="K1" s="45"/>
      <c r="L1" s="369"/>
      <c r="M1" s="45"/>
      <c r="N1" s="45"/>
      <c r="O1" s="45"/>
      <c r="P1" s="46" t="s">
        <v>161</v>
      </c>
      <c r="Q1" s="47"/>
    </row>
    <row r="2" spans="1:17" s="51" customFormat="1" ht="36" customHeight="1">
      <c r="A2" s="49" t="s">
        <v>191</v>
      </c>
      <c r="B2" s="311"/>
      <c r="C2" s="50"/>
      <c r="D2" s="50"/>
      <c r="E2" s="50"/>
      <c r="F2" s="50"/>
      <c r="G2" s="50"/>
      <c r="H2" s="50"/>
      <c r="I2" s="50"/>
      <c r="J2" s="50"/>
      <c r="K2" s="50"/>
      <c r="L2" s="370"/>
      <c r="M2" s="50"/>
      <c r="N2" s="50"/>
      <c r="O2" s="50"/>
      <c r="P2" s="50"/>
      <c r="Q2" s="50"/>
    </row>
    <row r="3" spans="1:17" s="52" customFormat="1" ht="18">
      <c r="A3" s="52" t="s">
        <v>51</v>
      </c>
      <c r="B3" s="312"/>
      <c r="C3" s="53"/>
      <c r="D3" s="53"/>
      <c r="E3" s="54"/>
      <c r="F3" s="54"/>
      <c r="G3" s="55"/>
      <c r="H3" s="53"/>
      <c r="I3" s="53"/>
      <c r="J3" s="53"/>
      <c r="K3" s="53"/>
      <c r="L3" s="371"/>
      <c r="M3" s="53"/>
      <c r="N3" s="53"/>
      <c r="O3" s="53"/>
      <c r="P3" s="53"/>
      <c r="Q3" s="53"/>
    </row>
    <row r="4" spans="1:17" s="61" customFormat="1" ht="15.75">
      <c r="A4" s="56"/>
      <c r="B4" s="31"/>
      <c r="C4" s="57"/>
      <c r="D4" s="58"/>
      <c r="E4" s="59"/>
      <c r="F4" s="59"/>
      <c r="G4" s="60"/>
      <c r="H4" s="59"/>
      <c r="I4" s="57"/>
      <c r="J4" s="57"/>
      <c r="K4" s="57"/>
      <c r="L4" s="30"/>
      <c r="M4" s="57"/>
      <c r="N4" s="57"/>
      <c r="O4" s="57"/>
      <c r="P4" s="57"/>
      <c r="Q4" s="57"/>
    </row>
    <row r="5" spans="1:17" s="61" customFormat="1" ht="37.5">
      <c r="A5" s="62" t="s">
        <v>76</v>
      </c>
      <c r="B5" s="31"/>
      <c r="C5" s="57"/>
      <c r="D5" s="58"/>
      <c r="E5" s="59"/>
      <c r="F5" s="59"/>
      <c r="G5" s="60"/>
      <c r="H5" s="59"/>
      <c r="I5" s="57"/>
      <c r="J5" s="57"/>
      <c r="K5" s="57"/>
      <c r="L5" s="30"/>
      <c r="M5" s="57"/>
      <c r="N5" s="57"/>
      <c r="O5" s="57"/>
      <c r="P5" s="57"/>
      <c r="Q5" s="57"/>
    </row>
    <row r="6" spans="1:17" s="61" customFormat="1" ht="15.75">
      <c r="A6" s="56"/>
      <c r="B6" s="31"/>
      <c r="C6" s="57"/>
      <c r="D6" s="58"/>
      <c r="E6" s="59"/>
      <c r="F6" s="59"/>
      <c r="G6" s="60"/>
      <c r="H6" s="59"/>
      <c r="I6" s="57"/>
      <c r="J6" s="57"/>
      <c r="K6" s="57"/>
      <c r="L6" s="30"/>
      <c r="M6" s="57"/>
      <c r="N6" s="57"/>
      <c r="O6" s="57"/>
      <c r="P6" s="57"/>
      <c r="Q6" s="57"/>
    </row>
    <row r="7" spans="1:17" s="51" customFormat="1" ht="27.75">
      <c r="A7" s="251" t="s">
        <v>1</v>
      </c>
      <c r="B7" s="311"/>
      <c r="C7" s="50"/>
      <c r="D7" s="50"/>
      <c r="E7" s="50"/>
      <c r="F7" s="50"/>
      <c r="G7" s="50"/>
      <c r="H7" s="50"/>
      <c r="I7" s="50"/>
      <c r="J7" s="50"/>
      <c r="K7" s="50"/>
      <c r="L7" s="370"/>
      <c r="M7" s="50"/>
      <c r="N7" s="50"/>
      <c r="O7" s="50"/>
      <c r="P7" s="63"/>
      <c r="Q7" s="50"/>
    </row>
    <row r="8" ht="13.5" thickBot="1"/>
    <row r="9" spans="1:17" s="66" customFormat="1" ht="15" customHeight="1">
      <c r="A9" s="864" t="s">
        <v>6</v>
      </c>
      <c r="B9" s="313" t="s">
        <v>2</v>
      </c>
      <c r="C9" s="64" t="s">
        <v>23</v>
      </c>
      <c r="D9" s="866" t="s">
        <v>24</v>
      </c>
      <c r="E9" s="867"/>
      <c r="F9" s="867"/>
      <c r="G9" s="867"/>
      <c r="H9" s="867"/>
      <c r="I9" s="867"/>
      <c r="J9" s="867"/>
      <c r="K9" s="867"/>
      <c r="L9" s="867"/>
      <c r="M9" s="867"/>
      <c r="N9" s="867"/>
      <c r="O9" s="867"/>
      <c r="P9" s="868"/>
      <c r="Q9" s="65" t="s">
        <v>25</v>
      </c>
    </row>
    <row r="10" spans="1:17" s="66" customFormat="1" ht="15.75">
      <c r="A10" s="865"/>
      <c r="B10" s="314" t="s">
        <v>26</v>
      </c>
      <c r="C10" s="67" t="s">
        <v>27</v>
      </c>
      <c r="D10" s="68" t="s">
        <v>28</v>
      </c>
      <c r="E10" s="69" t="s">
        <v>29</v>
      </c>
      <c r="F10" s="69" t="s">
        <v>30</v>
      </c>
      <c r="G10" s="69" t="s">
        <v>31</v>
      </c>
      <c r="H10" s="231" t="s">
        <v>100</v>
      </c>
      <c r="I10" s="206" t="s">
        <v>32</v>
      </c>
      <c r="J10" s="206" t="s">
        <v>33</v>
      </c>
      <c r="K10" s="206" t="s">
        <v>192</v>
      </c>
      <c r="L10" s="206" t="s">
        <v>134</v>
      </c>
      <c r="M10" s="69" t="s">
        <v>34</v>
      </c>
      <c r="N10" s="69" t="s">
        <v>35</v>
      </c>
      <c r="O10" s="69" t="s">
        <v>36</v>
      </c>
      <c r="P10" s="70" t="s">
        <v>52</v>
      </c>
      <c r="Q10" s="71" t="s">
        <v>37</v>
      </c>
    </row>
    <row r="11" spans="1:17" s="66" customFormat="1" ht="15.75">
      <c r="A11" s="865"/>
      <c r="B11" s="314" t="s">
        <v>4</v>
      </c>
      <c r="C11" s="67" t="s">
        <v>38</v>
      </c>
      <c r="D11" s="68" t="s">
        <v>39</v>
      </c>
      <c r="E11" s="69" t="s">
        <v>40</v>
      </c>
      <c r="F11" s="69" t="s">
        <v>41</v>
      </c>
      <c r="G11" s="69" t="s">
        <v>42</v>
      </c>
      <c r="H11" s="231" t="s">
        <v>101</v>
      </c>
      <c r="I11" s="206" t="s">
        <v>43</v>
      </c>
      <c r="J11" s="206" t="s">
        <v>44</v>
      </c>
      <c r="K11" s="206" t="s">
        <v>42</v>
      </c>
      <c r="L11" s="206" t="s">
        <v>3</v>
      </c>
      <c r="M11" s="69" t="s">
        <v>45</v>
      </c>
      <c r="N11" s="69" t="s">
        <v>42</v>
      </c>
      <c r="O11" s="69"/>
      <c r="P11" s="70" t="s">
        <v>45</v>
      </c>
      <c r="Q11" s="71" t="s">
        <v>46</v>
      </c>
    </row>
    <row r="12" spans="1:17" s="66" customFormat="1" ht="16.5" thickBot="1">
      <c r="A12" s="865"/>
      <c r="B12" s="314" t="s">
        <v>47</v>
      </c>
      <c r="C12" s="67" t="s">
        <v>22</v>
      </c>
      <c r="D12" s="68"/>
      <c r="E12" s="69"/>
      <c r="F12" s="69"/>
      <c r="G12" s="69"/>
      <c r="H12" s="232"/>
      <c r="I12" s="207"/>
      <c r="J12" s="207" t="s">
        <v>48</v>
      </c>
      <c r="K12" s="206"/>
      <c r="L12" s="206"/>
      <c r="M12" s="69" t="s">
        <v>40</v>
      </c>
      <c r="N12" s="69"/>
      <c r="O12" s="69"/>
      <c r="P12" s="70" t="s">
        <v>40</v>
      </c>
      <c r="Q12" s="71" t="s">
        <v>49</v>
      </c>
    </row>
    <row r="13" spans="1:17" s="76" customFormat="1" ht="34.5" thickBot="1">
      <c r="A13" s="377" t="s">
        <v>57</v>
      </c>
      <c r="B13" s="315"/>
      <c r="C13" s="72"/>
      <c r="D13" s="72"/>
      <c r="E13" s="73"/>
      <c r="F13" s="73"/>
      <c r="G13" s="73"/>
      <c r="H13" s="73"/>
      <c r="I13" s="73"/>
      <c r="J13" s="73"/>
      <c r="K13" s="73"/>
      <c r="L13" s="372"/>
      <c r="M13" s="73"/>
      <c r="N13" s="73"/>
      <c r="O13" s="73"/>
      <c r="P13" s="74"/>
      <c r="Q13" s="75"/>
    </row>
    <row r="14" spans="1:17" s="79" customFormat="1" ht="20.25">
      <c r="A14" s="330" t="s">
        <v>187</v>
      </c>
      <c r="B14" s="819">
        <v>145964</v>
      </c>
      <c r="C14" s="820">
        <v>25996</v>
      </c>
      <c r="D14" s="820">
        <v>17914</v>
      </c>
      <c r="E14" s="820">
        <v>4550</v>
      </c>
      <c r="F14" s="820">
        <v>547</v>
      </c>
      <c r="G14" s="820">
        <v>284</v>
      </c>
      <c r="H14" s="820">
        <v>313</v>
      </c>
      <c r="I14" s="820">
        <v>20</v>
      </c>
      <c r="J14" s="820">
        <v>69</v>
      </c>
      <c r="K14" s="820">
        <v>0</v>
      </c>
      <c r="L14" s="819">
        <v>0</v>
      </c>
      <c r="M14" s="820">
        <v>23697</v>
      </c>
      <c r="N14" s="820">
        <v>923</v>
      </c>
      <c r="O14" s="820">
        <v>1376</v>
      </c>
      <c r="P14" s="821">
        <v>2299</v>
      </c>
      <c r="Q14" s="78"/>
    </row>
    <row r="15" spans="1:18" s="79" customFormat="1" ht="20.25">
      <c r="A15" s="329" t="s">
        <v>186</v>
      </c>
      <c r="B15" s="822">
        <v>147129</v>
      </c>
      <c r="C15" s="823">
        <v>26397</v>
      </c>
      <c r="D15" s="823">
        <v>18004</v>
      </c>
      <c r="E15" s="823">
        <v>4607</v>
      </c>
      <c r="F15" s="823">
        <v>546</v>
      </c>
      <c r="G15" s="823">
        <v>278</v>
      </c>
      <c r="H15" s="823">
        <v>311</v>
      </c>
      <c r="I15" s="823">
        <v>21</v>
      </c>
      <c r="J15" s="823">
        <v>52</v>
      </c>
      <c r="K15" s="823">
        <v>23</v>
      </c>
      <c r="L15" s="822">
        <v>1</v>
      </c>
      <c r="M15" s="823">
        <v>23845</v>
      </c>
      <c r="N15" s="823">
        <v>947</v>
      </c>
      <c r="O15" s="823">
        <v>1606</v>
      </c>
      <c r="P15" s="824">
        <v>2553</v>
      </c>
      <c r="Q15" s="230">
        <v>0.11378647725591341</v>
      </c>
      <c r="R15" s="79">
        <v>0.0796249969596441</v>
      </c>
    </row>
    <row r="16" spans="1:20" s="83" customFormat="1" ht="20.25">
      <c r="A16" s="331" t="s">
        <v>188</v>
      </c>
      <c r="B16" s="770">
        <f>+B15-B14</f>
        <v>1165</v>
      </c>
      <c r="C16" s="770">
        <f aca="true" t="shared" si="0" ref="C16:T16">+C15-C14</f>
        <v>401</v>
      </c>
      <c r="D16" s="770">
        <f t="shared" si="0"/>
        <v>90</v>
      </c>
      <c r="E16" s="770">
        <f t="shared" si="0"/>
        <v>57</v>
      </c>
      <c r="F16" s="770">
        <f t="shared" si="0"/>
        <v>-1</v>
      </c>
      <c r="G16" s="770">
        <f t="shared" si="0"/>
        <v>-6</v>
      </c>
      <c r="H16" s="770">
        <f t="shared" si="0"/>
        <v>-2</v>
      </c>
      <c r="I16" s="770">
        <f t="shared" si="0"/>
        <v>1</v>
      </c>
      <c r="J16" s="770">
        <f t="shared" si="0"/>
        <v>-17</v>
      </c>
      <c r="K16" s="770">
        <v>23</v>
      </c>
      <c r="L16" s="770">
        <f t="shared" si="0"/>
        <v>1</v>
      </c>
      <c r="M16" s="770">
        <f t="shared" si="0"/>
        <v>148</v>
      </c>
      <c r="N16" s="770">
        <f t="shared" si="0"/>
        <v>24</v>
      </c>
      <c r="O16" s="770">
        <f t="shared" si="0"/>
        <v>230</v>
      </c>
      <c r="P16" s="770">
        <f t="shared" si="0"/>
        <v>254</v>
      </c>
      <c r="Q16" s="316">
        <f t="shared" si="0"/>
        <v>0.11378647725591341</v>
      </c>
      <c r="R16" s="316">
        <f t="shared" si="0"/>
        <v>0.0796249969596441</v>
      </c>
      <c r="S16" s="316">
        <f t="shared" si="0"/>
        <v>0</v>
      </c>
      <c r="T16" s="316">
        <f t="shared" si="0"/>
        <v>0</v>
      </c>
    </row>
    <row r="17" spans="1:20" s="83" customFormat="1" ht="21" thickBot="1">
      <c r="A17" s="331" t="s">
        <v>189</v>
      </c>
      <c r="B17" s="781">
        <f>+B15/B14*100</f>
        <v>100.79814200761832</v>
      </c>
      <c r="C17" s="781">
        <f aca="true" t="shared" si="1" ref="C17:T17">+C15/C14*100</f>
        <v>101.54254500692414</v>
      </c>
      <c r="D17" s="781">
        <f t="shared" si="1"/>
        <v>100.50240035726247</v>
      </c>
      <c r="E17" s="781">
        <f t="shared" si="1"/>
        <v>101.25274725274724</v>
      </c>
      <c r="F17" s="781">
        <f t="shared" si="1"/>
        <v>99.81718464351006</v>
      </c>
      <c r="G17" s="781">
        <f t="shared" si="1"/>
        <v>97.88732394366197</v>
      </c>
      <c r="H17" s="781">
        <f t="shared" si="1"/>
        <v>99.36102236421725</v>
      </c>
      <c r="I17" s="781">
        <f t="shared" si="1"/>
        <v>105</v>
      </c>
      <c r="J17" s="781">
        <f t="shared" si="1"/>
        <v>75.36231884057972</v>
      </c>
      <c r="K17" s="781">
        <v>0</v>
      </c>
      <c r="L17" s="781">
        <v>0</v>
      </c>
      <c r="M17" s="781">
        <f t="shared" si="1"/>
        <v>100.62455163100815</v>
      </c>
      <c r="N17" s="781">
        <f t="shared" si="1"/>
        <v>102.60021668472372</v>
      </c>
      <c r="O17" s="781">
        <f t="shared" si="1"/>
        <v>116.71511627906976</v>
      </c>
      <c r="P17" s="781">
        <f t="shared" si="1"/>
        <v>111.04828186167899</v>
      </c>
      <c r="Q17" s="246" t="e">
        <f t="shared" si="1"/>
        <v>#DIV/0!</v>
      </c>
      <c r="R17" s="246" t="e">
        <f t="shared" si="1"/>
        <v>#DIV/0!</v>
      </c>
      <c r="S17" s="246" t="e">
        <f t="shared" si="1"/>
        <v>#DIV/0!</v>
      </c>
      <c r="T17" s="246" t="e">
        <f t="shared" si="1"/>
        <v>#DIV/0!</v>
      </c>
    </row>
    <row r="18" spans="1:17" s="86" customFormat="1" ht="34.5" thickBot="1">
      <c r="A18" s="476" t="s">
        <v>102</v>
      </c>
      <c r="B18" s="783"/>
      <c r="C18" s="782"/>
      <c r="D18" s="782"/>
      <c r="E18" s="782"/>
      <c r="F18" s="782"/>
      <c r="G18" s="782"/>
      <c r="H18" s="782"/>
      <c r="I18" s="782"/>
      <c r="J18" s="782"/>
      <c r="K18" s="782"/>
      <c r="L18" s="783"/>
      <c r="M18" s="782"/>
      <c r="N18" s="782"/>
      <c r="O18" s="782"/>
      <c r="P18" s="784"/>
      <c r="Q18" s="93"/>
    </row>
    <row r="19" spans="1:17" s="79" customFormat="1" ht="20.25">
      <c r="A19" s="330" t="s">
        <v>187</v>
      </c>
      <c r="B19" s="822">
        <v>27001</v>
      </c>
      <c r="C19" s="823">
        <v>23233</v>
      </c>
      <c r="D19" s="823">
        <v>16852</v>
      </c>
      <c r="E19" s="823">
        <v>3869</v>
      </c>
      <c r="F19" s="823">
        <v>627</v>
      </c>
      <c r="G19" s="823">
        <v>17</v>
      </c>
      <c r="H19" s="823">
        <v>64</v>
      </c>
      <c r="I19" s="823">
        <v>6</v>
      </c>
      <c r="J19" s="823">
        <v>4</v>
      </c>
      <c r="K19" s="823">
        <v>0</v>
      </c>
      <c r="L19" s="820">
        <v>0</v>
      </c>
      <c r="M19" s="823">
        <v>21439</v>
      </c>
      <c r="N19" s="823">
        <v>645</v>
      </c>
      <c r="O19" s="823">
        <v>1150</v>
      </c>
      <c r="P19" s="824">
        <v>1795</v>
      </c>
      <c r="Q19" s="78"/>
    </row>
    <row r="20" spans="1:22" s="79" customFormat="1" ht="20.25">
      <c r="A20" s="329" t="s">
        <v>186</v>
      </c>
      <c r="B20" s="822">
        <v>27721</v>
      </c>
      <c r="C20" s="823">
        <v>23525</v>
      </c>
      <c r="D20" s="823">
        <v>16856</v>
      </c>
      <c r="E20" s="823">
        <v>3953</v>
      </c>
      <c r="F20" s="823">
        <v>622</v>
      </c>
      <c r="G20" s="823">
        <v>16</v>
      </c>
      <c r="H20" s="823">
        <v>69</v>
      </c>
      <c r="I20" s="823">
        <v>7</v>
      </c>
      <c r="J20" s="823">
        <v>4</v>
      </c>
      <c r="K20" s="823">
        <v>1</v>
      </c>
      <c r="L20" s="772">
        <v>0</v>
      </c>
      <c r="M20" s="823">
        <v>21529</v>
      </c>
      <c r="N20" s="823">
        <v>664</v>
      </c>
      <c r="O20" s="823">
        <v>1333</v>
      </c>
      <c r="P20" s="824">
        <v>1996</v>
      </c>
      <c r="Q20" s="230"/>
      <c r="V20" s="250"/>
    </row>
    <row r="21" spans="1:17" s="83" customFormat="1" ht="21" thickBot="1">
      <c r="A21" s="331" t="s">
        <v>188</v>
      </c>
      <c r="B21" s="770">
        <f>+B20-B19</f>
        <v>720</v>
      </c>
      <c r="C21" s="770">
        <f aca="true" t="shared" si="2" ref="C21:P21">+C20-C19</f>
        <v>292</v>
      </c>
      <c r="D21" s="770">
        <f t="shared" si="2"/>
        <v>4</v>
      </c>
      <c r="E21" s="770">
        <f t="shared" si="2"/>
        <v>84</v>
      </c>
      <c r="F21" s="770">
        <f t="shared" si="2"/>
        <v>-5</v>
      </c>
      <c r="G21" s="770">
        <f t="shared" si="2"/>
        <v>-1</v>
      </c>
      <c r="H21" s="770">
        <f t="shared" si="2"/>
        <v>5</v>
      </c>
      <c r="I21" s="770">
        <f t="shared" si="2"/>
        <v>1</v>
      </c>
      <c r="J21" s="770">
        <f t="shared" si="2"/>
        <v>0</v>
      </c>
      <c r="K21" s="770">
        <f>K20-K19</f>
        <v>1</v>
      </c>
      <c r="L21" s="770">
        <f>+L20-L19</f>
        <v>0</v>
      </c>
      <c r="M21" s="770">
        <f t="shared" si="2"/>
        <v>90</v>
      </c>
      <c r="N21" s="770">
        <f t="shared" si="2"/>
        <v>19</v>
      </c>
      <c r="O21" s="770">
        <f t="shared" si="2"/>
        <v>183</v>
      </c>
      <c r="P21" s="770">
        <f t="shared" si="2"/>
        <v>201</v>
      </c>
      <c r="Q21" s="91"/>
    </row>
    <row r="22" spans="1:17" s="83" customFormat="1" ht="21" thickBot="1">
      <c r="A22" s="331" t="s">
        <v>189</v>
      </c>
      <c r="B22" s="781">
        <f>+B20/B19*100</f>
        <v>102.66656790489242</v>
      </c>
      <c r="C22" s="781">
        <f aca="true" t="shared" si="3" ref="C22:P22">+C20/C19*100</f>
        <v>101.25683295312702</v>
      </c>
      <c r="D22" s="781">
        <f t="shared" si="3"/>
        <v>100.02373605506764</v>
      </c>
      <c r="E22" s="781">
        <f t="shared" si="3"/>
        <v>102.17110364435256</v>
      </c>
      <c r="F22" s="781">
        <f t="shared" si="3"/>
        <v>99.20255183413079</v>
      </c>
      <c r="G22" s="781">
        <f t="shared" si="3"/>
        <v>94.11764705882352</v>
      </c>
      <c r="H22" s="781">
        <f t="shared" si="3"/>
        <v>107.8125</v>
      </c>
      <c r="I22" s="781">
        <f t="shared" si="3"/>
        <v>116.66666666666667</v>
      </c>
      <c r="J22" s="781">
        <v>0</v>
      </c>
      <c r="K22" s="781">
        <v>0</v>
      </c>
      <c r="L22" s="781">
        <v>0</v>
      </c>
      <c r="M22" s="781">
        <f t="shared" si="3"/>
        <v>100.41979569942627</v>
      </c>
      <c r="N22" s="781">
        <f t="shared" si="3"/>
        <v>102.94573643410854</v>
      </c>
      <c r="O22" s="781">
        <f t="shared" si="3"/>
        <v>115.91304347826087</v>
      </c>
      <c r="P22" s="781">
        <f t="shared" si="3"/>
        <v>111.19777158774373</v>
      </c>
      <c r="Q22" s="92"/>
    </row>
    <row r="23" spans="1:17" s="88" customFormat="1" ht="34.5" thickBot="1">
      <c r="A23" s="476" t="s">
        <v>103</v>
      </c>
      <c r="B23" s="786"/>
      <c r="C23" s="785"/>
      <c r="D23" s="785"/>
      <c r="E23" s="785"/>
      <c r="F23" s="785"/>
      <c r="G23" s="785"/>
      <c r="H23" s="785"/>
      <c r="I23" s="785"/>
      <c r="J23" s="785"/>
      <c r="K23" s="785"/>
      <c r="L23" s="786"/>
      <c r="M23" s="785"/>
      <c r="N23" s="785"/>
      <c r="O23" s="785"/>
      <c r="P23" s="787"/>
      <c r="Q23" s="94"/>
    </row>
    <row r="24" spans="1:17" s="79" customFormat="1" ht="20.25">
      <c r="A24" s="330" t="s">
        <v>187</v>
      </c>
      <c r="B24" s="822">
        <v>53939</v>
      </c>
      <c r="C24" s="823">
        <v>26975</v>
      </c>
      <c r="D24" s="823">
        <v>18440</v>
      </c>
      <c r="E24" s="823">
        <v>4722</v>
      </c>
      <c r="F24" s="823">
        <v>591</v>
      </c>
      <c r="G24" s="823">
        <v>371</v>
      </c>
      <c r="H24" s="823">
        <v>393</v>
      </c>
      <c r="I24" s="823">
        <v>24</v>
      </c>
      <c r="J24" s="823">
        <v>40</v>
      </c>
      <c r="K24" s="823">
        <v>0</v>
      </c>
      <c r="L24" s="822">
        <v>1</v>
      </c>
      <c r="M24" s="823">
        <v>24582</v>
      </c>
      <c r="N24" s="823">
        <v>890</v>
      </c>
      <c r="O24" s="823">
        <v>1503</v>
      </c>
      <c r="P24" s="824">
        <v>2393</v>
      </c>
      <c r="Q24" s="78"/>
    </row>
    <row r="25" spans="1:22" s="79" customFormat="1" ht="20.25">
      <c r="A25" s="329" t="s">
        <v>186</v>
      </c>
      <c r="B25" s="822">
        <v>55174</v>
      </c>
      <c r="C25" s="823">
        <v>27409</v>
      </c>
      <c r="D25" s="823">
        <v>18530</v>
      </c>
      <c r="E25" s="823">
        <v>4786</v>
      </c>
      <c r="F25" s="823">
        <v>585</v>
      </c>
      <c r="G25" s="823">
        <v>370</v>
      </c>
      <c r="H25" s="823">
        <v>397</v>
      </c>
      <c r="I25" s="823">
        <v>26</v>
      </c>
      <c r="J25" s="823">
        <v>9</v>
      </c>
      <c r="K25" s="823">
        <v>40</v>
      </c>
      <c r="L25" s="822">
        <v>1</v>
      </c>
      <c r="M25" s="823">
        <v>24743</v>
      </c>
      <c r="N25" s="823">
        <v>922</v>
      </c>
      <c r="O25" s="823">
        <v>1744</v>
      </c>
      <c r="P25" s="824">
        <v>2666</v>
      </c>
      <c r="Q25" s="230"/>
      <c r="V25" s="250"/>
    </row>
    <row r="26" spans="1:17" s="83" customFormat="1" ht="21" thickBot="1">
      <c r="A26" s="331" t="s">
        <v>188</v>
      </c>
      <c r="B26" s="770">
        <f>+B25-B24</f>
        <v>1235</v>
      </c>
      <c r="C26" s="770">
        <f aca="true" t="shared" si="4" ref="C26:P26">+C25-C24</f>
        <v>434</v>
      </c>
      <c r="D26" s="770">
        <f t="shared" si="4"/>
        <v>90</v>
      </c>
      <c r="E26" s="770">
        <f t="shared" si="4"/>
        <v>64</v>
      </c>
      <c r="F26" s="770">
        <f t="shared" si="4"/>
        <v>-6</v>
      </c>
      <c r="G26" s="770">
        <f t="shared" si="4"/>
        <v>-1</v>
      </c>
      <c r="H26" s="770">
        <f t="shared" si="4"/>
        <v>4</v>
      </c>
      <c r="I26" s="770">
        <f t="shared" si="4"/>
        <v>2</v>
      </c>
      <c r="J26" s="770">
        <f t="shared" si="4"/>
        <v>-31</v>
      </c>
      <c r="K26" s="770">
        <v>40</v>
      </c>
      <c r="L26" s="770">
        <f t="shared" si="4"/>
        <v>0</v>
      </c>
      <c r="M26" s="770">
        <f t="shared" si="4"/>
        <v>161</v>
      </c>
      <c r="N26" s="770">
        <f t="shared" si="4"/>
        <v>32</v>
      </c>
      <c r="O26" s="770">
        <f t="shared" si="4"/>
        <v>241</v>
      </c>
      <c r="P26" s="770">
        <f t="shared" si="4"/>
        <v>273</v>
      </c>
      <c r="Q26" s="91"/>
    </row>
    <row r="27" spans="1:17" s="83" customFormat="1" ht="21" thickBot="1">
      <c r="A27" s="331" t="s">
        <v>189</v>
      </c>
      <c r="B27" s="781">
        <f>+B25/B24*100</f>
        <v>102.28962346354216</v>
      </c>
      <c r="C27" s="781">
        <f aca="true" t="shared" si="5" ref="C27:P27">+C25/C24*100</f>
        <v>101.60889712696941</v>
      </c>
      <c r="D27" s="781">
        <f t="shared" si="5"/>
        <v>100.4880694143167</v>
      </c>
      <c r="E27" s="781">
        <f t="shared" si="5"/>
        <v>101.35535789919525</v>
      </c>
      <c r="F27" s="781">
        <f t="shared" si="5"/>
        <v>98.98477157360406</v>
      </c>
      <c r="G27" s="781">
        <f t="shared" si="5"/>
        <v>99.73045822102425</v>
      </c>
      <c r="H27" s="781">
        <f t="shared" si="5"/>
        <v>101.01781170483461</v>
      </c>
      <c r="I27" s="781">
        <f t="shared" si="5"/>
        <v>108.33333333333333</v>
      </c>
      <c r="J27" s="781">
        <f t="shared" si="5"/>
        <v>22.5</v>
      </c>
      <c r="K27" s="781">
        <v>0</v>
      </c>
      <c r="L27" s="781">
        <f t="shared" si="5"/>
        <v>100</v>
      </c>
      <c r="M27" s="781">
        <f t="shared" si="5"/>
        <v>100.65495077699129</v>
      </c>
      <c r="N27" s="781">
        <f t="shared" si="5"/>
        <v>103.59550561797752</v>
      </c>
      <c r="O27" s="781">
        <f t="shared" si="5"/>
        <v>116.03459747172322</v>
      </c>
      <c r="P27" s="781">
        <f t="shared" si="5"/>
        <v>111.40827413288758</v>
      </c>
      <c r="Q27" s="92"/>
    </row>
    <row r="28" spans="1:17" s="88" customFormat="1" ht="34.5" thickBot="1">
      <c r="A28" s="476" t="s">
        <v>58</v>
      </c>
      <c r="B28" s="786"/>
      <c r="C28" s="785"/>
      <c r="D28" s="785"/>
      <c r="E28" s="785"/>
      <c r="F28" s="785"/>
      <c r="G28" s="785"/>
      <c r="H28" s="785"/>
      <c r="I28" s="785"/>
      <c r="J28" s="785"/>
      <c r="K28" s="785"/>
      <c r="L28" s="786"/>
      <c r="M28" s="785"/>
      <c r="N28" s="785"/>
      <c r="O28" s="785"/>
      <c r="P28" s="787"/>
      <c r="Q28" s="94"/>
    </row>
    <row r="29" spans="1:17" s="79" customFormat="1" ht="20.25">
      <c r="A29" s="330" t="s">
        <v>187</v>
      </c>
      <c r="B29" s="822">
        <v>7452</v>
      </c>
      <c r="C29" s="823">
        <v>26231</v>
      </c>
      <c r="D29" s="823">
        <v>18850</v>
      </c>
      <c r="E29" s="823">
        <v>4546</v>
      </c>
      <c r="F29" s="823">
        <v>465</v>
      </c>
      <c r="G29" s="823">
        <v>25</v>
      </c>
      <c r="H29" s="823">
        <v>261</v>
      </c>
      <c r="I29" s="823">
        <v>7</v>
      </c>
      <c r="J29" s="823">
        <v>13</v>
      </c>
      <c r="K29" s="823">
        <v>0</v>
      </c>
      <c r="L29" s="820">
        <v>0</v>
      </c>
      <c r="M29" s="823">
        <v>24167</v>
      </c>
      <c r="N29" s="823">
        <v>897</v>
      </c>
      <c r="O29" s="823">
        <v>1167</v>
      </c>
      <c r="P29" s="824">
        <v>2063</v>
      </c>
      <c r="Q29" s="78"/>
    </row>
    <row r="30" spans="1:17" s="79" customFormat="1" ht="20.25">
      <c r="A30" s="329" t="s">
        <v>186</v>
      </c>
      <c r="B30" s="822">
        <v>7547</v>
      </c>
      <c r="C30" s="823">
        <v>26560</v>
      </c>
      <c r="D30" s="823">
        <v>18962</v>
      </c>
      <c r="E30" s="823">
        <v>4607</v>
      </c>
      <c r="F30" s="823">
        <v>466</v>
      </c>
      <c r="G30" s="823">
        <v>23</v>
      </c>
      <c r="H30" s="823">
        <v>259</v>
      </c>
      <c r="I30" s="823">
        <v>8</v>
      </c>
      <c r="J30" s="823">
        <v>12</v>
      </c>
      <c r="K30" s="823">
        <v>6</v>
      </c>
      <c r="L30" s="772">
        <v>0</v>
      </c>
      <c r="M30" s="823">
        <v>24341</v>
      </c>
      <c r="N30" s="823">
        <v>896</v>
      </c>
      <c r="O30" s="823">
        <v>1323</v>
      </c>
      <c r="P30" s="824">
        <v>2219</v>
      </c>
      <c r="Q30" s="230"/>
    </row>
    <row r="31" spans="1:20" s="83" customFormat="1" ht="20.25">
      <c r="A31" s="331" t="s">
        <v>188</v>
      </c>
      <c r="B31" s="770">
        <f>+B30-B29</f>
        <v>95</v>
      </c>
      <c r="C31" s="770">
        <f aca="true" t="shared" si="6" ref="C31:T31">+C30-C29</f>
        <v>329</v>
      </c>
      <c r="D31" s="770">
        <f t="shared" si="6"/>
        <v>112</v>
      </c>
      <c r="E31" s="770">
        <f t="shared" si="6"/>
        <v>61</v>
      </c>
      <c r="F31" s="770">
        <f t="shared" si="6"/>
        <v>1</v>
      </c>
      <c r="G31" s="770">
        <f t="shared" si="6"/>
        <v>-2</v>
      </c>
      <c r="H31" s="770">
        <f t="shared" si="6"/>
        <v>-2</v>
      </c>
      <c r="I31" s="770">
        <f t="shared" si="6"/>
        <v>1</v>
      </c>
      <c r="J31" s="770">
        <f t="shared" si="6"/>
        <v>-1</v>
      </c>
      <c r="K31" s="770">
        <v>6</v>
      </c>
      <c r="L31" s="770">
        <f>+L30-L29</f>
        <v>0</v>
      </c>
      <c r="M31" s="770">
        <f t="shared" si="6"/>
        <v>174</v>
      </c>
      <c r="N31" s="770">
        <f t="shared" si="6"/>
        <v>-1</v>
      </c>
      <c r="O31" s="770">
        <f t="shared" si="6"/>
        <v>156</v>
      </c>
      <c r="P31" s="770">
        <f t="shared" si="6"/>
        <v>156</v>
      </c>
      <c r="Q31" s="316">
        <f t="shared" si="6"/>
        <v>0</v>
      </c>
      <c r="R31" s="316">
        <f t="shared" si="6"/>
        <v>0</v>
      </c>
      <c r="S31" s="316">
        <f t="shared" si="6"/>
        <v>0</v>
      </c>
      <c r="T31" s="316">
        <f t="shared" si="6"/>
        <v>0</v>
      </c>
    </row>
    <row r="32" spans="1:20" s="83" customFormat="1" ht="21" thickBot="1">
      <c r="A32" s="331" t="s">
        <v>189</v>
      </c>
      <c r="B32" s="781">
        <f>+B30/B29*100</f>
        <v>101.27482555018787</v>
      </c>
      <c r="C32" s="781">
        <f aca="true" t="shared" si="7" ref="C32:P32">+C30/C29*100</f>
        <v>101.25424116503375</v>
      </c>
      <c r="D32" s="781">
        <f t="shared" si="7"/>
        <v>100.59416445623341</v>
      </c>
      <c r="E32" s="781">
        <f t="shared" si="7"/>
        <v>101.34183897932247</v>
      </c>
      <c r="F32" s="781">
        <f t="shared" si="7"/>
        <v>100.21505376344086</v>
      </c>
      <c r="G32" s="781">
        <f t="shared" si="7"/>
        <v>92</v>
      </c>
      <c r="H32" s="781">
        <f t="shared" si="7"/>
        <v>99.23371647509579</v>
      </c>
      <c r="I32" s="781">
        <f t="shared" si="7"/>
        <v>114.28571428571428</v>
      </c>
      <c r="J32" s="781">
        <f t="shared" si="7"/>
        <v>92.3076923076923</v>
      </c>
      <c r="K32" s="781">
        <v>0</v>
      </c>
      <c r="L32" s="781">
        <v>0</v>
      </c>
      <c r="M32" s="781">
        <f t="shared" si="7"/>
        <v>100.71999006910251</v>
      </c>
      <c r="N32" s="781">
        <f t="shared" si="7"/>
        <v>99.88851727982163</v>
      </c>
      <c r="O32" s="781">
        <f t="shared" si="7"/>
        <v>113.36760925449872</v>
      </c>
      <c r="P32" s="781">
        <f t="shared" si="7"/>
        <v>107.56180319922444</v>
      </c>
      <c r="Q32" s="246" t="e">
        <f>+Q29/Q30*100</f>
        <v>#DIV/0!</v>
      </c>
      <c r="R32" s="246" t="e">
        <f>+R29/R30*100</f>
        <v>#DIV/0!</v>
      </c>
      <c r="S32" s="246" t="e">
        <f>+S29/S30*100</f>
        <v>#DIV/0!</v>
      </c>
      <c r="T32" s="246" t="e">
        <f>+T29/T30*100</f>
        <v>#DIV/0!</v>
      </c>
    </row>
    <row r="33" spans="1:17" s="88" customFormat="1" ht="34.5" thickBot="1">
      <c r="A33" s="476" t="s">
        <v>59</v>
      </c>
      <c r="B33" s="786"/>
      <c r="C33" s="785"/>
      <c r="D33" s="785"/>
      <c r="E33" s="785"/>
      <c r="F33" s="785"/>
      <c r="G33" s="785"/>
      <c r="H33" s="785"/>
      <c r="I33" s="785"/>
      <c r="J33" s="785"/>
      <c r="K33" s="785"/>
      <c r="L33" s="786"/>
      <c r="M33" s="785"/>
      <c r="N33" s="785"/>
      <c r="O33" s="785"/>
      <c r="P33" s="787"/>
      <c r="Q33" s="94"/>
    </row>
    <row r="34" spans="1:17" s="79" customFormat="1" ht="20.25">
      <c r="A34" s="330" t="s">
        <v>187</v>
      </c>
      <c r="B34" s="822">
        <v>10027</v>
      </c>
      <c r="C34" s="823">
        <v>26237</v>
      </c>
      <c r="D34" s="823">
        <v>18000</v>
      </c>
      <c r="E34" s="823">
        <v>4761</v>
      </c>
      <c r="F34" s="823">
        <v>502</v>
      </c>
      <c r="G34" s="823">
        <v>394</v>
      </c>
      <c r="H34" s="823">
        <v>257</v>
      </c>
      <c r="I34" s="823">
        <v>16</v>
      </c>
      <c r="J34" s="823">
        <v>29</v>
      </c>
      <c r="K34" s="823">
        <v>0</v>
      </c>
      <c r="L34" s="820">
        <v>0</v>
      </c>
      <c r="M34" s="823">
        <v>23961</v>
      </c>
      <c r="N34" s="823">
        <v>991</v>
      </c>
      <c r="O34" s="823">
        <v>1286</v>
      </c>
      <c r="P34" s="824">
        <v>2276</v>
      </c>
      <c r="Q34" s="78"/>
    </row>
    <row r="35" spans="1:17" s="79" customFormat="1" ht="20.25">
      <c r="A35" s="329" t="s">
        <v>186</v>
      </c>
      <c r="B35" s="822">
        <v>9634</v>
      </c>
      <c r="C35" s="823">
        <v>26937</v>
      </c>
      <c r="D35" s="823">
        <v>18193</v>
      </c>
      <c r="E35" s="823">
        <v>4859</v>
      </c>
      <c r="F35" s="823">
        <v>514</v>
      </c>
      <c r="G35" s="823">
        <v>389</v>
      </c>
      <c r="H35" s="823">
        <v>243</v>
      </c>
      <c r="I35" s="823">
        <v>17</v>
      </c>
      <c r="J35" s="823">
        <v>21</v>
      </c>
      <c r="K35" s="823">
        <v>19</v>
      </c>
      <c r="L35" s="772">
        <v>0</v>
      </c>
      <c r="M35" s="823">
        <v>24256</v>
      </c>
      <c r="N35" s="823">
        <v>1020</v>
      </c>
      <c r="O35" s="823">
        <v>1661</v>
      </c>
      <c r="P35" s="824">
        <v>2682</v>
      </c>
      <c r="Q35" s="230"/>
    </row>
    <row r="36" spans="1:17" s="83" customFormat="1" ht="21" thickBot="1">
      <c r="A36" s="331" t="s">
        <v>188</v>
      </c>
      <c r="B36" s="770">
        <f>+B35-B34</f>
        <v>-393</v>
      </c>
      <c r="C36" s="770">
        <f aca="true" t="shared" si="8" ref="C36:P36">+C35-C34</f>
        <v>700</v>
      </c>
      <c r="D36" s="770">
        <f t="shared" si="8"/>
        <v>193</v>
      </c>
      <c r="E36" s="770">
        <f t="shared" si="8"/>
        <v>98</v>
      </c>
      <c r="F36" s="770">
        <f t="shared" si="8"/>
        <v>12</v>
      </c>
      <c r="G36" s="770">
        <f t="shared" si="8"/>
        <v>-5</v>
      </c>
      <c r="H36" s="770">
        <f t="shared" si="8"/>
        <v>-14</v>
      </c>
      <c r="I36" s="770">
        <f t="shared" si="8"/>
        <v>1</v>
      </c>
      <c r="J36" s="770">
        <f t="shared" si="8"/>
        <v>-8</v>
      </c>
      <c r="K36" s="770">
        <v>19</v>
      </c>
      <c r="L36" s="770">
        <f>+L35-L34</f>
        <v>0</v>
      </c>
      <c r="M36" s="770">
        <f t="shared" si="8"/>
        <v>295</v>
      </c>
      <c r="N36" s="770">
        <f t="shared" si="8"/>
        <v>29</v>
      </c>
      <c r="O36" s="770">
        <f t="shared" si="8"/>
        <v>375</v>
      </c>
      <c r="P36" s="770">
        <f t="shared" si="8"/>
        <v>406</v>
      </c>
      <c r="Q36" s="91"/>
    </row>
    <row r="37" spans="1:17" s="83" customFormat="1" ht="21" thickBot="1">
      <c r="A37" s="331" t="s">
        <v>189</v>
      </c>
      <c r="B37" s="781">
        <f>+B35/B34*100</f>
        <v>96.08058242744589</v>
      </c>
      <c r="C37" s="781">
        <f aca="true" t="shared" si="9" ref="C37:P37">+C35/C34*100</f>
        <v>102.66798795594008</v>
      </c>
      <c r="D37" s="781">
        <f t="shared" si="9"/>
        <v>101.07222222222222</v>
      </c>
      <c r="E37" s="781">
        <f t="shared" si="9"/>
        <v>102.05839109430792</v>
      </c>
      <c r="F37" s="781">
        <f t="shared" si="9"/>
        <v>102.39043824701196</v>
      </c>
      <c r="G37" s="781">
        <f t="shared" si="9"/>
        <v>98.73096446700508</v>
      </c>
      <c r="H37" s="781">
        <f t="shared" si="9"/>
        <v>94.55252918287937</v>
      </c>
      <c r="I37" s="781">
        <f t="shared" si="9"/>
        <v>106.25</v>
      </c>
      <c r="J37" s="781">
        <f t="shared" si="9"/>
        <v>72.41379310344827</v>
      </c>
      <c r="K37" s="781">
        <v>0</v>
      </c>
      <c r="L37" s="781">
        <v>0</v>
      </c>
      <c r="M37" s="781">
        <f t="shared" si="9"/>
        <v>101.2311673135512</v>
      </c>
      <c r="N37" s="781">
        <f t="shared" si="9"/>
        <v>102.9263370332997</v>
      </c>
      <c r="O37" s="781">
        <f t="shared" si="9"/>
        <v>129.1601866251944</v>
      </c>
      <c r="P37" s="781">
        <f t="shared" si="9"/>
        <v>117.83831282952548</v>
      </c>
      <c r="Q37" s="92"/>
    </row>
    <row r="38" spans="1:17" s="88" customFormat="1" ht="34.5" thickBot="1">
      <c r="A38" s="476" t="s">
        <v>60</v>
      </c>
      <c r="B38" s="786"/>
      <c r="C38" s="785"/>
      <c r="D38" s="785"/>
      <c r="E38" s="785"/>
      <c r="F38" s="785"/>
      <c r="G38" s="785"/>
      <c r="H38" s="785"/>
      <c r="I38" s="785"/>
      <c r="J38" s="785"/>
      <c r="K38" s="785"/>
      <c r="L38" s="786"/>
      <c r="M38" s="785"/>
      <c r="N38" s="785"/>
      <c r="O38" s="785"/>
      <c r="P38" s="787"/>
      <c r="Q38" s="94"/>
    </row>
    <row r="39" spans="1:17" s="79" customFormat="1" ht="20.25">
      <c r="A39" s="330" t="s">
        <v>187</v>
      </c>
      <c r="B39" s="822">
        <v>8935</v>
      </c>
      <c r="C39" s="823">
        <v>28010</v>
      </c>
      <c r="D39" s="823">
        <v>18569</v>
      </c>
      <c r="E39" s="823">
        <v>5016</v>
      </c>
      <c r="F39" s="823">
        <v>424</v>
      </c>
      <c r="G39" s="823">
        <v>273</v>
      </c>
      <c r="H39" s="823">
        <v>739</v>
      </c>
      <c r="I39" s="823">
        <v>33</v>
      </c>
      <c r="J39" s="823">
        <v>35</v>
      </c>
      <c r="K39" s="823">
        <v>0</v>
      </c>
      <c r="L39" s="822">
        <v>1</v>
      </c>
      <c r="M39" s="823">
        <v>25090</v>
      </c>
      <c r="N39" s="823">
        <v>1353</v>
      </c>
      <c r="O39" s="823">
        <v>1567</v>
      </c>
      <c r="P39" s="824">
        <v>2920</v>
      </c>
      <c r="Q39" s="78"/>
    </row>
    <row r="40" spans="1:17" s="79" customFormat="1" ht="20.25">
      <c r="A40" s="329" t="s">
        <v>186</v>
      </c>
      <c r="B40" s="822">
        <v>8763</v>
      </c>
      <c r="C40" s="823">
        <v>28501</v>
      </c>
      <c r="D40" s="823">
        <v>18731</v>
      </c>
      <c r="E40" s="823">
        <v>5114</v>
      </c>
      <c r="F40" s="823">
        <v>433</v>
      </c>
      <c r="G40" s="823">
        <v>274</v>
      </c>
      <c r="H40" s="823">
        <v>726</v>
      </c>
      <c r="I40" s="823">
        <v>32</v>
      </c>
      <c r="J40" s="823">
        <v>10</v>
      </c>
      <c r="K40" s="823">
        <v>25</v>
      </c>
      <c r="L40" s="822">
        <v>0</v>
      </c>
      <c r="M40" s="823">
        <v>25346</v>
      </c>
      <c r="N40" s="823">
        <v>1417</v>
      </c>
      <c r="O40" s="823">
        <v>1738</v>
      </c>
      <c r="P40" s="824">
        <v>3155</v>
      </c>
      <c r="Q40" s="230"/>
    </row>
    <row r="41" spans="1:17" s="83" customFormat="1" ht="21" thickBot="1">
      <c r="A41" s="331" t="s">
        <v>188</v>
      </c>
      <c r="B41" s="770">
        <f>+B40-B39</f>
        <v>-172</v>
      </c>
      <c r="C41" s="770">
        <f aca="true" t="shared" si="10" ref="C41:P41">+C40-C39</f>
        <v>491</v>
      </c>
      <c r="D41" s="770">
        <f t="shared" si="10"/>
        <v>162</v>
      </c>
      <c r="E41" s="770">
        <f t="shared" si="10"/>
        <v>98</v>
      </c>
      <c r="F41" s="770">
        <f t="shared" si="10"/>
        <v>9</v>
      </c>
      <c r="G41" s="770">
        <f t="shared" si="10"/>
        <v>1</v>
      </c>
      <c r="H41" s="770">
        <f t="shared" si="10"/>
        <v>-13</v>
      </c>
      <c r="I41" s="770">
        <f t="shared" si="10"/>
        <v>-1</v>
      </c>
      <c r="J41" s="770">
        <f t="shared" si="10"/>
        <v>-25</v>
      </c>
      <c r="K41" s="770">
        <v>25</v>
      </c>
      <c r="L41" s="770">
        <f t="shared" si="10"/>
        <v>-1</v>
      </c>
      <c r="M41" s="770">
        <f t="shared" si="10"/>
        <v>256</v>
      </c>
      <c r="N41" s="770">
        <f t="shared" si="10"/>
        <v>64</v>
      </c>
      <c r="O41" s="770">
        <f t="shared" si="10"/>
        <v>171</v>
      </c>
      <c r="P41" s="770">
        <f t="shared" si="10"/>
        <v>235</v>
      </c>
      <c r="Q41" s="91"/>
    </row>
    <row r="42" spans="1:17" s="83" customFormat="1" ht="21" thickBot="1">
      <c r="A42" s="331" t="s">
        <v>189</v>
      </c>
      <c r="B42" s="781">
        <f>+B40/B39*100</f>
        <v>98.07498601007275</v>
      </c>
      <c r="C42" s="781">
        <f aca="true" t="shared" si="11" ref="C42:P42">+C40/C39*100</f>
        <v>101.75294537665121</v>
      </c>
      <c r="D42" s="781">
        <f t="shared" si="11"/>
        <v>100.87242177823255</v>
      </c>
      <c r="E42" s="781">
        <f t="shared" si="11"/>
        <v>101.95374800637957</v>
      </c>
      <c r="F42" s="781">
        <f t="shared" si="11"/>
        <v>102.12264150943395</v>
      </c>
      <c r="G42" s="781">
        <f t="shared" si="11"/>
        <v>100.36630036630036</v>
      </c>
      <c r="H42" s="781">
        <f t="shared" si="11"/>
        <v>98.24086603518268</v>
      </c>
      <c r="I42" s="781">
        <f t="shared" si="11"/>
        <v>96.96969696969697</v>
      </c>
      <c r="J42" s="781">
        <f t="shared" si="11"/>
        <v>28.57142857142857</v>
      </c>
      <c r="K42" s="781">
        <v>0</v>
      </c>
      <c r="L42" s="781">
        <f t="shared" si="11"/>
        <v>0</v>
      </c>
      <c r="M42" s="781">
        <f t="shared" si="11"/>
        <v>101.02032682343562</v>
      </c>
      <c r="N42" s="781">
        <f t="shared" si="11"/>
        <v>104.73022912047303</v>
      </c>
      <c r="O42" s="781">
        <f t="shared" si="11"/>
        <v>110.91257179323549</v>
      </c>
      <c r="P42" s="781">
        <f t="shared" si="11"/>
        <v>108.04794520547945</v>
      </c>
      <c r="Q42" s="92"/>
    </row>
    <row r="43" spans="1:17" s="88" customFormat="1" ht="34.5" thickBot="1">
      <c r="A43" s="476" t="s">
        <v>105</v>
      </c>
      <c r="B43" s="786"/>
      <c r="C43" s="785"/>
      <c r="D43" s="785"/>
      <c r="E43" s="785"/>
      <c r="F43" s="785"/>
      <c r="G43" s="785"/>
      <c r="H43" s="785"/>
      <c r="I43" s="785"/>
      <c r="J43" s="785"/>
      <c r="K43" s="785"/>
      <c r="L43" s="786"/>
      <c r="M43" s="785"/>
      <c r="N43" s="785"/>
      <c r="O43" s="785"/>
      <c r="P43" s="787"/>
      <c r="Q43" s="94"/>
    </row>
    <row r="44" spans="1:17" s="79" customFormat="1" ht="20.25">
      <c r="A44" s="330" t="s">
        <v>187</v>
      </c>
      <c r="B44" s="822">
        <v>13959</v>
      </c>
      <c r="C44" s="823">
        <v>27891</v>
      </c>
      <c r="D44" s="823">
        <v>18608</v>
      </c>
      <c r="E44" s="823">
        <v>5061</v>
      </c>
      <c r="F44" s="823">
        <v>489</v>
      </c>
      <c r="G44" s="823">
        <v>301</v>
      </c>
      <c r="H44" s="823">
        <v>581</v>
      </c>
      <c r="I44" s="823">
        <v>20</v>
      </c>
      <c r="J44" s="823">
        <v>34</v>
      </c>
      <c r="K44" s="823">
        <v>0</v>
      </c>
      <c r="L44" s="822">
        <v>0</v>
      </c>
      <c r="M44" s="823">
        <v>25093</v>
      </c>
      <c r="N44" s="823">
        <v>1324</v>
      </c>
      <c r="O44" s="823">
        <v>1475</v>
      </c>
      <c r="P44" s="824">
        <v>2799</v>
      </c>
      <c r="Q44" s="78"/>
    </row>
    <row r="45" spans="1:17" s="79" customFormat="1" ht="20.25">
      <c r="A45" s="329" t="s">
        <v>186</v>
      </c>
      <c r="B45" s="822">
        <v>13413</v>
      </c>
      <c r="C45" s="823">
        <v>28414</v>
      </c>
      <c r="D45" s="823">
        <v>18754</v>
      </c>
      <c r="E45" s="823">
        <v>5108</v>
      </c>
      <c r="F45" s="823">
        <v>499</v>
      </c>
      <c r="G45" s="823">
        <v>300</v>
      </c>
      <c r="H45" s="823">
        <v>574</v>
      </c>
      <c r="I45" s="823">
        <v>21</v>
      </c>
      <c r="J45" s="823">
        <v>12</v>
      </c>
      <c r="K45" s="823">
        <v>29</v>
      </c>
      <c r="L45" s="822">
        <v>1</v>
      </c>
      <c r="M45" s="823">
        <v>25297</v>
      </c>
      <c r="N45" s="823">
        <v>1365</v>
      </c>
      <c r="O45" s="823">
        <v>1752</v>
      </c>
      <c r="P45" s="824">
        <v>3117</v>
      </c>
      <c r="Q45" s="230"/>
    </row>
    <row r="46" spans="1:19" s="83" customFormat="1" ht="20.25">
      <c r="A46" s="331" t="s">
        <v>188</v>
      </c>
      <c r="B46" s="770">
        <f>+B45-B44</f>
        <v>-546</v>
      </c>
      <c r="C46" s="770">
        <f aca="true" t="shared" si="12" ref="C46:P46">+C45-C44</f>
        <v>523</v>
      </c>
      <c r="D46" s="770">
        <f t="shared" si="12"/>
        <v>146</v>
      </c>
      <c r="E46" s="770">
        <f t="shared" si="12"/>
        <v>47</v>
      </c>
      <c r="F46" s="770">
        <f t="shared" si="12"/>
        <v>10</v>
      </c>
      <c r="G46" s="770">
        <f t="shared" si="12"/>
        <v>-1</v>
      </c>
      <c r="H46" s="770">
        <f t="shared" si="12"/>
        <v>-7</v>
      </c>
      <c r="I46" s="770">
        <f t="shared" si="12"/>
        <v>1</v>
      </c>
      <c r="J46" s="770">
        <f t="shared" si="12"/>
        <v>-22</v>
      </c>
      <c r="K46" s="770">
        <v>29</v>
      </c>
      <c r="L46" s="770">
        <f t="shared" si="12"/>
        <v>1</v>
      </c>
      <c r="M46" s="770">
        <f t="shared" si="12"/>
        <v>204</v>
      </c>
      <c r="N46" s="770">
        <f t="shared" si="12"/>
        <v>41</v>
      </c>
      <c r="O46" s="770">
        <f t="shared" si="12"/>
        <v>277</v>
      </c>
      <c r="P46" s="770">
        <f t="shared" si="12"/>
        <v>318</v>
      </c>
      <c r="Q46" s="90">
        <f>+Q44-Q45</f>
        <v>0</v>
      </c>
      <c r="R46" s="90">
        <f>+R44-R45</f>
        <v>0</v>
      </c>
      <c r="S46" s="90">
        <f>+S44-S45</f>
        <v>0</v>
      </c>
    </row>
    <row r="47" spans="1:17" s="83" customFormat="1" ht="21" thickBot="1">
      <c r="A47" s="331" t="s">
        <v>189</v>
      </c>
      <c r="B47" s="781">
        <f>+B45/B44*100</f>
        <v>96.08854502471523</v>
      </c>
      <c r="C47" s="781">
        <f aca="true" t="shared" si="13" ref="C47:P47">+C45/C44*100</f>
        <v>101.87515686063604</v>
      </c>
      <c r="D47" s="781">
        <f t="shared" si="13"/>
        <v>100.78460877042133</v>
      </c>
      <c r="E47" s="781">
        <f t="shared" si="13"/>
        <v>100.92867022327603</v>
      </c>
      <c r="F47" s="781">
        <f t="shared" si="13"/>
        <v>102.04498977505112</v>
      </c>
      <c r="G47" s="781">
        <f t="shared" si="13"/>
        <v>99.66777408637874</v>
      </c>
      <c r="H47" s="781">
        <f t="shared" si="13"/>
        <v>98.79518072289156</v>
      </c>
      <c r="I47" s="781">
        <f t="shared" si="13"/>
        <v>105</v>
      </c>
      <c r="J47" s="781">
        <f t="shared" si="13"/>
        <v>35.294117647058826</v>
      </c>
      <c r="K47" s="781">
        <v>0</v>
      </c>
      <c r="L47" s="781">
        <v>0</v>
      </c>
      <c r="M47" s="781">
        <f t="shared" si="13"/>
        <v>100.81297573028334</v>
      </c>
      <c r="N47" s="781">
        <f t="shared" si="13"/>
        <v>103.09667673716012</v>
      </c>
      <c r="O47" s="781">
        <f t="shared" si="13"/>
        <v>118.77966101694915</v>
      </c>
      <c r="P47" s="781">
        <f t="shared" si="13"/>
        <v>111.36120042872454</v>
      </c>
      <c r="Q47" s="92"/>
    </row>
    <row r="48" spans="1:17" s="88" customFormat="1" ht="34.5" thickBot="1">
      <c r="A48" s="476" t="s">
        <v>118</v>
      </c>
      <c r="B48" s="781"/>
      <c r="C48" s="785"/>
      <c r="D48" s="785"/>
      <c r="E48" s="785"/>
      <c r="F48" s="785"/>
      <c r="G48" s="785"/>
      <c r="H48" s="785"/>
      <c r="I48" s="785"/>
      <c r="J48" s="785"/>
      <c r="K48" s="785"/>
      <c r="L48" s="786"/>
      <c r="M48" s="785"/>
      <c r="N48" s="785"/>
      <c r="O48" s="785"/>
      <c r="P48" s="787"/>
      <c r="Q48" s="94"/>
    </row>
    <row r="49" spans="1:17" s="79" customFormat="1" ht="20.25">
      <c r="A49" s="330" t="s">
        <v>187</v>
      </c>
      <c r="B49" s="822">
        <v>278</v>
      </c>
      <c r="C49" s="823">
        <v>26705</v>
      </c>
      <c r="D49" s="823">
        <v>18477</v>
      </c>
      <c r="E49" s="823">
        <v>4972</v>
      </c>
      <c r="F49" s="823">
        <v>281</v>
      </c>
      <c r="G49" s="823">
        <v>140</v>
      </c>
      <c r="H49" s="823">
        <v>362</v>
      </c>
      <c r="I49" s="823">
        <v>5</v>
      </c>
      <c r="J49" s="823">
        <v>20</v>
      </c>
      <c r="K49" s="823">
        <v>0</v>
      </c>
      <c r="L49" s="820">
        <v>0</v>
      </c>
      <c r="M49" s="823">
        <v>24257</v>
      </c>
      <c r="N49" s="823">
        <v>1274</v>
      </c>
      <c r="O49" s="823">
        <v>1175</v>
      </c>
      <c r="P49" s="824">
        <v>2448</v>
      </c>
      <c r="Q49" s="78"/>
    </row>
    <row r="50" spans="1:17" s="79" customFormat="1" ht="20.25">
      <c r="A50" s="329" t="s">
        <v>186</v>
      </c>
      <c r="B50" s="822">
        <v>270</v>
      </c>
      <c r="C50" s="823">
        <v>27572</v>
      </c>
      <c r="D50" s="823">
        <v>18794</v>
      </c>
      <c r="E50" s="823">
        <v>5079</v>
      </c>
      <c r="F50" s="823">
        <v>306</v>
      </c>
      <c r="G50" s="823">
        <v>142</v>
      </c>
      <c r="H50" s="823">
        <v>350</v>
      </c>
      <c r="I50" s="823">
        <v>5</v>
      </c>
      <c r="J50" s="823">
        <v>13</v>
      </c>
      <c r="K50" s="823">
        <v>7</v>
      </c>
      <c r="L50" s="772">
        <v>0</v>
      </c>
      <c r="M50" s="823">
        <v>24696</v>
      </c>
      <c r="N50" s="823">
        <v>1302</v>
      </c>
      <c r="O50" s="823">
        <v>1575</v>
      </c>
      <c r="P50" s="824">
        <v>2877</v>
      </c>
      <c r="Q50" s="230"/>
    </row>
    <row r="51" spans="1:17" s="83" customFormat="1" ht="21" thickBot="1">
      <c r="A51" s="331" t="s">
        <v>188</v>
      </c>
      <c r="B51" s="770">
        <f>+B50-B49</f>
        <v>-8</v>
      </c>
      <c r="C51" s="770">
        <f aca="true" t="shared" si="14" ref="C51:P51">+C50-C49</f>
        <v>867</v>
      </c>
      <c r="D51" s="770">
        <f t="shared" si="14"/>
        <v>317</v>
      </c>
      <c r="E51" s="770">
        <f t="shared" si="14"/>
        <v>107</v>
      </c>
      <c r="F51" s="770">
        <f t="shared" si="14"/>
        <v>25</v>
      </c>
      <c r="G51" s="770">
        <f t="shared" si="14"/>
        <v>2</v>
      </c>
      <c r="H51" s="770">
        <f t="shared" si="14"/>
        <v>-12</v>
      </c>
      <c r="I51" s="770">
        <f t="shared" si="14"/>
        <v>0</v>
      </c>
      <c r="J51" s="770">
        <f t="shared" si="14"/>
        <v>-7</v>
      </c>
      <c r="K51" s="770">
        <v>7</v>
      </c>
      <c r="L51" s="770">
        <f>+L50-L49</f>
        <v>0</v>
      </c>
      <c r="M51" s="770">
        <f t="shared" si="14"/>
        <v>439</v>
      </c>
      <c r="N51" s="770">
        <f t="shared" si="14"/>
        <v>28</v>
      </c>
      <c r="O51" s="770">
        <f t="shared" si="14"/>
        <v>400</v>
      </c>
      <c r="P51" s="770">
        <f t="shared" si="14"/>
        <v>429</v>
      </c>
      <c r="Q51" s="91"/>
    </row>
    <row r="52" spans="1:17" s="83" customFormat="1" ht="21" thickBot="1">
      <c r="A52" s="331" t="s">
        <v>189</v>
      </c>
      <c r="B52" s="781">
        <f>+B50/B49*100</f>
        <v>97.12230215827337</v>
      </c>
      <c r="C52" s="781">
        <f aca="true" t="shared" si="15" ref="C52:P52">+C50/C49*100</f>
        <v>103.24658303688447</v>
      </c>
      <c r="D52" s="781">
        <f t="shared" si="15"/>
        <v>101.71564647940683</v>
      </c>
      <c r="E52" s="781">
        <f t="shared" si="15"/>
        <v>102.15205148833468</v>
      </c>
      <c r="F52" s="781">
        <f t="shared" si="15"/>
        <v>108.89679715302492</v>
      </c>
      <c r="G52" s="781">
        <f t="shared" si="15"/>
        <v>101.42857142857142</v>
      </c>
      <c r="H52" s="781">
        <f t="shared" si="15"/>
        <v>96.68508287292818</v>
      </c>
      <c r="I52" s="781">
        <v>0</v>
      </c>
      <c r="J52" s="781">
        <f t="shared" si="15"/>
        <v>65</v>
      </c>
      <c r="K52" s="781">
        <v>0</v>
      </c>
      <c r="L52" s="781">
        <v>0</v>
      </c>
      <c r="M52" s="781">
        <f t="shared" si="15"/>
        <v>101.80978686564703</v>
      </c>
      <c r="N52" s="781">
        <f t="shared" si="15"/>
        <v>102.19780219780219</v>
      </c>
      <c r="O52" s="781">
        <f t="shared" si="15"/>
        <v>134.04255319148936</v>
      </c>
      <c r="P52" s="781">
        <f t="shared" si="15"/>
        <v>117.52450980392157</v>
      </c>
      <c r="Q52" s="92"/>
    </row>
    <row r="53" spans="1:17" s="262" customFormat="1" ht="34.5" hidden="1" thickBot="1">
      <c r="A53" s="378" t="s">
        <v>61</v>
      </c>
      <c r="B53" s="791"/>
      <c r="C53" s="791"/>
      <c r="D53" s="791"/>
      <c r="E53" s="791"/>
      <c r="F53" s="791"/>
      <c r="G53" s="791"/>
      <c r="H53" s="791"/>
      <c r="I53" s="791"/>
      <c r="J53" s="791"/>
      <c r="K53" s="791"/>
      <c r="L53" s="792"/>
      <c r="M53" s="791"/>
      <c r="N53" s="791"/>
      <c r="O53" s="791"/>
      <c r="P53" s="793"/>
      <c r="Q53" s="280"/>
    </row>
    <row r="54" spans="1:17" s="267" customFormat="1" ht="21" hidden="1" thickBot="1">
      <c r="A54" s="379" t="s">
        <v>126</v>
      </c>
      <c r="B54" s="825">
        <v>5.833</v>
      </c>
      <c r="C54" s="825">
        <v>23149</v>
      </c>
      <c r="D54" s="825">
        <v>16024</v>
      </c>
      <c r="E54" s="825">
        <v>4153</v>
      </c>
      <c r="F54" s="825">
        <v>561</v>
      </c>
      <c r="G54" s="825">
        <v>335</v>
      </c>
      <c r="H54" s="825">
        <v>0</v>
      </c>
      <c r="I54" s="825">
        <v>0</v>
      </c>
      <c r="J54" s="825">
        <v>0</v>
      </c>
      <c r="K54" s="825"/>
      <c r="L54" s="819"/>
      <c r="M54" s="825">
        <v>21073</v>
      </c>
      <c r="N54" s="825">
        <v>1762</v>
      </c>
      <c r="O54" s="825">
        <v>314</v>
      </c>
      <c r="P54" s="826">
        <v>2076</v>
      </c>
      <c r="Q54" s="266"/>
    </row>
    <row r="55" spans="1:17" s="267" customFormat="1" ht="21" hidden="1" thickBot="1">
      <c r="A55" s="380" t="s">
        <v>122</v>
      </c>
      <c r="B55" s="827">
        <v>7.368</v>
      </c>
      <c r="C55" s="827">
        <v>25164</v>
      </c>
      <c r="D55" s="827">
        <v>17093</v>
      </c>
      <c r="E55" s="827">
        <v>4496</v>
      </c>
      <c r="F55" s="827">
        <v>440</v>
      </c>
      <c r="G55" s="827">
        <v>346</v>
      </c>
      <c r="H55" s="827">
        <v>0</v>
      </c>
      <c r="I55" s="827">
        <v>0</v>
      </c>
      <c r="J55" s="827">
        <v>0</v>
      </c>
      <c r="K55" s="827"/>
      <c r="L55" s="822"/>
      <c r="M55" s="827">
        <v>22375</v>
      </c>
      <c r="N55" s="827">
        <v>2036</v>
      </c>
      <c r="O55" s="827">
        <v>754</v>
      </c>
      <c r="P55" s="828">
        <v>2790</v>
      </c>
      <c r="Q55" s="269"/>
    </row>
    <row r="56" spans="1:17" s="274" customFormat="1" ht="21" hidden="1" thickBot="1">
      <c r="A56" s="381" t="s">
        <v>124</v>
      </c>
      <c r="B56" s="769">
        <f aca="true" t="shared" si="16" ref="B56:P56">+B54-B55</f>
        <v>-1.5350000000000001</v>
      </c>
      <c r="C56" s="769">
        <f t="shared" si="16"/>
        <v>-2015</v>
      </c>
      <c r="D56" s="769">
        <f t="shared" si="16"/>
        <v>-1069</v>
      </c>
      <c r="E56" s="769">
        <f t="shared" si="16"/>
        <v>-343</v>
      </c>
      <c r="F56" s="769">
        <f t="shared" si="16"/>
        <v>121</v>
      </c>
      <c r="G56" s="769">
        <f t="shared" si="16"/>
        <v>-11</v>
      </c>
      <c r="H56" s="769">
        <f t="shared" si="16"/>
        <v>0</v>
      </c>
      <c r="I56" s="769">
        <f t="shared" si="16"/>
        <v>0</v>
      </c>
      <c r="J56" s="769">
        <f t="shared" si="16"/>
        <v>0</v>
      </c>
      <c r="K56" s="769"/>
      <c r="L56" s="770"/>
      <c r="M56" s="769">
        <f t="shared" si="16"/>
        <v>-1302</v>
      </c>
      <c r="N56" s="769">
        <f t="shared" si="16"/>
        <v>-274</v>
      </c>
      <c r="O56" s="769">
        <f t="shared" si="16"/>
        <v>-440</v>
      </c>
      <c r="P56" s="771">
        <f t="shared" si="16"/>
        <v>-714</v>
      </c>
      <c r="Q56" s="283"/>
    </row>
    <row r="57" spans="1:17" s="274" customFormat="1" ht="21" hidden="1" thickBot="1">
      <c r="A57" s="382" t="s">
        <v>125</v>
      </c>
      <c r="B57" s="794">
        <f aca="true" t="shared" si="17" ref="B57:P57">+B54/B55*100</f>
        <v>79.16666666666666</v>
      </c>
      <c r="C57" s="794">
        <f t="shared" si="17"/>
        <v>91.99252900969638</v>
      </c>
      <c r="D57" s="794">
        <f t="shared" si="17"/>
        <v>93.7459778856842</v>
      </c>
      <c r="E57" s="794">
        <f t="shared" si="17"/>
        <v>92.37099644128114</v>
      </c>
      <c r="F57" s="794">
        <f t="shared" si="17"/>
        <v>127.49999999999999</v>
      </c>
      <c r="G57" s="794">
        <f t="shared" si="17"/>
        <v>96.82080924855492</v>
      </c>
      <c r="H57" s="794" t="e">
        <f t="shared" si="17"/>
        <v>#DIV/0!</v>
      </c>
      <c r="I57" s="794" t="e">
        <f t="shared" si="17"/>
        <v>#DIV/0!</v>
      </c>
      <c r="J57" s="794" t="e">
        <f t="shared" si="17"/>
        <v>#DIV/0!</v>
      </c>
      <c r="K57" s="794"/>
      <c r="L57" s="781"/>
      <c r="M57" s="794">
        <f t="shared" si="17"/>
        <v>94.18100558659218</v>
      </c>
      <c r="N57" s="794">
        <f t="shared" si="17"/>
        <v>86.54223968565815</v>
      </c>
      <c r="O57" s="794">
        <f t="shared" si="17"/>
        <v>41.644562334217504</v>
      </c>
      <c r="P57" s="795">
        <f t="shared" si="17"/>
        <v>74.40860215053763</v>
      </c>
      <c r="Q57" s="286"/>
    </row>
    <row r="58" spans="1:17" s="88" customFormat="1" ht="34.5" thickBot="1">
      <c r="A58" s="476" t="s">
        <v>62</v>
      </c>
      <c r="B58" s="786"/>
      <c r="C58" s="785"/>
      <c r="D58" s="785"/>
      <c r="E58" s="785"/>
      <c r="F58" s="785"/>
      <c r="G58" s="785"/>
      <c r="H58" s="785"/>
      <c r="I58" s="785"/>
      <c r="J58" s="785"/>
      <c r="K58" s="785"/>
      <c r="L58" s="786"/>
      <c r="M58" s="785"/>
      <c r="N58" s="785"/>
      <c r="O58" s="785"/>
      <c r="P58" s="787"/>
      <c r="Q58" s="94"/>
    </row>
    <row r="59" spans="1:17" s="79" customFormat="1" ht="20.25">
      <c r="A59" s="330" t="s">
        <v>187</v>
      </c>
      <c r="B59" s="822">
        <v>1020</v>
      </c>
      <c r="C59" s="823">
        <v>29571</v>
      </c>
      <c r="D59" s="823">
        <v>18947</v>
      </c>
      <c r="E59" s="823">
        <v>5089</v>
      </c>
      <c r="F59" s="823">
        <v>590</v>
      </c>
      <c r="G59" s="823">
        <v>304</v>
      </c>
      <c r="H59" s="823">
        <v>845</v>
      </c>
      <c r="I59" s="823">
        <v>56</v>
      </c>
      <c r="J59" s="823">
        <v>23</v>
      </c>
      <c r="K59" s="823">
        <v>0</v>
      </c>
      <c r="L59" s="820">
        <v>0</v>
      </c>
      <c r="M59" s="823">
        <v>25854</v>
      </c>
      <c r="N59" s="823">
        <v>1754</v>
      </c>
      <c r="O59" s="823">
        <v>1963</v>
      </c>
      <c r="P59" s="824">
        <v>3717</v>
      </c>
      <c r="Q59" s="78"/>
    </row>
    <row r="60" spans="1:17" s="79" customFormat="1" ht="20.25">
      <c r="A60" s="329" t="s">
        <v>186</v>
      </c>
      <c r="B60" s="822">
        <v>1011</v>
      </c>
      <c r="C60" s="823">
        <v>30394</v>
      </c>
      <c r="D60" s="823">
        <v>19372</v>
      </c>
      <c r="E60" s="823">
        <v>5166</v>
      </c>
      <c r="F60" s="823">
        <v>633</v>
      </c>
      <c r="G60" s="823">
        <v>303</v>
      </c>
      <c r="H60" s="823">
        <v>891</v>
      </c>
      <c r="I60" s="823">
        <v>53</v>
      </c>
      <c r="J60" s="823">
        <v>12</v>
      </c>
      <c r="K60" s="823">
        <v>9</v>
      </c>
      <c r="L60" s="772">
        <v>0</v>
      </c>
      <c r="M60" s="823">
        <v>26438</v>
      </c>
      <c r="N60" s="823">
        <v>1800</v>
      </c>
      <c r="O60" s="823">
        <v>2156</v>
      </c>
      <c r="P60" s="824">
        <v>3956</v>
      </c>
      <c r="Q60" s="230"/>
    </row>
    <row r="61" spans="1:17" s="83" customFormat="1" ht="21" thickBot="1">
      <c r="A61" s="331" t="s">
        <v>188</v>
      </c>
      <c r="B61" s="770">
        <f>+B60-B59</f>
        <v>-9</v>
      </c>
      <c r="C61" s="770">
        <f aca="true" t="shared" si="18" ref="C61:P61">+C60-C59</f>
        <v>823</v>
      </c>
      <c r="D61" s="770">
        <f t="shared" si="18"/>
        <v>425</v>
      </c>
      <c r="E61" s="770">
        <f t="shared" si="18"/>
        <v>77</v>
      </c>
      <c r="F61" s="770">
        <f t="shared" si="18"/>
        <v>43</v>
      </c>
      <c r="G61" s="770">
        <f t="shared" si="18"/>
        <v>-1</v>
      </c>
      <c r="H61" s="770">
        <f t="shared" si="18"/>
        <v>46</v>
      </c>
      <c r="I61" s="770">
        <f t="shared" si="18"/>
        <v>-3</v>
      </c>
      <c r="J61" s="770">
        <f t="shared" si="18"/>
        <v>-11</v>
      </c>
      <c r="K61" s="770">
        <f t="shared" si="18"/>
        <v>9</v>
      </c>
      <c r="L61" s="770">
        <f t="shared" si="18"/>
        <v>0</v>
      </c>
      <c r="M61" s="770">
        <f t="shared" si="18"/>
        <v>584</v>
      </c>
      <c r="N61" s="770">
        <f t="shared" si="18"/>
        <v>46</v>
      </c>
      <c r="O61" s="770">
        <f t="shared" si="18"/>
        <v>193</v>
      </c>
      <c r="P61" s="770">
        <f t="shared" si="18"/>
        <v>239</v>
      </c>
      <c r="Q61" s="91"/>
    </row>
    <row r="62" spans="1:17" s="83" customFormat="1" ht="21" thickBot="1">
      <c r="A62" s="331" t="s">
        <v>189</v>
      </c>
      <c r="B62" s="781">
        <f>+B60/B59*100</f>
        <v>99.11764705882354</v>
      </c>
      <c r="C62" s="781">
        <f aca="true" t="shared" si="19" ref="C62:P62">+C60/C59*100</f>
        <v>102.78313212268777</v>
      </c>
      <c r="D62" s="781">
        <f t="shared" si="19"/>
        <v>102.24309917137278</v>
      </c>
      <c r="E62" s="781">
        <f t="shared" si="19"/>
        <v>101.5130674002751</v>
      </c>
      <c r="F62" s="781">
        <f t="shared" si="19"/>
        <v>107.28813559322035</v>
      </c>
      <c r="G62" s="781">
        <f t="shared" si="19"/>
        <v>99.67105263157895</v>
      </c>
      <c r="H62" s="781">
        <f t="shared" si="19"/>
        <v>105.44378698224853</v>
      </c>
      <c r="I62" s="781">
        <f t="shared" si="19"/>
        <v>94.64285714285714</v>
      </c>
      <c r="J62" s="781">
        <f t="shared" si="19"/>
        <v>52.17391304347826</v>
      </c>
      <c r="K62" s="781">
        <v>0</v>
      </c>
      <c r="L62" s="781">
        <v>0</v>
      </c>
      <c r="M62" s="781">
        <f t="shared" si="19"/>
        <v>102.25883809081766</v>
      </c>
      <c r="N62" s="781">
        <f t="shared" si="19"/>
        <v>102.62257696693273</v>
      </c>
      <c r="O62" s="781">
        <f t="shared" si="19"/>
        <v>109.8318899643403</v>
      </c>
      <c r="P62" s="781">
        <f t="shared" si="19"/>
        <v>106.42991659940813</v>
      </c>
      <c r="Q62" s="92"/>
    </row>
    <row r="63" spans="1:17" s="233" customFormat="1" ht="34.5" thickBot="1">
      <c r="A63" s="477" t="s">
        <v>104</v>
      </c>
      <c r="B63" s="770"/>
      <c r="C63" s="786"/>
      <c r="D63" s="786"/>
      <c r="E63" s="786"/>
      <c r="F63" s="786"/>
      <c r="G63" s="786"/>
      <c r="H63" s="786"/>
      <c r="I63" s="786"/>
      <c r="J63" s="786"/>
      <c r="K63" s="786"/>
      <c r="L63" s="786"/>
      <c r="M63" s="786"/>
      <c r="N63" s="786"/>
      <c r="O63" s="786"/>
      <c r="P63" s="796"/>
      <c r="Q63" s="243"/>
    </row>
    <row r="64" spans="1:17" s="236" customFormat="1" ht="20.25">
      <c r="A64" s="330" t="s">
        <v>187</v>
      </c>
      <c r="B64" s="822">
        <v>808</v>
      </c>
      <c r="C64" s="822">
        <v>26942</v>
      </c>
      <c r="D64" s="822">
        <v>18900</v>
      </c>
      <c r="E64" s="822">
        <v>5022</v>
      </c>
      <c r="F64" s="822">
        <v>450</v>
      </c>
      <c r="G64" s="822">
        <v>99</v>
      </c>
      <c r="H64" s="822">
        <v>223</v>
      </c>
      <c r="I64" s="822">
        <v>5</v>
      </c>
      <c r="J64" s="822">
        <v>10</v>
      </c>
      <c r="K64" s="822">
        <v>0</v>
      </c>
      <c r="L64" s="820">
        <v>0</v>
      </c>
      <c r="M64" s="822">
        <v>24708</v>
      </c>
      <c r="N64" s="822">
        <v>1609</v>
      </c>
      <c r="O64" s="822">
        <v>624</v>
      </c>
      <c r="P64" s="829">
        <v>2233</v>
      </c>
      <c r="Q64" s="235"/>
    </row>
    <row r="65" spans="1:17" s="236" customFormat="1" ht="20.25">
      <c r="A65" s="329" t="s">
        <v>186</v>
      </c>
      <c r="B65" s="822">
        <v>802</v>
      </c>
      <c r="C65" s="822">
        <v>27504</v>
      </c>
      <c r="D65" s="822">
        <v>19128</v>
      </c>
      <c r="E65" s="822">
        <v>4972</v>
      </c>
      <c r="F65" s="822">
        <v>460</v>
      </c>
      <c r="G65" s="822">
        <v>98</v>
      </c>
      <c r="H65" s="822">
        <v>266</v>
      </c>
      <c r="I65" s="822">
        <v>0</v>
      </c>
      <c r="J65" s="822">
        <v>6</v>
      </c>
      <c r="K65" s="822">
        <v>8</v>
      </c>
      <c r="L65" s="772">
        <v>0</v>
      </c>
      <c r="M65" s="822">
        <v>24939</v>
      </c>
      <c r="N65" s="822">
        <v>1648</v>
      </c>
      <c r="O65" s="822">
        <v>917</v>
      </c>
      <c r="P65" s="829">
        <v>2565</v>
      </c>
      <c r="Q65" s="237"/>
    </row>
    <row r="66" spans="1:17" s="239" customFormat="1" ht="21" thickBot="1">
      <c r="A66" s="331" t="s">
        <v>188</v>
      </c>
      <c r="B66" s="770">
        <f>+B65-B64</f>
        <v>-6</v>
      </c>
      <c r="C66" s="770">
        <f aca="true" t="shared" si="20" ref="C66:P66">+C65-C64</f>
        <v>562</v>
      </c>
      <c r="D66" s="770">
        <f t="shared" si="20"/>
        <v>228</v>
      </c>
      <c r="E66" s="770">
        <f t="shared" si="20"/>
        <v>-50</v>
      </c>
      <c r="F66" s="770">
        <f t="shared" si="20"/>
        <v>10</v>
      </c>
      <c r="G66" s="770">
        <f t="shared" si="20"/>
        <v>-1</v>
      </c>
      <c r="H66" s="770">
        <f t="shared" si="20"/>
        <v>43</v>
      </c>
      <c r="I66" s="770">
        <f t="shared" si="20"/>
        <v>-5</v>
      </c>
      <c r="J66" s="770">
        <f t="shared" si="20"/>
        <v>-4</v>
      </c>
      <c r="K66" s="770">
        <v>8</v>
      </c>
      <c r="L66" s="770">
        <f>+L65-L64</f>
        <v>0</v>
      </c>
      <c r="M66" s="770">
        <f t="shared" si="20"/>
        <v>231</v>
      </c>
      <c r="N66" s="770">
        <f t="shared" si="20"/>
        <v>39</v>
      </c>
      <c r="O66" s="770">
        <f t="shared" si="20"/>
        <v>293</v>
      </c>
      <c r="P66" s="770">
        <f t="shared" si="20"/>
        <v>332</v>
      </c>
      <c r="Q66" s="245"/>
    </row>
    <row r="67" spans="1:21" s="239" customFormat="1" ht="21" thickBot="1">
      <c r="A67" s="331" t="s">
        <v>189</v>
      </c>
      <c r="B67" s="781">
        <f>+B65/B64*100</f>
        <v>99.25742574257426</v>
      </c>
      <c r="C67" s="781">
        <f aca="true" t="shared" si="21" ref="C67:P67">+C65/C64*100</f>
        <v>102.08596243782941</v>
      </c>
      <c r="D67" s="781">
        <f t="shared" si="21"/>
        <v>101.20634920634922</v>
      </c>
      <c r="E67" s="781">
        <f t="shared" si="21"/>
        <v>99.00438072481083</v>
      </c>
      <c r="F67" s="781">
        <f t="shared" si="21"/>
        <v>102.22222222222221</v>
      </c>
      <c r="G67" s="781">
        <f t="shared" si="21"/>
        <v>98.98989898989899</v>
      </c>
      <c r="H67" s="781">
        <f t="shared" si="21"/>
        <v>119.28251121076232</v>
      </c>
      <c r="I67" s="781">
        <f t="shared" si="21"/>
        <v>0</v>
      </c>
      <c r="J67" s="781">
        <f t="shared" si="21"/>
        <v>60</v>
      </c>
      <c r="K67" s="781">
        <v>0</v>
      </c>
      <c r="L67" s="781">
        <v>0</v>
      </c>
      <c r="M67" s="781">
        <f t="shared" si="21"/>
        <v>100.93491986401166</v>
      </c>
      <c r="N67" s="781">
        <f t="shared" si="21"/>
        <v>102.42386575512741</v>
      </c>
      <c r="O67" s="781">
        <f t="shared" si="21"/>
        <v>146.9551282051282</v>
      </c>
      <c r="P67" s="781">
        <f t="shared" si="21"/>
        <v>114.86789072995968</v>
      </c>
      <c r="Q67" s="247"/>
      <c r="U67" s="296"/>
    </row>
    <row r="68" spans="1:17" s="233" customFormat="1" ht="34.5" thickBot="1">
      <c r="A68" s="477" t="s">
        <v>117</v>
      </c>
      <c r="B68" s="786"/>
      <c r="C68" s="786"/>
      <c r="D68" s="786"/>
      <c r="E68" s="786"/>
      <c r="F68" s="786"/>
      <c r="G68" s="786"/>
      <c r="H68" s="786"/>
      <c r="I68" s="786"/>
      <c r="J68" s="786"/>
      <c r="K68" s="786"/>
      <c r="L68" s="786"/>
      <c r="M68" s="786"/>
      <c r="N68" s="786"/>
      <c r="O68" s="786"/>
      <c r="P68" s="796"/>
      <c r="Q68" s="243"/>
    </row>
    <row r="69" spans="1:17" s="236" customFormat="1" ht="20.25">
      <c r="A69" s="330" t="s">
        <v>187</v>
      </c>
      <c r="B69" s="822">
        <v>721</v>
      </c>
      <c r="C69" s="822">
        <v>23624</v>
      </c>
      <c r="D69" s="822">
        <v>16189</v>
      </c>
      <c r="E69" s="822">
        <v>4214</v>
      </c>
      <c r="F69" s="822">
        <v>333</v>
      </c>
      <c r="G69" s="822">
        <v>686</v>
      </c>
      <c r="H69" s="822">
        <v>55</v>
      </c>
      <c r="I69" s="822">
        <v>3</v>
      </c>
      <c r="J69" s="822">
        <v>45</v>
      </c>
      <c r="K69" s="822">
        <v>0</v>
      </c>
      <c r="L69" s="820">
        <v>0</v>
      </c>
      <c r="M69" s="822">
        <v>21525</v>
      </c>
      <c r="N69" s="822">
        <v>797</v>
      </c>
      <c r="O69" s="822">
        <v>1301</v>
      </c>
      <c r="P69" s="829">
        <v>2099</v>
      </c>
      <c r="Q69" s="235"/>
    </row>
    <row r="70" spans="1:17" s="79" customFormat="1" ht="20.25">
      <c r="A70" s="329" t="s">
        <v>186</v>
      </c>
      <c r="B70" s="822">
        <v>736</v>
      </c>
      <c r="C70" s="823">
        <v>23898</v>
      </c>
      <c r="D70" s="823">
        <v>16132</v>
      </c>
      <c r="E70" s="823">
        <v>4200</v>
      </c>
      <c r="F70" s="823">
        <v>343</v>
      </c>
      <c r="G70" s="823">
        <v>671</v>
      </c>
      <c r="H70" s="823">
        <v>71</v>
      </c>
      <c r="I70" s="823">
        <v>3</v>
      </c>
      <c r="J70" s="823">
        <v>47</v>
      </c>
      <c r="K70" s="823">
        <v>8</v>
      </c>
      <c r="L70" s="772">
        <v>0</v>
      </c>
      <c r="M70" s="823">
        <v>21475</v>
      </c>
      <c r="N70" s="823">
        <v>812</v>
      </c>
      <c r="O70" s="823">
        <v>1611</v>
      </c>
      <c r="P70" s="824">
        <v>2423</v>
      </c>
      <c r="Q70" s="230"/>
    </row>
    <row r="71" spans="1:20" s="83" customFormat="1" ht="20.25">
      <c r="A71" s="331" t="s">
        <v>188</v>
      </c>
      <c r="B71" s="770">
        <f>+B70-B69</f>
        <v>15</v>
      </c>
      <c r="C71" s="770">
        <f aca="true" t="shared" si="22" ref="C71:T71">+C70-C69</f>
        <v>274</v>
      </c>
      <c r="D71" s="770">
        <f t="shared" si="22"/>
        <v>-57</v>
      </c>
      <c r="E71" s="770">
        <f t="shared" si="22"/>
        <v>-14</v>
      </c>
      <c r="F71" s="770">
        <f t="shared" si="22"/>
        <v>10</v>
      </c>
      <c r="G71" s="770">
        <f t="shared" si="22"/>
        <v>-15</v>
      </c>
      <c r="H71" s="770">
        <f t="shared" si="22"/>
        <v>16</v>
      </c>
      <c r="I71" s="770">
        <f t="shared" si="22"/>
        <v>0</v>
      </c>
      <c r="J71" s="770">
        <f t="shared" si="22"/>
        <v>2</v>
      </c>
      <c r="K71" s="770">
        <v>8</v>
      </c>
      <c r="L71" s="770">
        <f>+L70-L69</f>
        <v>0</v>
      </c>
      <c r="M71" s="770">
        <f t="shared" si="22"/>
        <v>-50</v>
      </c>
      <c r="N71" s="770">
        <f t="shared" si="22"/>
        <v>15</v>
      </c>
      <c r="O71" s="770">
        <f t="shared" si="22"/>
        <v>310</v>
      </c>
      <c r="P71" s="770">
        <f t="shared" si="22"/>
        <v>324</v>
      </c>
      <c r="Q71" s="316">
        <f t="shared" si="22"/>
        <v>0</v>
      </c>
      <c r="R71" s="316">
        <f t="shared" si="22"/>
        <v>0</v>
      </c>
      <c r="S71" s="316">
        <f t="shared" si="22"/>
        <v>0</v>
      </c>
      <c r="T71" s="316">
        <f t="shared" si="22"/>
        <v>0</v>
      </c>
    </row>
    <row r="72" spans="1:20" s="83" customFormat="1" ht="21" thickBot="1">
      <c r="A72" s="331" t="s">
        <v>189</v>
      </c>
      <c r="B72" s="781">
        <f>+B70/B69*100</f>
        <v>102.08044382801664</v>
      </c>
      <c r="C72" s="781">
        <f aca="true" t="shared" si="23" ref="C72:P72">+C70/C69*100</f>
        <v>101.15983745343718</v>
      </c>
      <c r="D72" s="781">
        <f t="shared" si="23"/>
        <v>99.64790907406264</v>
      </c>
      <c r="E72" s="781">
        <f t="shared" si="23"/>
        <v>99.66777408637874</v>
      </c>
      <c r="F72" s="781">
        <f t="shared" si="23"/>
        <v>103.003003003003</v>
      </c>
      <c r="G72" s="781">
        <f t="shared" si="23"/>
        <v>97.81341107871721</v>
      </c>
      <c r="H72" s="781">
        <f t="shared" si="23"/>
        <v>129.0909090909091</v>
      </c>
      <c r="I72" s="781">
        <f t="shared" si="23"/>
        <v>100</v>
      </c>
      <c r="J72" s="781">
        <f t="shared" si="23"/>
        <v>104.44444444444446</v>
      </c>
      <c r="K72" s="781">
        <v>0</v>
      </c>
      <c r="L72" s="781">
        <v>0</v>
      </c>
      <c r="M72" s="781">
        <f t="shared" si="23"/>
        <v>99.76771196283391</v>
      </c>
      <c r="N72" s="781">
        <f t="shared" si="23"/>
        <v>101.88205771643663</v>
      </c>
      <c r="O72" s="781">
        <f t="shared" si="23"/>
        <v>123.82782475019216</v>
      </c>
      <c r="P72" s="781">
        <f t="shared" si="23"/>
        <v>115.43592186755598</v>
      </c>
      <c r="Q72" s="246" t="e">
        <f>+Q69/Q70*100</f>
        <v>#DIV/0!</v>
      </c>
      <c r="R72" s="246" t="e">
        <f>+R69/R70*100</f>
        <v>#DIV/0!</v>
      </c>
      <c r="S72" s="246" t="e">
        <f>+S69/S70*100</f>
        <v>#DIV/0!</v>
      </c>
      <c r="T72" s="246" t="e">
        <f>+T69/T70*100</f>
        <v>#DIV/0!</v>
      </c>
    </row>
    <row r="73" spans="1:17" s="88" customFormat="1" ht="34.5" thickBot="1">
      <c r="A73" s="476" t="s">
        <v>116</v>
      </c>
      <c r="B73" s="786"/>
      <c r="C73" s="785"/>
      <c r="D73" s="785"/>
      <c r="E73" s="785"/>
      <c r="F73" s="785"/>
      <c r="G73" s="785"/>
      <c r="H73" s="785"/>
      <c r="I73" s="785"/>
      <c r="J73" s="785"/>
      <c r="K73" s="785"/>
      <c r="L73" s="786"/>
      <c r="M73" s="785"/>
      <c r="N73" s="785"/>
      <c r="O73" s="785"/>
      <c r="P73" s="787"/>
      <c r="Q73" s="94"/>
    </row>
    <row r="74" spans="1:17" s="79" customFormat="1" ht="20.25">
      <c r="A74" s="330" t="s">
        <v>187</v>
      </c>
      <c r="B74" s="822">
        <v>5463</v>
      </c>
      <c r="C74" s="823">
        <v>27197</v>
      </c>
      <c r="D74" s="823">
        <v>17532</v>
      </c>
      <c r="E74" s="823">
        <v>4924</v>
      </c>
      <c r="F74" s="823">
        <v>612</v>
      </c>
      <c r="G74" s="823">
        <v>983</v>
      </c>
      <c r="H74" s="823">
        <v>217</v>
      </c>
      <c r="I74" s="823">
        <v>9</v>
      </c>
      <c r="J74" s="823">
        <v>63</v>
      </c>
      <c r="K74" s="823">
        <v>0</v>
      </c>
      <c r="L74" s="820">
        <v>0</v>
      </c>
      <c r="M74" s="823">
        <v>24341</v>
      </c>
      <c r="N74" s="823">
        <v>1196</v>
      </c>
      <c r="O74" s="823">
        <v>1660</v>
      </c>
      <c r="P74" s="824">
        <v>2856</v>
      </c>
      <c r="Q74" s="78"/>
    </row>
    <row r="75" spans="1:17" s="79" customFormat="1" ht="20.25">
      <c r="A75" s="329" t="s">
        <v>186</v>
      </c>
      <c r="B75" s="822">
        <v>5369</v>
      </c>
      <c r="C75" s="823">
        <v>27620</v>
      </c>
      <c r="D75" s="823">
        <v>17643</v>
      </c>
      <c r="E75" s="823">
        <v>4934</v>
      </c>
      <c r="F75" s="823">
        <v>612</v>
      </c>
      <c r="G75" s="823">
        <v>941</v>
      </c>
      <c r="H75" s="823">
        <v>210</v>
      </c>
      <c r="I75" s="823">
        <v>12</v>
      </c>
      <c r="J75" s="823">
        <v>66</v>
      </c>
      <c r="K75" s="823">
        <v>42</v>
      </c>
      <c r="L75" s="772">
        <v>0</v>
      </c>
      <c r="M75" s="823">
        <v>24461</v>
      </c>
      <c r="N75" s="823">
        <v>1193</v>
      </c>
      <c r="O75" s="823">
        <v>1967</v>
      </c>
      <c r="P75" s="824">
        <v>3160</v>
      </c>
      <c r="Q75" s="230"/>
    </row>
    <row r="76" spans="1:20" s="83" customFormat="1" ht="20.25">
      <c r="A76" s="331" t="s">
        <v>188</v>
      </c>
      <c r="B76" s="770">
        <f>+B75-B74</f>
        <v>-94</v>
      </c>
      <c r="C76" s="770">
        <f aca="true" t="shared" si="24" ref="C76:T76">+C75-C74</f>
        <v>423</v>
      </c>
      <c r="D76" s="770">
        <f t="shared" si="24"/>
        <v>111</v>
      </c>
      <c r="E76" s="770">
        <f t="shared" si="24"/>
        <v>10</v>
      </c>
      <c r="F76" s="770">
        <f t="shared" si="24"/>
        <v>0</v>
      </c>
      <c r="G76" s="770">
        <f t="shared" si="24"/>
        <v>-42</v>
      </c>
      <c r="H76" s="770">
        <f t="shared" si="24"/>
        <v>-7</v>
      </c>
      <c r="I76" s="770">
        <f t="shared" si="24"/>
        <v>3</v>
      </c>
      <c r="J76" s="770">
        <f t="shared" si="24"/>
        <v>3</v>
      </c>
      <c r="K76" s="770">
        <v>42</v>
      </c>
      <c r="L76" s="770">
        <f>+L75-L74</f>
        <v>0</v>
      </c>
      <c r="M76" s="770">
        <f t="shared" si="24"/>
        <v>120</v>
      </c>
      <c r="N76" s="770">
        <f t="shared" si="24"/>
        <v>-3</v>
      </c>
      <c r="O76" s="770">
        <f t="shared" si="24"/>
        <v>307</v>
      </c>
      <c r="P76" s="770">
        <f t="shared" si="24"/>
        <v>304</v>
      </c>
      <c r="Q76" s="316">
        <f t="shared" si="24"/>
        <v>0</v>
      </c>
      <c r="R76" s="316">
        <f t="shared" si="24"/>
        <v>0</v>
      </c>
      <c r="S76" s="316">
        <f t="shared" si="24"/>
        <v>0</v>
      </c>
      <c r="T76" s="316">
        <f t="shared" si="24"/>
        <v>0</v>
      </c>
    </row>
    <row r="77" spans="1:20" s="83" customFormat="1" ht="21" thickBot="1">
      <c r="A77" s="331" t="s">
        <v>189</v>
      </c>
      <c r="B77" s="781">
        <f>+B75/B74*100</f>
        <v>98.27933369943254</v>
      </c>
      <c r="C77" s="781">
        <f aca="true" t="shared" si="25" ref="C77:T77">+C75/C74*100</f>
        <v>101.55531860131633</v>
      </c>
      <c r="D77" s="781">
        <f t="shared" si="25"/>
        <v>100.6331279945243</v>
      </c>
      <c r="E77" s="781">
        <f t="shared" si="25"/>
        <v>100.20308692120227</v>
      </c>
      <c r="F77" s="781">
        <f t="shared" si="25"/>
        <v>100</v>
      </c>
      <c r="G77" s="781">
        <f t="shared" si="25"/>
        <v>95.72736520854527</v>
      </c>
      <c r="H77" s="781">
        <f t="shared" si="25"/>
        <v>96.7741935483871</v>
      </c>
      <c r="I77" s="781">
        <f t="shared" si="25"/>
        <v>133.33333333333331</v>
      </c>
      <c r="J77" s="781">
        <f t="shared" si="25"/>
        <v>104.76190476190477</v>
      </c>
      <c r="K77" s="781">
        <v>0</v>
      </c>
      <c r="L77" s="781">
        <v>0</v>
      </c>
      <c r="M77" s="781">
        <f t="shared" si="25"/>
        <v>100.49299535762705</v>
      </c>
      <c r="N77" s="781">
        <f t="shared" si="25"/>
        <v>99.74916387959865</v>
      </c>
      <c r="O77" s="781">
        <f t="shared" si="25"/>
        <v>118.49397590361446</v>
      </c>
      <c r="P77" s="781">
        <f t="shared" si="25"/>
        <v>110.64425770308124</v>
      </c>
      <c r="Q77" s="246" t="e">
        <f t="shared" si="25"/>
        <v>#DIV/0!</v>
      </c>
      <c r="R77" s="246" t="e">
        <f t="shared" si="25"/>
        <v>#DIV/0!</v>
      </c>
      <c r="S77" s="246" t="e">
        <f t="shared" si="25"/>
        <v>#DIV/0!</v>
      </c>
      <c r="T77" s="246" t="e">
        <f t="shared" si="25"/>
        <v>#DIV/0!</v>
      </c>
    </row>
    <row r="78" spans="1:17" s="88" customFormat="1" ht="34.5" thickBot="1">
      <c r="A78" s="478" t="s">
        <v>119</v>
      </c>
      <c r="B78" s="786"/>
      <c r="C78" s="785"/>
      <c r="D78" s="785"/>
      <c r="E78" s="785"/>
      <c r="F78" s="785"/>
      <c r="G78" s="785"/>
      <c r="H78" s="785"/>
      <c r="I78" s="785"/>
      <c r="J78" s="785"/>
      <c r="K78" s="785"/>
      <c r="L78" s="786"/>
      <c r="M78" s="785"/>
      <c r="N78" s="785"/>
      <c r="O78" s="785"/>
      <c r="P78" s="787"/>
      <c r="Q78" s="94"/>
    </row>
    <row r="79" spans="1:17" s="79" customFormat="1" ht="20.25">
      <c r="A79" s="330" t="s">
        <v>187</v>
      </c>
      <c r="B79" s="822">
        <v>331</v>
      </c>
      <c r="C79" s="823">
        <v>28198</v>
      </c>
      <c r="D79" s="823">
        <v>18907</v>
      </c>
      <c r="E79" s="823">
        <v>4988</v>
      </c>
      <c r="F79" s="823">
        <v>480</v>
      </c>
      <c r="G79" s="823">
        <v>915</v>
      </c>
      <c r="H79" s="823">
        <v>22</v>
      </c>
      <c r="I79" s="823">
        <v>7</v>
      </c>
      <c r="J79" s="823">
        <v>44</v>
      </c>
      <c r="K79" s="823">
        <v>0</v>
      </c>
      <c r="L79" s="820">
        <v>0</v>
      </c>
      <c r="M79" s="823">
        <v>25362</v>
      </c>
      <c r="N79" s="823">
        <v>1325</v>
      </c>
      <c r="O79" s="823">
        <v>1512</v>
      </c>
      <c r="P79" s="824">
        <v>2837</v>
      </c>
      <c r="Q79" s="78"/>
    </row>
    <row r="80" spans="1:17" s="79" customFormat="1" ht="20.25">
      <c r="A80" s="329" t="s">
        <v>186</v>
      </c>
      <c r="B80" s="822">
        <v>349</v>
      </c>
      <c r="C80" s="823">
        <v>28484</v>
      </c>
      <c r="D80" s="823">
        <v>18928</v>
      </c>
      <c r="E80" s="823">
        <v>5038</v>
      </c>
      <c r="F80" s="823">
        <v>479</v>
      </c>
      <c r="G80" s="823">
        <v>909</v>
      </c>
      <c r="H80" s="823">
        <v>25</v>
      </c>
      <c r="I80" s="823">
        <v>3</v>
      </c>
      <c r="J80" s="823">
        <v>14</v>
      </c>
      <c r="K80" s="823">
        <v>16</v>
      </c>
      <c r="L80" s="772">
        <v>0</v>
      </c>
      <c r="M80" s="823">
        <v>25414</v>
      </c>
      <c r="N80" s="823">
        <v>1358</v>
      </c>
      <c r="O80" s="823">
        <v>1713</v>
      </c>
      <c r="P80" s="824">
        <v>3070</v>
      </c>
      <c r="Q80" s="230"/>
    </row>
    <row r="81" spans="1:17" s="83" customFormat="1" ht="21" thickBot="1">
      <c r="A81" s="331" t="s">
        <v>188</v>
      </c>
      <c r="B81" s="770">
        <f>+B80-B79</f>
        <v>18</v>
      </c>
      <c r="C81" s="770">
        <f aca="true" t="shared" si="26" ref="C81:P81">+C80-C79</f>
        <v>286</v>
      </c>
      <c r="D81" s="770">
        <f t="shared" si="26"/>
        <v>21</v>
      </c>
      <c r="E81" s="770">
        <f t="shared" si="26"/>
        <v>50</v>
      </c>
      <c r="F81" s="770">
        <f t="shared" si="26"/>
        <v>-1</v>
      </c>
      <c r="G81" s="770">
        <f t="shared" si="26"/>
        <v>-6</v>
      </c>
      <c r="H81" s="770">
        <f t="shared" si="26"/>
        <v>3</v>
      </c>
      <c r="I81" s="770">
        <f t="shared" si="26"/>
        <v>-4</v>
      </c>
      <c r="J81" s="770">
        <f t="shared" si="26"/>
        <v>-30</v>
      </c>
      <c r="K81" s="770">
        <f t="shared" si="26"/>
        <v>16</v>
      </c>
      <c r="L81" s="770">
        <f>+L80-L79</f>
        <v>0</v>
      </c>
      <c r="M81" s="770">
        <f t="shared" si="26"/>
        <v>52</v>
      </c>
      <c r="N81" s="770">
        <f t="shared" si="26"/>
        <v>33</v>
      </c>
      <c r="O81" s="770">
        <f t="shared" si="26"/>
        <v>201</v>
      </c>
      <c r="P81" s="770">
        <f t="shared" si="26"/>
        <v>233</v>
      </c>
      <c r="Q81" s="91"/>
    </row>
    <row r="82" spans="1:17" s="83" customFormat="1" ht="21" thickBot="1">
      <c r="A82" s="331" t="s">
        <v>189</v>
      </c>
      <c r="B82" s="781">
        <f>+B80/B79*100</f>
        <v>105.4380664652568</v>
      </c>
      <c r="C82" s="781">
        <f aca="true" t="shared" si="27" ref="C82:O82">+C80/C79*100</f>
        <v>101.0142563302362</v>
      </c>
      <c r="D82" s="781">
        <f t="shared" si="27"/>
        <v>100.11106997408368</v>
      </c>
      <c r="E82" s="781">
        <f t="shared" si="27"/>
        <v>101.00240577385726</v>
      </c>
      <c r="F82" s="781">
        <f t="shared" si="27"/>
        <v>99.79166666666667</v>
      </c>
      <c r="G82" s="781">
        <f t="shared" si="27"/>
        <v>99.34426229508196</v>
      </c>
      <c r="H82" s="781">
        <f t="shared" si="27"/>
        <v>113.63636363636364</v>
      </c>
      <c r="I82" s="781">
        <f t="shared" si="27"/>
        <v>42.857142857142854</v>
      </c>
      <c r="J82" s="781">
        <f t="shared" si="27"/>
        <v>31.818181818181817</v>
      </c>
      <c r="K82" s="781">
        <v>0</v>
      </c>
      <c r="L82" s="781">
        <v>0</v>
      </c>
      <c r="M82" s="781">
        <f t="shared" si="27"/>
        <v>100.20503114896302</v>
      </c>
      <c r="N82" s="781">
        <f t="shared" si="27"/>
        <v>102.49056603773585</v>
      </c>
      <c r="O82" s="781">
        <f t="shared" si="27"/>
        <v>113.29365079365078</v>
      </c>
      <c r="P82" s="781">
        <f>+P80/P79*100</f>
        <v>108.21290095170954</v>
      </c>
      <c r="Q82" s="92"/>
    </row>
    <row r="83" spans="1:17" s="88" customFormat="1" ht="34.5" thickBot="1">
      <c r="A83" s="476" t="s">
        <v>115</v>
      </c>
      <c r="B83" s="786"/>
      <c r="C83" s="785"/>
      <c r="D83" s="785"/>
      <c r="E83" s="785"/>
      <c r="F83" s="785"/>
      <c r="G83" s="785"/>
      <c r="H83" s="785"/>
      <c r="I83" s="785"/>
      <c r="J83" s="785"/>
      <c r="K83" s="785"/>
      <c r="L83" s="786"/>
      <c r="M83" s="785"/>
      <c r="N83" s="785"/>
      <c r="O83" s="785"/>
      <c r="P83" s="787"/>
      <c r="Q83" s="94"/>
    </row>
    <row r="84" spans="1:17" s="79" customFormat="1" ht="20.25">
      <c r="A84" s="330" t="s">
        <v>187</v>
      </c>
      <c r="B84" s="822">
        <v>1692</v>
      </c>
      <c r="C84" s="823">
        <v>27077</v>
      </c>
      <c r="D84" s="823">
        <v>17669</v>
      </c>
      <c r="E84" s="823">
        <v>4906</v>
      </c>
      <c r="F84" s="823">
        <v>507</v>
      </c>
      <c r="G84" s="823">
        <v>851</v>
      </c>
      <c r="H84" s="823">
        <v>251</v>
      </c>
      <c r="I84" s="823">
        <v>5</v>
      </c>
      <c r="J84" s="823">
        <v>42</v>
      </c>
      <c r="K84" s="823">
        <v>0</v>
      </c>
      <c r="L84" s="820">
        <v>0</v>
      </c>
      <c r="M84" s="823">
        <v>24231</v>
      </c>
      <c r="N84" s="823">
        <v>1087</v>
      </c>
      <c r="O84" s="823">
        <v>1760</v>
      </c>
      <c r="P84" s="824">
        <v>2847</v>
      </c>
      <c r="Q84" s="78"/>
    </row>
    <row r="85" spans="1:17" s="79" customFormat="1" ht="20.25">
      <c r="A85" s="329" t="s">
        <v>186</v>
      </c>
      <c r="B85" s="822">
        <v>1698</v>
      </c>
      <c r="C85" s="823">
        <v>27498</v>
      </c>
      <c r="D85" s="823">
        <v>17633</v>
      </c>
      <c r="E85" s="823">
        <v>4940</v>
      </c>
      <c r="F85" s="823">
        <v>500</v>
      </c>
      <c r="G85" s="823">
        <v>842</v>
      </c>
      <c r="H85" s="823">
        <v>271</v>
      </c>
      <c r="I85" s="823">
        <v>6</v>
      </c>
      <c r="J85" s="823">
        <v>15</v>
      </c>
      <c r="K85" s="823">
        <v>33</v>
      </c>
      <c r="L85" s="772">
        <v>0</v>
      </c>
      <c r="M85" s="823">
        <v>24241</v>
      </c>
      <c r="N85" s="823">
        <v>1146</v>
      </c>
      <c r="O85" s="823">
        <v>2112</v>
      </c>
      <c r="P85" s="824">
        <v>3257</v>
      </c>
      <c r="Q85" s="230"/>
    </row>
    <row r="86" spans="1:17" s="83" customFormat="1" ht="21" thickBot="1">
      <c r="A86" s="331" t="s">
        <v>188</v>
      </c>
      <c r="B86" s="770">
        <f>+B85-B84</f>
        <v>6</v>
      </c>
      <c r="C86" s="770">
        <f aca="true" t="shared" si="28" ref="C86:P86">+C85-C84</f>
        <v>421</v>
      </c>
      <c r="D86" s="770">
        <f t="shared" si="28"/>
        <v>-36</v>
      </c>
      <c r="E86" s="770">
        <f t="shared" si="28"/>
        <v>34</v>
      </c>
      <c r="F86" s="770">
        <f t="shared" si="28"/>
        <v>-7</v>
      </c>
      <c r="G86" s="770">
        <f t="shared" si="28"/>
        <v>-9</v>
      </c>
      <c r="H86" s="770">
        <f t="shared" si="28"/>
        <v>20</v>
      </c>
      <c r="I86" s="770">
        <f t="shared" si="28"/>
        <v>1</v>
      </c>
      <c r="J86" s="770">
        <f t="shared" si="28"/>
        <v>-27</v>
      </c>
      <c r="K86" s="770">
        <f t="shared" si="28"/>
        <v>33</v>
      </c>
      <c r="L86" s="770">
        <f>+L85-L84</f>
        <v>0</v>
      </c>
      <c r="M86" s="770">
        <f t="shared" si="28"/>
        <v>10</v>
      </c>
      <c r="N86" s="770">
        <f t="shared" si="28"/>
        <v>59</v>
      </c>
      <c r="O86" s="770">
        <f t="shared" si="28"/>
        <v>352</v>
      </c>
      <c r="P86" s="770">
        <f t="shared" si="28"/>
        <v>410</v>
      </c>
      <c r="Q86" s="91"/>
    </row>
    <row r="87" spans="1:17" s="83" customFormat="1" ht="21" thickBot="1">
      <c r="A87" s="331" t="s">
        <v>189</v>
      </c>
      <c r="B87" s="781">
        <f>+B85/B84*100</f>
        <v>100.35460992907801</v>
      </c>
      <c r="C87" s="781">
        <f aca="true" t="shared" si="29" ref="C87:P87">+C85/C84*100</f>
        <v>101.55482512833771</v>
      </c>
      <c r="D87" s="781">
        <f t="shared" si="29"/>
        <v>99.79625332503255</v>
      </c>
      <c r="E87" s="781">
        <f t="shared" si="29"/>
        <v>100.69302894415002</v>
      </c>
      <c r="F87" s="781">
        <f t="shared" si="29"/>
        <v>98.61932938856016</v>
      </c>
      <c r="G87" s="781">
        <f t="shared" si="29"/>
        <v>98.94242068155111</v>
      </c>
      <c r="H87" s="781">
        <v>0</v>
      </c>
      <c r="I87" s="781">
        <f t="shared" si="29"/>
        <v>120</v>
      </c>
      <c r="J87" s="781">
        <f t="shared" si="29"/>
        <v>35.714285714285715</v>
      </c>
      <c r="K87" s="781">
        <v>0</v>
      </c>
      <c r="L87" s="781">
        <v>0</v>
      </c>
      <c r="M87" s="781">
        <f t="shared" si="29"/>
        <v>100.04126944822748</v>
      </c>
      <c r="N87" s="781">
        <f t="shared" si="29"/>
        <v>105.42778288868446</v>
      </c>
      <c r="O87" s="781">
        <f t="shared" si="29"/>
        <v>120</v>
      </c>
      <c r="P87" s="781">
        <f t="shared" si="29"/>
        <v>114.40112399016509</v>
      </c>
      <c r="Q87" s="92"/>
    </row>
    <row r="88" spans="1:17" s="209" customFormat="1" ht="34.5" thickBot="1">
      <c r="A88" s="478" t="s">
        <v>114</v>
      </c>
      <c r="B88" s="798"/>
      <c r="C88" s="797"/>
      <c r="D88" s="797"/>
      <c r="E88" s="797"/>
      <c r="F88" s="797"/>
      <c r="G88" s="797"/>
      <c r="H88" s="797"/>
      <c r="I88" s="797"/>
      <c r="J88" s="797"/>
      <c r="K88" s="797"/>
      <c r="L88" s="798"/>
      <c r="M88" s="797"/>
      <c r="N88" s="797"/>
      <c r="O88" s="797"/>
      <c r="P88" s="799"/>
      <c r="Q88" s="219"/>
    </row>
    <row r="89" spans="1:17" s="213" customFormat="1" ht="20.25">
      <c r="A89" s="330" t="s">
        <v>187</v>
      </c>
      <c r="B89" s="830">
        <v>299</v>
      </c>
      <c r="C89" s="831">
        <v>22898</v>
      </c>
      <c r="D89" s="831">
        <v>15179</v>
      </c>
      <c r="E89" s="831">
        <v>4215</v>
      </c>
      <c r="F89" s="831">
        <v>275</v>
      </c>
      <c r="G89" s="831">
        <v>649</v>
      </c>
      <c r="H89" s="831">
        <v>106</v>
      </c>
      <c r="I89" s="831">
        <v>45</v>
      </c>
      <c r="J89" s="831">
        <v>554</v>
      </c>
      <c r="K89" s="831">
        <v>0</v>
      </c>
      <c r="L89" s="820">
        <v>0</v>
      </c>
      <c r="M89" s="831">
        <v>21023</v>
      </c>
      <c r="N89" s="831">
        <v>728</v>
      </c>
      <c r="O89" s="831">
        <v>1147</v>
      </c>
      <c r="P89" s="832">
        <v>1875</v>
      </c>
      <c r="Q89" s="212"/>
    </row>
    <row r="90" spans="1:17" s="213" customFormat="1" ht="20.25">
      <c r="A90" s="329" t="s">
        <v>186</v>
      </c>
      <c r="B90" s="767">
        <v>292</v>
      </c>
      <c r="C90" s="761">
        <v>23252</v>
      </c>
      <c r="D90" s="761">
        <v>15363</v>
      </c>
      <c r="E90" s="761">
        <v>4195</v>
      </c>
      <c r="F90" s="761">
        <v>269</v>
      </c>
      <c r="G90" s="761">
        <v>647</v>
      </c>
      <c r="H90" s="761">
        <v>60</v>
      </c>
      <c r="I90" s="761">
        <v>38</v>
      </c>
      <c r="J90" s="761">
        <v>563</v>
      </c>
      <c r="K90" s="761">
        <v>5</v>
      </c>
      <c r="L90" s="772">
        <v>0</v>
      </c>
      <c r="M90" s="761">
        <v>21139</v>
      </c>
      <c r="N90" s="761">
        <v>822</v>
      </c>
      <c r="O90" s="761">
        <v>1291</v>
      </c>
      <c r="P90" s="762">
        <v>2113</v>
      </c>
      <c r="Q90" s="222"/>
    </row>
    <row r="91" spans="1:17" s="215" customFormat="1" ht="21" thickBot="1">
      <c r="A91" s="331" t="s">
        <v>188</v>
      </c>
      <c r="B91" s="767">
        <f>+B90-B89</f>
        <v>-7</v>
      </c>
      <c r="C91" s="767">
        <f aca="true" t="shared" si="30" ref="C91:P91">+C90-C89</f>
        <v>354</v>
      </c>
      <c r="D91" s="767">
        <f t="shared" si="30"/>
        <v>184</v>
      </c>
      <c r="E91" s="767">
        <f t="shared" si="30"/>
        <v>-20</v>
      </c>
      <c r="F91" s="767">
        <f t="shared" si="30"/>
        <v>-6</v>
      </c>
      <c r="G91" s="767">
        <f t="shared" si="30"/>
        <v>-2</v>
      </c>
      <c r="H91" s="767">
        <f t="shared" si="30"/>
        <v>-46</v>
      </c>
      <c r="I91" s="767">
        <f t="shared" si="30"/>
        <v>-7</v>
      </c>
      <c r="J91" s="767">
        <f t="shared" si="30"/>
        <v>9</v>
      </c>
      <c r="K91" s="767">
        <v>5</v>
      </c>
      <c r="L91" s="770">
        <f>+L90-L89</f>
        <v>0</v>
      </c>
      <c r="M91" s="767">
        <f t="shared" si="30"/>
        <v>116</v>
      </c>
      <c r="N91" s="767">
        <f t="shared" si="30"/>
        <v>94</v>
      </c>
      <c r="O91" s="767">
        <f t="shared" si="30"/>
        <v>144</v>
      </c>
      <c r="P91" s="767">
        <f t="shared" si="30"/>
        <v>238</v>
      </c>
      <c r="Q91" s="225"/>
    </row>
    <row r="92" spans="1:17" s="215" customFormat="1" ht="21" thickBot="1">
      <c r="A92" s="331" t="s">
        <v>189</v>
      </c>
      <c r="B92" s="807">
        <f>+B90/B89*100</f>
        <v>97.65886287625418</v>
      </c>
      <c r="C92" s="807">
        <f aca="true" t="shared" si="31" ref="C92:P92">+C90/C89*100</f>
        <v>101.54598654904359</v>
      </c>
      <c r="D92" s="807">
        <f t="shared" si="31"/>
        <v>101.21220106726399</v>
      </c>
      <c r="E92" s="807">
        <f t="shared" si="31"/>
        <v>99.52550415183867</v>
      </c>
      <c r="F92" s="807">
        <f t="shared" si="31"/>
        <v>97.81818181818181</v>
      </c>
      <c r="G92" s="807">
        <f t="shared" si="31"/>
        <v>99.69183359013869</v>
      </c>
      <c r="H92" s="807">
        <f t="shared" si="31"/>
        <v>56.60377358490566</v>
      </c>
      <c r="I92" s="807">
        <f t="shared" si="31"/>
        <v>84.44444444444444</v>
      </c>
      <c r="J92" s="807">
        <f t="shared" si="31"/>
        <v>101.62454873646209</v>
      </c>
      <c r="K92" s="807">
        <v>0</v>
      </c>
      <c r="L92" s="781">
        <v>0</v>
      </c>
      <c r="M92" s="807">
        <f t="shared" si="31"/>
        <v>100.55177662560052</v>
      </c>
      <c r="N92" s="807">
        <f t="shared" si="31"/>
        <v>112.91208791208791</v>
      </c>
      <c r="O92" s="807">
        <f t="shared" si="31"/>
        <v>112.55448997384481</v>
      </c>
      <c r="P92" s="807">
        <f t="shared" si="31"/>
        <v>112.69333333333333</v>
      </c>
      <c r="Q92" s="228"/>
    </row>
    <row r="93" spans="1:17" s="209" customFormat="1" ht="34.5" hidden="1" thickBot="1">
      <c r="A93" s="383" t="s">
        <v>64</v>
      </c>
      <c r="B93" s="803"/>
      <c r="C93" s="802"/>
      <c r="D93" s="802"/>
      <c r="E93" s="802"/>
      <c r="F93" s="802"/>
      <c r="G93" s="802"/>
      <c r="H93" s="802"/>
      <c r="I93" s="802"/>
      <c r="J93" s="802"/>
      <c r="K93" s="802"/>
      <c r="L93" s="803"/>
      <c r="M93" s="802"/>
      <c r="N93" s="802"/>
      <c r="O93" s="802"/>
      <c r="P93" s="804"/>
      <c r="Q93" s="194"/>
    </row>
    <row r="94" spans="1:17" s="213" customFormat="1" ht="21" hidden="1" thickBot="1">
      <c r="A94" s="384" t="s">
        <v>98</v>
      </c>
      <c r="B94" s="833"/>
      <c r="C94" s="834"/>
      <c r="D94" s="834"/>
      <c r="E94" s="834"/>
      <c r="F94" s="834"/>
      <c r="G94" s="834"/>
      <c r="H94" s="834"/>
      <c r="I94" s="834"/>
      <c r="J94" s="834"/>
      <c r="K94" s="834"/>
      <c r="L94" s="833"/>
      <c r="M94" s="834"/>
      <c r="N94" s="834"/>
      <c r="O94" s="834"/>
      <c r="P94" s="835"/>
      <c r="Q94" s="189">
        <v>12.3</v>
      </c>
    </row>
    <row r="95" spans="1:17" s="213" customFormat="1" ht="21" hidden="1" thickBot="1">
      <c r="A95" s="385" t="s">
        <v>98</v>
      </c>
      <c r="B95" s="767"/>
      <c r="C95" s="766"/>
      <c r="D95" s="766"/>
      <c r="E95" s="766"/>
      <c r="F95" s="766"/>
      <c r="G95" s="766"/>
      <c r="H95" s="766"/>
      <c r="I95" s="766"/>
      <c r="J95" s="766"/>
      <c r="K95" s="766"/>
      <c r="L95" s="767"/>
      <c r="M95" s="766"/>
      <c r="N95" s="766"/>
      <c r="O95" s="766"/>
      <c r="P95" s="768"/>
      <c r="Q95" s="195">
        <v>12.3</v>
      </c>
    </row>
    <row r="96" spans="1:17" s="215" customFormat="1" ht="21" hidden="1" thickBot="1">
      <c r="A96" s="386" t="s">
        <v>96</v>
      </c>
      <c r="B96" s="767">
        <f aca="true" t="shared" si="32" ref="B96:P96">+B94-B95</f>
        <v>0</v>
      </c>
      <c r="C96" s="766">
        <f t="shared" si="32"/>
        <v>0</v>
      </c>
      <c r="D96" s="766">
        <f t="shared" si="32"/>
        <v>0</v>
      </c>
      <c r="E96" s="766">
        <f t="shared" si="32"/>
        <v>0</v>
      </c>
      <c r="F96" s="766">
        <f t="shared" si="32"/>
        <v>0</v>
      </c>
      <c r="G96" s="766">
        <f t="shared" si="32"/>
        <v>0</v>
      </c>
      <c r="H96" s="766">
        <f t="shared" si="32"/>
        <v>0</v>
      </c>
      <c r="I96" s="766">
        <f t="shared" si="32"/>
        <v>0</v>
      </c>
      <c r="J96" s="766">
        <f t="shared" si="32"/>
        <v>0</v>
      </c>
      <c r="K96" s="766"/>
      <c r="L96" s="767"/>
      <c r="M96" s="766">
        <f t="shared" si="32"/>
        <v>0</v>
      </c>
      <c r="N96" s="766">
        <f t="shared" si="32"/>
        <v>0</v>
      </c>
      <c r="O96" s="766">
        <f t="shared" si="32"/>
        <v>0</v>
      </c>
      <c r="P96" s="768">
        <f t="shared" si="32"/>
        <v>0</v>
      </c>
      <c r="Q96" s="196"/>
    </row>
    <row r="97" spans="1:17" s="215" customFormat="1" ht="21" hidden="1" thickBot="1">
      <c r="A97" s="387" t="s">
        <v>97</v>
      </c>
      <c r="B97" s="807" t="e">
        <f aca="true" t="shared" si="33" ref="B97:P97">+B94/B95*100</f>
        <v>#DIV/0!</v>
      </c>
      <c r="C97" s="806" t="e">
        <f t="shared" si="33"/>
        <v>#DIV/0!</v>
      </c>
      <c r="D97" s="806" t="e">
        <f t="shared" si="33"/>
        <v>#DIV/0!</v>
      </c>
      <c r="E97" s="806" t="e">
        <f t="shared" si="33"/>
        <v>#DIV/0!</v>
      </c>
      <c r="F97" s="806" t="e">
        <f t="shared" si="33"/>
        <v>#DIV/0!</v>
      </c>
      <c r="G97" s="806" t="e">
        <f t="shared" si="33"/>
        <v>#DIV/0!</v>
      </c>
      <c r="H97" s="806" t="e">
        <f t="shared" si="33"/>
        <v>#DIV/0!</v>
      </c>
      <c r="I97" s="806" t="e">
        <f t="shared" si="33"/>
        <v>#DIV/0!</v>
      </c>
      <c r="J97" s="806" t="e">
        <f t="shared" si="33"/>
        <v>#DIV/0!</v>
      </c>
      <c r="K97" s="806"/>
      <c r="L97" s="807"/>
      <c r="M97" s="806" t="e">
        <f t="shared" si="33"/>
        <v>#DIV/0!</v>
      </c>
      <c r="N97" s="806" t="e">
        <f t="shared" si="33"/>
        <v>#DIV/0!</v>
      </c>
      <c r="O97" s="806" t="e">
        <f t="shared" si="33"/>
        <v>#DIV/0!</v>
      </c>
      <c r="P97" s="808" t="e">
        <f t="shared" si="33"/>
        <v>#DIV/0!</v>
      </c>
      <c r="Q97" s="197"/>
    </row>
    <row r="98" spans="1:17" s="209" customFormat="1" ht="34.5" hidden="1" thickBot="1">
      <c r="A98" s="383" t="s">
        <v>65</v>
      </c>
      <c r="B98" s="803"/>
      <c r="C98" s="802"/>
      <c r="D98" s="802"/>
      <c r="E98" s="802"/>
      <c r="F98" s="802"/>
      <c r="G98" s="802"/>
      <c r="H98" s="802"/>
      <c r="I98" s="802"/>
      <c r="J98" s="802"/>
      <c r="K98" s="802"/>
      <c r="L98" s="803"/>
      <c r="M98" s="802"/>
      <c r="N98" s="802"/>
      <c r="O98" s="802"/>
      <c r="P98" s="804"/>
      <c r="Q98" s="194"/>
    </row>
    <row r="99" spans="1:17" s="213" customFormat="1" ht="21" hidden="1" thickBot="1">
      <c r="A99" s="384" t="s">
        <v>98</v>
      </c>
      <c r="B99" s="833"/>
      <c r="C99" s="834"/>
      <c r="D99" s="834"/>
      <c r="E99" s="834"/>
      <c r="F99" s="834"/>
      <c r="G99" s="834"/>
      <c r="H99" s="834"/>
      <c r="I99" s="834"/>
      <c r="J99" s="834"/>
      <c r="K99" s="834"/>
      <c r="L99" s="833"/>
      <c r="M99" s="834"/>
      <c r="N99" s="834"/>
      <c r="O99" s="834"/>
      <c r="P99" s="835"/>
      <c r="Q99" s="189">
        <v>15.2</v>
      </c>
    </row>
    <row r="100" spans="1:17" s="213" customFormat="1" ht="21" hidden="1" thickBot="1">
      <c r="A100" s="385" t="s">
        <v>98</v>
      </c>
      <c r="B100" s="767"/>
      <c r="C100" s="766"/>
      <c r="D100" s="766"/>
      <c r="E100" s="766"/>
      <c r="F100" s="766"/>
      <c r="G100" s="766"/>
      <c r="H100" s="766"/>
      <c r="I100" s="766"/>
      <c r="J100" s="766"/>
      <c r="K100" s="766"/>
      <c r="L100" s="767"/>
      <c r="M100" s="766"/>
      <c r="N100" s="766"/>
      <c r="O100" s="766"/>
      <c r="P100" s="768"/>
      <c r="Q100" s="195">
        <v>15.2</v>
      </c>
    </row>
    <row r="101" spans="1:17" s="215" customFormat="1" ht="21" hidden="1" thickBot="1">
      <c r="A101" s="386" t="s">
        <v>96</v>
      </c>
      <c r="B101" s="767">
        <f aca="true" t="shared" si="34" ref="B101:P101">+B99-B100</f>
        <v>0</v>
      </c>
      <c r="C101" s="766">
        <f t="shared" si="34"/>
        <v>0</v>
      </c>
      <c r="D101" s="766">
        <f t="shared" si="34"/>
        <v>0</v>
      </c>
      <c r="E101" s="766">
        <f t="shared" si="34"/>
        <v>0</v>
      </c>
      <c r="F101" s="766">
        <f t="shared" si="34"/>
        <v>0</v>
      </c>
      <c r="G101" s="766">
        <f t="shared" si="34"/>
        <v>0</v>
      </c>
      <c r="H101" s="766">
        <f t="shared" si="34"/>
        <v>0</v>
      </c>
      <c r="I101" s="766">
        <f t="shared" si="34"/>
        <v>0</v>
      </c>
      <c r="J101" s="766">
        <f t="shared" si="34"/>
        <v>0</v>
      </c>
      <c r="K101" s="766"/>
      <c r="L101" s="767"/>
      <c r="M101" s="766">
        <f t="shared" si="34"/>
        <v>0</v>
      </c>
      <c r="N101" s="766">
        <f t="shared" si="34"/>
        <v>0</v>
      </c>
      <c r="O101" s="766">
        <f t="shared" si="34"/>
        <v>0</v>
      </c>
      <c r="P101" s="768">
        <f t="shared" si="34"/>
        <v>0</v>
      </c>
      <c r="Q101" s="196"/>
    </row>
    <row r="102" spans="1:17" s="215" customFormat="1" ht="21" hidden="1" thickBot="1">
      <c r="A102" s="387" t="s">
        <v>97</v>
      </c>
      <c r="B102" s="807" t="e">
        <f aca="true" t="shared" si="35" ref="B102:P102">+B99/B100*100</f>
        <v>#DIV/0!</v>
      </c>
      <c r="C102" s="806" t="e">
        <f t="shared" si="35"/>
        <v>#DIV/0!</v>
      </c>
      <c r="D102" s="806" t="e">
        <f t="shared" si="35"/>
        <v>#DIV/0!</v>
      </c>
      <c r="E102" s="806" t="e">
        <f t="shared" si="35"/>
        <v>#DIV/0!</v>
      </c>
      <c r="F102" s="806" t="e">
        <f t="shared" si="35"/>
        <v>#DIV/0!</v>
      </c>
      <c r="G102" s="806" t="e">
        <f t="shared" si="35"/>
        <v>#DIV/0!</v>
      </c>
      <c r="H102" s="806" t="e">
        <f t="shared" si="35"/>
        <v>#DIV/0!</v>
      </c>
      <c r="I102" s="806" t="e">
        <f t="shared" si="35"/>
        <v>#DIV/0!</v>
      </c>
      <c r="J102" s="806" t="e">
        <f t="shared" si="35"/>
        <v>#DIV/0!</v>
      </c>
      <c r="K102" s="806"/>
      <c r="L102" s="807"/>
      <c r="M102" s="806" t="e">
        <f t="shared" si="35"/>
        <v>#DIV/0!</v>
      </c>
      <c r="N102" s="806" t="e">
        <f t="shared" si="35"/>
        <v>#DIV/0!</v>
      </c>
      <c r="O102" s="806" t="e">
        <f t="shared" si="35"/>
        <v>#DIV/0!</v>
      </c>
      <c r="P102" s="808" t="e">
        <f t="shared" si="35"/>
        <v>#DIV/0!</v>
      </c>
      <c r="Q102" s="197"/>
    </row>
    <row r="103" spans="1:17" s="209" customFormat="1" ht="34.5" hidden="1" thickBot="1">
      <c r="A103" s="383" t="s">
        <v>66</v>
      </c>
      <c r="B103" s="803"/>
      <c r="C103" s="802"/>
      <c r="D103" s="802"/>
      <c r="E103" s="802"/>
      <c r="F103" s="802"/>
      <c r="G103" s="802"/>
      <c r="H103" s="802"/>
      <c r="I103" s="802"/>
      <c r="J103" s="802"/>
      <c r="K103" s="802"/>
      <c r="L103" s="803"/>
      <c r="M103" s="802"/>
      <c r="N103" s="802"/>
      <c r="O103" s="802"/>
      <c r="P103" s="804"/>
      <c r="Q103" s="194"/>
    </row>
    <row r="104" spans="1:17" s="213" customFormat="1" ht="21" hidden="1" thickBot="1">
      <c r="A104" s="384" t="s">
        <v>98</v>
      </c>
      <c r="B104" s="833"/>
      <c r="C104" s="834"/>
      <c r="D104" s="834"/>
      <c r="E104" s="834"/>
      <c r="F104" s="834"/>
      <c r="G104" s="834"/>
      <c r="H104" s="834"/>
      <c r="I104" s="834"/>
      <c r="J104" s="834"/>
      <c r="K104" s="834"/>
      <c r="L104" s="833"/>
      <c r="M104" s="834"/>
      <c r="N104" s="834"/>
      <c r="O104" s="834"/>
      <c r="P104" s="835"/>
      <c r="Q104" s="189">
        <v>22.7</v>
      </c>
    </row>
    <row r="105" spans="1:17" s="213" customFormat="1" ht="21" hidden="1" thickBot="1">
      <c r="A105" s="385" t="s">
        <v>98</v>
      </c>
      <c r="B105" s="767"/>
      <c r="C105" s="766"/>
      <c r="D105" s="766"/>
      <c r="E105" s="766"/>
      <c r="F105" s="766"/>
      <c r="G105" s="766"/>
      <c r="H105" s="766"/>
      <c r="I105" s="766"/>
      <c r="J105" s="766"/>
      <c r="K105" s="766"/>
      <c r="L105" s="767"/>
      <c r="M105" s="766"/>
      <c r="N105" s="766"/>
      <c r="O105" s="766"/>
      <c r="P105" s="768"/>
      <c r="Q105" s="195">
        <v>22.7</v>
      </c>
    </row>
    <row r="106" spans="1:17" s="215" customFormat="1" ht="21" hidden="1" thickBot="1">
      <c r="A106" s="386" t="s">
        <v>96</v>
      </c>
      <c r="B106" s="767">
        <f aca="true" t="shared" si="36" ref="B106:P106">+B104-B105</f>
        <v>0</v>
      </c>
      <c r="C106" s="766">
        <f t="shared" si="36"/>
        <v>0</v>
      </c>
      <c r="D106" s="766">
        <f t="shared" si="36"/>
        <v>0</v>
      </c>
      <c r="E106" s="766">
        <f t="shared" si="36"/>
        <v>0</v>
      </c>
      <c r="F106" s="766">
        <f t="shared" si="36"/>
        <v>0</v>
      </c>
      <c r="G106" s="766">
        <f t="shared" si="36"/>
        <v>0</v>
      </c>
      <c r="H106" s="766">
        <f t="shared" si="36"/>
        <v>0</v>
      </c>
      <c r="I106" s="766">
        <f t="shared" si="36"/>
        <v>0</v>
      </c>
      <c r="J106" s="766">
        <f t="shared" si="36"/>
        <v>0</v>
      </c>
      <c r="K106" s="766"/>
      <c r="L106" s="767"/>
      <c r="M106" s="766">
        <f t="shared" si="36"/>
        <v>0</v>
      </c>
      <c r="N106" s="766">
        <f t="shared" si="36"/>
        <v>0</v>
      </c>
      <c r="O106" s="766">
        <f t="shared" si="36"/>
        <v>0</v>
      </c>
      <c r="P106" s="768">
        <f t="shared" si="36"/>
        <v>0</v>
      </c>
      <c r="Q106" s="196"/>
    </row>
    <row r="107" spans="1:17" s="215" customFormat="1" ht="21" hidden="1" thickBot="1">
      <c r="A107" s="387" t="s">
        <v>97</v>
      </c>
      <c r="B107" s="807" t="e">
        <f aca="true" t="shared" si="37" ref="B107:P107">+B104/B105*100</f>
        <v>#DIV/0!</v>
      </c>
      <c r="C107" s="806" t="e">
        <f t="shared" si="37"/>
        <v>#DIV/0!</v>
      </c>
      <c r="D107" s="806" t="e">
        <f t="shared" si="37"/>
        <v>#DIV/0!</v>
      </c>
      <c r="E107" s="806" t="e">
        <f t="shared" si="37"/>
        <v>#DIV/0!</v>
      </c>
      <c r="F107" s="806" t="e">
        <f t="shared" si="37"/>
        <v>#DIV/0!</v>
      </c>
      <c r="G107" s="806" t="e">
        <f t="shared" si="37"/>
        <v>#DIV/0!</v>
      </c>
      <c r="H107" s="806" t="e">
        <f t="shared" si="37"/>
        <v>#DIV/0!</v>
      </c>
      <c r="I107" s="806" t="e">
        <f t="shared" si="37"/>
        <v>#DIV/0!</v>
      </c>
      <c r="J107" s="806" t="e">
        <f t="shared" si="37"/>
        <v>#DIV/0!</v>
      </c>
      <c r="K107" s="806"/>
      <c r="L107" s="807"/>
      <c r="M107" s="806" t="e">
        <f t="shared" si="37"/>
        <v>#DIV/0!</v>
      </c>
      <c r="N107" s="806" t="e">
        <f t="shared" si="37"/>
        <v>#DIV/0!</v>
      </c>
      <c r="O107" s="806" t="e">
        <f t="shared" si="37"/>
        <v>#DIV/0!</v>
      </c>
      <c r="P107" s="808" t="e">
        <f t="shared" si="37"/>
        <v>#DIV/0!</v>
      </c>
      <c r="Q107" s="197"/>
    </row>
    <row r="108" spans="1:17" s="262" customFormat="1" ht="34.5" hidden="1" thickBot="1">
      <c r="A108" s="378" t="s">
        <v>106</v>
      </c>
      <c r="B108" s="791"/>
      <c r="C108" s="791"/>
      <c r="D108" s="791"/>
      <c r="E108" s="791"/>
      <c r="F108" s="791"/>
      <c r="G108" s="791"/>
      <c r="H108" s="791"/>
      <c r="I108" s="791"/>
      <c r="J108" s="791"/>
      <c r="K108" s="791"/>
      <c r="L108" s="792"/>
      <c r="M108" s="791"/>
      <c r="N108" s="791"/>
      <c r="O108" s="791"/>
      <c r="P108" s="793"/>
      <c r="Q108" s="280"/>
    </row>
    <row r="109" spans="1:17" s="267" customFormat="1" ht="21" hidden="1" thickBot="1">
      <c r="A109" s="379" t="s">
        <v>126</v>
      </c>
      <c r="B109" s="825">
        <v>0</v>
      </c>
      <c r="C109" s="825">
        <v>0</v>
      </c>
      <c r="D109" s="825">
        <v>0</v>
      </c>
      <c r="E109" s="825">
        <v>0</v>
      </c>
      <c r="F109" s="825">
        <v>0</v>
      </c>
      <c r="G109" s="825">
        <v>0</v>
      </c>
      <c r="H109" s="825">
        <v>0</v>
      </c>
      <c r="I109" s="825">
        <v>0</v>
      </c>
      <c r="J109" s="825">
        <v>0</v>
      </c>
      <c r="K109" s="825"/>
      <c r="L109" s="819"/>
      <c r="M109" s="825">
        <v>0</v>
      </c>
      <c r="N109" s="825">
        <v>0</v>
      </c>
      <c r="O109" s="825">
        <v>0</v>
      </c>
      <c r="P109" s="826">
        <v>0</v>
      </c>
      <c r="Q109" s="266"/>
    </row>
    <row r="110" spans="1:17" s="267" customFormat="1" ht="21" hidden="1" thickBot="1">
      <c r="A110" s="380" t="s">
        <v>122</v>
      </c>
      <c r="B110" s="769">
        <v>0</v>
      </c>
      <c r="C110" s="769">
        <v>0</v>
      </c>
      <c r="D110" s="769">
        <v>0</v>
      </c>
      <c r="E110" s="769">
        <v>0</v>
      </c>
      <c r="F110" s="769">
        <v>0</v>
      </c>
      <c r="G110" s="769">
        <v>0</v>
      </c>
      <c r="H110" s="769">
        <v>0</v>
      </c>
      <c r="I110" s="769">
        <v>0</v>
      </c>
      <c r="J110" s="769">
        <v>0</v>
      </c>
      <c r="K110" s="769"/>
      <c r="L110" s="770"/>
      <c r="M110" s="769">
        <v>0</v>
      </c>
      <c r="N110" s="769">
        <v>0</v>
      </c>
      <c r="O110" s="769">
        <v>0</v>
      </c>
      <c r="P110" s="771">
        <v>0</v>
      </c>
      <c r="Q110" s="292"/>
    </row>
    <row r="111" spans="1:17" s="274" customFormat="1" ht="21" hidden="1" thickBot="1">
      <c r="A111" s="381" t="s">
        <v>124</v>
      </c>
      <c r="B111" s="769">
        <f aca="true" t="shared" si="38" ref="B111:P111">+B109-B110</f>
        <v>0</v>
      </c>
      <c r="C111" s="769">
        <f t="shared" si="38"/>
        <v>0</v>
      </c>
      <c r="D111" s="769">
        <f t="shared" si="38"/>
        <v>0</v>
      </c>
      <c r="E111" s="769">
        <f t="shared" si="38"/>
        <v>0</v>
      </c>
      <c r="F111" s="769">
        <f t="shared" si="38"/>
        <v>0</v>
      </c>
      <c r="G111" s="769">
        <f t="shared" si="38"/>
        <v>0</v>
      </c>
      <c r="H111" s="769">
        <f t="shared" si="38"/>
        <v>0</v>
      </c>
      <c r="I111" s="769">
        <f t="shared" si="38"/>
        <v>0</v>
      </c>
      <c r="J111" s="769">
        <f t="shared" si="38"/>
        <v>0</v>
      </c>
      <c r="K111" s="769"/>
      <c r="L111" s="770"/>
      <c r="M111" s="769">
        <f t="shared" si="38"/>
        <v>0</v>
      </c>
      <c r="N111" s="769">
        <f t="shared" si="38"/>
        <v>0</v>
      </c>
      <c r="O111" s="769">
        <f t="shared" si="38"/>
        <v>0</v>
      </c>
      <c r="P111" s="771">
        <f t="shared" si="38"/>
        <v>0</v>
      </c>
      <c r="Q111" s="283"/>
    </row>
    <row r="112" spans="1:17" s="274" customFormat="1" ht="21" hidden="1" thickBot="1">
      <c r="A112" s="382" t="s">
        <v>125</v>
      </c>
      <c r="B112" s="794" t="e">
        <f aca="true" t="shared" si="39" ref="B112:P112">+B109/B110*100</f>
        <v>#DIV/0!</v>
      </c>
      <c r="C112" s="794" t="e">
        <f t="shared" si="39"/>
        <v>#DIV/0!</v>
      </c>
      <c r="D112" s="794" t="e">
        <f t="shared" si="39"/>
        <v>#DIV/0!</v>
      </c>
      <c r="E112" s="794" t="e">
        <f t="shared" si="39"/>
        <v>#DIV/0!</v>
      </c>
      <c r="F112" s="794" t="e">
        <f t="shared" si="39"/>
        <v>#DIV/0!</v>
      </c>
      <c r="G112" s="794" t="e">
        <f t="shared" si="39"/>
        <v>#DIV/0!</v>
      </c>
      <c r="H112" s="794" t="e">
        <f t="shared" si="39"/>
        <v>#DIV/0!</v>
      </c>
      <c r="I112" s="794" t="e">
        <f t="shared" si="39"/>
        <v>#DIV/0!</v>
      </c>
      <c r="J112" s="794" t="e">
        <f t="shared" si="39"/>
        <v>#DIV/0!</v>
      </c>
      <c r="K112" s="794"/>
      <c r="L112" s="781"/>
      <c r="M112" s="794" t="e">
        <f t="shared" si="39"/>
        <v>#DIV/0!</v>
      </c>
      <c r="N112" s="794" t="e">
        <f t="shared" si="39"/>
        <v>#DIV/0!</v>
      </c>
      <c r="O112" s="794" t="e">
        <f t="shared" si="39"/>
        <v>#DIV/0!</v>
      </c>
      <c r="P112" s="795" t="e">
        <f t="shared" si="39"/>
        <v>#DIV/0!</v>
      </c>
      <c r="Q112" s="286"/>
    </row>
    <row r="113" spans="1:17" s="262" customFormat="1" ht="34.5" hidden="1" thickBot="1">
      <c r="A113" s="388" t="s">
        <v>107</v>
      </c>
      <c r="B113" s="791"/>
      <c r="C113" s="791"/>
      <c r="D113" s="791"/>
      <c r="E113" s="791"/>
      <c r="F113" s="791"/>
      <c r="G113" s="791"/>
      <c r="H113" s="791"/>
      <c r="I113" s="791"/>
      <c r="J113" s="791"/>
      <c r="K113" s="791"/>
      <c r="L113" s="792"/>
      <c r="M113" s="791"/>
      <c r="N113" s="791"/>
      <c r="O113" s="791"/>
      <c r="P113" s="793"/>
      <c r="Q113" s="280"/>
    </row>
    <row r="114" spans="1:17" s="267" customFormat="1" ht="21" hidden="1" thickBot="1">
      <c r="A114" s="379" t="s">
        <v>126</v>
      </c>
      <c r="B114" s="825">
        <v>0</v>
      </c>
      <c r="C114" s="825">
        <v>0</v>
      </c>
      <c r="D114" s="825">
        <v>0</v>
      </c>
      <c r="E114" s="825">
        <v>0</v>
      </c>
      <c r="F114" s="825">
        <v>0</v>
      </c>
      <c r="G114" s="825">
        <v>0</v>
      </c>
      <c r="H114" s="825">
        <v>0</v>
      </c>
      <c r="I114" s="825">
        <v>0</v>
      </c>
      <c r="J114" s="825">
        <v>0</v>
      </c>
      <c r="K114" s="825"/>
      <c r="L114" s="819"/>
      <c r="M114" s="825">
        <v>0</v>
      </c>
      <c r="N114" s="825">
        <v>0</v>
      </c>
      <c r="O114" s="825">
        <v>0</v>
      </c>
      <c r="P114" s="826">
        <v>0</v>
      </c>
      <c r="Q114" s="266"/>
    </row>
    <row r="115" spans="1:17" s="267" customFormat="1" ht="21" hidden="1" thickBot="1">
      <c r="A115" s="380" t="s">
        <v>122</v>
      </c>
      <c r="B115" s="769">
        <v>0</v>
      </c>
      <c r="C115" s="769">
        <v>0</v>
      </c>
      <c r="D115" s="769">
        <v>0</v>
      </c>
      <c r="E115" s="769">
        <v>0</v>
      </c>
      <c r="F115" s="769">
        <v>0</v>
      </c>
      <c r="G115" s="769">
        <v>0</v>
      </c>
      <c r="H115" s="769">
        <v>0</v>
      </c>
      <c r="I115" s="769">
        <v>0</v>
      </c>
      <c r="J115" s="769">
        <v>0</v>
      </c>
      <c r="K115" s="769"/>
      <c r="L115" s="770"/>
      <c r="M115" s="769">
        <v>0</v>
      </c>
      <c r="N115" s="769">
        <v>0</v>
      </c>
      <c r="O115" s="769">
        <v>0</v>
      </c>
      <c r="P115" s="771">
        <v>0</v>
      </c>
      <c r="Q115" s="292"/>
    </row>
    <row r="116" spans="1:17" s="274" customFormat="1" ht="21" hidden="1" thickBot="1">
      <c r="A116" s="381" t="s">
        <v>124</v>
      </c>
      <c r="B116" s="769">
        <f aca="true" t="shared" si="40" ref="B116:P116">+B114-B115</f>
        <v>0</v>
      </c>
      <c r="C116" s="769">
        <f t="shared" si="40"/>
        <v>0</v>
      </c>
      <c r="D116" s="769">
        <f t="shared" si="40"/>
        <v>0</v>
      </c>
      <c r="E116" s="769">
        <f t="shared" si="40"/>
        <v>0</v>
      </c>
      <c r="F116" s="769">
        <f t="shared" si="40"/>
        <v>0</v>
      </c>
      <c r="G116" s="769">
        <f t="shared" si="40"/>
        <v>0</v>
      </c>
      <c r="H116" s="769">
        <f t="shared" si="40"/>
        <v>0</v>
      </c>
      <c r="I116" s="769">
        <f t="shared" si="40"/>
        <v>0</v>
      </c>
      <c r="J116" s="769">
        <f t="shared" si="40"/>
        <v>0</v>
      </c>
      <c r="K116" s="769"/>
      <c r="L116" s="770"/>
      <c r="M116" s="769">
        <f t="shared" si="40"/>
        <v>0</v>
      </c>
      <c r="N116" s="769">
        <f t="shared" si="40"/>
        <v>0</v>
      </c>
      <c r="O116" s="769">
        <f t="shared" si="40"/>
        <v>0</v>
      </c>
      <c r="P116" s="771">
        <f t="shared" si="40"/>
        <v>0</v>
      </c>
      <c r="Q116" s="283"/>
    </row>
    <row r="117" spans="1:17" s="274" customFormat="1" ht="21" hidden="1" thickBot="1">
      <c r="A117" s="382" t="s">
        <v>125</v>
      </c>
      <c r="B117" s="794" t="e">
        <f aca="true" t="shared" si="41" ref="B117:P117">+B114/B115*100</f>
        <v>#DIV/0!</v>
      </c>
      <c r="C117" s="794" t="e">
        <f t="shared" si="41"/>
        <v>#DIV/0!</v>
      </c>
      <c r="D117" s="794" t="e">
        <f t="shared" si="41"/>
        <v>#DIV/0!</v>
      </c>
      <c r="E117" s="794" t="e">
        <f t="shared" si="41"/>
        <v>#DIV/0!</v>
      </c>
      <c r="F117" s="794" t="e">
        <f t="shared" si="41"/>
        <v>#DIV/0!</v>
      </c>
      <c r="G117" s="794" t="e">
        <f t="shared" si="41"/>
        <v>#DIV/0!</v>
      </c>
      <c r="H117" s="794" t="e">
        <f t="shared" si="41"/>
        <v>#DIV/0!</v>
      </c>
      <c r="I117" s="794" t="e">
        <f t="shared" si="41"/>
        <v>#DIV/0!</v>
      </c>
      <c r="J117" s="794" t="e">
        <f t="shared" si="41"/>
        <v>#DIV/0!</v>
      </c>
      <c r="K117" s="794"/>
      <c r="L117" s="781"/>
      <c r="M117" s="794" t="e">
        <f t="shared" si="41"/>
        <v>#DIV/0!</v>
      </c>
      <c r="N117" s="794" t="e">
        <f t="shared" si="41"/>
        <v>#DIV/0!</v>
      </c>
      <c r="O117" s="794" t="e">
        <f t="shared" si="41"/>
        <v>#DIV/0!</v>
      </c>
      <c r="P117" s="795" t="e">
        <f t="shared" si="41"/>
        <v>#DIV/0!</v>
      </c>
      <c r="Q117" s="286"/>
    </row>
    <row r="118" spans="1:17" s="88" customFormat="1" ht="34.5" thickBot="1">
      <c r="A118" s="476" t="s">
        <v>108</v>
      </c>
      <c r="B118" s="786"/>
      <c r="C118" s="785"/>
      <c r="D118" s="785"/>
      <c r="E118" s="785"/>
      <c r="F118" s="785"/>
      <c r="G118" s="785"/>
      <c r="H118" s="785"/>
      <c r="I118" s="785"/>
      <c r="J118" s="785"/>
      <c r="K118" s="785"/>
      <c r="L118" s="786"/>
      <c r="M118" s="785"/>
      <c r="N118" s="785"/>
      <c r="O118" s="785"/>
      <c r="P118" s="787"/>
      <c r="Q118" s="94"/>
    </row>
    <row r="119" spans="1:17" s="79" customFormat="1" ht="20.25">
      <c r="A119" s="330" t="s">
        <v>187</v>
      </c>
      <c r="B119" s="822">
        <v>8130</v>
      </c>
      <c r="C119" s="823">
        <v>21740</v>
      </c>
      <c r="D119" s="823">
        <v>16207</v>
      </c>
      <c r="E119" s="823">
        <v>3741</v>
      </c>
      <c r="F119" s="823">
        <v>187</v>
      </c>
      <c r="G119" s="823">
        <v>39</v>
      </c>
      <c r="H119" s="823">
        <v>61</v>
      </c>
      <c r="I119" s="823">
        <v>19</v>
      </c>
      <c r="J119" s="823">
        <v>51</v>
      </c>
      <c r="K119" s="823">
        <v>0</v>
      </c>
      <c r="L119" s="820">
        <v>0</v>
      </c>
      <c r="M119" s="823">
        <v>20306</v>
      </c>
      <c r="N119" s="823">
        <v>388</v>
      </c>
      <c r="O119" s="823">
        <v>1046</v>
      </c>
      <c r="P119" s="824">
        <v>1434</v>
      </c>
      <c r="Q119" s="78"/>
    </row>
    <row r="120" spans="1:17" s="79" customFormat="1" ht="20.25">
      <c r="A120" s="329" t="s">
        <v>186</v>
      </c>
      <c r="B120" s="770">
        <v>8531</v>
      </c>
      <c r="C120" s="772">
        <v>22132</v>
      </c>
      <c r="D120" s="772">
        <v>16322</v>
      </c>
      <c r="E120" s="772">
        <v>3784</v>
      </c>
      <c r="F120" s="772">
        <v>189</v>
      </c>
      <c r="G120" s="772">
        <v>38</v>
      </c>
      <c r="H120" s="772">
        <v>57</v>
      </c>
      <c r="I120" s="772">
        <v>20</v>
      </c>
      <c r="J120" s="772">
        <v>52</v>
      </c>
      <c r="K120" s="772">
        <v>2</v>
      </c>
      <c r="L120" s="772">
        <v>0</v>
      </c>
      <c r="M120" s="772">
        <v>20464</v>
      </c>
      <c r="N120" s="772">
        <v>407</v>
      </c>
      <c r="O120" s="772">
        <v>1262</v>
      </c>
      <c r="P120" s="773">
        <v>1668</v>
      </c>
      <c r="Q120" s="89"/>
    </row>
    <row r="121" spans="1:17" s="83" customFormat="1" ht="21" thickBot="1">
      <c r="A121" s="331" t="s">
        <v>188</v>
      </c>
      <c r="B121" s="770">
        <f>+B120-B119</f>
        <v>401</v>
      </c>
      <c r="C121" s="770">
        <f aca="true" t="shared" si="42" ref="C121:P121">+C120-C119</f>
        <v>392</v>
      </c>
      <c r="D121" s="770">
        <f t="shared" si="42"/>
        <v>115</v>
      </c>
      <c r="E121" s="770">
        <f t="shared" si="42"/>
        <v>43</v>
      </c>
      <c r="F121" s="770">
        <f t="shared" si="42"/>
        <v>2</v>
      </c>
      <c r="G121" s="770">
        <f t="shared" si="42"/>
        <v>-1</v>
      </c>
      <c r="H121" s="770">
        <f t="shared" si="42"/>
        <v>-4</v>
      </c>
      <c r="I121" s="770">
        <f t="shared" si="42"/>
        <v>1</v>
      </c>
      <c r="J121" s="770">
        <f t="shared" si="42"/>
        <v>1</v>
      </c>
      <c r="K121" s="770">
        <v>2</v>
      </c>
      <c r="L121" s="770">
        <f>+L120-L119</f>
        <v>0</v>
      </c>
      <c r="M121" s="770">
        <f t="shared" si="42"/>
        <v>158</v>
      </c>
      <c r="N121" s="770">
        <f t="shared" si="42"/>
        <v>19</v>
      </c>
      <c r="O121" s="770">
        <f t="shared" si="42"/>
        <v>216</v>
      </c>
      <c r="P121" s="770">
        <f t="shared" si="42"/>
        <v>234</v>
      </c>
      <c r="Q121" s="91"/>
    </row>
    <row r="122" spans="1:17" s="83" customFormat="1" ht="21" thickBot="1">
      <c r="A122" s="331" t="s">
        <v>189</v>
      </c>
      <c r="B122" s="781">
        <f>+B120/B119*100</f>
        <v>104.93234932349324</v>
      </c>
      <c r="C122" s="781">
        <f aca="true" t="shared" si="43" ref="C122:P122">+C120/C119*100</f>
        <v>101.803127874885</v>
      </c>
      <c r="D122" s="781">
        <f t="shared" si="43"/>
        <v>100.7095699389153</v>
      </c>
      <c r="E122" s="781">
        <f t="shared" si="43"/>
        <v>101.14942528735634</v>
      </c>
      <c r="F122" s="781">
        <f t="shared" si="43"/>
        <v>101.06951871657755</v>
      </c>
      <c r="G122" s="781">
        <f t="shared" si="43"/>
        <v>97.43589743589743</v>
      </c>
      <c r="H122" s="781">
        <f t="shared" si="43"/>
        <v>93.44262295081968</v>
      </c>
      <c r="I122" s="781">
        <f t="shared" si="43"/>
        <v>105.26315789473684</v>
      </c>
      <c r="J122" s="781">
        <f t="shared" si="43"/>
        <v>101.96078431372548</v>
      </c>
      <c r="K122" s="781">
        <v>0</v>
      </c>
      <c r="L122" s="781">
        <v>0</v>
      </c>
      <c r="M122" s="781">
        <f t="shared" si="43"/>
        <v>100.77809514429232</v>
      </c>
      <c r="N122" s="781">
        <f t="shared" si="43"/>
        <v>104.89690721649485</v>
      </c>
      <c r="O122" s="781">
        <f t="shared" si="43"/>
        <v>120.65009560229444</v>
      </c>
      <c r="P122" s="781">
        <f t="shared" si="43"/>
        <v>116.31799163179917</v>
      </c>
      <c r="Q122" s="92"/>
    </row>
    <row r="123" spans="1:17" s="88" customFormat="1" ht="34.5" thickBot="1">
      <c r="A123" s="479" t="s">
        <v>110</v>
      </c>
      <c r="B123" s="836"/>
      <c r="C123" s="785"/>
      <c r="D123" s="785"/>
      <c r="E123" s="785"/>
      <c r="F123" s="785"/>
      <c r="G123" s="785"/>
      <c r="H123" s="785"/>
      <c r="I123" s="785"/>
      <c r="J123" s="785"/>
      <c r="K123" s="785"/>
      <c r="L123" s="786"/>
      <c r="M123" s="785"/>
      <c r="N123" s="785"/>
      <c r="O123" s="785"/>
      <c r="P123" s="787"/>
      <c r="Q123" s="94"/>
    </row>
    <row r="124" spans="1:17" s="79" customFormat="1" ht="20.25">
      <c r="A124" s="330" t="s">
        <v>187</v>
      </c>
      <c r="B124" s="822">
        <v>1499</v>
      </c>
      <c r="C124" s="823">
        <v>25948</v>
      </c>
      <c r="D124" s="823">
        <v>17258</v>
      </c>
      <c r="E124" s="823">
        <v>4266</v>
      </c>
      <c r="F124" s="823">
        <v>1456</v>
      </c>
      <c r="G124" s="823">
        <v>3</v>
      </c>
      <c r="H124" s="823">
        <v>13</v>
      </c>
      <c r="I124" s="823">
        <v>90</v>
      </c>
      <c r="J124" s="823">
        <v>324</v>
      </c>
      <c r="K124" s="823">
        <v>0</v>
      </c>
      <c r="L124" s="820">
        <v>0</v>
      </c>
      <c r="M124" s="823">
        <v>23411</v>
      </c>
      <c r="N124" s="823">
        <v>1241</v>
      </c>
      <c r="O124" s="823">
        <v>1296</v>
      </c>
      <c r="P124" s="824">
        <v>2537</v>
      </c>
      <c r="Q124" s="78"/>
    </row>
    <row r="125" spans="1:17" s="79" customFormat="1" ht="20.25">
      <c r="A125" s="329" t="s">
        <v>186</v>
      </c>
      <c r="B125" s="770">
        <v>1505</v>
      </c>
      <c r="C125" s="772">
        <v>26398</v>
      </c>
      <c r="D125" s="772">
        <v>17309</v>
      </c>
      <c r="E125" s="772">
        <v>4437</v>
      </c>
      <c r="F125" s="772">
        <v>1473</v>
      </c>
      <c r="G125" s="772">
        <v>3</v>
      </c>
      <c r="H125" s="772">
        <v>24</v>
      </c>
      <c r="I125" s="772">
        <v>99</v>
      </c>
      <c r="J125" s="772">
        <v>346</v>
      </c>
      <c r="K125" s="772">
        <v>1</v>
      </c>
      <c r="L125" s="772">
        <v>0</v>
      </c>
      <c r="M125" s="772">
        <v>23693</v>
      </c>
      <c r="N125" s="772">
        <v>1282</v>
      </c>
      <c r="O125" s="772">
        <v>1423</v>
      </c>
      <c r="P125" s="773">
        <v>2705</v>
      </c>
      <c r="Q125" s="89"/>
    </row>
    <row r="126" spans="1:17" s="83" customFormat="1" ht="21" thickBot="1">
      <c r="A126" s="331" t="s">
        <v>188</v>
      </c>
      <c r="B126" s="770">
        <f>+B125-B124</f>
        <v>6</v>
      </c>
      <c r="C126" s="770">
        <f aca="true" t="shared" si="44" ref="C126:P126">+C125-C124</f>
        <v>450</v>
      </c>
      <c r="D126" s="770">
        <f t="shared" si="44"/>
        <v>51</v>
      </c>
      <c r="E126" s="770">
        <f t="shared" si="44"/>
        <v>171</v>
      </c>
      <c r="F126" s="770">
        <f t="shared" si="44"/>
        <v>17</v>
      </c>
      <c r="G126" s="770">
        <f t="shared" si="44"/>
        <v>0</v>
      </c>
      <c r="H126" s="770">
        <f t="shared" si="44"/>
        <v>11</v>
      </c>
      <c r="I126" s="770">
        <f t="shared" si="44"/>
        <v>9</v>
      </c>
      <c r="J126" s="770">
        <f t="shared" si="44"/>
        <v>22</v>
      </c>
      <c r="K126" s="770">
        <v>1</v>
      </c>
      <c r="L126" s="770">
        <f>+L125-L124</f>
        <v>0</v>
      </c>
      <c r="M126" s="770">
        <f t="shared" si="44"/>
        <v>282</v>
      </c>
      <c r="N126" s="770">
        <f t="shared" si="44"/>
        <v>41</v>
      </c>
      <c r="O126" s="770">
        <f t="shared" si="44"/>
        <v>127</v>
      </c>
      <c r="P126" s="770">
        <f t="shared" si="44"/>
        <v>168</v>
      </c>
      <c r="Q126" s="91"/>
    </row>
    <row r="127" spans="1:17" s="83" customFormat="1" ht="21" thickBot="1">
      <c r="A127" s="331" t="s">
        <v>189</v>
      </c>
      <c r="B127" s="781">
        <f>+B125/B124*100</f>
        <v>100.40026684456305</v>
      </c>
      <c r="C127" s="781">
        <f aca="true" t="shared" si="45" ref="C127:P127">+C125/C124*100</f>
        <v>101.7342377061816</v>
      </c>
      <c r="D127" s="781">
        <f t="shared" si="45"/>
        <v>100.29551512342103</v>
      </c>
      <c r="E127" s="781">
        <f t="shared" si="45"/>
        <v>104.00843881856541</v>
      </c>
      <c r="F127" s="781">
        <f t="shared" si="45"/>
        <v>101.16758241758241</v>
      </c>
      <c r="G127" s="781">
        <f t="shared" si="45"/>
        <v>100</v>
      </c>
      <c r="H127" s="781">
        <f t="shared" si="45"/>
        <v>184.6153846153846</v>
      </c>
      <c r="I127" s="781">
        <f t="shared" si="45"/>
        <v>110.00000000000001</v>
      </c>
      <c r="J127" s="781">
        <f t="shared" si="45"/>
        <v>106.79012345679013</v>
      </c>
      <c r="K127" s="781">
        <v>0</v>
      </c>
      <c r="L127" s="781">
        <v>0</v>
      </c>
      <c r="M127" s="781">
        <f t="shared" si="45"/>
        <v>101.2045619580539</v>
      </c>
      <c r="N127" s="781">
        <f t="shared" si="45"/>
        <v>103.30378726833199</v>
      </c>
      <c r="O127" s="781">
        <f t="shared" si="45"/>
        <v>109.7993827160494</v>
      </c>
      <c r="P127" s="781">
        <f t="shared" si="45"/>
        <v>106.62199448167127</v>
      </c>
      <c r="Q127" s="92"/>
    </row>
    <row r="128" spans="1:17" s="88" customFormat="1" ht="34.5" thickBot="1">
      <c r="A128" s="476" t="s">
        <v>111</v>
      </c>
      <c r="B128" s="786"/>
      <c r="C128" s="785"/>
      <c r="D128" s="785"/>
      <c r="E128" s="785"/>
      <c r="F128" s="785"/>
      <c r="G128" s="785"/>
      <c r="H128" s="785"/>
      <c r="I128" s="785"/>
      <c r="J128" s="785"/>
      <c r="K128" s="785"/>
      <c r="L128" s="786"/>
      <c r="M128" s="785"/>
      <c r="N128" s="785"/>
      <c r="O128" s="785"/>
      <c r="P128" s="787"/>
      <c r="Q128" s="94"/>
    </row>
    <row r="129" spans="1:17" s="79" customFormat="1" ht="20.25">
      <c r="A129" s="330" t="s">
        <v>187</v>
      </c>
      <c r="B129" s="822">
        <v>1720</v>
      </c>
      <c r="C129" s="823">
        <v>23743</v>
      </c>
      <c r="D129" s="823">
        <v>16357</v>
      </c>
      <c r="E129" s="823">
        <v>4214</v>
      </c>
      <c r="F129" s="823">
        <v>452</v>
      </c>
      <c r="G129" s="823">
        <v>98</v>
      </c>
      <c r="H129" s="823">
        <v>15</v>
      </c>
      <c r="I129" s="823">
        <v>36</v>
      </c>
      <c r="J129" s="823">
        <v>785</v>
      </c>
      <c r="K129" s="823">
        <v>0</v>
      </c>
      <c r="L129" s="820">
        <v>0</v>
      </c>
      <c r="M129" s="823">
        <v>21957</v>
      </c>
      <c r="N129" s="823">
        <v>782</v>
      </c>
      <c r="O129" s="823">
        <v>1004</v>
      </c>
      <c r="P129" s="824">
        <v>1787</v>
      </c>
      <c r="Q129" s="78"/>
    </row>
    <row r="130" spans="1:17" s="79" customFormat="1" ht="20.25">
      <c r="A130" s="329" t="s">
        <v>186</v>
      </c>
      <c r="B130" s="770">
        <v>1658</v>
      </c>
      <c r="C130" s="772">
        <v>24105</v>
      </c>
      <c r="D130" s="772">
        <v>16526</v>
      </c>
      <c r="E130" s="772">
        <v>4241</v>
      </c>
      <c r="F130" s="772">
        <v>461</v>
      </c>
      <c r="G130" s="772">
        <v>96</v>
      </c>
      <c r="H130" s="772">
        <v>16</v>
      </c>
      <c r="I130" s="772">
        <v>35</v>
      </c>
      <c r="J130" s="772">
        <v>761</v>
      </c>
      <c r="K130" s="772">
        <v>8</v>
      </c>
      <c r="L130" s="772">
        <v>0</v>
      </c>
      <c r="M130" s="772">
        <v>22143</v>
      </c>
      <c r="N130" s="772">
        <v>793</v>
      </c>
      <c r="O130" s="772">
        <v>1169</v>
      </c>
      <c r="P130" s="773">
        <v>1962</v>
      </c>
      <c r="Q130" s="89"/>
    </row>
    <row r="131" spans="1:17" s="83" customFormat="1" ht="21" thickBot="1">
      <c r="A131" s="331" t="s">
        <v>188</v>
      </c>
      <c r="B131" s="770">
        <f>+B130-B129</f>
        <v>-62</v>
      </c>
      <c r="C131" s="770">
        <f aca="true" t="shared" si="46" ref="C131:P131">+C130-C129</f>
        <v>362</v>
      </c>
      <c r="D131" s="770">
        <f t="shared" si="46"/>
        <v>169</v>
      </c>
      <c r="E131" s="770">
        <f t="shared" si="46"/>
        <v>27</v>
      </c>
      <c r="F131" s="770">
        <f t="shared" si="46"/>
        <v>9</v>
      </c>
      <c r="G131" s="770">
        <f t="shared" si="46"/>
        <v>-2</v>
      </c>
      <c r="H131" s="770">
        <f t="shared" si="46"/>
        <v>1</v>
      </c>
      <c r="I131" s="770">
        <f t="shared" si="46"/>
        <v>-1</v>
      </c>
      <c r="J131" s="770">
        <f t="shared" si="46"/>
        <v>-24</v>
      </c>
      <c r="K131" s="770">
        <v>8</v>
      </c>
      <c r="L131" s="770">
        <f>+L130-L129</f>
        <v>0</v>
      </c>
      <c r="M131" s="770">
        <f t="shared" si="46"/>
        <v>186</v>
      </c>
      <c r="N131" s="770">
        <f t="shared" si="46"/>
        <v>11</v>
      </c>
      <c r="O131" s="770">
        <f t="shared" si="46"/>
        <v>165</v>
      </c>
      <c r="P131" s="770">
        <f t="shared" si="46"/>
        <v>175</v>
      </c>
      <c r="Q131" s="91"/>
    </row>
    <row r="132" spans="1:17" s="83" customFormat="1" ht="21" thickBot="1">
      <c r="A132" s="331" t="s">
        <v>189</v>
      </c>
      <c r="B132" s="781">
        <f>+B130/B129*100</f>
        <v>96.3953488372093</v>
      </c>
      <c r="C132" s="781">
        <f aca="true" t="shared" si="47" ref="C132:P132">+C130/C129*100</f>
        <v>101.52465989975994</v>
      </c>
      <c r="D132" s="781">
        <f t="shared" si="47"/>
        <v>101.03319679647858</v>
      </c>
      <c r="E132" s="781">
        <f t="shared" si="47"/>
        <v>100.64072140484102</v>
      </c>
      <c r="F132" s="781">
        <f t="shared" si="47"/>
        <v>101.99115044247789</v>
      </c>
      <c r="G132" s="781">
        <f t="shared" si="47"/>
        <v>97.95918367346938</v>
      </c>
      <c r="H132" s="781">
        <f t="shared" si="47"/>
        <v>106.66666666666667</v>
      </c>
      <c r="I132" s="781">
        <f t="shared" si="47"/>
        <v>97.22222222222221</v>
      </c>
      <c r="J132" s="781">
        <f t="shared" si="47"/>
        <v>96.94267515923568</v>
      </c>
      <c r="K132" s="781">
        <v>0</v>
      </c>
      <c r="L132" s="781">
        <v>0</v>
      </c>
      <c r="M132" s="781">
        <f t="shared" si="47"/>
        <v>100.84711026096463</v>
      </c>
      <c r="N132" s="781">
        <f t="shared" si="47"/>
        <v>101.4066496163683</v>
      </c>
      <c r="O132" s="781">
        <f t="shared" si="47"/>
        <v>116.43426294820718</v>
      </c>
      <c r="P132" s="781">
        <f t="shared" si="47"/>
        <v>109.7929490766648</v>
      </c>
      <c r="Q132" s="92"/>
    </row>
    <row r="133" spans="1:17" s="88" customFormat="1" ht="34.5" thickBot="1">
      <c r="A133" s="476" t="s">
        <v>112</v>
      </c>
      <c r="B133" s="786"/>
      <c r="C133" s="785"/>
      <c r="D133" s="785"/>
      <c r="E133" s="785"/>
      <c r="F133" s="785"/>
      <c r="G133" s="785"/>
      <c r="H133" s="785"/>
      <c r="I133" s="785"/>
      <c r="J133" s="785"/>
      <c r="K133" s="785"/>
      <c r="L133" s="786"/>
      <c r="M133" s="785"/>
      <c r="N133" s="785"/>
      <c r="O133" s="785"/>
      <c r="P133" s="787"/>
      <c r="Q133" s="94"/>
    </row>
    <row r="134" spans="1:17" s="79" customFormat="1" ht="20.25">
      <c r="A134" s="330" t="s">
        <v>187</v>
      </c>
      <c r="B134" s="822">
        <v>1920</v>
      </c>
      <c r="C134" s="823">
        <v>26084</v>
      </c>
      <c r="D134" s="823">
        <v>15938</v>
      </c>
      <c r="E134" s="823">
        <v>4331</v>
      </c>
      <c r="F134" s="823">
        <v>573</v>
      </c>
      <c r="G134" s="823">
        <v>732</v>
      </c>
      <c r="H134" s="823">
        <v>114</v>
      </c>
      <c r="I134" s="823">
        <v>75</v>
      </c>
      <c r="J134" s="823">
        <v>1924</v>
      </c>
      <c r="K134" s="823">
        <v>0</v>
      </c>
      <c r="L134" s="820">
        <v>0</v>
      </c>
      <c r="M134" s="823">
        <v>23686</v>
      </c>
      <c r="N134" s="823">
        <v>916</v>
      </c>
      <c r="O134" s="823">
        <v>1481</v>
      </c>
      <c r="P134" s="824">
        <v>2398</v>
      </c>
      <c r="Q134" s="78"/>
    </row>
    <row r="135" spans="1:17" s="79" customFormat="1" ht="20.25">
      <c r="A135" s="329" t="s">
        <v>186</v>
      </c>
      <c r="B135" s="770">
        <v>1876</v>
      </c>
      <c r="C135" s="772">
        <v>26344</v>
      </c>
      <c r="D135" s="772">
        <v>16148</v>
      </c>
      <c r="E135" s="772">
        <v>4228</v>
      </c>
      <c r="F135" s="772">
        <v>575</v>
      </c>
      <c r="G135" s="772">
        <v>704</v>
      </c>
      <c r="H135" s="772">
        <v>131</v>
      </c>
      <c r="I135" s="772">
        <v>80</v>
      </c>
      <c r="J135" s="772">
        <v>1990</v>
      </c>
      <c r="K135" s="772">
        <v>11</v>
      </c>
      <c r="L135" s="772">
        <v>0</v>
      </c>
      <c r="M135" s="772">
        <v>23868</v>
      </c>
      <c r="N135" s="772">
        <v>952</v>
      </c>
      <c r="O135" s="772">
        <v>1524</v>
      </c>
      <c r="P135" s="773">
        <v>2476</v>
      </c>
      <c r="Q135" s="89"/>
    </row>
    <row r="136" spans="1:17" s="83" customFormat="1" ht="21" thickBot="1">
      <c r="A136" s="331" t="s">
        <v>188</v>
      </c>
      <c r="B136" s="767">
        <f>+B135-B134</f>
        <v>-44</v>
      </c>
      <c r="C136" s="767">
        <f aca="true" t="shared" si="48" ref="C136:P136">+C135-C134</f>
        <v>260</v>
      </c>
      <c r="D136" s="767">
        <f t="shared" si="48"/>
        <v>210</v>
      </c>
      <c r="E136" s="767">
        <f t="shared" si="48"/>
        <v>-103</v>
      </c>
      <c r="F136" s="767">
        <f t="shared" si="48"/>
        <v>2</v>
      </c>
      <c r="G136" s="767">
        <f t="shared" si="48"/>
        <v>-28</v>
      </c>
      <c r="H136" s="767">
        <f t="shared" si="48"/>
        <v>17</v>
      </c>
      <c r="I136" s="767">
        <f t="shared" si="48"/>
        <v>5</v>
      </c>
      <c r="J136" s="767">
        <f t="shared" si="48"/>
        <v>66</v>
      </c>
      <c r="K136" s="767">
        <v>11</v>
      </c>
      <c r="L136" s="770">
        <f>+L135-L134</f>
        <v>0</v>
      </c>
      <c r="M136" s="767">
        <f t="shared" si="48"/>
        <v>182</v>
      </c>
      <c r="N136" s="767">
        <f t="shared" si="48"/>
        <v>36</v>
      </c>
      <c r="O136" s="767">
        <f t="shared" si="48"/>
        <v>43</v>
      </c>
      <c r="P136" s="767">
        <f t="shared" si="48"/>
        <v>78</v>
      </c>
      <c r="Q136" s="91"/>
    </row>
    <row r="137" spans="1:17" s="83" customFormat="1" ht="21" thickBot="1">
      <c r="A137" s="331" t="s">
        <v>189</v>
      </c>
      <c r="B137" s="781">
        <f>+B135/B134*100</f>
        <v>97.70833333333333</v>
      </c>
      <c r="C137" s="781">
        <f aca="true" t="shared" si="49" ref="C137:P137">+C135/C134*100</f>
        <v>100.99677963502532</v>
      </c>
      <c r="D137" s="781">
        <f t="shared" si="49"/>
        <v>101.31760572217343</v>
      </c>
      <c r="E137" s="781">
        <f t="shared" si="49"/>
        <v>97.62179635188178</v>
      </c>
      <c r="F137" s="781">
        <f t="shared" si="49"/>
        <v>100.34904013961605</v>
      </c>
      <c r="G137" s="781">
        <f t="shared" si="49"/>
        <v>96.17486338797814</v>
      </c>
      <c r="H137" s="781">
        <f t="shared" si="49"/>
        <v>114.91228070175438</v>
      </c>
      <c r="I137" s="781">
        <f t="shared" si="49"/>
        <v>106.66666666666667</v>
      </c>
      <c r="J137" s="781">
        <f t="shared" si="49"/>
        <v>103.43035343035342</v>
      </c>
      <c r="K137" s="781">
        <v>0</v>
      </c>
      <c r="L137" s="781">
        <v>0</v>
      </c>
      <c r="M137" s="781">
        <f t="shared" si="49"/>
        <v>100.76838638858396</v>
      </c>
      <c r="N137" s="781">
        <f t="shared" si="49"/>
        <v>103.93013100436681</v>
      </c>
      <c r="O137" s="781">
        <f t="shared" si="49"/>
        <v>102.90344361917623</v>
      </c>
      <c r="P137" s="781">
        <f t="shared" si="49"/>
        <v>103.25271059216013</v>
      </c>
      <c r="Q137" s="92"/>
    </row>
    <row r="138" spans="1:17" s="88" customFormat="1" ht="34.5" hidden="1" thickBot="1">
      <c r="A138" s="389" t="s">
        <v>67</v>
      </c>
      <c r="B138" s="792"/>
      <c r="C138" s="815"/>
      <c r="D138" s="815"/>
      <c r="E138" s="815"/>
      <c r="F138" s="815"/>
      <c r="G138" s="815"/>
      <c r="H138" s="815"/>
      <c r="I138" s="815"/>
      <c r="J138" s="815"/>
      <c r="K138" s="815"/>
      <c r="L138" s="792"/>
      <c r="M138" s="815"/>
      <c r="N138" s="815"/>
      <c r="O138" s="815"/>
      <c r="P138" s="816"/>
      <c r="Q138" s="177"/>
    </row>
    <row r="139" spans="1:17" s="79" customFormat="1" ht="21" hidden="1" thickBot="1">
      <c r="A139" s="390" t="s">
        <v>98</v>
      </c>
      <c r="B139" s="819"/>
      <c r="C139" s="837"/>
      <c r="D139" s="837"/>
      <c r="E139" s="837"/>
      <c r="F139" s="837"/>
      <c r="G139" s="837"/>
      <c r="H139" s="837"/>
      <c r="I139" s="837"/>
      <c r="J139" s="837"/>
      <c r="K139" s="837"/>
      <c r="L139" s="819"/>
      <c r="M139" s="837"/>
      <c r="N139" s="837"/>
      <c r="O139" s="837"/>
      <c r="P139" s="838"/>
      <c r="Q139" s="161">
        <v>9.4</v>
      </c>
    </row>
    <row r="140" spans="1:17" s="79" customFormat="1" ht="21" hidden="1" thickBot="1">
      <c r="A140" s="391" t="s">
        <v>98</v>
      </c>
      <c r="B140" s="770"/>
      <c r="C140" s="778"/>
      <c r="D140" s="778"/>
      <c r="E140" s="778"/>
      <c r="F140" s="778"/>
      <c r="G140" s="778"/>
      <c r="H140" s="778"/>
      <c r="I140" s="778"/>
      <c r="J140" s="778"/>
      <c r="K140" s="778"/>
      <c r="L140" s="770"/>
      <c r="M140" s="778"/>
      <c r="N140" s="778"/>
      <c r="O140" s="778"/>
      <c r="P140" s="779"/>
      <c r="Q140" s="181">
        <v>9.4</v>
      </c>
    </row>
    <row r="141" spans="1:17" s="83" customFormat="1" ht="21" hidden="1" thickBot="1">
      <c r="A141" s="392" t="s">
        <v>96</v>
      </c>
      <c r="B141" s="770">
        <f aca="true" t="shared" si="50" ref="B141:P141">+B139-B140</f>
        <v>0</v>
      </c>
      <c r="C141" s="778">
        <f t="shared" si="50"/>
        <v>0</v>
      </c>
      <c r="D141" s="778">
        <f t="shared" si="50"/>
        <v>0</v>
      </c>
      <c r="E141" s="778">
        <f t="shared" si="50"/>
        <v>0</v>
      </c>
      <c r="F141" s="778">
        <f t="shared" si="50"/>
        <v>0</v>
      </c>
      <c r="G141" s="778">
        <f t="shared" si="50"/>
        <v>0</v>
      </c>
      <c r="H141" s="778">
        <f t="shared" si="50"/>
        <v>0</v>
      </c>
      <c r="I141" s="778">
        <f t="shared" si="50"/>
        <v>0</v>
      </c>
      <c r="J141" s="778">
        <f t="shared" si="50"/>
        <v>0</v>
      </c>
      <c r="K141" s="778"/>
      <c r="L141" s="770"/>
      <c r="M141" s="778">
        <f t="shared" si="50"/>
        <v>0</v>
      </c>
      <c r="N141" s="778">
        <f t="shared" si="50"/>
        <v>0</v>
      </c>
      <c r="O141" s="778">
        <f t="shared" si="50"/>
        <v>0</v>
      </c>
      <c r="P141" s="779">
        <f t="shared" si="50"/>
        <v>0</v>
      </c>
      <c r="Q141" s="184"/>
    </row>
    <row r="142" spans="1:17" s="83" customFormat="1" ht="21" hidden="1" thickBot="1">
      <c r="A142" s="393" t="s">
        <v>97</v>
      </c>
      <c r="B142" s="781" t="e">
        <f aca="true" t="shared" si="51" ref="B142:P142">+B139/B140*100</f>
        <v>#DIV/0!</v>
      </c>
      <c r="C142" s="817" t="e">
        <f t="shared" si="51"/>
        <v>#DIV/0!</v>
      </c>
      <c r="D142" s="817" t="e">
        <f t="shared" si="51"/>
        <v>#DIV/0!</v>
      </c>
      <c r="E142" s="817" t="e">
        <f t="shared" si="51"/>
        <v>#DIV/0!</v>
      </c>
      <c r="F142" s="817" t="e">
        <f t="shared" si="51"/>
        <v>#DIV/0!</v>
      </c>
      <c r="G142" s="817" t="e">
        <f t="shared" si="51"/>
        <v>#DIV/0!</v>
      </c>
      <c r="H142" s="817" t="e">
        <f t="shared" si="51"/>
        <v>#DIV/0!</v>
      </c>
      <c r="I142" s="817" t="e">
        <f t="shared" si="51"/>
        <v>#DIV/0!</v>
      </c>
      <c r="J142" s="817" t="e">
        <f t="shared" si="51"/>
        <v>#DIV/0!</v>
      </c>
      <c r="K142" s="817"/>
      <c r="L142" s="781"/>
      <c r="M142" s="817" t="e">
        <f t="shared" si="51"/>
        <v>#DIV/0!</v>
      </c>
      <c r="N142" s="817" t="e">
        <f t="shared" si="51"/>
        <v>#DIV/0!</v>
      </c>
      <c r="O142" s="817" t="e">
        <f t="shared" si="51"/>
        <v>#DIV/0!</v>
      </c>
      <c r="P142" s="818" t="e">
        <f t="shared" si="51"/>
        <v>#DIV/0!</v>
      </c>
      <c r="Q142" s="187"/>
    </row>
    <row r="143" spans="1:17" s="88" customFormat="1" ht="34.5" thickBot="1">
      <c r="A143" s="478" t="s">
        <v>113</v>
      </c>
      <c r="B143" s="786"/>
      <c r="C143" s="785"/>
      <c r="D143" s="785"/>
      <c r="E143" s="785"/>
      <c r="F143" s="785"/>
      <c r="G143" s="785"/>
      <c r="H143" s="785"/>
      <c r="I143" s="785"/>
      <c r="J143" s="785"/>
      <c r="K143" s="785"/>
      <c r="L143" s="786"/>
      <c r="M143" s="785"/>
      <c r="N143" s="785"/>
      <c r="O143" s="785"/>
      <c r="P143" s="787"/>
      <c r="Q143" s="94"/>
    </row>
    <row r="144" spans="1:17" s="79" customFormat="1" ht="20.25">
      <c r="A144" s="330" t="s">
        <v>187</v>
      </c>
      <c r="B144" s="819">
        <v>770</v>
      </c>
      <c r="C144" s="820">
        <v>26619</v>
      </c>
      <c r="D144" s="820">
        <v>18664</v>
      </c>
      <c r="E144" s="820">
        <v>4873</v>
      </c>
      <c r="F144" s="820">
        <v>665</v>
      </c>
      <c r="G144" s="820">
        <v>7</v>
      </c>
      <c r="H144" s="820">
        <v>0</v>
      </c>
      <c r="I144" s="820">
        <v>0</v>
      </c>
      <c r="J144" s="820">
        <v>7</v>
      </c>
      <c r="K144" s="820">
        <v>0</v>
      </c>
      <c r="L144" s="820">
        <v>0</v>
      </c>
      <c r="M144" s="820">
        <v>24216</v>
      </c>
      <c r="N144" s="820">
        <v>1212</v>
      </c>
      <c r="O144" s="820">
        <v>1191</v>
      </c>
      <c r="P144" s="821">
        <v>2404</v>
      </c>
      <c r="Q144" s="78"/>
    </row>
    <row r="145" spans="1:17" s="79" customFormat="1" ht="20.25">
      <c r="A145" s="329" t="s">
        <v>186</v>
      </c>
      <c r="B145" s="770">
        <v>779</v>
      </c>
      <c r="C145" s="772">
        <v>27046</v>
      </c>
      <c r="D145" s="772">
        <v>18789</v>
      </c>
      <c r="E145" s="772">
        <v>4897</v>
      </c>
      <c r="F145" s="772">
        <v>668</v>
      </c>
      <c r="G145" s="772">
        <v>6</v>
      </c>
      <c r="H145" s="772">
        <v>0</v>
      </c>
      <c r="I145" s="772">
        <v>0</v>
      </c>
      <c r="J145" s="772">
        <v>2</v>
      </c>
      <c r="K145" s="772">
        <v>2</v>
      </c>
      <c r="L145" s="772">
        <v>0</v>
      </c>
      <c r="M145" s="772">
        <v>24365</v>
      </c>
      <c r="N145" s="772">
        <v>1301</v>
      </c>
      <c r="O145" s="772">
        <v>1380</v>
      </c>
      <c r="P145" s="773">
        <v>2680</v>
      </c>
      <c r="Q145" s="89"/>
    </row>
    <row r="146" spans="1:17" s="83" customFormat="1" ht="21" thickBot="1">
      <c r="A146" s="331" t="s">
        <v>188</v>
      </c>
      <c r="B146" s="770">
        <f>+B145-B144</f>
        <v>9</v>
      </c>
      <c r="C146" s="770">
        <f aca="true" t="shared" si="52" ref="C146:P146">+C145-C144</f>
        <v>427</v>
      </c>
      <c r="D146" s="770">
        <f t="shared" si="52"/>
        <v>125</v>
      </c>
      <c r="E146" s="770">
        <f t="shared" si="52"/>
        <v>24</v>
      </c>
      <c r="F146" s="770">
        <f t="shared" si="52"/>
        <v>3</v>
      </c>
      <c r="G146" s="770">
        <f t="shared" si="52"/>
        <v>-1</v>
      </c>
      <c r="H146" s="770">
        <f t="shared" si="52"/>
        <v>0</v>
      </c>
      <c r="I146" s="770">
        <f>+I145-I144</f>
        <v>0</v>
      </c>
      <c r="J146" s="770">
        <f t="shared" si="52"/>
        <v>-5</v>
      </c>
      <c r="K146" s="770">
        <v>2</v>
      </c>
      <c r="L146" s="770">
        <f>+L145-L144</f>
        <v>0</v>
      </c>
      <c r="M146" s="770">
        <f t="shared" si="52"/>
        <v>149</v>
      </c>
      <c r="N146" s="770">
        <f t="shared" si="52"/>
        <v>89</v>
      </c>
      <c r="O146" s="770">
        <f t="shared" si="52"/>
        <v>189</v>
      </c>
      <c r="P146" s="839">
        <f t="shared" si="52"/>
        <v>276</v>
      </c>
      <c r="Q146" s="91"/>
    </row>
    <row r="147" spans="1:17" s="83" customFormat="1" ht="21" thickBot="1">
      <c r="A147" s="331" t="s">
        <v>189</v>
      </c>
      <c r="B147" s="781">
        <f>+B145/B144*100</f>
        <v>101.16883116883118</v>
      </c>
      <c r="C147" s="781">
        <f aca="true" t="shared" si="53" ref="C147:P147">+C145/C144*100</f>
        <v>101.60411735978062</v>
      </c>
      <c r="D147" s="781">
        <f t="shared" si="53"/>
        <v>100.6697385340763</v>
      </c>
      <c r="E147" s="781">
        <f t="shared" si="53"/>
        <v>100.49250974758877</v>
      </c>
      <c r="F147" s="781">
        <f t="shared" si="53"/>
        <v>100.45112781954887</v>
      </c>
      <c r="G147" s="781">
        <f t="shared" si="53"/>
        <v>85.71428571428571</v>
      </c>
      <c r="H147" s="781">
        <v>0</v>
      </c>
      <c r="I147" s="781">
        <v>0</v>
      </c>
      <c r="J147" s="781">
        <f t="shared" si="53"/>
        <v>28.57142857142857</v>
      </c>
      <c r="K147" s="781">
        <v>0</v>
      </c>
      <c r="L147" s="781">
        <v>0</v>
      </c>
      <c r="M147" s="781">
        <f t="shared" si="53"/>
        <v>100.61529567228278</v>
      </c>
      <c r="N147" s="781">
        <f t="shared" si="53"/>
        <v>107.34323432343234</v>
      </c>
      <c r="O147" s="781">
        <f t="shared" si="53"/>
        <v>115.86901763224182</v>
      </c>
      <c r="P147" s="840">
        <f t="shared" si="53"/>
        <v>111.48086522462562</v>
      </c>
      <c r="Q147" s="92"/>
    </row>
    <row r="148" spans="1:17" s="209" customFormat="1" ht="34.5" hidden="1" thickBot="1">
      <c r="A148" s="208" t="s">
        <v>128</v>
      </c>
      <c r="B148" s="318"/>
      <c r="C148" s="217"/>
      <c r="D148" s="217"/>
      <c r="E148" s="217"/>
      <c r="F148" s="217"/>
      <c r="G148" s="217"/>
      <c r="H148" s="217"/>
      <c r="I148" s="217"/>
      <c r="J148" s="217"/>
      <c r="K148" s="217"/>
      <c r="L148" s="318"/>
      <c r="M148" s="217"/>
      <c r="N148" s="217"/>
      <c r="O148" s="217"/>
      <c r="P148" s="218"/>
      <c r="Q148" s="219"/>
    </row>
    <row r="149" spans="1:17" s="213" customFormat="1" ht="20.25" hidden="1">
      <c r="A149" s="77" t="s">
        <v>133</v>
      </c>
      <c r="B149" s="319">
        <v>0</v>
      </c>
      <c r="C149" s="210">
        <v>0</v>
      </c>
      <c r="D149" s="210">
        <v>0</v>
      </c>
      <c r="E149" s="210">
        <v>0</v>
      </c>
      <c r="F149" s="210">
        <v>0</v>
      </c>
      <c r="G149" s="210">
        <v>0</v>
      </c>
      <c r="H149" s="210">
        <v>0</v>
      </c>
      <c r="I149" s="210">
        <v>0</v>
      </c>
      <c r="J149" s="210">
        <v>0</v>
      </c>
      <c r="K149" s="210"/>
      <c r="L149" s="373">
        <v>0</v>
      </c>
      <c r="M149" s="210">
        <v>0</v>
      </c>
      <c r="N149" s="210">
        <v>0</v>
      </c>
      <c r="O149" s="210">
        <v>0</v>
      </c>
      <c r="P149" s="211">
        <v>0</v>
      </c>
      <c r="Q149" s="212"/>
    </row>
    <row r="150" spans="1:17" s="213" customFormat="1" ht="20.25" hidden="1">
      <c r="A150" s="229" t="s">
        <v>126</v>
      </c>
      <c r="B150" s="320">
        <v>0</v>
      </c>
      <c r="C150" s="220">
        <v>0</v>
      </c>
      <c r="D150" s="220">
        <v>0</v>
      </c>
      <c r="E150" s="220">
        <v>0</v>
      </c>
      <c r="F150" s="220">
        <v>0</v>
      </c>
      <c r="G150" s="220">
        <v>0</v>
      </c>
      <c r="H150" s="220">
        <v>0</v>
      </c>
      <c r="I150" s="220">
        <v>0</v>
      </c>
      <c r="J150" s="220">
        <v>0</v>
      </c>
      <c r="K150" s="220"/>
      <c r="L150" s="374"/>
      <c r="M150" s="220">
        <v>0</v>
      </c>
      <c r="N150" s="220">
        <v>0</v>
      </c>
      <c r="O150" s="220">
        <v>0</v>
      </c>
      <c r="P150" s="221">
        <v>0</v>
      </c>
      <c r="Q150" s="222"/>
    </row>
    <row r="151" spans="1:17" s="215" customFormat="1" ht="21" hidden="1" thickBot="1">
      <c r="A151" s="81" t="s">
        <v>131</v>
      </c>
      <c r="B151" s="321">
        <f aca="true" t="shared" si="54" ref="B151:P151">+B149-B150</f>
        <v>0</v>
      </c>
      <c r="C151" s="223">
        <f t="shared" si="54"/>
        <v>0</v>
      </c>
      <c r="D151" s="223">
        <f t="shared" si="54"/>
        <v>0</v>
      </c>
      <c r="E151" s="223">
        <f t="shared" si="54"/>
        <v>0</v>
      </c>
      <c r="F151" s="223">
        <f t="shared" si="54"/>
        <v>0</v>
      </c>
      <c r="G151" s="223">
        <f t="shared" si="54"/>
        <v>0</v>
      </c>
      <c r="H151" s="223">
        <f t="shared" si="54"/>
        <v>0</v>
      </c>
      <c r="I151" s="223">
        <f t="shared" si="54"/>
        <v>0</v>
      </c>
      <c r="J151" s="223">
        <f t="shared" si="54"/>
        <v>0</v>
      </c>
      <c r="K151" s="223"/>
      <c r="L151" s="375"/>
      <c r="M151" s="223">
        <f t="shared" si="54"/>
        <v>0</v>
      </c>
      <c r="N151" s="223">
        <f t="shared" si="54"/>
        <v>0</v>
      </c>
      <c r="O151" s="223">
        <f t="shared" si="54"/>
        <v>0</v>
      </c>
      <c r="P151" s="224">
        <f t="shared" si="54"/>
        <v>0</v>
      </c>
      <c r="Q151" s="225"/>
    </row>
    <row r="152" spans="1:17" s="215" customFormat="1" ht="21" hidden="1" thickBot="1">
      <c r="A152" s="84" t="s">
        <v>132</v>
      </c>
      <c r="B152" s="322" t="e">
        <f aca="true" t="shared" si="55" ref="B152:P152">+B149/B150*100</f>
        <v>#DIV/0!</v>
      </c>
      <c r="C152" s="226" t="e">
        <f t="shared" si="55"/>
        <v>#DIV/0!</v>
      </c>
      <c r="D152" s="226" t="e">
        <f t="shared" si="55"/>
        <v>#DIV/0!</v>
      </c>
      <c r="E152" s="226" t="e">
        <f t="shared" si="55"/>
        <v>#DIV/0!</v>
      </c>
      <c r="F152" s="226" t="e">
        <f t="shared" si="55"/>
        <v>#DIV/0!</v>
      </c>
      <c r="G152" s="226" t="e">
        <f t="shared" si="55"/>
        <v>#DIV/0!</v>
      </c>
      <c r="H152" s="226" t="e">
        <f t="shared" si="55"/>
        <v>#DIV/0!</v>
      </c>
      <c r="I152" s="226" t="e">
        <f t="shared" si="55"/>
        <v>#DIV/0!</v>
      </c>
      <c r="J152" s="226" t="e">
        <f t="shared" si="55"/>
        <v>#DIV/0!</v>
      </c>
      <c r="K152" s="226"/>
      <c r="L152" s="322"/>
      <c r="M152" s="226" t="e">
        <f t="shared" si="55"/>
        <v>#DIV/0!</v>
      </c>
      <c r="N152" s="226" t="e">
        <f t="shared" si="55"/>
        <v>#DIV/0!</v>
      </c>
      <c r="O152" s="226" t="e">
        <f t="shared" si="55"/>
        <v>#DIV/0!</v>
      </c>
      <c r="P152" s="227" t="e">
        <f t="shared" si="55"/>
        <v>#DIV/0!</v>
      </c>
      <c r="Q152" s="228"/>
    </row>
    <row r="153" spans="1:17" s="88" customFormat="1" ht="34.5" hidden="1" thickBot="1">
      <c r="A153" s="154" t="s">
        <v>68</v>
      </c>
      <c r="B153" s="241"/>
      <c r="C153" s="175"/>
      <c r="D153" s="175"/>
      <c r="E153" s="175"/>
      <c r="F153" s="175"/>
      <c r="G153" s="175"/>
      <c r="H153" s="175"/>
      <c r="I153" s="175"/>
      <c r="J153" s="175"/>
      <c r="K153" s="175"/>
      <c r="L153" s="241"/>
      <c r="M153" s="175"/>
      <c r="N153" s="175"/>
      <c r="O153" s="175"/>
      <c r="P153" s="176"/>
      <c r="Q153" s="177"/>
    </row>
    <row r="154" spans="1:17" s="79" customFormat="1" ht="21" hidden="1" thickBot="1">
      <c r="A154" s="158" t="s">
        <v>98</v>
      </c>
      <c r="B154" s="306"/>
      <c r="C154" s="159"/>
      <c r="D154" s="159"/>
      <c r="E154" s="159"/>
      <c r="F154" s="159"/>
      <c r="G154" s="159"/>
      <c r="H154" s="159"/>
      <c r="I154" s="159"/>
      <c r="J154" s="159"/>
      <c r="K154" s="159"/>
      <c r="L154" s="234"/>
      <c r="M154" s="159"/>
      <c r="N154" s="159"/>
      <c r="O154" s="159"/>
      <c r="P154" s="160"/>
      <c r="Q154" s="161">
        <v>0</v>
      </c>
    </row>
    <row r="155" spans="1:17" s="79" customFormat="1" ht="21" hidden="1" thickBot="1">
      <c r="A155" s="178" t="s">
        <v>98</v>
      </c>
      <c r="B155" s="324"/>
      <c r="C155" s="179"/>
      <c r="D155" s="179"/>
      <c r="E155" s="179"/>
      <c r="F155" s="179"/>
      <c r="G155" s="179"/>
      <c r="H155" s="179"/>
      <c r="I155" s="179"/>
      <c r="J155" s="179"/>
      <c r="K155" s="179"/>
      <c r="L155" s="376"/>
      <c r="M155" s="179"/>
      <c r="N155" s="179"/>
      <c r="O155" s="179"/>
      <c r="P155" s="180"/>
      <c r="Q155" s="181">
        <v>0</v>
      </c>
    </row>
    <row r="156" spans="1:17" s="83" customFormat="1" ht="21" hidden="1" thickBot="1">
      <c r="A156" s="167" t="s">
        <v>96</v>
      </c>
      <c r="B156" s="316">
        <f aca="true" t="shared" si="56" ref="B156:P156">+B154-B155</f>
        <v>0</v>
      </c>
      <c r="C156" s="182">
        <f t="shared" si="56"/>
        <v>0</v>
      </c>
      <c r="D156" s="182">
        <f t="shared" si="56"/>
        <v>0</v>
      </c>
      <c r="E156" s="182">
        <f t="shared" si="56"/>
        <v>0</v>
      </c>
      <c r="F156" s="182">
        <f t="shared" si="56"/>
        <v>0</v>
      </c>
      <c r="G156" s="182">
        <f t="shared" si="56"/>
        <v>0</v>
      </c>
      <c r="H156" s="182">
        <f t="shared" si="56"/>
        <v>0</v>
      </c>
      <c r="I156" s="182">
        <f t="shared" si="56"/>
        <v>0</v>
      </c>
      <c r="J156" s="182">
        <f t="shared" si="56"/>
        <v>0</v>
      </c>
      <c r="K156" s="182"/>
      <c r="L156" s="244"/>
      <c r="M156" s="182">
        <f t="shared" si="56"/>
        <v>0</v>
      </c>
      <c r="N156" s="182">
        <f t="shared" si="56"/>
        <v>0</v>
      </c>
      <c r="O156" s="182">
        <f t="shared" si="56"/>
        <v>0</v>
      </c>
      <c r="P156" s="183">
        <f t="shared" si="56"/>
        <v>0</v>
      </c>
      <c r="Q156" s="184"/>
    </row>
    <row r="157" spans="1:17" s="83" customFormat="1" ht="21" hidden="1" thickBot="1">
      <c r="A157" s="172" t="s">
        <v>97</v>
      </c>
      <c r="B157" s="246" t="e">
        <f aca="true" t="shared" si="57" ref="B157:P157">+B154/B155*100</f>
        <v>#DIV/0!</v>
      </c>
      <c r="C157" s="185" t="e">
        <f t="shared" si="57"/>
        <v>#DIV/0!</v>
      </c>
      <c r="D157" s="185" t="e">
        <f t="shared" si="57"/>
        <v>#DIV/0!</v>
      </c>
      <c r="E157" s="185" t="e">
        <f t="shared" si="57"/>
        <v>#DIV/0!</v>
      </c>
      <c r="F157" s="185" t="e">
        <f t="shared" si="57"/>
        <v>#DIV/0!</v>
      </c>
      <c r="G157" s="185" t="e">
        <f t="shared" si="57"/>
        <v>#DIV/0!</v>
      </c>
      <c r="H157" s="185" t="e">
        <f t="shared" si="57"/>
        <v>#DIV/0!</v>
      </c>
      <c r="I157" s="185" t="e">
        <f t="shared" si="57"/>
        <v>#DIV/0!</v>
      </c>
      <c r="J157" s="185" t="e">
        <f t="shared" si="57"/>
        <v>#DIV/0!</v>
      </c>
      <c r="K157" s="185"/>
      <c r="L157" s="246"/>
      <c r="M157" s="185" t="e">
        <f t="shared" si="57"/>
        <v>#DIV/0!</v>
      </c>
      <c r="N157" s="185" t="e">
        <f t="shared" si="57"/>
        <v>#DIV/0!</v>
      </c>
      <c r="O157" s="185" t="e">
        <f t="shared" si="57"/>
        <v>#DIV/0!</v>
      </c>
      <c r="P157" s="186" t="e">
        <f t="shared" si="57"/>
        <v>#DIV/0!</v>
      </c>
      <c r="Q157" s="187"/>
    </row>
    <row r="158" spans="1:17" s="88" customFormat="1" ht="34.5" hidden="1" thickBot="1">
      <c r="A158" s="154" t="s">
        <v>69</v>
      </c>
      <c r="B158" s="241"/>
      <c r="C158" s="175"/>
      <c r="D158" s="175"/>
      <c r="E158" s="175"/>
      <c r="F158" s="175"/>
      <c r="G158" s="175"/>
      <c r="H158" s="175"/>
      <c r="I158" s="175"/>
      <c r="J158" s="175"/>
      <c r="K158" s="175"/>
      <c r="L158" s="241"/>
      <c r="M158" s="175"/>
      <c r="N158" s="175"/>
      <c r="O158" s="175"/>
      <c r="P158" s="176"/>
      <c r="Q158" s="177"/>
    </row>
    <row r="159" spans="1:17" s="79" customFormat="1" ht="21" hidden="1" thickBot="1">
      <c r="A159" s="158" t="s">
        <v>98</v>
      </c>
      <c r="B159" s="306"/>
      <c r="C159" s="159"/>
      <c r="D159" s="159"/>
      <c r="E159" s="159"/>
      <c r="F159" s="159"/>
      <c r="G159" s="159"/>
      <c r="H159" s="159"/>
      <c r="I159" s="159"/>
      <c r="J159" s="159"/>
      <c r="K159" s="159"/>
      <c r="L159" s="234"/>
      <c r="M159" s="159"/>
      <c r="N159" s="159"/>
      <c r="O159" s="159"/>
      <c r="P159" s="160"/>
      <c r="Q159" s="161">
        <v>0</v>
      </c>
    </row>
    <row r="160" spans="1:17" s="79" customFormat="1" ht="21" hidden="1" thickBot="1">
      <c r="A160" s="178" t="s">
        <v>98</v>
      </c>
      <c r="B160" s="324"/>
      <c r="C160" s="179"/>
      <c r="D160" s="179"/>
      <c r="E160" s="179"/>
      <c r="F160" s="179"/>
      <c r="G160" s="179"/>
      <c r="H160" s="179"/>
      <c r="I160" s="179"/>
      <c r="J160" s="179"/>
      <c r="K160" s="179"/>
      <c r="L160" s="376"/>
      <c r="M160" s="179"/>
      <c r="N160" s="179"/>
      <c r="O160" s="179"/>
      <c r="P160" s="180"/>
      <c r="Q160" s="181">
        <v>0</v>
      </c>
    </row>
    <row r="161" spans="1:17" s="83" customFormat="1" ht="21" hidden="1" thickBot="1">
      <c r="A161" s="167" t="s">
        <v>96</v>
      </c>
      <c r="B161" s="316">
        <f aca="true" t="shared" si="58" ref="B161:P161">+B159-B160</f>
        <v>0</v>
      </c>
      <c r="C161" s="182">
        <f t="shared" si="58"/>
        <v>0</v>
      </c>
      <c r="D161" s="182">
        <f t="shared" si="58"/>
        <v>0</v>
      </c>
      <c r="E161" s="182">
        <f t="shared" si="58"/>
        <v>0</v>
      </c>
      <c r="F161" s="182">
        <f t="shared" si="58"/>
        <v>0</v>
      </c>
      <c r="G161" s="182">
        <f t="shared" si="58"/>
        <v>0</v>
      </c>
      <c r="H161" s="182">
        <f t="shared" si="58"/>
        <v>0</v>
      </c>
      <c r="I161" s="182">
        <f t="shared" si="58"/>
        <v>0</v>
      </c>
      <c r="J161" s="182">
        <f t="shared" si="58"/>
        <v>0</v>
      </c>
      <c r="K161" s="182"/>
      <c r="L161" s="244"/>
      <c r="M161" s="182">
        <f t="shared" si="58"/>
        <v>0</v>
      </c>
      <c r="N161" s="182">
        <f t="shared" si="58"/>
        <v>0</v>
      </c>
      <c r="O161" s="182">
        <f t="shared" si="58"/>
        <v>0</v>
      </c>
      <c r="P161" s="183">
        <f t="shared" si="58"/>
        <v>0</v>
      </c>
      <c r="Q161" s="184"/>
    </row>
    <row r="162" spans="1:17" s="83" customFormat="1" ht="21" hidden="1" thickBot="1">
      <c r="A162" s="172" t="s">
        <v>97</v>
      </c>
      <c r="B162" s="246" t="e">
        <f aca="true" t="shared" si="59" ref="B162:P162">+B159/B160*100</f>
        <v>#DIV/0!</v>
      </c>
      <c r="C162" s="185" t="e">
        <f t="shared" si="59"/>
        <v>#DIV/0!</v>
      </c>
      <c r="D162" s="185" t="e">
        <f t="shared" si="59"/>
        <v>#DIV/0!</v>
      </c>
      <c r="E162" s="185" t="e">
        <f t="shared" si="59"/>
        <v>#DIV/0!</v>
      </c>
      <c r="F162" s="185" t="e">
        <f t="shared" si="59"/>
        <v>#DIV/0!</v>
      </c>
      <c r="G162" s="185" t="e">
        <f t="shared" si="59"/>
        <v>#DIV/0!</v>
      </c>
      <c r="H162" s="185" t="e">
        <f t="shared" si="59"/>
        <v>#DIV/0!</v>
      </c>
      <c r="I162" s="185" t="e">
        <f t="shared" si="59"/>
        <v>#DIV/0!</v>
      </c>
      <c r="J162" s="185" t="e">
        <f t="shared" si="59"/>
        <v>#DIV/0!</v>
      </c>
      <c r="K162" s="185"/>
      <c r="L162" s="246"/>
      <c r="M162" s="185" t="e">
        <f t="shared" si="59"/>
        <v>#DIV/0!</v>
      </c>
      <c r="N162" s="185" t="e">
        <f t="shared" si="59"/>
        <v>#DIV/0!</v>
      </c>
      <c r="O162" s="185" t="e">
        <f t="shared" si="59"/>
        <v>#DIV/0!</v>
      </c>
      <c r="P162" s="186" t="e">
        <f t="shared" si="59"/>
        <v>#DIV/0!</v>
      </c>
      <c r="Q162" s="187"/>
    </row>
    <row r="163" spans="1:17" s="262" customFormat="1" ht="34.5" hidden="1" thickBot="1">
      <c r="A163" s="293" t="s">
        <v>70</v>
      </c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  <c r="L163" s="241"/>
      <c r="M163" s="278"/>
      <c r="N163" s="278"/>
      <c r="O163" s="278"/>
      <c r="P163" s="279"/>
      <c r="Q163" s="280"/>
    </row>
    <row r="164" spans="1:17" s="267" customFormat="1" ht="20.25" hidden="1">
      <c r="A164" s="263" t="s">
        <v>126</v>
      </c>
      <c r="B164" s="304">
        <v>0</v>
      </c>
      <c r="C164" s="264">
        <v>0</v>
      </c>
      <c r="D164" s="264">
        <v>0</v>
      </c>
      <c r="E164" s="264">
        <v>0</v>
      </c>
      <c r="F164" s="264">
        <v>0</v>
      </c>
      <c r="G164" s="264">
        <v>0</v>
      </c>
      <c r="H164" s="264">
        <v>0</v>
      </c>
      <c r="I164" s="264">
        <v>0</v>
      </c>
      <c r="J164" s="264">
        <v>0</v>
      </c>
      <c r="K164" s="264"/>
      <c r="L164" s="234"/>
      <c r="M164" s="264">
        <v>0</v>
      </c>
      <c r="N164" s="264">
        <v>0</v>
      </c>
      <c r="O164" s="264">
        <v>0</v>
      </c>
      <c r="P164" s="265">
        <v>0</v>
      </c>
      <c r="Q164" s="266"/>
    </row>
    <row r="165" spans="1:17" s="267" customFormat="1" ht="20.25" hidden="1">
      <c r="A165" s="268" t="s">
        <v>122</v>
      </c>
      <c r="B165" s="323">
        <v>0</v>
      </c>
      <c r="C165" s="290">
        <v>0</v>
      </c>
      <c r="D165" s="290">
        <v>0</v>
      </c>
      <c r="E165" s="290">
        <v>0</v>
      </c>
      <c r="F165" s="290">
        <v>0</v>
      </c>
      <c r="G165" s="290">
        <v>0</v>
      </c>
      <c r="H165" s="290">
        <v>0</v>
      </c>
      <c r="I165" s="290">
        <v>0</v>
      </c>
      <c r="J165" s="290">
        <v>0</v>
      </c>
      <c r="K165" s="290"/>
      <c r="L165" s="376"/>
      <c r="M165" s="290">
        <v>0</v>
      </c>
      <c r="N165" s="290">
        <v>0</v>
      </c>
      <c r="O165" s="290">
        <v>0</v>
      </c>
      <c r="P165" s="291">
        <v>0</v>
      </c>
      <c r="Q165" s="292"/>
    </row>
    <row r="166" spans="1:17" s="274" customFormat="1" ht="21" hidden="1" thickBot="1">
      <c r="A166" s="270" t="s">
        <v>124</v>
      </c>
      <c r="B166" s="317">
        <f aca="true" t="shared" si="60" ref="B166:P166">+B164-B165</f>
        <v>0</v>
      </c>
      <c r="C166" s="281">
        <f t="shared" si="60"/>
        <v>0</v>
      </c>
      <c r="D166" s="281">
        <f t="shared" si="60"/>
        <v>0</v>
      </c>
      <c r="E166" s="281">
        <f t="shared" si="60"/>
        <v>0</v>
      </c>
      <c r="F166" s="281">
        <f t="shared" si="60"/>
        <v>0</v>
      </c>
      <c r="G166" s="281">
        <f t="shared" si="60"/>
        <v>0</v>
      </c>
      <c r="H166" s="281">
        <f t="shared" si="60"/>
        <v>0</v>
      </c>
      <c r="I166" s="281">
        <f t="shared" si="60"/>
        <v>0</v>
      </c>
      <c r="J166" s="281">
        <f t="shared" si="60"/>
        <v>0</v>
      </c>
      <c r="K166" s="281"/>
      <c r="L166" s="244"/>
      <c r="M166" s="281">
        <f t="shared" si="60"/>
        <v>0</v>
      </c>
      <c r="N166" s="281">
        <f t="shared" si="60"/>
        <v>0</v>
      </c>
      <c r="O166" s="281">
        <f t="shared" si="60"/>
        <v>0</v>
      </c>
      <c r="P166" s="282">
        <f t="shared" si="60"/>
        <v>0</v>
      </c>
      <c r="Q166" s="283"/>
    </row>
    <row r="167" spans="1:17" s="274" customFormat="1" ht="21" hidden="1" thickBot="1">
      <c r="A167" s="275" t="s">
        <v>125</v>
      </c>
      <c r="B167" s="284" t="e">
        <f aca="true" t="shared" si="61" ref="B167:P167">+B164/B165*100</f>
        <v>#DIV/0!</v>
      </c>
      <c r="C167" s="284" t="e">
        <f t="shared" si="61"/>
        <v>#DIV/0!</v>
      </c>
      <c r="D167" s="284" t="e">
        <f t="shared" si="61"/>
        <v>#DIV/0!</v>
      </c>
      <c r="E167" s="284" t="e">
        <f t="shared" si="61"/>
        <v>#DIV/0!</v>
      </c>
      <c r="F167" s="284" t="e">
        <f t="shared" si="61"/>
        <v>#DIV/0!</v>
      </c>
      <c r="G167" s="284" t="e">
        <f t="shared" si="61"/>
        <v>#DIV/0!</v>
      </c>
      <c r="H167" s="284" t="e">
        <f t="shared" si="61"/>
        <v>#DIV/0!</v>
      </c>
      <c r="I167" s="284" t="e">
        <f t="shared" si="61"/>
        <v>#DIV/0!</v>
      </c>
      <c r="J167" s="284" t="e">
        <f t="shared" si="61"/>
        <v>#DIV/0!</v>
      </c>
      <c r="K167" s="284"/>
      <c r="L167" s="246"/>
      <c r="M167" s="284" t="e">
        <f t="shared" si="61"/>
        <v>#DIV/0!</v>
      </c>
      <c r="N167" s="284" t="e">
        <f t="shared" si="61"/>
        <v>#DIV/0!</v>
      </c>
      <c r="O167" s="284" t="e">
        <f t="shared" si="61"/>
        <v>#DIV/0!</v>
      </c>
      <c r="P167" s="285" t="e">
        <f t="shared" si="61"/>
        <v>#DIV/0!</v>
      </c>
      <c r="Q167" s="286"/>
    </row>
    <row r="168" spans="1:17" s="262" customFormat="1" ht="34.5" hidden="1" thickBot="1">
      <c r="A168" s="259" t="s">
        <v>71</v>
      </c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41"/>
      <c r="M168" s="278"/>
      <c r="N168" s="278"/>
      <c r="O168" s="278"/>
      <c r="P168" s="279"/>
      <c r="Q168" s="280"/>
    </row>
    <row r="169" spans="1:17" s="267" customFormat="1" ht="21" hidden="1" thickBot="1">
      <c r="A169" s="263" t="s">
        <v>98</v>
      </c>
      <c r="B169" s="304"/>
      <c r="C169" s="264"/>
      <c r="D169" s="264"/>
      <c r="E169" s="264"/>
      <c r="F169" s="264"/>
      <c r="G169" s="264"/>
      <c r="H169" s="264"/>
      <c r="I169" s="264"/>
      <c r="J169" s="264"/>
      <c r="K169" s="264"/>
      <c r="L169" s="234"/>
      <c r="M169" s="264"/>
      <c r="N169" s="264"/>
      <c r="O169" s="264"/>
      <c r="P169" s="265"/>
      <c r="Q169" s="266">
        <v>0</v>
      </c>
    </row>
    <row r="170" spans="1:17" s="267" customFormat="1" ht="21" hidden="1" thickBot="1">
      <c r="A170" s="295" t="s">
        <v>98</v>
      </c>
      <c r="B170" s="323"/>
      <c r="C170" s="290"/>
      <c r="D170" s="290"/>
      <c r="E170" s="290"/>
      <c r="F170" s="290"/>
      <c r="G170" s="290"/>
      <c r="H170" s="290"/>
      <c r="I170" s="290"/>
      <c r="J170" s="290"/>
      <c r="K170" s="290"/>
      <c r="L170" s="376"/>
      <c r="M170" s="290"/>
      <c r="N170" s="290"/>
      <c r="O170" s="290"/>
      <c r="P170" s="291"/>
      <c r="Q170" s="292">
        <v>0</v>
      </c>
    </row>
    <row r="171" spans="1:17" s="274" customFormat="1" ht="21" hidden="1" thickBot="1">
      <c r="A171" s="270" t="s">
        <v>96</v>
      </c>
      <c r="B171" s="317">
        <f aca="true" t="shared" si="62" ref="B171:P171">+B169-B170</f>
        <v>0</v>
      </c>
      <c r="C171" s="281">
        <f t="shared" si="62"/>
        <v>0</v>
      </c>
      <c r="D171" s="281">
        <f t="shared" si="62"/>
        <v>0</v>
      </c>
      <c r="E171" s="281">
        <f t="shared" si="62"/>
        <v>0</v>
      </c>
      <c r="F171" s="281">
        <f t="shared" si="62"/>
        <v>0</v>
      </c>
      <c r="G171" s="281">
        <f t="shared" si="62"/>
        <v>0</v>
      </c>
      <c r="H171" s="281">
        <f t="shared" si="62"/>
        <v>0</v>
      </c>
      <c r="I171" s="281">
        <f t="shared" si="62"/>
        <v>0</v>
      </c>
      <c r="J171" s="281">
        <f t="shared" si="62"/>
        <v>0</v>
      </c>
      <c r="K171" s="281"/>
      <c r="L171" s="244"/>
      <c r="M171" s="281">
        <f t="shared" si="62"/>
        <v>0</v>
      </c>
      <c r="N171" s="281">
        <f t="shared" si="62"/>
        <v>0</v>
      </c>
      <c r="O171" s="281">
        <f t="shared" si="62"/>
        <v>0</v>
      </c>
      <c r="P171" s="282">
        <f t="shared" si="62"/>
        <v>0</v>
      </c>
      <c r="Q171" s="283"/>
    </row>
    <row r="172" spans="1:17" s="274" customFormat="1" ht="21" hidden="1" thickBot="1">
      <c r="A172" s="275" t="s">
        <v>97</v>
      </c>
      <c r="B172" s="284" t="e">
        <f aca="true" t="shared" si="63" ref="B172:P172">+B169/B170*100</f>
        <v>#DIV/0!</v>
      </c>
      <c r="C172" s="284" t="e">
        <f t="shared" si="63"/>
        <v>#DIV/0!</v>
      </c>
      <c r="D172" s="284" t="e">
        <f t="shared" si="63"/>
        <v>#DIV/0!</v>
      </c>
      <c r="E172" s="284" t="e">
        <f t="shared" si="63"/>
        <v>#DIV/0!</v>
      </c>
      <c r="F172" s="284" t="e">
        <f t="shared" si="63"/>
        <v>#DIV/0!</v>
      </c>
      <c r="G172" s="284" t="e">
        <f t="shared" si="63"/>
        <v>#DIV/0!</v>
      </c>
      <c r="H172" s="284" t="e">
        <f t="shared" si="63"/>
        <v>#DIV/0!</v>
      </c>
      <c r="I172" s="284" t="e">
        <f t="shared" si="63"/>
        <v>#DIV/0!</v>
      </c>
      <c r="J172" s="284" t="e">
        <f t="shared" si="63"/>
        <v>#DIV/0!</v>
      </c>
      <c r="K172" s="284"/>
      <c r="L172" s="246"/>
      <c r="M172" s="284" t="e">
        <f t="shared" si="63"/>
        <v>#DIV/0!</v>
      </c>
      <c r="N172" s="284" t="e">
        <f t="shared" si="63"/>
        <v>#DIV/0!</v>
      </c>
      <c r="O172" s="284" t="e">
        <f t="shared" si="63"/>
        <v>#DIV/0!</v>
      </c>
      <c r="P172" s="285" t="e">
        <f t="shared" si="63"/>
        <v>#DIV/0!</v>
      </c>
      <c r="Q172" s="286"/>
    </row>
    <row r="173" spans="1:17" s="262" customFormat="1" ht="34.5" hidden="1" thickBot="1">
      <c r="A173" s="259" t="s">
        <v>72</v>
      </c>
      <c r="B173" s="278"/>
      <c r="C173" s="278"/>
      <c r="D173" s="278"/>
      <c r="E173" s="278"/>
      <c r="F173" s="278"/>
      <c r="G173" s="278"/>
      <c r="H173" s="278"/>
      <c r="I173" s="278"/>
      <c r="J173" s="278"/>
      <c r="K173" s="278"/>
      <c r="L173" s="241"/>
      <c r="M173" s="278"/>
      <c r="N173" s="278"/>
      <c r="O173" s="278"/>
      <c r="P173" s="279"/>
      <c r="Q173" s="280"/>
    </row>
    <row r="174" spans="1:17" s="267" customFormat="1" ht="20.25" hidden="1">
      <c r="A174" s="263" t="s">
        <v>126</v>
      </c>
      <c r="B174" s="304">
        <v>0.3</v>
      </c>
      <c r="C174" s="264">
        <v>26043</v>
      </c>
      <c r="D174" s="264">
        <v>26043</v>
      </c>
      <c r="E174" s="264">
        <v>0</v>
      </c>
      <c r="F174" s="264">
        <v>0</v>
      </c>
      <c r="G174" s="264">
        <v>0</v>
      </c>
      <c r="H174" s="264">
        <v>0</v>
      </c>
      <c r="I174" s="264">
        <v>0</v>
      </c>
      <c r="J174" s="264">
        <v>0</v>
      </c>
      <c r="K174" s="264"/>
      <c r="L174" s="234"/>
      <c r="M174" s="264">
        <v>26043</v>
      </c>
      <c r="N174" s="264">
        <v>0</v>
      </c>
      <c r="O174" s="264">
        <v>0</v>
      </c>
      <c r="P174" s="265">
        <v>0</v>
      </c>
      <c r="Q174" s="266"/>
    </row>
    <row r="175" spans="1:17" s="267" customFormat="1" ht="20.25" hidden="1">
      <c r="A175" s="268" t="s">
        <v>122</v>
      </c>
      <c r="B175" s="323">
        <v>0.82</v>
      </c>
      <c r="C175" s="290">
        <v>19989</v>
      </c>
      <c r="D175" s="290">
        <v>11147</v>
      </c>
      <c r="E175" s="290">
        <v>4228</v>
      </c>
      <c r="F175" s="290">
        <v>0</v>
      </c>
      <c r="G175" s="290">
        <v>0</v>
      </c>
      <c r="H175" s="290">
        <v>0</v>
      </c>
      <c r="I175" s="290">
        <v>0</v>
      </c>
      <c r="J175" s="290">
        <v>0</v>
      </c>
      <c r="K175" s="290"/>
      <c r="L175" s="376"/>
      <c r="M175" s="290">
        <v>15375</v>
      </c>
      <c r="N175" s="290">
        <v>0</v>
      </c>
      <c r="O175" s="290">
        <v>4614</v>
      </c>
      <c r="P175" s="291">
        <v>4614</v>
      </c>
      <c r="Q175" s="292"/>
    </row>
    <row r="176" spans="1:17" s="274" customFormat="1" ht="21" hidden="1" thickBot="1">
      <c r="A176" s="270" t="s">
        <v>124</v>
      </c>
      <c r="B176" s="317">
        <f aca="true" t="shared" si="64" ref="B176:P176">+B174-B175</f>
        <v>-0.52</v>
      </c>
      <c r="C176" s="281">
        <f t="shared" si="64"/>
        <v>6054</v>
      </c>
      <c r="D176" s="281">
        <f t="shared" si="64"/>
        <v>14896</v>
      </c>
      <c r="E176" s="281">
        <f t="shared" si="64"/>
        <v>-4228</v>
      </c>
      <c r="F176" s="281">
        <f t="shared" si="64"/>
        <v>0</v>
      </c>
      <c r="G176" s="281">
        <f t="shared" si="64"/>
        <v>0</v>
      </c>
      <c r="H176" s="281">
        <f t="shared" si="64"/>
        <v>0</v>
      </c>
      <c r="I176" s="281">
        <f t="shared" si="64"/>
        <v>0</v>
      </c>
      <c r="J176" s="281">
        <f t="shared" si="64"/>
        <v>0</v>
      </c>
      <c r="K176" s="281"/>
      <c r="L176" s="244"/>
      <c r="M176" s="281">
        <f t="shared" si="64"/>
        <v>10668</v>
      </c>
      <c r="N176" s="281">
        <f t="shared" si="64"/>
        <v>0</v>
      </c>
      <c r="O176" s="281">
        <f t="shared" si="64"/>
        <v>-4614</v>
      </c>
      <c r="P176" s="282">
        <f t="shared" si="64"/>
        <v>-4614</v>
      </c>
      <c r="Q176" s="283"/>
    </row>
    <row r="177" spans="1:17" s="274" customFormat="1" ht="21" hidden="1" thickBot="1">
      <c r="A177" s="275" t="s">
        <v>125</v>
      </c>
      <c r="B177" s="284">
        <f aca="true" t="shared" si="65" ref="B177:P177">+B174/B175*100</f>
        <v>36.58536585365854</v>
      </c>
      <c r="C177" s="284">
        <f t="shared" si="65"/>
        <v>130.28665766171395</v>
      </c>
      <c r="D177" s="284">
        <f t="shared" si="65"/>
        <v>233.6323674531264</v>
      </c>
      <c r="E177" s="284">
        <f t="shared" si="65"/>
        <v>0</v>
      </c>
      <c r="F177" s="284" t="e">
        <f t="shared" si="65"/>
        <v>#DIV/0!</v>
      </c>
      <c r="G177" s="284" t="e">
        <f t="shared" si="65"/>
        <v>#DIV/0!</v>
      </c>
      <c r="H177" s="284" t="e">
        <f t="shared" si="65"/>
        <v>#DIV/0!</v>
      </c>
      <c r="I177" s="284" t="e">
        <f t="shared" si="65"/>
        <v>#DIV/0!</v>
      </c>
      <c r="J177" s="284" t="e">
        <f t="shared" si="65"/>
        <v>#DIV/0!</v>
      </c>
      <c r="K177" s="284"/>
      <c r="L177" s="246"/>
      <c r="M177" s="284">
        <f t="shared" si="65"/>
        <v>169.38536585365853</v>
      </c>
      <c r="N177" s="284" t="e">
        <f t="shared" si="65"/>
        <v>#DIV/0!</v>
      </c>
      <c r="O177" s="284">
        <f t="shared" si="65"/>
        <v>0</v>
      </c>
      <c r="P177" s="285">
        <f t="shared" si="65"/>
        <v>0</v>
      </c>
      <c r="Q177" s="286"/>
    </row>
    <row r="178" spans="1:17" s="262" customFormat="1" ht="34.5" hidden="1" thickBot="1">
      <c r="A178" s="259" t="s">
        <v>73</v>
      </c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41"/>
      <c r="M178" s="278"/>
      <c r="N178" s="278"/>
      <c r="O178" s="278"/>
      <c r="P178" s="279"/>
      <c r="Q178" s="280"/>
    </row>
    <row r="179" spans="1:17" s="267" customFormat="1" ht="20.25" hidden="1">
      <c r="A179" s="263" t="s">
        <v>126</v>
      </c>
      <c r="B179" s="304">
        <v>0</v>
      </c>
      <c r="C179" s="264">
        <v>0</v>
      </c>
      <c r="D179" s="264">
        <v>0</v>
      </c>
      <c r="E179" s="264">
        <v>0</v>
      </c>
      <c r="F179" s="264">
        <v>0</v>
      </c>
      <c r="G179" s="264">
        <v>0</v>
      </c>
      <c r="H179" s="264">
        <v>0</v>
      </c>
      <c r="I179" s="264">
        <v>0</v>
      </c>
      <c r="J179" s="264">
        <v>0</v>
      </c>
      <c r="K179" s="264"/>
      <c r="L179" s="234"/>
      <c r="M179" s="264">
        <v>0</v>
      </c>
      <c r="N179" s="264">
        <v>0</v>
      </c>
      <c r="O179" s="264">
        <v>0</v>
      </c>
      <c r="P179" s="265">
        <v>0</v>
      </c>
      <c r="Q179" s="266"/>
    </row>
    <row r="180" spans="1:17" s="267" customFormat="1" ht="20.25" hidden="1">
      <c r="A180" s="268" t="s">
        <v>122</v>
      </c>
      <c r="B180" s="323">
        <v>0</v>
      </c>
      <c r="C180" s="290">
        <v>0</v>
      </c>
      <c r="D180" s="290">
        <v>0</v>
      </c>
      <c r="E180" s="290">
        <v>0</v>
      </c>
      <c r="F180" s="290">
        <v>0</v>
      </c>
      <c r="G180" s="290">
        <v>0</v>
      </c>
      <c r="H180" s="290">
        <v>0</v>
      </c>
      <c r="I180" s="290">
        <v>0</v>
      </c>
      <c r="J180" s="290">
        <v>0</v>
      </c>
      <c r="K180" s="290"/>
      <c r="L180" s="376"/>
      <c r="M180" s="290">
        <v>0</v>
      </c>
      <c r="N180" s="290">
        <v>0</v>
      </c>
      <c r="O180" s="290">
        <v>0</v>
      </c>
      <c r="P180" s="291">
        <v>0</v>
      </c>
      <c r="Q180" s="292"/>
    </row>
    <row r="181" spans="1:17" s="274" customFormat="1" ht="21" hidden="1" thickBot="1">
      <c r="A181" s="270" t="s">
        <v>124</v>
      </c>
      <c r="B181" s="317">
        <f aca="true" t="shared" si="66" ref="B181:P181">+B179-B180</f>
        <v>0</v>
      </c>
      <c r="C181" s="281">
        <f t="shared" si="66"/>
        <v>0</v>
      </c>
      <c r="D181" s="281">
        <f t="shared" si="66"/>
        <v>0</v>
      </c>
      <c r="E181" s="281">
        <f t="shared" si="66"/>
        <v>0</v>
      </c>
      <c r="F181" s="281">
        <f t="shared" si="66"/>
        <v>0</v>
      </c>
      <c r="G181" s="281">
        <f t="shared" si="66"/>
        <v>0</v>
      </c>
      <c r="H181" s="281">
        <f t="shared" si="66"/>
        <v>0</v>
      </c>
      <c r="I181" s="281">
        <f t="shared" si="66"/>
        <v>0</v>
      </c>
      <c r="J181" s="281">
        <f t="shared" si="66"/>
        <v>0</v>
      </c>
      <c r="K181" s="281"/>
      <c r="L181" s="244"/>
      <c r="M181" s="281">
        <f t="shared" si="66"/>
        <v>0</v>
      </c>
      <c r="N181" s="281">
        <f t="shared" si="66"/>
        <v>0</v>
      </c>
      <c r="O181" s="281">
        <f t="shared" si="66"/>
        <v>0</v>
      </c>
      <c r="P181" s="282">
        <f t="shared" si="66"/>
        <v>0</v>
      </c>
      <c r="Q181" s="283"/>
    </row>
    <row r="182" spans="1:17" s="274" customFormat="1" ht="21" hidden="1" thickBot="1">
      <c r="A182" s="275" t="s">
        <v>125</v>
      </c>
      <c r="B182" s="284" t="e">
        <f aca="true" t="shared" si="67" ref="B182:P182">+B179/B180*100</f>
        <v>#DIV/0!</v>
      </c>
      <c r="C182" s="284" t="e">
        <f t="shared" si="67"/>
        <v>#DIV/0!</v>
      </c>
      <c r="D182" s="284" t="e">
        <f t="shared" si="67"/>
        <v>#DIV/0!</v>
      </c>
      <c r="E182" s="284" t="e">
        <f t="shared" si="67"/>
        <v>#DIV/0!</v>
      </c>
      <c r="F182" s="284" t="e">
        <f t="shared" si="67"/>
        <v>#DIV/0!</v>
      </c>
      <c r="G182" s="284" t="e">
        <f t="shared" si="67"/>
        <v>#DIV/0!</v>
      </c>
      <c r="H182" s="284" t="e">
        <f t="shared" si="67"/>
        <v>#DIV/0!</v>
      </c>
      <c r="I182" s="284" t="e">
        <f t="shared" si="67"/>
        <v>#DIV/0!</v>
      </c>
      <c r="J182" s="284" t="e">
        <f t="shared" si="67"/>
        <v>#DIV/0!</v>
      </c>
      <c r="K182" s="284"/>
      <c r="L182" s="246"/>
      <c r="M182" s="284" t="e">
        <f t="shared" si="67"/>
        <v>#DIV/0!</v>
      </c>
      <c r="N182" s="284" t="e">
        <f t="shared" si="67"/>
        <v>#DIV/0!</v>
      </c>
      <c r="O182" s="284" t="e">
        <f t="shared" si="67"/>
        <v>#DIV/0!</v>
      </c>
      <c r="P182" s="285" t="e">
        <f t="shared" si="67"/>
        <v>#DIV/0!</v>
      </c>
      <c r="Q182" s="286"/>
    </row>
    <row r="183" spans="1:17" s="262" customFormat="1" ht="34.5" hidden="1" thickBot="1">
      <c r="A183" s="259" t="s">
        <v>74</v>
      </c>
      <c r="B183" s="278"/>
      <c r="C183" s="278"/>
      <c r="D183" s="278"/>
      <c r="E183" s="278"/>
      <c r="F183" s="278"/>
      <c r="G183" s="278"/>
      <c r="H183" s="278"/>
      <c r="I183" s="278"/>
      <c r="J183" s="278"/>
      <c r="K183" s="278"/>
      <c r="L183" s="241"/>
      <c r="M183" s="278"/>
      <c r="N183" s="278"/>
      <c r="O183" s="278"/>
      <c r="P183" s="279"/>
      <c r="Q183" s="280"/>
    </row>
    <row r="184" spans="1:17" s="267" customFormat="1" ht="20.25" hidden="1">
      <c r="A184" s="263" t="s">
        <v>126</v>
      </c>
      <c r="B184" s="304">
        <v>0</v>
      </c>
      <c r="C184" s="264">
        <v>0</v>
      </c>
      <c r="D184" s="264">
        <v>0</v>
      </c>
      <c r="E184" s="264">
        <v>0</v>
      </c>
      <c r="F184" s="264">
        <v>0</v>
      </c>
      <c r="G184" s="264">
        <v>0</v>
      </c>
      <c r="H184" s="264">
        <v>0</v>
      </c>
      <c r="I184" s="264">
        <v>0</v>
      </c>
      <c r="J184" s="264">
        <v>0</v>
      </c>
      <c r="K184" s="264"/>
      <c r="L184" s="234"/>
      <c r="M184" s="264">
        <v>0</v>
      </c>
      <c r="N184" s="264">
        <v>0</v>
      </c>
      <c r="O184" s="264">
        <v>0</v>
      </c>
      <c r="P184" s="265">
        <v>0</v>
      </c>
      <c r="Q184" s="266"/>
    </row>
    <row r="185" spans="1:17" s="267" customFormat="1" ht="20.25" hidden="1">
      <c r="A185" s="268" t="s">
        <v>122</v>
      </c>
      <c r="B185" s="323">
        <v>0</v>
      </c>
      <c r="C185" s="290">
        <v>0</v>
      </c>
      <c r="D185" s="290">
        <v>0</v>
      </c>
      <c r="E185" s="290">
        <v>0</v>
      </c>
      <c r="F185" s="290">
        <v>0</v>
      </c>
      <c r="G185" s="290">
        <v>0</v>
      </c>
      <c r="H185" s="290">
        <v>0</v>
      </c>
      <c r="I185" s="290">
        <v>0</v>
      </c>
      <c r="J185" s="290">
        <v>0</v>
      </c>
      <c r="K185" s="290"/>
      <c r="L185" s="376"/>
      <c r="M185" s="290">
        <v>0</v>
      </c>
      <c r="N185" s="290">
        <v>0</v>
      </c>
      <c r="O185" s="290">
        <v>0</v>
      </c>
      <c r="P185" s="291">
        <v>0</v>
      </c>
      <c r="Q185" s="292"/>
    </row>
    <row r="186" spans="1:17" s="274" customFormat="1" ht="21" hidden="1" thickBot="1">
      <c r="A186" s="270" t="s">
        <v>124</v>
      </c>
      <c r="B186" s="317">
        <f aca="true" t="shared" si="68" ref="B186:P186">+B184-B185</f>
        <v>0</v>
      </c>
      <c r="C186" s="281">
        <f t="shared" si="68"/>
        <v>0</v>
      </c>
      <c r="D186" s="281">
        <f t="shared" si="68"/>
        <v>0</v>
      </c>
      <c r="E186" s="281">
        <f t="shared" si="68"/>
        <v>0</v>
      </c>
      <c r="F186" s="281">
        <f t="shared" si="68"/>
        <v>0</v>
      </c>
      <c r="G186" s="281">
        <f t="shared" si="68"/>
        <v>0</v>
      </c>
      <c r="H186" s="281">
        <f t="shared" si="68"/>
        <v>0</v>
      </c>
      <c r="I186" s="281">
        <f t="shared" si="68"/>
        <v>0</v>
      </c>
      <c r="J186" s="281">
        <f t="shared" si="68"/>
        <v>0</v>
      </c>
      <c r="K186" s="281"/>
      <c r="L186" s="244"/>
      <c r="M186" s="281">
        <f t="shared" si="68"/>
        <v>0</v>
      </c>
      <c r="N186" s="281">
        <f t="shared" si="68"/>
        <v>0</v>
      </c>
      <c r="O186" s="281">
        <f t="shared" si="68"/>
        <v>0</v>
      </c>
      <c r="P186" s="282">
        <f t="shared" si="68"/>
        <v>0</v>
      </c>
      <c r="Q186" s="283"/>
    </row>
    <row r="187" spans="1:17" s="274" customFormat="1" ht="21" hidden="1" thickBot="1">
      <c r="A187" s="275" t="s">
        <v>125</v>
      </c>
      <c r="B187" s="284" t="e">
        <f aca="true" t="shared" si="69" ref="B187:P187">+B184/B185*100</f>
        <v>#DIV/0!</v>
      </c>
      <c r="C187" s="284" t="e">
        <f t="shared" si="69"/>
        <v>#DIV/0!</v>
      </c>
      <c r="D187" s="284" t="e">
        <f t="shared" si="69"/>
        <v>#DIV/0!</v>
      </c>
      <c r="E187" s="284" t="e">
        <f t="shared" si="69"/>
        <v>#DIV/0!</v>
      </c>
      <c r="F187" s="284" t="e">
        <f t="shared" si="69"/>
        <v>#DIV/0!</v>
      </c>
      <c r="G187" s="284" t="e">
        <f t="shared" si="69"/>
        <v>#DIV/0!</v>
      </c>
      <c r="H187" s="284" t="e">
        <f t="shared" si="69"/>
        <v>#DIV/0!</v>
      </c>
      <c r="I187" s="284" t="e">
        <f t="shared" si="69"/>
        <v>#DIV/0!</v>
      </c>
      <c r="J187" s="284" t="e">
        <f t="shared" si="69"/>
        <v>#DIV/0!</v>
      </c>
      <c r="K187" s="284"/>
      <c r="L187" s="246"/>
      <c r="M187" s="284" t="e">
        <f t="shared" si="69"/>
        <v>#DIV/0!</v>
      </c>
      <c r="N187" s="284" t="e">
        <f t="shared" si="69"/>
        <v>#DIV/0!</v>
      </c>
      <c r="O187" s="284" t="e">
        <f t="shared" si="69"/>
        <v>#DIV/0!</v>
      </c>
      <c r="P187" s="285" t="e">
        <f t="shared" si="69"/>
        <v>#DIV/0!</v>
      </c>
      <c r="Q187" s="286"/>
    </row>
  </sheetData>
  <sheetProtection/>
  <mergeCells count="2">
    <mergeCell ref="A9:A12"/>
    <mergeCell ref="D9:P9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7"/>
  <sheetViews>
    <sheetView zoomScale="70" zoomScaleNormal="70" zoomScalePageLayoutView="0" workbookViewId="0" topLeftCell="B16">
      <selection activeCell="Q11" sqref="Q11:R13"/>
    </sheetView>
  </sheetViews>
  <sheetFormatPr defaultColWidth="11.375" defaultRowHeight="12.75"/>
  <cols>
    <col min="1" max="1" width="145.75390625" style="10" customWidth="1"/>
    <col min="2" max="2" width="22.00390625" style="105" bestFit="1" customWidth="1"/>
    <col min="3" max="5" width="17.00390625" style="9" customWidth="1"/>
    <col min="6" max="6" width="14.125" style="9" customWidth="1"/>
    <col min="7" max="15" width="17.00390625" style="9" customWidth="1"/>
    <col min="16" max="16" width="19.625" style="9" bestFit="1" customWidth="1"/>
    <col min="17" max="17" width="16.25390625" style="9" hidden="1" customWidth="1"/>
    <col min="18" max="20" width="11.375" style="9" hidden="1" customWidth="1"/>
    <col min="21" max="16384" width="11.375" style="9" customWidth="1"/>
  </cols>
  <sheetData>
    <row r="1" spans="1:17" s="48" customFormat="1" ht="18.75">
      <c r="A1" s="43" t="s">
        <v>184</v>
      </c>
      <c r="B1" s="310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 t="s">
        <v>160</v>
      </c>
      <c r="Q1" s="47"/>
    </row>
    <row r="2" spans="1:17" s="51" customFormat="1" ht="36" customHeight="1">
      <c r="A2" s="49" t="s">
        <v>194</v>
      </c>
      <c r="B2" s="311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s="52" customFormat="1" ht="18">
      <c r="A3" s="52" t="s">
        <v>51</v>
      </c>
      <c r="B3" s="312"/>
      <c r="C3" s="53"/>
      <c r="D3" s="53"/>
      <c r="E3" s="54"/>
      <c r="F3" s="54"/>
      <c r="G3" s="55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s="61" customFormat="1" ht="15.75">
      <c r="A4" s="56"/>
      <c r="B4" s="31"/>
      <c r="C4" s="57"/>
      <c r="D4" s="58"/>
      <c r="E4" s="59"/>
      <c r="F4" s="59"/>
      <c r="G4" s="60"/>
      <c r="H4" s="59"/>
      <c r="I4" s="57"/>
      <c r="J4" s="57"/>
      <c r="K4" s="57"/>
      <c r="L4" s="57"/>
      <c r="M4" s="57"/>
      <c r="N4" s="57"/>
      <c r="O4" s="57"/>
      <c r="P4" s="57"/>
      <c r="Q4" s="57"/>
    </row>
    <row r="5" spans="1:17" s="61" customFormat="1" ht="37.5">
      <c r="A5" s="62" t="s">
        <v>77</v>
      </c>
      <c r="B5" s="31"/>
      <c r="C5" s="57"/>
      <c r="D5" s="34"/>
      <c r="E5" s="32"/>
      <c r="F5" s="32"/>
      <c r="G5" s="31"/>
      <c r="H5" s="32"/>
      <c r="I5" s="30"/>
      <c r="J5" s="30"/>
      <c r="K5" s="30"/>
      <c r="L5" s="30"/>
      <c r="M5" s="30"/>
      <c r="N5" s="30"/>
      <c r="O5" s="30"/>
      <c r="P5" s="30"/>
      <c r="Q5" s="57"/>
    </row>
    <row r="6" spans="1:17" s="61" customFormat="1" ht="15.75">
      <c r="A6" s="56"/>
      <c r="B6" s="31"/>
      <c r="C6" s="57"/>
      <c r="D6" s="34"/>
      <c r="E6" s="32"/>
      <c r="F6" s="32"/>
      <c r="G6" s="31"/>
      <c r="H6" s="32"/>
      <c r="I6" s="30"/>
      <c r="J6" s="30"/>
      <c r="K6" s="30"/>
      <c r="L6" s="30"/>
      <c r="M6" s="30"/>
      <c r="N6" s="30"/>
      <c r="O6" s="30"/>
      <c r="P6" s="30"/>
      <c r="Q6" s="57"/>
    </row>
    <row r="7" spans="1:17" s="51" customFormat="1" ht="27.75">
      <c r="A7" s="251" t="s">
        <v>1</v>
      </c>
      <c r="B7" s="311"/>
      <c r="C7" s="5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96"/>
      <c r="Q7" s="50"/>
    </row>
    <row r="8" spans="4:16" ht="13.5" thickBot="1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s="66" customFormat="1" ht="15" customHeight="1">
      <c r="A9" s="864" t="s">
        <v>6</v>
      </c>
      <c r="B9" s="313" t="s">
        <v>2</v>
      </c>
      <c r="C9" s="64" t="s">
        <v>23</v>
      </c>
      <c r="D9" s="869" t="s">
        <v>24</v>
      </c>
      <c r="E9" s="870"/>
      <c r="F9" s="870"/>
      <c r="G9" s="870"/>
      <c r="H9" s="870"/>
      <c r="I9" s="870"/>
      <c r="J9" s="870"/>
      <c r="K9" s="870"/>
      <c r="L9" s="870"/>
      <c r="M9" s="870"/>
      <c r="N9" s="870"/>
      <c r="O9" s="870"/>
      <c r="P9" s="871"/>
      <c r="Q9" s="65" t="s">
        <v>25</v>
      </c>
    </row>
    <row r="10" spans="1:17" s="66" customFormat="1" ht="15.75">
      <c r="A10" s="865"/>
      <c r="B10" s="314" t="s">
        <v>26</v>
      </c>
      <c r="C10" s="67" t="s">
        <v>27</v>
      </c>
      <c r="D10" s="397" t="s">
        <v>28</v>
      </c>
      <c r="E10" s="231" t="s">
        <v>29</v>
      </c>
      <c r="F10" s="231" t="s">
        <v>30</v>
      </c>
      <c r="G10" s="231" t="s">
        <v>31</v>
      </c>
      <c r="H10" s="231" t="s">
        <v>100</v>
      </c>
      <c r="I10" s="206" t="s">
        <v>32</v>
      </c>
      <c r="J10" s="206" t="s">
        <v>33</v>
      </c>
      <c r="K10" s="206" t="s">
        <v>181</v>
      </c>
      <c r="L10" s="206" t="s">
        <v>134</v>
      </c>
      <c r="M10" s="231" t="s">
        <v>34</v>
      </c>
      <c r="N10" s="231" t="s">
        <v>35</v>
      </c>
      <c r="O10" s="231" t="s">
        <v>36</v>
      </c>
      <c r="P10" s="398" t="s">
        <v>52</v>
      </c>
      <c r="Q10" s="71" t="s">
        <v>37</v>
      </c>
    </row>
    <row r="11" spans="1:17" s="66" customFormat="1" ht="15.75">
      <c r="A11" s="865"/>
      <c r="B11" s="314" t="s">
        <v>4</v>
      </c>
      <c r="C11" s="67" t="s">
        <v>38</v>
      </c>
      <c r="D11" s="397" t="s">
        <v>39</v>
      </c>
      <c r="E11" s="231" t="s">
        <v>40</v>
      </c>
      <c r="F11" s="231" t="s">
        <v>41</v>
      </c>
      <c r="G11" s="231" t="s">
        <v>42</v>
      </c>
      <c r="H11" s="231" t="s">
        <v>101</v>
      </c>
      <c r="I11" s="206" t="s">
        <v>43</v>
      </c>
      <c r="J11" s="206" t="s">
        <v>44</v>
      </c>
      <c r="K11" s="206" t="s">
        <v>193</v>
      </c>
      <c r="L11" s="206" t="s">
        <v>3</v>
      </c>
      <c r="M11" s="231" t="s">
        <v>45</v>
      </c>
      <c r="N11" s="231" t="s">
        <v>42</v>
      </c>
      <c r="O11" s="231"/>
      <c r="P11" s="398" t="s">
        <v>45</v>
      </c>
      <c r="Q11" s="71" t="s">
        <v>46</v>
      </c>
    </row>
    <row r="12" spans="1:17" s="66" customFormat="1" ht="16.5" thickBot="1">
      <c r="A12" s="865"/>
      <c r="B12" s="314" t="s">
        <v>47</v>
      </c>
      <c r="C12" s="67" t="s">
        <v>22</v>
      </c>
      <c r="D12" s="397"/>
      <c r="E12" s="231"/>
      <c r="F12" s="231"/>
      <c r="G12" s="231"/>
      <c r="H12" s="232"/>
      <c r="I12" s="207"/>
      <c r="J12" s="207" t="s">
        <v>48</v>
      </c>
      <c r="K12" s="206"/>
      <c r="L12" s="206"/>
      <c r="M12" s="231" t="s">
        <v>40</v>
      </c>
      <c r="N12" s="231"/>
      <c r="O12" s="231"/>
      <c r="P12" s="398" t="s">
        <v>40</v>
      </c>
      <c r="Q12" s="71" t="s">
        <v>49</v>
      </c>
    </row>
    <row r="13" spans="1:17" s="76" customFormat="1" ht="34.5" thickBot="1">
      <c r="A13" s="348" t="s">
        <v>57</v>
      </c>
      <c r="B13" s="315"/>
      <c r="C13" s="72"/>
      <c r="D13" s="399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400"/>
      <c r="Q13" s="75"/>
    </row>
    <row r="14" spans="1:17" s="79" customFormat="1" ht="20.25">
      <c r="A14" s="330" t="s">
        <v>187</v>
      </c>
      <c r="B14" s="819">
        <v>59991</v>
      </c>
      <c r="C14" s="820">
        <v>14504</v>
      </c>
      <c r="D14" s="819">
        <v>11048</v>
      </c>
      <c r="E14" s="819">
        <v>1478</v>
      </c>
      <c r="F14" s="819">
        <v>247</v>
      </c>
      <c r="G14" s="819">
        <v>7</v>
      </c>
      <c r="H14" s="822">
        <v>0</v>
      </c>
      <c r="I14" s="819">
        <v>20</v>
      </c>
      <c r="J14" s="819">
        <v>74</v>
      </c>
      <c r="K14" s="819">
        <v>0</v>
      </c>
      <c r="L14" s="819">
        <v>5</v>
      </c>
      <c r="M14" s="819">
        <v>12878</v>
      </c>
      <c r="N14" s="819">
        <v>642</v>
      </c>
      <c r="O14" s="819">
        <v>983</v>
      </c>
      <c r="P14" s="841">
        <v>1626</v>
      </c>
      <c r="Q14" s="78"/>
    </row>
    <row r="15" spans="1:17" s="79" customFormat="1" ht="20.25">
      <c r="A15" s="329" t="s">
        <v>186</v>
      </c>
      <c r="B15" s="822">
        <v>60206</v>
      </c>
      <c r="C15" s="823">
        <v>14861</v>
      </c>
      <c r="D15" s="822">
        <v>11154</v>
      </c>
      <c r="E15" s="822">
        <v>1506</v>
      </c>
      <c r="F15" s="822">
        <v>249</v>
      </c>
      <c r="G15" s="822">
        <v>6</v>
      </c>
      <c r="H15" s="822">
        <v>0</v>
      </c>
      <c r="I15" s="822">
        <v>20</v>
      </c>
      <c r="J15" s="822">
        <v>74</v>
      </c>
      <c r="K15" s="822">
        <v>0</v>
      </c>
      <c r="L15" s="822">
        <v>9</v>
      </c>
      <c r="M15" s="822">
        <v>13018</v>
      </c>
      <c r="N15" s="822">
        <v>689</v>
      </c>
      <c r="O15" s="822">
        <v>1154</v>
      </c>
      <c r="P15" s="829">
        <v>1843</v>
      </c>
      <c r="Q15" s="230"/>
    </row>
    <row r="16" spans="1:17" s="83" customFormat="1" ht="21" thickBot="1">
      <c r="A16" s="331" t="s">
        <v>188</v>
      </c>
      <c r="B16" s="770">
        <f>B15-B14</f>
        <v>215</v>
      </c>
      <c r="C16" s="770">
        <f aca="true" t="shared" si="0" ref="C16:P16">C15-C14</f>
        <v>357</v>
      </c>
      <c r="D16" s="770">
        <f t="shared" si="0"/>
        <v>106</v>
      </c>
      <c r="E16" s="770">
        <f t="shared" si="0"/>
        <v>28</v>
      </c>
      <c r="F16" s="770">
        <f t="shared" si="0"/>
        <v>2</v>
      </c>
      <c r="G16" s="770">
        <f t="shared" si="0"/>
        <v>-1</v>
      </c>
      <c r="H16" s="770">
        <f>+H15-H14</f>
        <v>0</v>
      </c>
      <c r="I16" s="770">
        <f t="shared" si="0"/>
        <v>0</v>
      </c>
      <c r="J16" s="770">
        <f t="shared" si="0"/>
        <v>0</v>
      </c>
      <c r="K16" s="770">
        <f>K15-K14</f>
        <v>0</v>
      </c>
      <c r="L16" s="770">
        <f t="shared" si="0"/>
        <v>4</v>
      </c>
      <c r="M16" s="770">
        <f t="shared" si="0"/>
        <v>140</v>
      </c>
      <c r="N16" s="770">
        <f t="shared" si="0"/>
        <v>47</v>
      </c>
      <c r="O16" s="770">
        <f t="shared" si="0"/>
        <v>171</v>
      </c>
      <c r="P16" s="770">
        <f t="shared" si="0"/>
        <v>217</v>
      </c>
      <c r="Q16" s="91"/>
    </row>
    <row r="17" spans="1:17" s="83" customFormat="1" ht="21" thickBot="1">
      <c r="A17" s="331" t="s">
        <v>189</v>
      </c>
      <c r="B17" s="781">
        <f>+B15/B14*100</f>
        <v>100.35838709139703</v>
      </c>
      <c r="C17" s="781">
        <f aca="true" t="shared" si="1" ref="C17:P17">+C15/C14*100</f>
        <v>102.46138996138995</v>
      </c>
      <c r="D17" s="781">
        <f t="shared" si="1"/>
        <v>100.95944967414916</v>
      </c>
      <c r="E17" s="781">
        <f t="shared" si="1"/>
        <v>101.89445196211095</v>
      </c>
      <c r="F17" s="781">
        <f t="shared" si="1"/>
        <v>100.8097165991903</v>
      </c>
      <c r="G17" s="781">
        <f t="shared" si="1"/>
        <v>85.71428571428571</v>
      </c>
      <c r="H17" s="781">
        <v>0</v>
      </c>
      <c r="I17" s="781">
        <f t="shared" si="1"/>
        <v>100</v>
      </c>
      <c r="J17" s="781">
        <f t="shared" si="1"/>
        <v>100</v>
      </c>
      <c r="K17" s="781">
        <v>0</v>
      </c>
      <c r="L17" s="781">
        <f t="shared" si="1"/>
        <v>180</v>
      </c>
      <c r="M17" s="781">
        <f t="shared" si="1"/>
        <v>101.0871253300202</v>
      </c>
      <c r="N17" s="781">
        <f t="shared" si="1"/>
        <v>107.32087227414331</v>
      </c>
      <c r="O17" s="781">
        <f t="shared" si="1"/>
        <v>117.39572736520853</v>
      </c>
      <c r="P17" s="781">
        <f t="shared" si="1"/>
        <v>113.34563345633457</v>
      </c>
      <c r="Q17" s="92"/>
    </row>
    <row r="18" spans="1:17" s="86" customFormat="1" ht="34.5" thickBot="1">
      <c r="A18" s="431" t="s">
        <v>102</v>
      </c>
      <c r="B18" s="783"/>
      <c r="C18" s="782"/>
      <c r="D18" s="783"/>
      <c r="E18" s="783"/>
      <c r="F18" s="783"/>
      <c r="G18" s="783"/>
      <c r="H18" s="783"/>
      <c r="I18" s="783"/>
      <c r="J18" s="783"/>
      <c r="K18" s="783"/>
      <c r="L18" s="783"/>
      <c r="M18" s="783"/>
      <c r="N18" s="783"/>
      <c r="O18" s="783"/>
      <c r="P18" s="846"/>
      <c r="Q18" s="93"/>
    </row>
    <row r="19" spans="1:17" s="79" customFormat="1" ht="20.25">
      <c r="A19" s="330" t="s">
        <v>187</v>
      </c>
      <c r="B19" s="822">
        <v>8214</v>
      </c>
      <c r="C19" s="823">
        <v>12212</v>
      </c>
      <c r="D19" s="822">
        <v>9725</v>
      </c>
      <c r="E19" s="822">
        <v>1208</v>
      </c>
      <c r="F19" s="822">
        <v>50</v>
      </c>
      <c r="G19" s="822">
        <v>0</v>
      </c>
      <c r="H19" s="822">
        <v>0</v>
      </c>
      <c r="I19" s="822">
        <v>7</v>
      </c>
      <c r="J19" s="822">
        <v>39</v>
      </c>
      <c r="K19" s="819">
        <v>0</v>
      </c>
      <c r="L19" s="822">
        <v>0</v>
      </c>
      <c r="M19" s="822">
        <v>11028</v>
      </c>
      <c r="N19" s="822">
        <v>355</v>
      </c>
      <c r="O19" s="822">
        <v>829</v>
      </c>
      <c r="P19" s="829">
        <v>1184</v>
      </c>
      <c r="Q19" s="78"/>
    </row>
    <row r="20" spans="1:17" s="79" customFormat="1" ht="20.25">
      <c r="A20" s="329" t="s">
        <v>186</v>
      </c>
      <c r="B20" s="822">
        <v>8368</v>
      </c>
      <c r="C20" s="823">
        <v>12439</v>
      </c>
      <c r="D20" s="822">
        <v>9773</v>
      </c>
      <c r="E20" s="822">
        <v>1232</v>
      </c>
      <c r="F20" s="822">
        <v>51</v>
      </c>
      <c r="G20" s="822">
        <v>0</v>
      </c>
      <c r="H20" s="822">
        <v>0</v>
      </c>
      <c r="I20" s="822">
        <v>6</v>
      </c>
      <c r="J20" s="822">
        <v>38</v>
      </c>
      <c r="K20" s="822">
        <v>0</v>
      </c>
      <c r="L20" s="822">
        <v>1</v>
      </c>
      <c r="M20" s="822">
        <v>11102</v>
      </c>
      <c r="N20" s="822">
        <v>379</v>
      </c>
      <c r="O20" s="822">
        <v>958</v>
      </c>
      <c r="P20" s="829">
        <v>1337</v>
      </c>
      <c r="Q20" s="230"/>
    </row>
    <row r="21" spans="1:17" s="83" customFormat="1" ht="21" thickBot="1">
      <c r="A21" s="331" t="s">
        <v>188</v>
      </c>
      <c r="B21" s="770">
        <f>+B20-B19</f>
        <v>154</v>
      </c>
      <c r="C21" s="770">
        <f aca="true" t="shared" si="2" ref="C21:P21">+C20-C19</f>
        <v>227</v>
      </c>
      <c r="D21" s="770">
        <f t="shared" si="2"/>
        <v>48</v>
      </c>
      <c r="E21" s="770">
        <f t="shared" si="2"/>
        <v>24</v>
      </c>
      <c r="F21" s="770">
        <f t="shared" si="2"/>
        <v>1</v>
      </c>
      <c r="G21" s="770">
        <f t="shared" si="2"/>
        <v>0</v>
      </c>
      <c r="H21" s="770">
        <f>+H20-H19</f>
        <v>0</v>
      </c>
      <c r="I21" s="770">
        <f t="shared" si="2"/>
        <v>-1</v>
      </c>
      <c r="J21" s="770">
        <f t="shared" si="2"/>
        <v>-1</v>
      </c>
      <c r="K21" s="770">
        <f>K20-K19</f>
        <v>0</v>
      </c>
      <c r="L21" s="770">
        <f t="shared" si="2"/>
        <v>1</v>
      </c>
      <c r="M21" s="770">
        <f t="shared" si="2"/>
        <v>74</v>
      </c>
      <c r="N21" s="770">
        <f t="shared" si="2"/>
        <v>24</v>
      </c>
      <c r="O21" s="770">
        <f t="shared" si="2"/>
        <v>129</v>
      </c>
      <c r="P21" s="770">
        <f t="shared" si="2"/>
        <v>153</v>
      </c>
      <c r="Q21" s="91"/>
    </row>
    <row r="22" spans="1:17" s="83" customFormat="1" ht="21" thickBot="1">
      <c r="A22" s="331" t="s">
        <v>189</v>
      </c>
      <c r="B22" s="781">
        <f>+B20/B19*100</f>
        <v>101.87484782079378</v>
      </c>
      <c r="C22" s="781">
        <f aca="true" t="shared" si="3" ref="C22:P22">+C20/C19*100</f>
        <v>101.85882738290206</v>
      </c>
      <c r="D22" s="781">
        <f t="shared" si="3"/>
        <v>100.4935732647815</v>
      </c>
      <c r="E22" s="781">
        <f t="shared" si="3"/>
        <v>101.98675496688743</v>
      </c>
      <c r="F22" s="781">
        <f t="shared" si="3"/>
        <v>102</v>
      </c>
      <c r="G22" s="781">
        <v>0</v>
      </c>
      <c r="H22" s="781">
        <v>0</v>
      </c>
      <c r="I22" s="781">
        <f t="shared" si="3"/>
        <v>85.71428571428571</v>
      </c>
      <c r="J22" s="781">
        <f t="shared" si="3"/>
        <v>97.43589743589743</v>
      </c>
      <c r="K22" s="781">
        <v>0</v>
      </c>
      <c r="L22" s="781">
        <v>0</v>
      </c>
      <c r="M22" s="781">
        <f t="shared" si="3"/>
        <v>100.67101922379398</v>
      </c>
      <c r="N22" s="781">
        <f t="shared" si="3"/>
        <v>106.76056338028168</v>
      </c>
      <c r="O22" s="781">
        <f t="shared" si="3"/>
        <v>115.56091676718938</v>
      </c>
      <c r="P22" s="781">
        <f t="shared" si="3"/>
        <v>112.9222972972973</v>
      </c>
      <c r="Q22" s="92"/>
    </row>
    <row r="23" spans="1:17" s="88" customFormat="1" ht="34.5" thickBot="1">
      <c r="A23" s="431" t="s">
        <v>103</v>
      </c>
      <c r="B23" s="786"/>
      <c r="C23" s="785"/>
      <c r="D23" s="786"/>
      <c r="E23" s="786"/>
      <c r="F23" s="786"/>
      <c r="G23" s="786"/>
      <c r="H23" s="786"/>
      <c r="I23" s="786"/>
      <c r="J23" s="786"/>
      <c r="K23" s="786"/>
      <c r="L23" s="786"/>
      <c r="M23" s="786"/>
      <c r="N23" s="786"/>
      <c r="O23" s="786"/>
      <c r="P23" s="796"/>
      <c r="Q23" s="94"/>
    </row>
    <row r="24" spans="1:17" s="79" customFormat="1" ht="20.25">
      <c r="A24" s="330" t="s">
        <v>187</v>
      </c>
      <c r="B24" s="822">
        <v>13812</v>
      </c>
      <c r="C24" s="823">
        <v>14159</v>
      </c>
      <c r="D24" s="822">
        <v>10775</v>
      </c>
      <c r="E24" s="822">
        <v>1415</v>
      </c>
      <c r="F24" s="822">
        <v>188</v>
      </c>
      <c r="G24" s="822">
        <v>1</v>
      </c>
      <c r="H24" s="822">
        <v>0</v>
      </c>
      <c r="I24" s="822">
        <v>23</v>
      </c>
      <c r="J24" s="822">
        <v>83</v>
      </c>
      <c r="K24" s="819">
        <v>0</v>
      </c>
      <c r="L24" s="822">
        <v>8</v>
      </c>
      <c r="M24" s="822">
        <v>12494</v>
      </c>
      <c r="N24" s="822">
        <v>587</v>
      </c>
      <c r="O24" s="822">
        <v>1077</v>
      </c>
      <c r="P24" s="829">
        <v>1665</v>
      </c>
      <c r="Q24" s="78"/>
    </row>
    <row r="25" spans="1:17" s="79" customFormat="1" ht="20.25">
      <c r="A25" s="329" t="s">
        <v>186</v>
      </c>
      <c r="B25" s="822">
        <v>13899</v>
      </c>
      <c r="C25" s="823">
        <v>14612</v>
      </c>
      <c r="D25" s="822">
        <v>10919</v>
      </c>
      <c r="E25" s="822">
        <v>1450</v>
      </c>
      <c r="F25" s="822">
        <v>193</v>
      </c>
      <c r="G25" s="822">
        <v>1</v>
      </c>
      <c r="H25" s="822">
        <v>0</v>
      </c>
      <c r="I25" s="822">
        <v>24</v>
      </c>
      <c r="J25" s="822">
        <v>83</v>
      </c>
      <c r="K25" s="822">
        <v>0</v>
      </c>
      <c r="L25" s="822">
        <v>22</v>
      </c>
      <c r="M25" s="822">
        <v>12693</v>
      </c>
      <c r="N25" s="822">
        <v>645</v>
      </c>
      <c r="O25" s="822">
        <v>1275</v>
      </c>
      <c r="P25" s="829">
        <v>1920</v>
      </c>
      <c r="Q25" s="230"/>
    </row>
    <row r="26" spans="1:17" s="83" customFormat="1" ht="21" thickBot="1">
      <c r="A26" s="331" t="s">
        <v>188</v>
      </c>
      <c r="B26" s="770">
        <f>+B25-B24</f>
        <v>87</v>
      </c>
      <c r="C26" s="770">
        <f aca="true" t="shared" si="4" ref="C26:P26">+C25-C24</f>
        <v>453</v>
      </c>
      <c r="D26" s="770">
        <f t="shared" si="4"/>
        <v>144</v>
      </c>
      <c r="E26" s="770">
        <f t="shared" si="4"/>
        <v>35</v>
      </c>
      <c r="F26" s="770">
        <f t="shared" si="4"/>
        <v>5</v>
      </c>
      <c r="G26" s="770">
        <f t="shared" si="4"/>
        <v>0</v>
      </c>
      <c r="H26" s="770">
        <f t="shared" si="4"/>
        <v>0</v>
      </c>
      <c r="I26" s="770">
        <f t="shared" si="4"/>
        <v>1</v>
      </c>
      <c r="J26" s="770">
        <f t="shared" si="4"/>
        <v>0</v>
      </c>
      <c r="K26" s="770">
        <f>K25-K24</f>
        <v>0</v>
      </c>
      <c r="L26" s="770">
        <f t="shared" si="4"/>
        <v>14</v>
      </c>
      <c r="M26" s="770">
        <f t="shared" si="4"/>
        <v>199</v>
      </c>
      <c r="N26" s="770">
        <f t="shared" si="4"/>
        <v>58</v>
      </c>
      <c r="O26" s="770">
        <f t="shared" si="4"/>
        <v>198</v>
      </c>
      <c r="P26" s="770">
        <f t="shared" si="4"/>
        <v>255</v>
      </c>
      <c r="Q26" s="91"/>
    </row>
    <row r="27" spans="1:17" s="83" customFormat="1" ht="21" thickBot="1">
      <c r="A27" s="331" t="s">
        <v>189</v>
      </c>
      <c r="B27" s="781">
        <f>+B25/B24*100</f>
        <v>100.62988705473501</v>
      </c>
      <c r="C27" s="781">
        <f aca="true" t="shared" si="5" ref="C27:P27">+C25/C24*100</f>
        <v>103.1993784871813</v>
      </c>
      <c r="D27" s="781">
        <f t="shared" si="5"/>
        <v>101.33642691415312</v>
      </c>
      <c r="E27" s="781">
        <f t="shared" si="5"/>
        <v>102.47349823321554</v>
      </c>
      <c r="F27" s="781">
        <f t="shared" si="5"/>
        <v>102.65957446808511</v>
      </c>
      <c r="G27" s="781">
        <f t="shared" si="5"/>
        <v>100</v>
      </c>
      <c r="H27" s="781">
        <v>0</v>
      </c>
      <c r="I27" s="781">
        <f t="shared" si="5"/>
        <v>104.34782608695652</v>
      </c>
      <c r="J27" s="781">
        <f t="shared" si="5"/>
        <v>100</v>
      </c>
      <c r="K27" s="781">
        <v>0</v>
      </c>
      <c r="L27" s="781">
        <f t="shared" si="5"/>
        <v>275</v>
      </c>
      <c r="M27" s="781">
        <f t="shared" si="5"/>
        <v>101.59276452697294</v>
      </c>
      <c r="N27" s="781">
        <f t="shared" si="5"/>
        <v>109.88074957410564</v>
      </c>
      <c r="O27" s="781">
        <f t="shared" si="5"/>
        <v>118.38440111420614</v>
      </c>
      <c r="P27" s="781">
        <f t="shared" si="5"/>
        <v>115.31531531531532</v>
      </c>
      <c r="Q27" s="92"/>
    </row>
    <row r="28" spans="1:17" s="88" customFormat="1" ht="34.5" thickBot="1">
      <c r="A28" s="431" t="s">
        <v>58</v>
      </c>
      <c r="B28" s="786"/>
      <c r="C28" s="785"/>
      <c r="D28" s="786"/>
      <c r="E28" s="786"/>
      <c r="F28" s="786"/>
      <c r="G28" s="786"/>
      <c r="H28" s="786"/>
      <c r="I28" s="786"/>
      <c r="J28" s="786"/>
      <c r="K28" s="786"/>
      <c r="L28" s="786"/>
      <c r="M28" s="786"/>
      <c r="N28" s="786"/>
      <c r="O28" s="786"/>
      <c r="P28" s="796"/>
      <c r="Q28" s="94"/>
    </row>
    <row r="29" spans="1:17" s="79" customFormat="1" ht="20.25">
      <c r="A29" s="330" t="s">
        <v>187</v>
      </c>
      <c r="B29" s="822">
        <v>984</v>
      </c>
      <c r="C29" s="823">
        <v>16922</v>
      </c>
      <c r="D29" s="822">
        <v>12550</v>
      </c>
      <c r="E29" s="822">
        <v>1729</v>
      </c>
      <c r="F29" s="822">
        <v>210</v>
      </c>
      <c r="G29" s="822">
        <v>1</v>
      </c>
      <c r="H29" s="822">
        <v>0</v>
      </c>
      <c r="I29" s="822">
        <v>8</v>
      </c>
      <c r="J29" s="822">
        <v>50</v>
      </c>
      <c r="K29" s="819">
        <v>0</v>
      </c>
      <c r="L29" s="819">
        <v>0</v>
      </c>
      <c r="M29" s="822">
        <v>14547</v>
      </c>
      <c r="N29" s="822">
        <v>1142</v>
      </c>
      <c r="O29" s="822">
        <v>1232</v>
      </c>
      <c r="P29" s="829">
        <v>2374</v>
      </c>
      <c r="Q29" s="78"/>
    </row>
    <row r="30" spans="1:17" s="79" customFormat="1" ht="20.25">
      <c r="A30" s="329" t="s">
        <v>186</v>
      </c>
      <c r="B30" s="822">
        <v>984</v>
      </c>
      <c r="C30" s="823">
        <v>17330</v>
      </c>
      <c r="D30" s="822">
        <v>12747</v>
      </c>
      <c r="E30" s="822">
        <v>1739</v>
      </c>
      <c r="F30" s="822">
        <v>203</v>
      </c>
      <c r="G30" s="822">
        <v>2</v>
      </c>
      <c r="H30" s="822">
        <v>0</v>
      </c>
      <c r="I30" s="822">
        <v>10</v>
      </c>
      <c r="J30" s="822">
        <v>51</v>
      </c>
      <c r="K30" s="822">
        <v>0</v>
      </c>
      <c r="L30" s="822">
        <v>0</v>
      </c>
      <c r="M30" s="822">
        <v>14752</v>
      </c>
      <c r="N30" s="822">
        <v>1205</v>
      </c>
      <c r="O30" s="822">
        <v>1374</v>
      </c>
      <c r="P30" s="829">
        <v>2579</v>
      </c>
      <c r="Q30" s="230"/>
    </row>
    <row r="31" spans="1:17" s="83" customFormat="1" ht="21" thickBot="1">
      <c r="A31" s="331" t="s">
        <v>188</v>
      </c>
      <c r="B31" s="770">
        <f>+B30-B29</f>
        <v>0</v>
      </c>
      <c r="C31" s="770">
        <f aca="true" t="shared" si="6" ref="C31:P31">+C30-C29</f>
        <v>408</v>
      </c>
      <c r="D31" s="770">
        <f t="shared" si="6"/>
        <v>197</v>
      </c>
      <c r="E31" s="770">
        <f t="shared" si="6"/>
        <v>10</v>
      </c>
      <c r="F31" s="770">
        <f t="shared" si="6"/>
        <v>-7</v>
      </c>
      <c r="G31" s="770">
        <f t="shared" si="6"/>
        <v>1</v>
      </c>
      <c r="H31" s="770">
        <f t="shared" si="6"/>
        <v>0</v>
      </c>
      <c r="I31" s="770">
        <f t="shared" si="6"/>
        <v>2</v>
      </c>
      <c r="J31" s="770">
        <f t="shared" si="6"/>
        <v>1</v>
      </c>
      <c r="K31" s="770">
        <f>K30-K29</f>
        <v>0</v>
      </c>
      <c r="L31" s="770">
        <f>L30-L29</f>
        <v>0</v>
      </c>
      <c r="M31" s="770">
        <f t="shared" si="6"/>
        <v>205</v>
      </c>
      <c r="N31" s="770">
        <f t="shared" si="6"/>
        <v>63</v>
      </c>
      <c r="O31" s="770">
        <f t="shared" si="6"/>
        <v>142</v>
      </c>
      <c r="P31" s="770">
        <f t="shared" si="6"/>
        <v>205</v>
      </c>
      <c r="Q31" s="91"/>
    </row>
    <row r="32" spans="1:17" s="83" customFormat="1" ht="21" thickBot="1">
      <c r="A32" s="331" t="s">
        <v>189</v>
      </c>
      <c r="B32" s="781">
        <f>+B30/B29*100</f>
        <v>100</v>
      </c>
      <c r="C32" s="781">
        <f aca="true" t="shared" si="7" ref="C32:P32">+C30/C29*100</f>
        <v>102.4110625221605</v>
      </c>
      <c r="D32" s="781">
        <f t="shared" si="7"/>
        <v>101.56972111553786</v>
      </c>
      <c r="E32" s="781">
        <f t="shared" si="7"/>
        <v>100.57836899942163</v>
      </c>
      <c r="F32" s="781">
        <f t="shared" si="7"/>
        <v>96.66666666666667</v>
      </c>
      <c r="G32" s="781">
        <f t="shared" si="7"/>
        <v>200</v>
      </c>
      <c r="H32" s="781">
        <v>0</v>
      </c>
      <c r="I32" s="781">
        <f t="shared" si="7"/>
        <v>125</v>
      </c>
      <c r="J32" s="781">
        <f t="shared" si="7"/>
        <v>102</v>
      </c>
      <c r="K32" s="781">
        <v>0</v>
      </c>
      <c r="L32" s="781">
        <v>0</v>
      </c>
      <c r="M32" s="781">
        <f t="shared" si="7"/>
        <v>101.40922526981508</v>
      </c>
      <c r="N32" s="781">
        <f t="shared" si="7"/>
        <v>105.51663747810858</v>
      </c>
      <c r="O32" s="781">
        <f t="shared" si="7"/>
        <v>111.52597402597402</v>
      </c>
      <c r="P32" s="781">
        <f t="shared" si="7"/>
        <v>108.6352148272957</v>
      </c>
      <c r="Q32" s="92"/>
    </row>
    <row r="33" spans="1:17" s="88" customFormat="1" ht="34.5" thickBot="1">
      <c r="A33" s="431" t="s">
        <v>59</v>
      </c>
      <c r="B33" s="786"/>
      <c r="C33" s="785"/>
      <c r="D33" s="786"/>
      <c r="E33" s="786"/>
      <c r="F33" s="786"/>
      <c r="G33" s="786"/>
      <c r="H33" s="786"/>
      <c r="I33" s="786"/>
      <c r="J33" s="786"/>
      <c r="K33" s="786"/>
      <c r="L33" s="786"/>
      <c r="M33" s="786"/>
      <c r="N33" s="786"/>
      <c r="O33" s="786"/>
      <c r="P33" s="796"/>
      <c r="Q33" s="94"/>
    </row>
    <row r="34" spans="1:17" s="79" customFormat="1" ht="20.25">
      <c r="A34" s="330" t="s">
        <v>187</v>
      </c>
      <c r="B34" s="822">
        <v>3290</v>
      </c>
      <c r="C34" s="823">
        <v>17313</v>
      </c>
      <c r="D34" s="822">
        <v>12458</v>
      </c>
      <c r="E34" s="822">
        <v>1802</v>
      </c>
      <c r="F34" s="822">
        <v>445</v>
      </c>
      <c r="G34" s="822">
        <v>12</v>
      </c>
      <c r="H34" s="822">
        <v>0</v>
      </c>
      <c r="I34" s="822">
        <v>47</v>
      </c>
      <c r="J34" s="822">
        <v>106</v>
      </c>
      <c r="K34" s="819">
        <v>0</v>
      </c>
      <c r="L34" s="822">
        <v>0</v>
      </c>
      <c r="M34" s="822">
        <v>14870</v>
      </c>
      <c r="N34" s="822">
        <v>1242</v>
      </c>
      <c r="O34" s="822">
        <v>1201</v>
      </c>
      <c r="P34" s="829">
        <v>2443</v>
      </c>
      <c r="Q34" s="78"/>
    </row>
    <row r="35" spans="1:17" s="79" customFormat="1" ht="20.25">
      <c r="A35" s="329" t="s">
        <v>186</v>
      </c>
      <c r="B35" s="822">
        <v>3207</v>
      </c>
      <c r="C35" s="823">
        <v>17950</v>
      </c>
      <c r="D35" s="822">
        <v>12621</v>
      </c>
      <c r="E35" s="822">
        <v>1844</v>
      </c>
      <c r="F35" s="822">
        <v>450</v>
      </c>
      <c r="G35" s="822">
        <v>13</v>
      </c>
      <c r="H35" s="822">
        <v>0</v>
      </c>
      <c r="I35" s="822">
        <v>49</v>
      </c>
      <c r="J35" s="822">
        <v>103</v>
      </c>
      <c r="K35" s="822">
        <v>0</v>
      </c>
      <c r="L35" s="822">
        <v>8</v>
      </c>
      <c r="M35" s="822">
        <v>15088</v>
      </c>
      <c r="N35" s="822">
        <v>1330</v>
      </c>
      <c r="O35" s="822">
        <v>1531</v>
      </c>
      <c r="P35" s="829">
        <v>2862</v>
      </c>
      <c r="Q35" s="230"/>
    </row>
    <row r="36" spans="1:17" s="83" customFormat="1" ht="21" thickBot="1">
      <c r="A36" s="331" t="s">
        <v>188</v>
      </c>
      <c r="B36" s="770">
        <f>+B35-B34</f>
        <v>-83</v>
      </c>
      <c r="C36" s="770">
        <f aca="true" t="shared" si="8" ref="C36:P36">+C35-C34</f>
        <v>637</v>
      </c>
      <c r="D36" s="770">
        <f t="shared" si="8"/>
        <v>163</v>
      </c>
      <c r="E36" s="770">
        <f t="shared" si="8"/>
        <v>42</v>
      </c>
      <c r="F36" s="770">
        <f t="shared" si="8"/>
        <v>5</v>
      </c>
      <c r="G36" s="770">
        <f t="shared" si="8"/>
        <v>1</v>
      </c>
      <c r="H36" s="770">
        <f t="shared" si="8"/>
        <v>0</v>
      </c>
      <c r="I36" s="770">
        <f t="shared" si="8"/>
        <v>2</v>
      </c>
      <c r="J36" s="770">
        <f t="shared" si="8"/>
        <v>-3</v>
      </c>
      <c r="K36" s="770">
        <f>K35-K34</f>
        <v>0</v>
      </c>
      <c r="L36" s="770">
        <f t="shared" si="8"/>
        <v>8</v>
      </c>
      <c r="M36" s="770">
        <f t="shared" si="8"/>
        <v>218</v>
      </c>
      <c r="N36" s="770">
        <f t="shared" si="8"/>
        <v>88</v>
      </c>
      <c r="O36" s="770">
        <f t="shared" si="8"/>
        <v>330</v>
      </c>
      <c r="P36" s="770">
        <f t="shared" si="8"/>
        <v>419</v>
      </c>
      <c r="Q36" s="91"/>
    </row>
    <row r="37" spans="1:17" s="83" customFormat="1" ht="21" thickBot="1">
      <c r="A37" s="331" t="s">
        <v>189</v>
      </c>
      <c r="B37" s="781">
        <f>+B35/B34*100</f>
        <v>97.47720364741642</v>
      </c>
      <c r="C37" s="781">
        <f aca="true" t="shared" si="9" ref="C37:P37">+C35/C34*100</f>
        <v>103.67931612083406</v>
      </c>
      <c r="D37" s="781">
        <f t="shared" si="9"/>
        <v>101.30839621126985</v>
      </c>
      <c r="E37" s="781">
        <f t="shared" si="9"/>
        <v>102.330743618202</v>
      </c>
      <c r="F37" s="781">
        <f t="shared" si="9"/>
        <v>101.12359550561798</v>
      </c>
      <c r="G37" s="781">
        <f t="shared" si="9"/>
        <v>108.33333333333333</v>
      </c>
      <c r="H37" s="781">
        <v>0</v>
      </c>
      <c r="I37" s="781">
        <f t="shared" si="9"/>
        <v>104.25531914893618</v>
      </c>
      <c r="J37" s="781">
        <f t="shared" si="9"/>
        <v>97.16981132075472</v>
      </c>
      <c r="K37" s="781">
        <v>0</v>
      </c>
      <c r="L37" s="781">
        <v>0</v>
      </c>
      <c r="M37" s="781">
        <f t="shared" si="9"/>
        <v>101.46603900470748</v>
      </c>
      <c r="N37" s="781">
        <f t="shared" si="9"/>
        <v>107.085346215781</v>
      </c>
      <c r="O37" s="781">
        <f t="shared" si="9"/>
        <v>127.47710241465447</v>
      </c>
      <c r="P37" s="781">
        <f t="shared" si="9"/>
        <v>117.15104379860828</v>
      </c>
      <c r="Q37" s="92"/>
    </row>
    <row r="38" spans="1:17" s="88" customFormat="1" ht="34.5" thickBot="1">
      <c r="A38" s="431" t="s">
        <v>60</v>
      </c>
      <c r="B38" s="786"/>
      <c r="C38" s="785"/>
      <c r="D38" s="786"/>
      <c r="E38" s="786"/>
      <c r="F38" s="786"/>
      <c r="G38" s="786"/>
      <c r="H38" s="786"/>
      <c r="I38" s="786"/>
      <c r="J38" s="786"/>
      <c r="K38" s="786"/>
      <c r="L38" s="786"/>
      <c r="M38" s="786"/>
      <c r="N38" s="786"/>
      <c r="O38" s="786"/>
      <c r="P38" s="796"/>
      <c r="Q38" s="94"/>
    </row>
    <row r="39" spans="1:17" s="79" customFormat="1" ht="20.25">
      <c r="A39" s="330" t="s">
        <v>187</v>
      </c>
      <c r="B39" s="822">
        <v>1933</v>
      </c>
      <c r="C39" s="823">
        <v>15786</v>
      </c>
      <c r="D39" s="822">
        <v>11751</v>
      </c>
      <c r="E39" s="822">
        <v>1610</v>
      </c>
      <c r="F39" s="822">
        <v>210</v>
      </c>
      <c r="G39" s="822">
        <v>2</v>
      </c>
      <c r="H39" s="822">
        <v>0</v>
      </c>
      <c r="I39" s="822">
        <v>32</v>
      </c>
      <c r="J39" s="822">
        <v>62</v>
      </c>
      <c r="K39" s="819">
        <v>0</v>
      </c>
      <c r="L39" s="822">
        <v>0</v>
      </c>
      <c r="M39" s="822">
        <v>13668</v>
      </c>
      <c r="N39" s="822">
        <v>1006</v>
      </c>
      <c r="O39" s="822">
        <v>1113</v>
      </c>
      <c r="P39" s="829">
        <v>2119</v>
      </c>
      <c r="Q39" s="78"/>
    </row>
    <row r="40" spans="1:17" s="79" customFormat="1" ht="20.25">
      <c r="A40" s="329" t="s">
        <v>186</v>
      </c>
      <c r="B40" s="822">
        <v>1947</v>
      </c>
      <c r="C40" s="823">
        <v>16210</v>
      </c>
      <c r="D40" s="822">
        <v>11894</v>
      </c>
      <c r="E40" s="822">
        <v>1639</v>
      </c>
      <c r="F40" s="822">
        <v>212</v>
      </c>
      <c r="G40" s="822">
        <v>1</v>
      </c>
      <c r="H40" s="822">
        <v>0</v>
      </c>
      <c r="I40" s="822">
        <v>31</v>
      </c>
      <c r="J40" s="822">
        <v>62</v>
      </c>
      <c r="K40" s="822">
        <v>0</v>
      </c>
      <c r="L40" s="822">
        <v>1</v>
      </c>
      <c r="M40" s="822">
        <v>13840</v>
      </c>
      <c r="N40" s="822">
        <v>1101</v>
      </c>
      <c r="O40" s="822">
        <v>1269</v>
      </c>
      <c r="P40" s="829">
        <v>2370</v>
      </c>
      <c r="Q40" s="230"/>
    </row>
    <row r="41" spans="1:17" s="83" customFormat="1" ht="21" thickBot="1">
      <c r="A41" s="331" t="s">
        <v>188</v>
      </c>
      <c r="B41" s="770">
        <f>+B40-B39</f>
        <v>14</v>
      </c>
      <c r="C41" s="770">
        <f aca="true" t="shared" si="10" ref="C41:P41">+C40-C39</f>
        <v>424</v>
      </c>
      <c r="D41" s="770">
        <f t="shared" si="10"/>
        <v>143</v>
      </c>
      <c r="E41" s="770">
        <f t="shared" si="10"/>
        <v>29</v>
      </c>
      <c r="F41" s="770">
        <f t="shared" si="10"/>
        <v>2</v>
      </c>
      <c r="G41" s="770">
        <f t="shared" si="10"/>
        <v>-1</v>
      </c>
      <c r="H41" s="770">
        <v>0</v>
      </c>
      <c r="I41" s="770">
        <f t="shared" si="10"/>
        <v>-1</v>
      </c>
      <c r="J41" s="770">
        <f t="shared" si="10"/>
        <v>0</v>
      </c>
      <c r="K41" s="770">
        <f>K40-K39</f>
        <v>0</v>
      </c>
      <c r="L41" s="770">
        <f t="shared" si="10"/>
        <v>1</v>
      </c>
      <c r="M41" s="770">
        <f t="shared" si="10"/>
        <v>172</v>
      </c>
      <c r="N41" s="770">
        <f t="shared" si="10"/>
        <v>95</v>
      </c>
      <c r="O41" s="770">
        <f t="shared" si="10"/>
        <v>156</v>
      </c>
      <c r="P41" s="770">
        <f t="shared" si="10"/>
        <v>251</v>
      </c>
      <c r="Q41" s="91"/>
    </row>
    <row r="42" spans="1:17" s="83" customFormat="1" ht="21" thickBot="1">
      <c r="A42" s="331" t="s">
        <v>189</v>
      </c>
      <c r="B42" s="781">
        <f>+B40/B39*100</f>
        <v>100.72426280393172</v>
      </c>
      <c r="C42" s="781">
        <f aca="true" t="shared" si="11" ref="C42:P42">+C40/C39*100</f>
        <v>102.6859242366654</v>
      </c>
      <c r="D42" s="781">
        <f t="shared" si="11"/>
        <v>101.21691770913112</v>
      </c>
      <c r="E42" s="781">
        <f t="shared" si="11"/>
        <v>101.80124223602485</v>
      </c>
      <c r="F42" s="781">
        <f t="shared" si="11"/>
        <v>100.95238095238095</v>
      </c>
      <c r="G42" s="781">
        <f t="shared" si="11"/>
        <v>50</v>
      </c>
      <c r="H42" s="781">
        <v>0</v>
      </c>
      <c r="I42" s="781">
        <f t="shared" si="11"/>
        <v>96.875</v>
      </c>
      <c r="J42" s="781">
        <f t="shared" si="11"/>
        <v>100</v>
      </c>
      <c r="K42" s="781">
        <v>0</v>
      </c>
      <c r="L42" s="781">
        <v>0</v>
      </c>
      <c r="M42" s="781">
        <f t="shared" si="11"/>
        <v>101.25841381328651</v>
      </c>
      <c r="N42" s="781">
        <f t="shared" si="11"/>
        <v>109.44333996023856</v>
      </c>
      <c r="O42" s="781">
        <f t="shared" si="11"/>
        <v>114.01617250673854</v>
      </c>
      <c r="P42" s="781">
        <f t="shared" si="11"/>
        <v>111.8452100047192</v>
      </c>
      <c r="Q42" s="92"/>
    </row>
    <row r="43" spans="1:17" s="88" customFormat="1" ht="34.5" thickBot="1">
      <c r="A43" s="431" t="s">
        <v>105</v>
      </c>
      <c r="B43" s="786"/>
      <c r="C43" s="785"/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6"/>
      <c r="P43" s="796"/>
      <c r="Q43" s="94"/>
    </row>
    <row r="44" spans="1:17" s="79" customFormat="1" ht="20.25">
      <c r="A44" s="330" t="s">
        <v>187</v>
      </c>
      <c r="B44" s="822">
        <v>3973</v>
      </c>
      <c r="C44" s="823">
        <v>17095</v>
      </c>
      <c r="D44" s="822">
        <v>12360</v>
      </c>
      <c r="E44" s="822">
        <v>1769</v>
      </c>
      <c r="F44" s="822">
        <v>346</v>
      </c>
      <c r="G44" s="822">
        <v>9</v>
      </c>
      <c r="H44" s="822">
        <v>0</v>
      </c>
      <c r="I44" s="822">
        <v>45</v>
      </c>
      <c r="J44" s="822">
        <v>62</v>
      </c>
      <c r="K44" s="819">
        <v>0</v>
      </c>
      <c r="L44" s="822">
        <v>16</v>
      </c>
      <c r="M44" s="822">
        <v>14608</v>
      </c>
      <c r="N44" s="822">
        <v>1226</v>
      </c>
      <c r="O44" s="822">
        <v>1261</v>
      </c>
      <c r="P44" s="829">
        <v>2487</v>
      </c>
      <c r="Q44" s="78"/>
    </row>
    <row r="45" spans="1:17" s="79" customFormat="1" ht="20.25">
      <c r="A45" s="329" t="s">
        <v>186</v>
      </c>
      <c r="B45" s="822">
        <v>3873</v>
      </c>
      <c r="C45" s="823">
        <v>17780</v>
      </c>
      <c r="D45" s="822">
        <v>12683</v>
      </c>
      <c r="E45" s="822">
        <v>1804</v>
      </c>
      <c r="F45" s="822">
        <v>359</v>
      </c>
      <c r="G45" s="822">
        <v>8</v>
      </c>
      <c r="H45" s="822">
        <v>0</v>
      </c>
      <c r="I45" s="822">
        <v>44</v>
      </c>
      <c r="J45" s="822">
        <v>62</v>
      </c>
      <c r="K45" s="822">
        <v>0</v>
      </c>
      <c r="L45" s="822">
        <v>1</v>
      </c>
      <c r="M45" s="822">
        <v>14960</v>
      </c>
      <c r="N45" s="822">
        <v>1325</v>
      </c>
      <c r="O45" s="822">
        <v>1495</v>
      </c>
      <c r="P45" s="829">
        <v>2820</v>
      </c>
      <c r="Q45" s="230"/>
    </row>
    <row r="46" spans="1:17" s="83" customFormat="1" ht="21" thickBot="1">
      <c r="A46" s="331" t="s">
        <v>188</v>
      </c>
      <c r="B46" s="770">
        <f>+B45-B44</f>
        <v>-100</v>
      </c>
      <c r="C46" s="770">
        <f aca="true" t="shared" si="12" ref="C46:P46">+C45-C44</f>
        <v>685</v>
      </c>
      <c r="D46" s="770">
        <f t="shared" si="12"/>
        <v>323</v>
      </c>
      <c r="E46" s="770">
        <f t="shared" si="12"/>
        <v>35</v>
      </c>
      <c r="F46" s="770">
        <f t="shared" si="12"/>
        <v>13</v>
      </c>
      <c r="G46" s="770">
        <f t="shared" si="12"/>
        <v>-1</v>
      </c>
      <c r="H46" s="770">
        <v>0</v>
      </c>
      <c r="I46" s="770">
        <f t="shared" si="12"/>
        <v>-1</v>
      </c>
      <c r="J46" s="770">
        <f t="shared" si="12"/>
        <v>0</v>
      </c>
      <c r="K46" s="770">
        <f>K45-K44</f>
        <v>0</v>
      </c>
      <c r="L46" s="770">
        <f t="shared" si="12"/>
        <v>-15</v>
      </c>
      <c r="M46" s="770">
        <f t="shared" si="12"/>
        <v>352</v>
      </c>
      <c r="N46" s="770">
        <f t="shared" si="12"/>
        <v>99</v>
      </c>
      <c r="O46" s="770">
        <f t="shared" si="12"/>
        <v>234</v>
      </c>
      <c r="P46" s="770">
        <f t="shared" si="12"/>
        <v>333</v>
      </c>
      <c r="Q46" s="91"/>
    </row>
    <row r="47" spans="1:17" s="83" customFormat="1" ht="21" thickBot="1">
      <c r="A47" s="331" t="s">
        <v>189</v>
      </c>
      <c r="B47" s="781">
        <f>+B45/B44*100</f>
        <v>97.4830103196577</v>
      </c>
      <c r="C47" s="781">
        <f aca="true" t="shared" si="13" ref="C47:P47">+C45/C44*100</f>
        <v>104.00701959637321</v>
      </c>
      <c r="D47" s="781">
        <f t="shared" si="13"/>
        <v>102.61326860841424</v>
      </c>
      <c r="E47" s="781">
        <f t="shared" si="13"/>
        <v>101.97851893725269</v>
      </c>
      <c r="F47" s="781">
        <f t="shared" si="13"/>
        <v>103.75722543352602</v>
      </c>
      <c r="G47" s="781">
        <f t="shared" si="13"/>
        <v>88.88888888888889</v>
      </c>
      <c r="H47" s="781">
        <v>0</v>
      </c>
      <c r="I47" s="781">
        <f t="shared" si="13"/>
        <v>97.77777777777777</v>
      </c>
      <c r="J47" s="781">
        <f t="shared" si="13"/>
        <v>100</v>
      </c>
      <c r="K47" s="781">
        <v>0</v>
      </c>
      <c r="L47" s="781">
        <f t="shared" si="13"/>
        <v>6.25</v>
      </c>
      <c r="M47" s="781">
        <f t="shared" si="13"/>
        <v>102.40963855421687</v>
      </c>
      <c r="N47" s="781">
        <f t="shared" si="13"/>
        <v>108.07504078303425</v>
      </c>
      <c r="O47" s="781">
        <f t="shared" si="13"/>
        <v>118.55670103092784</v>
      </c>
      <c r="P47" s="781">
        <f t="shared" si="13"/>
        <v>113.38962605548855</v>
      </c>
      <c r="Q47" s="92"/>
    </row>
    <row r="48" spans="1:17" s="88" customFormat="1" ht="34.5" thickBot="1">
      <c r="A48" s="431" t="s">
        <v>118</v>
      </c>
      <c r="B48" s="786"/>
      <c r="C48" s="785"/>
      <c r="D48" s="786"/>
      <c r="E48" s="786"/>
      <c r="F48" s="786"/>
      <c r="G48" s="786"/>
      <c r="H48" s="786"/>
      <c r="I48" s="786"/>
      <c r="J48" s="786"/>
      <c r="K48" s="786"/>
      <c r="L48" s="786"/>
      <c r="M48" s="786"/>
      <c r="N48" s="786"/>
      <c r="O48" s="786"/>
      <c r="P48" s="796"/>
      <c r="Q48" s="94"/>
    </row>
    <row r="49" spans="1:17" s="79" customFormat="1" ht="20.25">
      <c r="A49" s="330" t="s">
        <v>187</v>
      </c>
      <c r="B49" s="822">
        <v>37</v>
      </c>
      <c r="C49" s="823">
        <v>16324</v>
      </c>
      <c r="D49" s="822">
        <v>12431</v>
      </c>
      <c r="E49" s="822">
        <v>1587</v>
      </c>
      <c r="F49" s="822">
        <v>127</v>
      </c>
      <c r="G49" s="822">
        <v>19</v>
      </c>
      <c r="H49" s="822">
        <v>0</v>
      </c>
      <c r="I49" s="822">
        <v>22</v>
      </c>
      <c r="J49" s="822">
        <v>57</v>
      </c>
      <c r="K49" s="819">
        <v>0</v>
      </c>
      <c r="L49" s="819">
        <v>0</v>
      </c>
      <c r="M49" s="822">
        <v>14243</v>
      </c>
      <c r="N49" s="822">
        <v>1027</v>
      </c>
      <c r="O49" s="822">
        <v>1054</v>
      </c>
      <c r="P49" s="829">
        <v>2081</v>
      </c>
      <c r="Q49" s="78"/>
    </row>
    <row r="50" spans="1:17" s="79" customFormat="1" ht="20.25">
      <c r="A50" s="329" t="s">
        <v>186</v>
      </c>
      <c r="B50" s="822">
        <v>36</v>
      </c>
      <c r="C50" s="823">
        <v>16151</v>
      </c>
      <c r="D50" s="822">
        <v>12029</v>
      </c>
      <c r="E50" s="822">
        <v>1579</v>
      </c>
      <c r="F50" s="822">
        <v>158</v>
      </c>
      <c r="G50" s="822">
        <v>19</v>
      </c>
      <c r="H50" s="822">
        <v>0</v>
      </c>
      <c r="I50" s="822">
        <v>10</v>
      </c>
      <c r="J50" s="822">
        <v>44</v>
      </c>
      <c r="K50" s="822">
        <v>0</v>
      </c>
      <c r="L50" s="822">
        <v>0</v>
      </c>
      <c r="M50" s="822">
        <v>13838</v>
      </c>
      <c r="N50" s="822">
        <v>1096</v>
      </c>
      <c r="O50" s="822">
        <v>1218</v>
      </c>
      <c r="P50" s="829">
        <v>2313</v>
      </c>
      <c r="Q50" s="230"/>
    </row>
    <row r="51" spans="1:17" s="83" customFormat="1" ht="21" thickBot="1">
      <c r="A51" s="331" t="s">
        <v>188</v>
      </c>
      <c r="B51" s="770">
        <f>+B50-B49</f>
        <v>-1</v>
      </c>
      <c r="C51" s="770">
        <f aca="true" t="shared" si="14" ref="C51:P51">+C50-C49</f>
        <v>-173</v>
      </c>
      <c r="D51" s="770">
        <f t="shared" si="14"/>
        <v>-402</v>
      </c>
      <c r="E51" s="770">
        <f t="shared" si="14"/>
        <v>-8</v>
      </c>
      <c r="F51" s="770">
        <f t="shared" si="14"/>
        <v>31</v>
      </c>
      <c r="G51" s="770">
        <f t="shared" si="14"/>
        <v>0</v>
      </c>
      <c r="H51" s="770">
        <v>0</v>
      </c>
      <c r="I51" s="770">
        <f t="shared" si="14"/>
        <v>-12</v>
      </c>
      <c r="J51" s="770">
        <f t="shared" si="14"/>
        <v>-13</v>
      </c>
      <c r="K51" s="770">
        <f>K50-K49</f>
        <v>0</v>
      </c>
      <c r="L51" s="770">
        <f>L50-L49</f>
        <v>0</v>
      </c>
      <c r="M51" s="770">
        <f t="shared" si="14"/>
        <v>-405</v>
      </c>
      <c r="N51" s="770">
        <f t="shared" si="14"/>
        <v>69</v>
      </c>
      <c r="O51" s="770">
        <f t="shared" si="14"/>
        <v>164</v>
      </c>
      <c r="P51" s="770">
        <f t="shared" si="14"/>
        <v>232</v>
      </c>
      <c r="Q51" s="91"/>
    </row>
    <row r="52" spans="1:17" s="83" customFormat="1" ht="21" thickBot="1">
      <c r="A52" s="331" t="s">
        <v>189</v>
      </c>
      <c r="B52" s="781">
        <f>+B50/B49*100</f>
        <v>97.2972972972973</v>
      </c>
      <c r="C52" s="781">
        <f aca="true" t="shared" si="15" ref="C52:P52">+C50/C49*100</f>
        <v>98.94021073266356</v>
      </c>
      <c r="D52" s="781">
        <f t="shared" si="15"/>
        <v>96.76614914327085</v>
      </c>
      <c r="E52" s="781">
        <f t="shared" si="15"/>
        <v>99.49590422180215</v>
      </c>
      <c r="F52" s="781">
        <f t="shared" si="15"/>
        <v>124.40944881889764</v>
      </c>
      <c r="G52" s="781">
        <f t="shared" si="15"/>
        <v>100</v>
      </c>
      <c r="H52" s="781">
        <v>0</v>
      </c>
      <c r="I52" s="781">
        <f t="shared" si="15"/>
        <v>45.45454545454545</v>
      </c>
      <c r="J52" s="781">
        <f t="shared" si="15"/>
        <v>77.19298245614034</v>
      </c>
      <c r="K52" s="781">
        <v>0</v>
      </c>
      <c r="L52" s="781">
        <v>0</v>
      </c>
      <c r="M52" s="781">
        <f t="shared" si="15"/>
        <v>97.15649792880713</v>
      </c>
      <c r="N52" s="781">
        <f t="shared" si="15"/>
        <v>106.71859785783838</v>
      </c>
      <c r="O52" s="781">
        <f t="shared" si="15"/>
        <v>115.55977229601517</v>
      </c>
      <c r="P52" s="781">
        <f t="shared" si="15"/>
        <v>111.14848630466123</v>
      </c>
      <c r="Q52" s="92"/>
    </row>
    <row r="53" spans="1:17" s="262" customFormat="1" ht="34.5" hidden="1" thickBot="1">
      <c r="A53" s="351" t="s">
        <v>61</v>
      </c>
      <c r="B53" s="791"/>
      <c r="C53" s="791"/>
      <c r="D53" s="792"/>
      <c r="E53" s="792"/>
      <c r="F53" s="792"/>
      <c r="G53" s="792"/>
      <c r="H53" s="792"/>
      <c r="I53" s="792"/>
      <c r="J53" s="792"/>
      <c r="K53" s="792"/>
      <c r="L53" s="792"/>
      <c r="M53" s="792"/>
      <c r="N53" s="792"/>
      <c r="O53" s="792"/>
      <c r="P53" s="847"/>
      <c r="Q53" s="280"/>
    </row>
    <row r="54" spans="1:17" s="267" customFormat="1" ht="21" hidden="1" thickBot="1">
      <c r="A54" s="352" t="s">
        <v>126</v>
      </c>
      <c r="B54" s="825">
        <v>2.306</v>
      </c>
      <c r="C54" s="825">
        <v>15964</v>
      </c>
      <c r="D54" s="819">
        <v>11754</v>
      </c>
      <c r="E54" s="819">
        <v>1758</v>
      </c>
      <c r="F54" s="819">
        <v>0</v>
      </c>
      <c r="G54" s="819">
        <v>0</v>
      </c>
      <c r="H54" s="819">
        <v>0</v>
      </c>
      <c r="I54" s="819">
        <v>0</v>
      </c>
      <c r="J54" s="819">
        <v>0</v>
      </c>
      <c r="K54" s="819"/>
      <c r="L54" s="819"/>
      <c r="M54" s="819">
        <v>13512</v>
      </c>
      <c r="N54" s="819">
        <v>1752</v>
      </c>
      <c r="O54" s="819">
        <v>699</v>
      </c>
      <c r="P54" s="841">
        <v>2452</v>
      </c>
      <c r="Q54" s="266"/>
    </row>
    <row r="55" spans="1:17" s="267" customFormat="1" ht="21" hidden="1" thickBot="1">
      <c r="A55" s="353" t="s">
        <v>122</v>
      </c>
      <c r="B55" s="827">
        <v>2.216</v>
      </c>
      <c r="C55" s="827">
        <v>13802</v>
      </c>
      <c r="D55" s="822">
        <v>9704</v>
      </c>
      <c r="E55" s="822">
        <v>1426</v>
      </c>
      <c r="F55" s="822">
        <v>0</v>
      </c>
      <c r="G55" s="822">
        <v>0</v>
      </c>
      <c r="H55" s="822">
        <v>0</v>
      </c>
      <c r="I55" s="822">
        <v>0</v>
      </c>
      <c r="J55" s="822">
        <v>0</v>
      </c>
      <c r="K55" s="822"/>
      <c r="L55" s="822"/>
      <c r="M55" s="822">
        <v>11130</v>
      </c>
      <c r="N55" s="822">
        <v>1281</v>
      </c>
      <c r="O55" s="822">
        <v>1391</v>
      </c>
      <c r="P55" s="829">
        <v>2672</v>
      </c>
      <c r="Q55" s="269"/>
    </row>
    <row r="56" spans="1:17" s="274" customFormat="1" ht="21" hidden="1" thickBot="1">
      <c r="A56" s="354" t="s">
        <v>124</v>
      </c>
      <c r="B56" s="769">
        <f aca="true" t="shared" si="16" ref="B56:P56">+B54-B55</f>
        <v>0.08999999999999986</v>
      </c>
      <c r="C56" s="769">
        <f t="shared" si="16"/>
        <v>2162</v>
      </c>
      <c r="D56" s="770">
        <f t="shared" si="16"/>
        <v>2050</v>
      </c>
      <c r="E56" s="770">
        <f t="shared" si="16"/>
        <v>332</v>
      </c>
      <c r="F56" s="770">
        <f t="shared" si="16"/>
        <v>0</v>
      </c>
      <c r="G56" s="770">
        <f t="shared" si="16"/>
        <v>0</v>
      </c>
      <c r="H56" s="770">
        <f t="shared" si="16"/>
        <v>0</v>
      </c>
      <c r="I56" s="770">
        <f t="shared" si="16"/>
        <v>0</v>
      </c>
      <c r="J56" s="770">
        <f t="shared" si="16"/>
        <v>0</v>
      </c>
      <c r="K56" s="770"/>
      <c r="L56" s="770"/>
      <c r="M56" s="770">
        <f t="shared" si="16"/>
        <v>2382</v>
      </c>
      <c r="N56" s="770">
        <f t="shared" si="16"/>
        <v>471</v>
      </c>
      <c r="O56" s="770">
        <f t="shared" si="16"/>
        <v>-692</v>
      </c>
      <c r="P56" s="839">
        <f t="shared" si="16"/>
        <v>-220</v>
      </c>
      <c r="Q56" s="283"/>
    </row>
    <row r="57" spans="1:17" s="274" customFormat="1" ht="21" hidden="1" thickBot="1">
      <c r="A57" s="355" t="s">
        <v>125</v>
      </c>
      <c r="B57" s="794">
        <f aca="true" t="shared" si="17" ref="B57:P57">+B54/B55*100</f>
        <v>104.06137184115522</v>
      </c>
      <c r="C57" s="794">
        <f t="shared" si="17"/>
        <v>115.66439646428054</v>
      </c>
      <c r="D57" s="781">
        <f t="shared" si="17"/>
        <v>121.12530915086562</v>
      </c>
      <c r="E57" s="781">
        <f t="shared" si="17"/>
        <v>123.28190743338008</v>
      </c>
      <c r="F57" s="781" t="e">
        <f t="shared" si="17"/>
        <v>#DIV/0!</v>
      </c>
      <c r="G57" s="781" t="e">
        <f t="shared" si="17"/>
        <v>#DIV/0!</v>
      </c>
      <c r="H57" s="781" t="e">
        <f t="shared" si="17"/>
        <v>#DIV/0!</v>
      </c>
      <c r="I57" s="781" t="e">
        <f t="shared" si="17"/>
        <v>#DIV/0!</v>
      </c>
      <c r="J57" s="781" t="e">
        <f t="shared" si="17"/>
        <v>#DIV/0!</v>
      </c>
      <c r="K57" s="781"/>
      <c r="L57" s="781"/>
      <c r="M57" s="781">
        <f t="shared" si="17"/>
        <v>121.40161725067384</v>
      </c>
      <c r="N57" s="781">
        <f t="shared" si="17"/>
        <v>136.76814988290397</v>
      </c>
      <c r="O57" s="781">
        <f t="shared" si="17"/>
        <v>50.25161754133717</v>
      </c>
      <c r="P57" s="840">
        <f t="shared" si="17"/>
        <v>91.76646706586826</v>
      </c>
      <c r="Q57" s="286"/>
    </row>
    <row r="58" spans="1:17" s="88" customFormat="1" ht="34.5" thickBot="1">
      <c r="A58" s="431" t="s">
        <v>62</v>
      </c>
      <c r="B58" s="786"/>
      <c r="C58" s="785"/>
      <c r="D58" s="786"/>
      <c r="E58" s="786"/>
      <c r="F58" s="786"/>
      <c r="G58" s="786"/>
      <c r="H58" s="786"/>
      <c r="I58" s="786"/>
      <c r="J58" s="786"/>
      <c r="K58" s="786"/>
      <c r="L58" s="786"/>
      <c r="M58" s="786"/>
      <c r="N58" s="786"/>
      <c r="O58" s="786"/>
      <c r="P58" s="796"/>
      <c r="Q58" s="94"/>
    </row>
    <row r="59" spans="1:17" s="79" customFormat="1" ht="20.25">
      <c r="A59" s="330" t="s">
        <v>187</v>
      </c>
      <c r="B59" s="822">
        <v>286</v>
      </c>
      <c r="C59" s="823">
        <v>18102</v>
      </c>
      <c r="D59" s="822">
        <v>12736</v>
      </c>
      <c r="E59" s="822">
        <v>1774</v>
      </c>
      <c r="F59" s="822">
        <v>287</v>
      </c>
      <c r="G59" s="822">
        <v>2</v>
      </c>
      <c r="H59" s="822">
        <v>0</v>
      </c>
      <c r="I59" s="822">
        <v>37</v>
      </c>
      <c r="J59" s="822">
        <v>35</v>
      </c>
      <c r="K59" s="819">
        <v>0</v>
      </c>
      <c r="L59" s="822">
        <v>88</v>
      </c>
      <c r="M59" s="822">
        <v>14958</v>
      </c>
      <c r="N59" s="822">
        <v>1482</v>
      </c>
      <c r="O59" s="822">
        <v>1663</v>
      </c>
      <c r="P59" s="829">
        <v>3144</v>
      </c>
      <c r="Q59" s="78"/>
    </row>
    <row r="60" spans="1:17" s="79" customFormat="1" ht="20.25">
      <c r="A60" s="329" t="s">
        <v>186</v>
      </c>
      <c r="B60" s="822">
        <v>275</v>
      </c>
      <c r="C60" s="823">
        <v>18370</v>
      </c>
      <c r="D60" s="822">
        <v>12784</v>
      </c>
      <c r="E60" s="822">
        <v>1935</v>
      </c>
      <c r="F60" s="822">
        <v>304</v>
      </c>
      <c r="G60" s="822">
        <v>2</v>
      </c>
      <c r="H60" s="822">
        <v>0</v>
      </c>
      <c r="I60" s="822">
        <v>34</v>
      </c>
      <c r="J60" s="822">
        <v>37</v>
      </c>
      <c r="K60" s="822">
        <v>0</v>
      </c>
      <c r="L60" s="822">
        <v>35</v>
      </c>
      <c r="M60" s="822">
        <v>15132</v>
      </c>
      <c r="N60" s="822">
        <v>1561</v>
      </c>
      <c r="O60" s="822">
        <v>1677</v>
      </c>
      <c r="P60" s="829">
        <v>3238</v>
      </c>
      <c r="Q60" s="230"/>
    </row>
    <row r="61" spans="1:17" s="83" customFormat="1" ht="21" thickBot="1">
      <c r="A61" s="331" t="s">
        <v>188</v>
      </c>
      <c r="B61" s="770">
        <f>+B60-B59</f>
        <v>-11</v>
      </c>
      <c r="C61" s="770">
        <f aca="true" t="shared" si="18" ref="C61:P61">+C60-C59</f>
        <v>268</v>
      </c>
      <c r="D61" s="770">
        <f t="shared" si="18"/>
        <v>48</v>
      </c>
      <c r="E61" s="770">
        <f t="shared" si="18"/>
        <v>161</v>
      </c>
      <c r="F61" s="770">
        <f t="shared" si="18"/>
        <v>17</v>
      </c>
      <c r="G61" s="770">
        <f t="shared" si="18"/>
        <v>0</v>
      </c>
      <c r="H61" s="770">
        <v>0</v>
      </c>
      <c r="I61" s="770">
        <f t="shared" si="18"/>
        <v>-3</v>
      </c>
      <c r="J61" s="770">
        <f t="shared" si="18"/>
        <v>2</v>
      </c>
      <c r="K61" s="770">
        <f>K60-K59</f>
        <v>0</v>
      </c>
      <c r="L61" s="770">
        <f t="shared" si="18"/>
        <v>-53</v>
      </c>
      <c r="M61" s="770">
        <f t="shared" si="18"/>
        <v>174</v>
      </c>
      <c r="N61" s="770">
        <f t="shared" si="18"/>
        <v>79</v>
      </c>
      <c r="O61" s="770">
        <f t="shared" si="18"/>
        <v>14</v>
      </c>
      <c r="P61" s="770">
        <f t="shared" si="18"/>
        <v>94</v>
      </c>
      <c r="Q61" s="91"/>
    </row>
    <row r="62" spans="1:17" s="83" customFormat="1" ht="21" thickBot="1">
      <c r="A62" s="331" t="s">
        <v>189</v>
      </c>
      <c r="B62" s="781">
        <f>+B60/B59*100</f>
        <v>96.15384615384616</v>
      </c>
      <c r="C62" s="781">
        <f aca="true" t="shared" si="19" ref="C62:P62">+C60/C59*100</f>
        <v>101.48049939233235</v>
      </c>
      <c r="D62" s="781">
        <f t="shared" si="19"/>
        <v>100.37688442211055</v>
      </c>
      <c r="E62" s="781">
        <f t="shared" si="19"/>
        <v>109.07553551296505</v>
      </c>
      <c r="F62" s="781">
        <f t="shared" si="19"/>
        <v>105.92334494773519</v>
      </c>
      <c r="G62" s="781">
        <f t="shared" si="19"/>
        <v>100</v>
      </c>
      <c r="H62" s="781">
        <v>0</v>
      </c>
      <c r="I62" s="781">
        <f t="shared" si="19"/>
        <v>91.8918918918919</v>
      </c>
      <c r="J62" s="781">
        <f t="shared" si="19"/>
        <v>105.71428571428572</v>
      </c>
      <c r="K62" s="781">
        <v>0</v>
      </c>
      <c r="L62" s="781">
        <v>0</v>
      </c>
      <c r="M62" s="781">
        <f t="shared" si="19"/>
        <v>101.1632571199358</v>
      </c>
      <c r="N62" s="781">
        <f t="shared" si="19"/>
        <v>105.33063427800269</v>
      </c>
      <c r="O62" s="781">
        <f t="shared" si="19"/>
        <v>100.84185207456404</v>
      </c>
      <c r="P62" s="781">
        <f t="shared" si="19"/>
        <v>102.98982188295165</v>
      </c>
      <c r="Q62" s="92"/>
    </row>
    <row r="63" spans="1:17" s="233" customFormat="1" ht="34.5" thickBot="1">
      <c r="A63" s="433" t="s">
        <v>104</v>
      </c>
      <c r="B63" s="786"/>
      <c r="C63" s="786"/>
      <c r="D63" s="786"/>
      <c r="E63" s="786"/>
      <c r="F63" s="786"/>
      <c r="G63" s="786"/>
      <c r="H63" s="786"/>
      <c r="I63" s="786"/>
      <c r="J63" s="786"/>
      <c r="K63" s="786"/>
      <c r="L63" s="786"/>
      <c r="M63" s="786"/>
      <c r="N63" s="786"/>
      <c r="O63" s="786"/>
      <c r="P63" s="796"/>
      <c r="Q63" s="243"/>
    </row>
    <row r="64" spans="1:17" s="236" customFormat="1" ht="20.25">
      <c r="A64" s="330" t="s">
        <v>187</v>
      </c>
      <c r="B64" s="822">
        <v>155</v>
      </c>
      <c r="C64" s="822">
        <v>17093</v>
      </c>
      <c r="D64" s="822">
        <v>12360</v>
      </c>
      <c r="E64" s="822">
        <v>1762</v>
      </c>
      <c r="F64" s="822">
        <v>272</v>
      </c>
      <c r="G64" s="822">
        <v>16</v>
      </c>
      <c r="H64" s="822">
        <v>0</v>
      </c>
      <c r="I64" s="822">
        <v>60</v>
      </c>
      <c r="J64" s="822">
        <v>70</v>
      </c>
      <c r="K64" s="819">
        <v>0</v>
      </c>
      <c r="L64" s="819">
        <v>0</v>
      </c>
      <c r="M64" s="822">
        <v>14540</v>
      </c>
      <c r="N64" s="822">
        <v>1725</v>
      </c>
      <c r="O64" s="822">
        <v>828</v>
      </c>
      <c r="P64" s="829">
        <v>2553</v>
      </c>
      <c r="Q64" s="235"/>
    </row>
    <row r="65" spans="1:17" s="236" customFormat="1" ht="20.25">
      <c r="A65" s="329" t="s">
        <v>186</v>
      </c>
      <c r="B65" s="822">
        <v>152</v>
      </c>
      <c r="C65" s="822">
        <v>18158</v>
      </c>
      <c r="D65" s="822">
        <v>12846</v>
      </c>
      <c r="E65" s="822">
        <v>1728</v>
      </c>
      <c r="F65" s="822">
        <v>292</v>
      </c>
      <c r="G65" s="822">
        <v>17</v>
      </c>
      <c r="H65" s="822">
        <v>0</v>
      </c>
      <c r="I65" s="822">
        <v>51</v>
      </c>
      <c r="J65" s="822">
        <v>55</v>
      </c>
      <c r="K65" s="822">
        <v>0</v>
      </c>
      <c r="L65" s="822">
        <v>0</v>
      </c>
      <c r="M65" s="822">
        <v>14988</v>
      </c>
      <c r="N65" s="822">
        <v>1865</v>
      </c>
      <c r="O65" s="822">
        <v>1305</v>
      </c>
      <c r="P65" s="829">
        <v>3170</v>
      </c>
      <c r="Q65" s="237"/>
    </row>
    <row r="66" spans="1:17" s="239" customFormat="1" ht="21" thickBot="1">
      <c r="A66" s="331" t="s">
        <v>188</v>
      </c>
      <c r="B66" s="770">
        <f>+B65-B64</f>
        <v>-3</v>
      </c>
      <c r="C66" s="770">
        <f aca="true" t="shared" si="20" ref="C66:P66">+C65-C64</f>
        <v>1065</v>
      </c>
      <c r="D66" s="770">
        <f t="shared" si="20"/>
        <v>486</v>
      </c>
      <c r="E66" s="770">
        <f t="shared" si="20"/>
        <v>-34</v>
      </c>
      <c r="F66" s="770">
        <f t="shared" si="20"/>
        <v>20</v>
      </c>
      <c r="G66" s="770">
        <f t="shared" si="20"/>
        <v>1</v>
      </c>
      <c r="H66" s="770">
        <v>0</v>
      </c>
      <c r="I66" s="770">
        <f t="shared" si="20"/>
        <v>-9</v>
      </c>
      <c r="J66" s="770">
        <f t="shared" si="20"/>
        <v>-15</v>
      </c>
      <c r="K66" s="770">
        <f>K65-K64</f>
        <v>0</v>
      </c>
      <c r="L66" s="770">
        <f>L65-L64</f>
        <v>0</v>
      </c>
      <c r="M66" s="770">
        <f t="shared" si="20"/>
        <v>448</v>
      </c>
      <c r="N66" s="770">
        <f t="shared" si="20"/>
        <v>140</v>
      </c>
      <c r="O66" s="770">
        <f t="shared" si="20"/>
        <v>477</v>
      </c>
      <c r="P66" s="770">
        <f t="shared" si="20"/>
        <v>617</v>
      </c>
      <c r="Q66" s="245"/>
    </row>
    <row r="67" spans="1:17" s="239" customFormat="1" ht="21" thickBot="1">
      <c r="A67" s="331" t="s">
        <v>189</v>
      </c>
      <c r="B67" s="781">
        <f>+B65/B64*100</f>
        <v>98.06451612903226</v>
      </c>
      <c r="C67" s="781">
        <f aca="true" t="shared" si="21" ref="C67:P67">+C65/C64*100</f>
        <v>106.23062072193295</v>
      </c>
      <c r="D67" s="781">
        <f t="shared" si="21"/>
        <v>103.93203883495146</v>
      </c>
      <c r="E67" s="781">
        <f t="shared" si="21"/>
        <v>98.07037457434733</v>
      </c>
      <c r="F67" s="781">
        <f t="shared" si="21"/>
        <v>107.35294117647058</v>
      </c>
      <c r="G67" s="781">
        <f t="shared" si="21"/>
        <v>106.25</v>
      </c>
      <c r="H67" s="781">
        <v>0</v>
      </c>
      <c r="I67" s="781">
        <f t="shared" si="21"/>
        <v>85</v>
      </c>
      <c r="J67" s="781">
        <f t="shared" si="21"/>
        <v>78.57142857142857</v>
      </c>
      <c r="K67" s="781">
        <v>0</v>
      </c>
      <c r="L67" s="781">
        <v>0</v>
      </c>
      <c r="M67" s="781">
        <f t="shared" si="21"/>
        <v>103.08115543328749</v>
      </c>
      <c r="N67" s="781">
        <f t="shared" si="21"/>
        <v>108.11594202898551</v>
      </c>
      <c r="O67" s="781">
        <f t="shared" si="21"/>
        <v>157.6086956521739</v>
      </c>
      <c r="P67" s="781">
        <f t="shared" si="21"/>
        <v>124.16764590677633</v>
      </c>
      <c r="Q67" s="247"/>
    </row>
    <row r="68" spans="1:17" s="233" customFormat="1" ht="34.5" thickBot="1">
      <c r="A68" s="433" t="s">
        <v>117</v>
      </c>
      <c r="B68" s="786"/>
      <c r="C68" s="786"/>
      <c r="D68" s="786"/>
      <c r="E68" s="786"/>
      <c r="F68" s="786"/>
      <c r="G68" s="786"/>
      <c r="H68" s="786"/>
      <c r="I68" s="786"/>
      <c r="J68" s="786"/>
      <c r="K68" s="786"/>
      <c r="L68" s="786"/>
      <c r="M68" s="786"/>
      <c r="N68" s="786"/>
      <c r="O68" s="786"/>
      <c r="P68" s="796"/>
      <c r="Q68" s="243"/>
    </row>
    <row r="69" spans="1:17" s="236" customFormat="1" ht="20.25">
      <c r="A69" s="330" t="s">
        <v>187</v>
      </c>
      <c r="B69" s="822">
        <v>130</v>
      </c>
      <c r="C69" s="822">
        <v>14042</v>
      </c>
      <c r="D69" s="822">
        <v>10575</v>
      </c>
      <c r="E69" s="822">
        <v>1389</v>
      </c>
      <c r="F69" s="822">
        <v>156</v>
      </c>
      <c r="G69" s="822">
        <v>0</v>
      </c>
      <c r="H69" s="822">
        <v>0</v>
      </c>
      <c r="I69" s="822">
        <v>27</v>
      </c>
      <c r="J69" s="822">
        <v>16</v>
      </c>
      <c r="K69" s="819">
        <v>0</v>
      </c>
      <c r="L69" s="819">
        <v>0</v>
      </c>
      <c r="M69" s="822">
        <v>12163</v>
      </c>
      <c r="N69" s="822">
        <v>717</v>
      </c>
      <c r="O69" s="822">
        <v>1162</v>
      </c>
      <c r="P69" s="829">
        <v>1879</v>
      </c>
      <c r="Q69" s="235"/>
    </row>
    <row r="70" spans="1:17" s="79" customFormat="1" ht="20.25">
      <c r="A70" s="329" t="s">
        <v>186</v>
      </c>
      <c r="B70" s="822">
        <v>137</v>
      </c>
      <c r="C70" s="823">
        <v>14626</v>
      </c>
      <c r="D70" s="822">
        <v>10810</v>
      </c>
      <c r="E70" s="822">
        <v>1508</v>
      </c>
      <c r="F70" s="822">
        <v>166</v>
      </c>
      <c r="G70" s="822">
        <v>2</v>
      </c>
      <c r="H70" s="822">
        <v>0</v>
      </c>
      <c r="I70" s="822">
        <v>56</v>
      </c>
      <c r="J70" s="822">
        <v>13</v>
      </c>
      <c r="K70" s="822">
        <v>0</v>
      </c>
      <c r="L70" s="822">
        <v>0</v>
      </c>
      <c r="M70" s="822">
        <v>12556</v>
      </c>
      <c r="N70" s="822">
        <v>760</v>
      </c>
      <c r="O70" s="822">
        <v>1310</v>
      </c>
      <c r="P70" s="829">
        <v>2070</v>
      </c>
      <c r="Q70" s="230"/>
    </row>
    <row r="71" spans="1:17" s="83" customFormat="1" ht="21" thickBot="1">
      <c r="A71" s="331" t="s">
        <v>188</v>
      </c>
      <c r="B71" s="770">
        <f>+B70-B69</f>
        <v>7</v>
      </c>
      <c r="C71" s="770">
        <f aca="true" t="shared" si="22" ref="C71:J71">+C70-C69</f>
        <v>584</v>
      </c>
      <c r="D71" s="770">
        <f t="shared" si="22"/>
        <v>235</v>
      </c>
      <c r="E71" s="770">
        <f t="shared" si="22"/>
        <v>119</v>
      </c>
      <c r="F71" s="770">
        <f t="shared" si="22"/>
        <v>10</v>
      </c>
      <c r="G71" s="770">
        <f t="shared" si="22"/>
        <v>2</v>
      </c>
      <c r="H71" s="770">
        <v>0</v>
      </c>
      <c r="I71" s="770">
        <f t="shared" si="22"/>
        <v>29</v>
      </c>
      <c r="J71" s="770">
        <f t="shared" si="22"/>
        <v>-3</v>
      </c>
      <c r="K71" s="770">
        <f>K70-K69</f>
        <v>0</v>
      </c>
      <c r="L71" s="770">
        <f>L70-L69</f>
        <v>0</v>
      </c>
      <c r="M71" s="770">
        <f>+M70-M69</f>
        <v>393</v>
      </c>
      <c r="N71" s="770">
        <f>+N70-N69</f>
        <v>43</v>
      </c>
      <c r="O71" s="770">
        <f>+O70-O69</f>
        <v>148</v>
      </c>
      <c r="P71" s="770">
        <f>+P70-P69</f>
        <v>191</v>
      </c>
      <c r="Q71" s="91"/>
    </row>
    <row r="72" spans="1:17" s="83" customFormat="1" ht="21" thickBot="1">
      <c r="A72" s="331" t="s">
        <v>189</v>
      </c>
      <c r="B72" s="781">
        <f>+B70/B69*100</f>
        <v>105.38461538461539</v>
      </c>
      <c r="C72" s="781">
        <f aca="true" t="shared" si="23" ref="C72:J72">+C70/C69*100</f>
        <v>104.15895171627973</v>
      </c>
      <c r="D72" s="781">
        <f t="shared" si="23"/>
        <v>102.22222222222221</v>
      </c>
      <c r="E72" s="781">
        <f t="shared" si="23"/>
        <v>108.56731461483082</v>
      </c>
      <c r="F72" s="781">
        <f t="shared" si="23"/>
        <v>106.41025641025641</v>
      </c>
      <c r="G72" s="781">
        <v>0</v>
      </c>
      <c r="H72" s="781">
        <v>0</v>
      </c>
      <c r="I72" s="781">
        <f t="shared" si="23"/>
        <v>207.4074074074074</v>
      </c>
      <c r="J72" s="781">
        <f t="shared" si="23"/>
        <v>81.25</v>
      </c>
      <c r="K72" s="781">
        <v>0</v>
      </c>
      <c r="L72" s="781">
        <v>0</v>
      </c>
      <c r="M72" s="781">
        <f>+M70/M69*100</f>
        <v>103.23111074570419</v>
      </c>
      <c r="N72" s="781">
        <f>+N70/N69*100</f>
        <v>105.99721059972107</v>
      </c>
      <c r="O72" s="781">
        <f>+O70/O69*100</f>
        <v>112.73666092943202</v>
      </c>
      <c r="P72" s="781">
        <f>+P70/P69*100</f>
        <v>110.16498137307079</v>
      </c>
      <c r="Q72" s="92"/>
    </row>
    <row r="73" spans="1:17" s="88" customFormat="1" ht="34.5" thickBot="1">
      <c r="A73" s="431" t="s">
        <v>116</v>
      </c>
      <c r="B73" s="786"/>
      <c r="C73" s="785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786"/>
      <c r="O73" s="786"/>
      <c r="P73" s="796"/>
      <c r="Q73" s="94"/>
    </row>
    <row r="74" spans="1:17" s="79" customFormat="1" ht="20.25">
      <c r="A74" s="330" t="s">
        <v>187</v>
      </c>
      <c r="B74" s="822">
        <v>1108</v>
      </c>
      <c r="C74" s="823">
        <v>16004</v>
      </c>
      <c r="D74" s="822">
        <v>11697</v>
      </c>
      <c r="E74" s="822">
        <v>1592</v>
      </c>
      <c r="F74" s="822">
        <v>176</v>
      </c>
      <c r="G74" s="822">
        <v>5</v>
      </c>
      <c r="H74" s="822">
        <v>0</v>
      </c>
      <c r="I74" s="822">
        <v>9</v>
      </c>
      <c r="J74" s="822">
        <v>56</v>
      </c>
      <c r="K74" s="819">
        <v>0</v>
      </c>
      <c r="L74" s="822">
        <v>0</v>
      </c>
      <c r="M74" s="822">
        <v>13535</v>
      </c>
      <c r="N74" s="822">
        <v>1005</v>
      </c>
      <c r="O74" s="822">
        <v>1464</v>
      </c>
      <c r="P74" s="829">
        <v>2469</v>
      </c>
      <c r="Q74" s="78"/>
    </row>
    <row r="75" spans="1:17" s="79" customFormat="1" ht="20.25">
      <c r="A75" s="329" t="s">
        <v>186</v>
      </c>
      <c r="B75" s="822">
        <v>1080</v>
      </c>
      <c r="C75" s="823">
        <v>16586</v>
      </c>
      <c r="D75" s="822">
        <v>11797</v>
      </c>
      <c r="E75" s="822">
        <v>1635</v>
      </c>
      <c r="F75" s="822">
        <v>184</v>
      </c>
      <c r="G75" s="822">
        <v>3</v>
      </c>
      <c r="H75" s="822">
        <v>0</v>
      </c>
      <c r="I75" s="822">
        <v>9</v>
      </c>
      <c r="J75" s="822">
        <v>58</v>
      </c>
      <c r="K75" s="822">
        <v>0</v>
      </c>
      <c r="L75" s="822">
        <v>5</v>
      </c>
      <c r="M75" s="822">
        <v>13690</v>
      </c>
      <c r="N75" s="822">
        <v>1076</v>
      </c>
      <c r="O75" s="822">
        <v>1820</v>
      </c>
      <c r="P75" s="829">
        <v>2896</v>
      </c>
      <c r="Q75" s="230"/>
    </row>
    <row r="76" spans="1:17" s="83" customFormat="1" ht="21" thickBot="1">
      <c r="A76" s="331" t="s">
        <v>188</v>
      </c>
      <c r="B76" s="770">
        <f>+B75-B74</f>
        <v>-28</v>
      </c>
      <c r="C76" s="770">
        <f aca="true" t="shared" si="24" ref="C76:P76">+C75-C74</f>
        <v>582</v>
      </c>
      <c r="D76" s="770">
        <f t="shared" si="24"/>
        <v>100</v>
      </c>
      <c r="E76" s="770">
        <f t="shared" si="24"/>
        <v>43</v>
      </c>
      <c r="F76" s="770">
        <f t="shared" si="24"/>
        <v>8</v>
      </c>
      <c r="G76" s="770">
        <f t="shared" si="24"/>
        <v>-2</v>
      </c>
      <c r="H76" s="770">
        <v>0</v>
      </c>
      <c r="I76" s="770">
        <f t="shared" si="24"/>
        <v>0</v>
      </c>
      <c r="J76" s="770">
        <f t="shared" si="24"/>
        <v>2</v>
      </c>
      <c r="K76" s="770">
        <f>K75-K74</f>
        <v>0</v>
      </c>
      <c r="L76" s="770">
        <f t="shared" si="24"/>
        <v>5</v>
      </c>
      <c r="M76" s="770">
        <f t="shared" si="24"/>
        <v>155</v>
      </c>
      <c r="N76" s="770">
        <f t="shared" si="24"/>
        <v>71</v>
      </c>
      <c r="O76" s="770">
        <f t="shared" si="24"/>
        <v>356</v>
      </c>
      <c r="P76" s="770">
        <f t="shared" si="24"/>
        <v>427</v>
      </c>
      <c r="Q76" s="91"/>
    </row>
    <row r="77" spans="1:17" s="83" customFormat="1" ht="21" thickBot="1">
      <c r="A77" s="331" t="s">
        <v>189</v>
      </c>
      <c r="B77" s="781">
        <f>+B75/B74*100</f>
        <v>97.47292418772562</v>
      </c>
      <c r="C77" s="781">
        <f aca="true" t="shared" si="25" ref="C77:P77">+C75/C74*100</f>
        <v>103.63659085228693</v>
      </c>
      <c r="D77" s="781">
        <f t="shared" si="25"/>
        <v>100.85492006497392</v>
      </c>
      <c r="E77" s="781">
        <f t="shared" si="25"/>
        <v>102.70100502512562</v>
      </c>
      <c r="F77" s="781">
        <f t="shared" si="25"/>
        <v>104.54545454545455</v>
      </c>
      <c r="G77" s="781">
        <f t="shared" si="25"/>
        <v>60</v>
      </c>
      <c r="H77" s="781">
        <v>0</v>
      </c>
      <c r="I77" s="781">
        <f t="shared" si="25"/>
        <v>100</v>
      </c>
      <c r="J77" s="781">
        <f t="shared" si="25"/>
        <v>103.57142857142858</v>
      </c>
      <c r="K77" s="781">
        <v>0</v>
      </c>
      <c r="L77" s="781">
        <v>0</v>
      </c>
      <c r="M77" s="781">
        <f t="shared" si="25"/>
        <v>101.14517916512744</v>
      </c>
      <c r="N77" s="781">
        <f t="shared" si="25"/>
        <v>107.06467661691543</v>
      </c>
      <c r="O77" s="781">
        <f t="shared" si="25"/>
        <v>124.31693989071037</v>
      </c>
      <c r="P77" s="781">
        <f t="shared" si="25"/>
        <v>117.29445119481572</v>
      </c>
      <c r="Q77" s="92"/>
    </row>
    <row r="78" spans="1:17" s="88" customFormat="1" ht="34.5" thickBot="1">
      <c r="A78" s="431" t="s">
        <v>63</v>
      </c>
      <c r="B78" s="786"/>
      <c r="C78" s="785"/>
      <c r="D78" s="786"/>
      <c r="E78" s="786"/>
      <c r="F78" s="786"/>
      <c r="G78" s="786"/>
      <c r="H78" s="786"/>
      <c r="I78" s="786"/>
      <c r="J78" s="786"/>
      <c r="K78" s="786"/>
      <c r="L78" s="786"/>
      <c r="M78" s="786"/>
      <c r="N78" s="786"/>
      <c r="O78" s="786"/>
      <c r="P78" s="796"/>
      <c r="Q78" s="94"/>
    </row>
    <row r="79" spans="1:17" s="79" customFormat="1" ht="20.25">
      <c r="A79" s="330" t="s">
        <v>187</v>
      </c>
      <c r="B79" s="822">
        <v>51</v>
      </c>
      <c r="C79" s="823">
        <v>18537</v>
      </c>
      <c r="D79" s="822">
        <v>13748</v>
      </c>
      <c r="E79" s="822">
        <v>1905</v>
      </c>
      <c r="F79" s="822">
        <v>52</v>
      </c>
      <c r="G79" s="822">
        <v>328</v>
      </c>
      <c r="H79" s="822">
        <v>0</v>
      </c>
      <c r="I79" s="822">
        <v>0</v>
      </c>
      <c r="J79" s="822">
        <v>9</v>
      </c>
      <c r="K79" s="819">
        <v>0</v>
      </c>
      <c r="L79" s="822">
        <v>301</v>
      </c>
      <c r="M79" s="822">
        <v>16342</v>
      </c>
      <c r="N79" s="822">
        <v>1087</v>
      </c>
      <c r="O79" s="822">
        <v>1108</v>
      </c>
      <c r="P79" s="829">
        <v>2195</v>
      </c>
      <c r="Q79" s="78"/>
    </row>
    <row r="80" spans="1:17" s="79" customFormat="1" ht="20.25">
      <c r="A80" s="329" t="s">
        <v>186</v>
      </c>
      <c r="B80" s="822">
        <v>53</v>
      </c>
      <c r="C80" s="823">
        <v>19286</v>
      </c>
      <c r="D80" s="822">
        <v>13897</v>
      </c>
      <c r="E80" s="822">
        <v>1911</v>
      </c>
      <c r="F80" s="822">
        <v>37</v>
      </c>
      <c r="G80" s="822">
        <v>338</v>
      </c>
      <c r="H80" s="822">
        <v>0</v>
      </c>
      <c r="I80" s="822">
        <v>1</v>
      </c>
      <c r="J80" s="822">
        <v>10</v>
      </c>
      <c r="K80" s="822">
        <v>0</v>
      </c>
      <c r="L80" s="822">
        <v>324</v>
      </c>
      <c r="M80" s="822">
        <v>16517</v>
      </c>
      <c r="N80" s="822">
        <v>1190</v>
      </c>
      <c r="O80" s="822">
        <v>1579</v>
      </c>
      <c r="P80" s="829">
        <v>2769</v>
      </c>
      <c r="Q80" s="230"/>
    </row>
    <row r="81" spans="1:17" s="83" customFormat="1" ht="21" thickBot="1">
      <c r="A81" s="331" t="s">
        <v>188</v>
      </c>
      <c r="B81" s="770">
        <f>+B80-B79</f>
        <v>2</v>
      </c>
      <c r="C81" s="770">
        <f aca="true" t="shared" si="26" ref="C81:P81">+C80-C79</f>
        <v>749</v>
      </c>
      <c r="D81" s="770">
        <f t="shared" si="26"/>
        <v>149</v>
      </c>
      <c r="E81" s="770">
        <f t="shared" si="26"/>
        <v>6</v>
      </c>
      <c r="F81" s="770">
        <f t="shared" si="26"/>
        <v>-15</v>
      </c>
      <c r="G81" s="770">
        <f t="shared" si="26"/>
        <v>10</v>
      </c>
      <c r="H81" s="770">
        <v>0</v>
      </c>
      <c r="I81" s="770">
        <v>1</v>
      </c>
      <c r="J81" s="770">
        <f t="shared" si="26"/>
        <v>1</v>
      </c>
      <c r="K81" s="770">
        <f>K80-K79</f>
        <v>0</v>
      </c>
      <c r="L81" s="770">
        <f t="shared" si="26"/>
        <v>23</v>
      </c>
      <c r="M81" s="770">
        <f t="shared" si="26"/>
        <v>175</v>
      </c>
      <c r="N81" s="770">
        <f t="shared" si="26"/>
        <v>103</v>
      </c>
      <c r="O81" s="770">
        <f t="shared" si="26"/>
        <v>471</v>
      </c>
      <c r="P81" s="770">
        <f t="shared" si="26"/>
        <v>574</v>
      </c>
      <c r="Q81" s="91"/>
    </row>
    <row r="82" spans="1:17" s="83" customFormat="1" ht="21" thickBot="1">
      <c r="A82" s="331" t="s">
        <v>189</v>
      </c>
      <c r="B82" s="781">
        <f>+B80/B79*100</f>
        <v>103.921568627451</v>
      </c>
      <c r="C82" s="781">
        <f aca="true" t="shared" si="27" ref="C82:P82">+C80/C79*100</f>
        <v>104.04056751362141</v>
      </c>
      <c r="D82" s="781">
        <f t="shared" si="27"/>
        <v>101.08379400640092</v>
      </c>
      <c r="E82" s="781">
        <f t="shared" si="27"/>
        <v>100.31496062992127</v>
      </c>
      <c r="F82" s="781">
        <f t="shared" si="27"/>
        <v>71.15384615384616</v>
      </c>
      <c r="G82" s="781">
        <f t="shared" si="27"/>
        <v>103.04878048780488</v>
      </c>
      <c r="H82" s="781">
        <v>0</v>
      </c>
      <c r="I82" s="781">
        <v>0</v>
      </c>
      <c r="J82" s="781">
        <f t="shared" si="27"/>
        <v>111.11111111111111</v>
      </c>
      <c r="K82" s="781">
        <v>0</v>
      </c>
      <c r="L82" s="781">
        <v>0</v>
      </c>
      <c r="M82" s="781">
        <f t="shared" si="27"/>
        <v>101.07086035980907</v>
      </c>
      <c r="N82" s="781">
        <f t="shared" si="27"/>
        <v>109.475620975161</v>
      </c>
      <c r="O82" s="781">
        <f t="shared" si="27"/>
        <v>142.50902527075812</v>
      </c>
      <c r="P82" s="781">
        <f t="shared" si="27"/>
        <v>126.15034168564921</v>
      </c>
      <c r="Q82" s="92"/>
    </row>
    <row r="83" spans="1:17" s="88" customFormat="1" ht="34.5" thickBot="1">
      <c r="A83" s="431" t="s">
        <v>115</v>
      </c>
      <c r="B83" s="786"/>
      <c r="C83" s="785"/>
      <c r="D83" s="786"/>
      <c r="E83" s="786"/>
      <c r="F83" s="786"/>
      <c r="G83" s="786"/>
      <c r="H83" s="786"/>
      <c r="I83" s="786"/>
      <c r="J83" s="786"/>
      <c r="K83" s="786"/>
      <c r="L83" s="786"/>
      <c r="M83" s="786"/>
      <c r="N83" s="786"/>
      <c r="O83" s="786"/>
      <c r="P83" s="796"/>
      <c r="Q83" s="94"/>
    </row>
    <row r="84" spans="1:17" s="79" customFormat="1" ht="20.25">
      <c r="A84" s="330" t="s">
        <v>187</v>
      </c>
      <c r="B84" s="822">
        <v>400</v>
      </c>
      <c r="C84" s="823">
        <v>17716</v>
      </c>
      <c r="D84" s="822">
        <v>12110</v>
      </c>
      <c r="E84" s="822">
        <v>1821</v>
      </c>
      <c r="F84" s="822">
        <v>387</v>
      </c>
      <c r="G84" s="822">
        <v>19</v>
      </c>
      <c r="H84" s="822">
        <v>0</v>
      </c>
      <c r="I84" s="822">
        <v>26</v>
      </c>
      <c r="J84" s="822">
        <v>93</v>
      </c>
      <c r="K84" s="819">
        <v>0</v>
      </c>
      <c r="L84" s="819">
        <v>0</v>
      </c>
      <c r="M84" s="822">
        <v>14457</v>
      </c>
      <c r="N84" s="822">
        <v>1431</v>
      </c>
      <c r="O84" s="822">
        <v>1827</v>
      </c>
      <c r="P84" s="829">
        <v>3259</v>
      </c>
      <c r="Q84" s="78"/>
    </row>
    <row r="85" spans="1:17" s="79" customFormat="1" ht="20.25">
      <c r="A85" s="329" t="s">
        <v>186</v>
      </c>
      <c r="B85" s="822">
        <v>395</v>
      </c>
      <c r="C85" s="823">
        <v>18529</v>
      </c>
      <c r="D85" s="822">
        <v>12274</v>
      </c>
      <c r="E85" s="822">
        <v>1930</v>
      </c>
      <c r="F85" s="822">
        <v>393</v>
      </c>
      <c r="G85" s="822">
        <v>48</v>
      </c>
      <c r="H85" s="822">
        <v>0</v>
      </c>
      <c r="I85" s="822">
        <v>26</v>
      </c>
      <c r="J85" s="822">
        <v>72</v>
      </c>
      <c r="K85" s="822">
        <v>0</v>
      </c>
      <c r="L85" s="822">
        <v>0</v>
      </c>
      <c r="M85" s="822">
        <v>14743</v>
      </c>
      <c r="N85" s="822">
        <v>1603</v>
      </c>
      <c r="O85" s="822">
        <v>2183</v>
      </c>
      <c r="P85" s="829">
        <v>3786</v>
      </c>
      <c r="Q85" s="230"/>
    </row>
    <row r="86" spans="1:17" s="83" customFormat="1" ht="21" thickBot="1">
      <c r="A86" s="331" t="s">
        <v>188</v>
      </c>
      <c r="B86" s="770">
        <f>+B85-B84</f>
        <v>-5</v>
      </c>
      <c r="C86" s="770">
        <f aca="true" t="shared" si="28" ref="C86:P86">+C85-C84</f>
        <v>813</v>
      </c>
      <c r="D86" s="770">
        <f t="shared" si="28"/>
        <v>164</v>
      </c>
      <c r="E86" s="770">
        <f t="shared" si="28"/>
        <v>109</v>
      </c>
      <c r="F86" s="770">
        <f t="shared" si="28"/>
        <v>6</v>
      </c>
      <c r="G86" s="770">
        <f t="shared" si="28"/>
        <v>29</v>
      </c>
      <c r="H86" s="770">
        <v>0</v>
      </c>
      <c r="I86" s="770">
        <f t="shared" si="28"/>
        <v>0</v>
      </c>
      <c r="J86" s="770">
        <f t="shared" si="28"/>
        <v>-21</v>
      </c>
      <c r="K86" s="770">
        <f>K85-K84</f>
        <v>0</v>
      </c>
      <c r="L86" s="770">
        <f>L85-L84</f>
        <v>0</v>
      </c>
      <c r="M86" s="770">
        <f t="shared" si="28"/>
        <v>286</v>
      </c>
      <c r="N86" s="770">
        <f t="shared" si="28"/>
        <v>172</v>
      </c>
      <c r="O86" s="770">
        <f t="shared" si="28"/>
        <v>356</v>
      </c>
      <c r="P86" s="770">
        <f t="shared" si="28"/>
        <v>527</v>
      </c>
      <c r="Q86" s="91"/>
    </row>
    <row r="87" spans="1:17" s="83" customFormat="1" ht="21" thickBot="1">
      <c r="A87" s="331" t="s">
        <v>189</v>
      </c>
      <c r="B87" s="781">
        <f>+B85/B84*100</f>
        <v>98.75</v>
      </c>
      <c r="C87" s="781">
        <f aca="true" t="shared" si="29" ref="C87:P87">+C85/C84*100</f>
        <v>104.58907202528786</v>
      </c>
      <c r="D87" s="781">
        <f t="shared" si="29"/>
        <v>101.35425268373245</v>
      </c>
      <c r="E87" s="781">
        <f t="shared" si="29"/>
        <v>105.98572213069741</v>
      </c>
      <c r="F87" s="781">
        <f t="shared" si="29"/>
        <v>101.55038759689923</v>
      </c>
      <c r="G87" s="781">
        <f t="shared" si="29"/>
        <v>252.6315789473684</v>
      </c>
      <c r="H87" s="781">
        <v>0</v>
      </c>
      <c r="I87" s="781">
        <f t="shared" si="29"/>
        <v>100</v>
      </c>
      <c r="J87" s="781">
        <f t="shared" si="29"/>
        <v>77.41935483870968</v>
      </c>
      <c r="K87" s="781">
        <v>0</v>
      </c>
      <c r="L87" s="781">
        <v>0</v>
      </c>
      <c r="M87" s="781">
        <f t="shared" si="29"/>
        <v>101.97828041779069</v>
      </c>
      <c r="N87" s="781">
        <f t="shared" si="29"/>
        <v>112.01956673654787</v>
      </c>
      <c r="O87" s="781">
        <f t="shared" si="29"/>
        <v>119.48549534756432</v>
      </c>
      <c r="P87" s="781">
        <f t="shared" si="29"/>
        <v>116.17060447990181</v>
      </c>
      <c r="Q87" s="92"/>
    </row>
    <row r="88" spans="1:17" s="209" customFormat="1" ht="34.5" thickBot="1">
      <c r="A88" s="432" t="s">
        <v>114</v>
      </c>
      <c r="B88" s="798"/>
      <c r="C88" s="797"/>
      <c r="D88" s="798"/>
      <c r="E88" s="798"/>
      <c r="F88" s="798"/>
      <c r="G88" s="798"/>
      <c r="H88" s="798"/>
      <c r="I88" s="798"/>
      <c r="J88" s="798"/>
      <c r="K88" s="798"/>
      <c r="L88" s="798"/>
      <c r="M88" s="798"/>
      <c r="N88" s="798"/>
      <c r="O88" s="798"/>
      <c r="P88" s="848"/>
      <c r="Q88" s="219"/>
    </row>
    <row r="89" spans="1:17" s="213" customFormat="1" ht="20.25">
      <c r="A89" s="330" t="s">
        <v>187</v>
      </c>
      <c r="B89" s="830">
        <v>268</v>
      </c>
      <c r="C89" s="831">
        <v>15083</v>
      </c>
      <c r="D89" s="830">
        <v>11063</v>
      </c>
      <c r="E89" s="830">
        <v>1574</v>
      </c>
      <c r="F89" s="830">
        <v>251</v>
      </c>
      <c r="G89" s="830">
        <v>86</v>
      </c>
      <c r="H89" s="830" t="s">
        <v>135</v>
      </c>
      <c r="I89" s="830">
        <v>28</v>
      </c>
      <c r="J89" s="830">
        <v>380</v>
      </c>
      <c r="K89" s="819">
        <v>0</v>
      </c>
      <c r="L89" s="819">
        <v>0</v>
      </c>
      <c r="M89" s="830">
        <v>13382</v>
      </c>
      <c r="N89" s="830">
        <v>775</v>
      </c>
      <c r="O89" s="830">
        <v>925</v>
      </c>
      <c r="P89" s="842">
        <v>1701</v>
      </c>
      <c r="Q89" s="212"/>
    </row>
    <row r="90" spans="1:17" s="213" customFormat="1" ht="20.25">
      <c r="A90" s="329" t="s">
        <v>186</v>
      </c>
      <c r="B90" s="767">
        <v>262</v>
      </c>
      <c r="C90" s="761">
        <v>15551</v>
      </c>
      <c r="D90" s="767">
        <v>11227</v>
      </c>
      <c r="E90" s="767">
        <v>1640</v>
      </c>
      <c r="F90" s="767">
        <v>245</v>
      </c>
      <c r="G90" s="767">
        <v>83</v>
      </c>
      <c r="H90" s="767" t="s">
        <v>135</v>
      </c>
      <c r="I90" s="767">
        <v>40</v>
      </c>
      <c r="J90" s="767">
        <v>363</v>
      </c>
      <c r="K90" s="822">
        <v>0</v>
      </c>
      <c r="L90" s="822">
        <v>0</v>
      </c>
      <c r="M90" s="767">
        <v>13598</v>
      </c>
      <c r="N90" s="767">
        <v>863</v>
      </c>
      <c r="O90" s="767">
        <v>1089</v>
      </c>
      <c r="P90" s="843">
        <v>1952</v>
      </c>
      <c r="Q90" s="222"/>
    </row>
    <row r="91" spans="1:20" s="215" customFormat="1" ht="20.25">
      <c r="A91" s="331" t="s">
        <v>188</v>
      </c>
      <c r="B91" s="767">
        <f>+B90-B89</f>
        <v>-6</v>
      </c>
      <c r="C91" s="767">
        <f aca="true" t="shared" si="30" ref="C91:T91">+C90-C89</f>
        <v>468</v>
      </c>
      <c r="D91" s="767">
        <f t="shared" si="30"/>
        <v>164</v>
      </c>
      <c r="E91" s="767">
        <f t="shared" si="30"/>
        <v>66</v>
      </c>
      <c r="F91" s="767">
        <f t="shared" si="30"/>
        <v>-6</v>
      </c>
      <c r="G91" s="767">
        <f t="shared" si="30"/>
        <v>-3</v>
      </c>
      <c r="H91" s="767">
        <v>0</v>
      </c>
      <c r="I91" s="767">
        <f t="shared" si="30"/>
        <v>12</v>
      </c>
      <c r="J91" s="767">
        <f t="shared" si="30"/>
        <v>-17</v>
      </c>
      <c r="K91" s="770">
        <f>K90-K89</f>
        <v>0</v>
      </c>
      <c r="L91" s="770">
        <f>L90-L89</f>
        <v>0</v>
      </c>
      <c r="M91" s="767">
        <f t="shared" si="30"/>
        <v>216</v>
      </c>
      <c r="N91" s="767">
        <f t="shared" si="30"/>
        <v>88</v>
      </c>
      <c r="O91" s="767">
        <f t="shared" si="30"/>
        <v>164</v>
      </c>
      <c r="P91" s="767">
        <f t="shared" si="30"/>
        <v>251</v>
      </c>
      <c r="Q91" s="321">
        <f t="shared" si="30"/>
        <v>0</v>
      </c>
      <c r="R91" s="321">
        <f t="shared" si="30"/>
        <v>0</v>
      </c>
      <c r="S91" s="321">
        <f t="shared" si="30"/>
        <v>0</v>
      </c>
      <c r="T91" s="321">
        <f t="shared" si="30"/>
        <v>0</v>
      </c>
    </row>
    <row r="92" spans="1:20" s="215" customFormat="1" ht="21" thickBot="1">
      <c r="A92" s="331" t="s">
        <v>189</v>
      </c>
      <c r="B92" s="807">
        <f>+B90/B89*100</f>
        <v>97.76119402985076</v>
      </c>
      <c r="C92" s="807">
        <f aca="true" t="shared" si="31" ref="C92:T92">+C90/C89*100</f>
        <v>103.1028310017901</v>
      </c>
      <c r="D92" s="807">
        <f t="shared" si="31"/>
        <v>101.48241887372322</v>
      </c>
      <c r="E92" s="807">
        <f t="shared" si="31"/>
        <v>104.19313850063531</v>
      </c>
      <c r="F92" s="807">
        <f t="shared" si="31"/>
        <v>97.60956175298804</v>
      </c>
      <c r="G92" s="807">
        <f t="shared" si="31"/>
        <v>96.51162790697676</v>
      </c>
      <c r="H92" s="807">
        <v>0</v>
      </c>
      <c r="I92" s="807">
        <f t="shared" si="31"/>
        <v>142.85714285714286</v>
      </c>
      <c r="J92" s="807">
        <f t="shared" si="31"/>
        <v>95.52631578947368</v>
      </c>
      <c r="K92" s="781">
        <v>0</v>
      </c>
      <c r="L92" s="781">
        <v>0</v>
      </c>
      <c r="M92" s="807">
        <f t="shared" si="31"/>
        <v>101.61410850396055</v>
      </c>
      <c r="N92" s="807">
        <f t="shared" si="31"/>
        <v>111.35483870967742</v>
      </c>
      <c r="O92" s="807">
        <f t="shared" si="31"/>
        <v>117.72972972972973</v>
      </c>
      <c r="P92" s="807">
        <f t="shared" si="31"/>
        <v>114.75602586713698</v>
      </c>
      <c r="Q92" s="322" t="e">
        <f t="shared" si="31"/>
        <v>#DIV/0!</v>
      </c>
      <c r="R92" s="322" t="e">
        <f t="shared" si="31"/>
        <v>#DIV/0!</v>
      </c>
      <c r="S92" s="322" t="e">
        <f t="shared" si="31"/>
        <v>#DIV/0!</v>
      </c>
      <c r="T92" s="322" t="e">
        <f t="shared" si="31"/>
        <v>#DIV/0!</v>
      </c>
    </row>
    <row r="93" spans="1:17" s="209" customFormat="1" ht="34.5" hidden="1" thickBot="1">
      <c r="A93" s="356" t="s">
        <v>64</v>
      </c>
      <c r="B93" s="803"/>
      <c r="C93" s="802"/>
      <c r="D93" s="803"/>
      <c r="E93" s="803"/>
      <c r="F93" s="803"/>
      <c r="G93" s="803"/>
      <c r="H93" s="803"/>
      <c r="I93" s="803"/>
      <c r="J93" s="803"/>
      <c r="K93" s="803"/>
      <c r="L93" s="803"/>
      <c r="M93" s="803"/>
      <c r="N93" s="803"/>
      <c r="O93" s="803"/>
      <c r="P93" s="849"/>
      <c r="Q93" s="194"/>
    </row>
    <row r="94" spans="1:17" s="213" customFormat="1" ht="21" hidden="1" thickBot="1">
      <c r="A94" s="357" t="s">
        <v>98</v>
      </c>
      <c r="B94" s="833"/>
      <c r="C94" s="834"/>
      <c r="D94" s="833"/>
      <c r="E94" s="833"/>
      <c r="F94" s="833"/>
      <c r="G94" s="833"/>
      <c r="H94" s="833"/>
      <c r="I94" s="833"/>
      <c r="J94" s="833"/>
      <c r="K94" s="833"/>
      <c r="L94" s="833"/>
      <c r="M94" s="833"/>
      <c r="N94" s="833"/>
      <c r="O94" s="833"/>
      <c r="P94" s="844"/>
      <c r="Q94" s="189">
        <v>16.5</v>
      </c>
    </row>
    <row r="95" spans="1:17" s="213" customFormat="1" ht="21" hidden="1" thickBot="1">
      <c r="A95" s="394" t="s">
        <v>98</v>
      </c>
      <c r="B95" s="767"/>
      <c r="C95" s="766"/>
      <c r="D95" s="767"/>
      <c r="E95" s="767"/>
      <c r="F95" s="767"/>
      <c r="G95" s="767"/>
      <c r="H95" s="767"/>
      <c r="I95" s="767"/>
      <c r="J95" s="767"/>
      <c r="K95" s="767"/>
      <c r="L95" s="767"/>
      <c r="M95" s="767"/>
      <c r="N95" s="767"/>
      <c r="O95" s="767"/>
      <c r="P95" s="843"/>
      <c r="Q95" s="195">
        <v>16.5</v>
      </c>
    </row>
    <row r="96" spans="1:17" s="215" customFormat="1" ht="21" hidden="1" thickBot="1">
      <c r="A96" s="359" t="s">
        <v>96</v>
      </c>
      <c r="B96" s="767">
        <f aca="true" t="shared" si="32" ref="B96:P96">+B94-B95</f>
        <v>0</v>
      </c>
      <c r="C96" s="766">
        <f t="shared" si="32"/>
        <v>0</v>
      </c>
      <c r="D96" s="767">
        <f t="shared" si="32"/>
        <v>0</v>
      </c>
      <c r="E96" s="767">
        <f t="shared" si="32"/>
        <v>0</v>
      </c>
      <c r="F96" s="767">
        <f t="shared" si="32"/>
        <v>0</v>
      </c>
      <c r="G96" s="767">
        <f t="shared" si="32"/>
        <v>0</v>
      </c>
      <c r="H96" s="767">
        <f t="shared" si="32"/>
        <v>0</v>
      </c>
      <c r="I96" s="767">
        <f t="shared" si="32"/>
        <v>0</v>
      </c>
      <c r="J96" s="767">
        <f t="shared" si="32"/>
        <v>0</v>
      </c>
      <c r="K96" s="767"/>
      <c r="L96" s="767"/>
      <c r="M96" s="767">
        <f t="shared" si="32"/>
        <v>0</v>
      </c>
      <c r="N96" s="767">
        <f t="shared" si="32"/>
        <v>0</v>
      </c>
      <c r="O96" s="767">
        <f t="shared" si="32"/>
        <v>0</v>
      </c>
      <c r="P96" s="843">
        <f t="shared" si="32"/>
        <v>0</v>
      </c>
      <c r="Q96" s="196"/>
    </row>
    <row r="97" spans="1:17" s="215" customFormat="1" ht="21" hidden="1" thickBot="1">
      <c r="A97" s="360" t="s">
        <v>97</v>
      </c>
      <c r="B97" s="807" t="e">
        <f aca="true" t="shared" si="33" ref="B97:P97">+B94/B95*100</f>
        <v>#DIV/0!</v>
      </c>
      <c r="C97" s="806" t="e">
        <f t="shared" si="33"/>
        <v>#DIV/0!</v>
      </c>
      <c r="D97" s="807" t="e">
        <f t="shared" si="33"/>
        <v>#DIV/0!</v>
      </c>
      <c r="E97" s="807" t="e">
        <f t="shared" si="33"/>
        <v>#DIV/0!</v>
      </c>
      <c r="F97" s="807" t="e">
        <f t="shared" si="33"/>
        <v>#DIV/0!</v>
      </c>
      <c r="G97" s="807" t="e">
        <f t="shared" si="33"/>
        <v>#DIV/0!</v>
      </c>
      <c r="H97" s="807" t="e">
        <f t="shared" si="33"/>
        <v>#DIV/0!</v>
      </c>
      <c r="I97" s="807" t="e">
        <f t="shared" si="33"/>
        <v>#DIV/0!</v>
      </c>
      <c r="J97" s="807" t="e">
        <f t="shared" si="33"/>
        <v>#DIV/0!</v>
      </c>
      <c r="K97" s="807"/>
      <c r="L97" s="807"/>
      <c r="M97" s="807" t="e">
        <f t="shared" si="33"/>
        <v>#DIV/0!</v>
      </c>
      <c r="N97" s="807" t="e">
        <f t="shared" si="33"/>
        <v>#DIV/0!</v>
      </c>
      <c r="O97" s="807" t="e">
        <f t="shared" si="33"/>
        <v>#DIV/0!</v>
      </c>
      <c r="P97" s="850" t="e">
        <f t="shared" si="33"/>
        <v>#DIV/0!</v>
      </c>
      <c r="Q97" s="197"/>
    </row>
    <row r="98" spans="1:17" s="209" customFormat="1" ht="34.5" hidden="1" thickBot="1">
      <c r="A98" s="356" t="s">
        <v>65</v>
      </c>
      <c r="B98" s="803"/>
      <c r="C98" s="802"/>
      <c r="D98" s="803"/>
      <c r="E98" s="803"/>
      <c r="F98" s="803"/>
      <c r="G98" s="803"/>
      <c r="H98" s="803"/>
      <c r="I98" s="803"/>
      <c r="J98" s="803"/>
      <c r="K98" s="803"/>
      <c r="L98" s="803"/>
      <c r="M98" s="803"/>
      <c r="N98" s="803"/>
      <c r="O98" s="803"/>
      <c r="P98" s="849"/>
      <c r="Q98" s="194"/>
    </row>
    <row r="99" spans="1:17" s="213" customFormat="1" ht="21" hidden="1" thickBot="1">
      <c r="A99" s="357" t="s">
        <v>98</v>
      </c>
      <c r="B99" s="833"/>
      <c r="C99" s="834"/>
      <c r="D99" s="833"/>
      <c r="E99" s="833"/>
      <c r="F99" s="833"/>
      <c r="G99" s="833"/>
      <c r="H99" s="833"/>
      <c r="I99" s="833"/>
      <c r="J99" s="833"/>
      <c r="K99" s="833"/>
      <c r="L99" s="833"/>
      <c r="M99" s="833"/>
      <c r="N99" s="833"/>
      <c r="O99" s="833"/>
      <c r="P99" s="844"/>
      <c r="Q99" s="189">
        <v>16.6</v>
      </c>
    </row>
    <row r="100" spans="1:17" s="213" customFormat="1" ht="21" hidden="1" thickBot="1">
      <c r="A100" s="394" t="s">
        <v>98</v>
      </c>
      <c r="B100" s="767"/>
      <c r="C100" s="766"/>
      <c r="D100" s="767"/>
      <c r="E100" s="767"/>
      <c r="F100" s="767"/>
      <c r="G100" s="767"/>
      <c r="H100" s="767"/>
      <c r="I100" s="767"/>
      <c r="J100" s="767"/>
      <c r="K100" s="767"/>
      <c r="L100" s="767"/>
      <c r="M100" s="767"/>
      <c r="N100" s="767"/>
      <c r="O100" s="767"/>
      <c r="P100" s="843"/>
      <c r="Q100" s="195">
        <v>16.6</v>
      </c>
    </row>
    <row r="101" spans="1:17" s="215" customFormat="1" ht="21" hidden="1" thickBot="1">
      <c r="A101" s="359" t="s">
        <v>96</v>
      </c>
      <c r="B101" s="767">
        <f aca="true" t="shared" si="34" ref="B101:P101">+B99-B100</f>
        <v>0</v>
      </c>
      <c r="C101" s="766">
        <f t="shared" si="34"/>
        <v>0</v>
      </c>
      <c r="D101" s="767">
        <f t="shared" si="34"/>
        <v>0</v>
      </c>
      <c r="E101" s="767">
        <f t="shared" si="34"/>
        <v>0</v>
      </c>
      <c r="F101" s="767">
        <f t="shared" si="34"/>
        <v>0</v>
      </c>
      <c r="G101" s="767">
        <f t="shared" si="34"/>
        <v>0</v>
      </c>
      <c r="H101" s="767">
        <f t="shared" si="34"/>
        <v>0</v>
      </c>
      <c r="I101" s="767">
        <f t="shared" si="34"/>
        <v>0</v>
      </c>
      <c r="J101" s="767">
        <f t="shared" si="34"/>
        <v>0</v>
      </c>
      <c r="K101" s="767"/>
      <c r="L101" s="767"/>
      <c r="M101" s="767">
        <f t="shared" si="34"/>
        <v>0</v>
      </c>
      <c r="N101" s="767">
        <f t="shared" si="34"/>
        <v>0</v>
      </c>
      <c r="O101" s="767">
        <f t="shared" si="34"/>
        <v>0</v>
      </c>
      <c r="P101" s="843">
        <f t="shared" si="34"/>
        <v>0</v>
      </c>
      <c r="Q101" s="196"/>
    </row>
    <row r="102" spans="1:17" s="215" customFormat="1" ht="21" hidden="1" thickBot="1">
      <c r="A102" s="360" t="s">
        <v>97</v>
      </c>
      <c r="B102" s="807" t="e">
        <f aca="true" t="shared" si="35" ref="B102:P102">+B99/B100*100</f>
        <v>#DIV/0!</v>
      </c>
      <c r="C102" s="806" t="e">
        <f t="shared" si="35"/>
        <v>#DIV/0!</v>
      </c>
      <c r="D102" s="807" t="e">
        <f t="shared" si="35"/>
        <v>#DIV/0!</v>
      </c>
      <c r="E102" s="807" t="e">
        <f t="shared" si="35"/>
        <v>#DIV/0!</v>
      </c>
      <c r="F102" s="807" t="e">
        <f t="shared" si="35"/>
        <v>#DIV/0!</v>
      </c>
      <c r="G102" s="807" t="e">
        <f t="shared" si="35"/>
        <v>#DIV/0!</v>
      </c>
      <c r="H102" s="807" t="e">
        <f t="shared" si="35"/>
        <v>#DIV/0!</v>
      </c>
      <c r="I102" s="807" t="e">
        <f t="shared" si="35"/>
        <v>#DIV/0!</v>
      </c>
      <c r="J102" s="807" t="e">
        <f t="shared" si="35"/>
        <v>#DIV/0!</v>
      </c>
      <c r="K102" s="807"/>
      <c r="L102" s="807"/>
      <c r="M102" s="807" t="e">
        <f t="shared" si="35"/>
        <v>#DIV/0!</v>
      </c>
      <c r="N102" s="807" t="e">
        <f t="shared" si="35"/>
        <v>#DIV/0!</v>
      </c>
      <c r="O102" s="807" t="e">
        <f t="shared" si="35"/>
        <v>#DIV/0!</v>
      </c>
      <c r="P102" s="850" t="e">
        <f t="shared" si="35"/>
        <v>#DIV/0!</v>
      </c>
      <c r="Q102" s="197"/>
    </row>
    <row r="103" spans="1:17" s="209" customFormat="1" ht="34.5" hidden="1" thickBot="1">
      <c r="A103" s="356" t="s">
        <v>66</v>
      </c>
      <c r="B103" s="803"/>
      <c r="C103" s="802"/>
      <c r="D103" s="803"/>
      <c r="E103" s="803"/>
      <c r="F103" s="803"/>
      <c r="G103" s="803"/>
      <c r="H103" s="803"/>
      <c r="I103" s="803"/>
      <c r="J103" s="803"/>
      <c r="K103" s="803"/>
      <c r="L103" s="803"/>
      <c r="M103" s="803"/>
      <c r="N103" s="803"/>
      <c r="O103" s="803"/>
      <c r="P103" s="849"/>
      <c r="Q103" s="194"/>
    </row>
    <row r="104" spans="1:17" s="213" customFormat="1" ht="21" hidden="1" thickBot="1">
      <c r="A104" s="357" t="s">
        <v>98</v>
      </c>
      <c r="B104" s="833"/>
      <c r="C104" s="834"/>
      <c r="D104" s="833"/>
      <c r="E104" s="833"/>
      <c r="F104" s="833"/>
      <c r="G104" s="833"/>
      <c r="H104" s="833"/>
      <c r="I104" s="833"/>
      <c r="J104" s="833"/>
      <c r="K104" s="833"/>
      <c r="L104" s="833"/>
      <c r="M104" s="833"/>
      <c r="N104" s="833"/>
      <c r="O104" s="833"/>
      <c r="P104" s="844"/>
      <c r="Q104" s="189">
        <v>24.2</v>
      </c>
    </row>
    <row r="105" spans="1:17" s="213" customFormat="1" ht="21" hidden="1" thickBot="1">
      <c r="A105" s="394" t="s">
        <v>98</v>
      </c>
      <c r="B105" s="767"/>
      <c r="C105" s="766"/>
      <c r="D105" s="767"/>
      <c r="E105" s="767"/>
      <c r="F105" s="767"/>
      <c r="G105" s="767"/>
      <c r="H105" s="767"/>
      <c r="I105" s="767"/>
      <c r="J105" s="767"/>
      <c r="K105" s="767"/>
      <c r="L105" s="767"/>
      <c r="M105" s="767"/>
      <c r="N105" s="767"/>
      <c r="O105" s="767"/>
      <c r="P105" s="843"/>
      <c r="Q105" s="195">
        <v>24.2</v>
      </c>
    </row>
    <row r="106" spans="1:17" s="215" customFormat="1" ht="21" hidden="1" thickBot="1">
      <c r="A106" s="359" t="s">
        <v>96</v>
      </c>
      <c r="B106" s="767">
        <f aca="true" t="shared" si="36" ref="B106:P106">+B104-B105</f>
        <v>0</v>
      </c>
      <c r="C106" s="766">
        <f t="shared" si="36"/>
        <v>0</v>
      </c>
      <c r="D106" s="767">
        <f t="shared" si="36"/>
        <v>0</v>
      </c>
      <c r="E106" s="767">
        <f t="shared" si="36"/>
        <v>0</v>
      </c>
      <c r="F106" s="767">
        <f t="shared" si="36"/>
        <v>0</v>
      </c>
      <c r="G106" s="767">
        <f t="shared" si="36"/>
        <v>0</v>
      </c>
      <c r="H106" s="767">
        <f t="shared" si="36"/>
        <v>0</v>
      </c>
      <c r="I106" s="767">
        <f t="shared" si="36"/>
        <v>0</v>
      </c>
      <c r="J106" s="767">
        <f t="shared" si="36"/>
        <v>0</v>
      </c>
      <c r="K106" s="767"/>
      <c r="L106" s="767"/>
      <c r="M106" s="767">
        <f t="shared" si="36"/>
        <v>0</v>
      </c>
      <c r="N106" s="767">
        <f t="shared" si="36"/>
        <v>0</v>
      </c>
      <c r="O106" s="767">
        <f t="shared" si="36"/>
        <v>0</v>
      </c>
      <c r="P106" s="843">
        <f t="shared" si="36"/>
        <v>0</v>
      </c>
      <c r="Q106" s="196"/>
    </row>
    <row r="107" spans="1:17" s="215" customFormat="1" ht="21" hidden="1" thickBot="1">
      <c r="A107" s="360" t="s">
        <v>97</v>
      </c>
      <c r="B107" s="807" t="e">
        <f aca="true" t="shared" si="37" ref="B107:P107">+B104/B105*100</f>
        <v>#DIV/0!</v>
      </c>
      <c r="C107" s="806" t="e">
        <f t="shared" si="37"/>
        <v>#DIV/0!</v>
      </c>
      <c r="D107" s="807" t="e">
        <f t="shared" si="37"/>
        <v>#DIV/0!</v>
      </c>
      <c r="E107" s="807" t="e">
        <f t="shared" si="37"/>
        <v>#DIV/0!</v>
      </c>
      <c r="F107" s="807" t="e">
        <f t="shared" si="37"/>
        <v>#DIV/0!</v>
      </c>
      <c r="G107" s="807" t="e">
        <f t="shared" si="37"/>
        <v>#DIV/0!</v>
      </c>
      <c r="H107" s="807" t="e">
        <f t="shared" si="37"/>
        <v>#DIV/0!</v>
      </c>
      <c r="I107" s="807" t="e">
        <f t="shared" si="37"/>
        <v>#DIV/0!</v>
      </c>
      <c r="J107" s="807" t="e">
        <f t="shared" si="37"/>
        <v>#DIV/0!</v>
      </c>
      <c r="K107" s="807"/>
      <c r="L107" s="807"/>
      <c r="M107" s="807" t="e">
        <f t="shared" si="37"/>
        <v>#DIV/0!</v>
      </c>
      <c r="N107" s="807" t="e">
        <f t="shared" si="37"/>
        <v>#DIV/0!</v>
      </c>
      <c r="O107" s="807" t="e">
        <f t="shared" si="37"/>
        <v>#DIV/0!</v>
      </c>
      <c r="P107" s="850" t="e">
        <f t="shared" si="37"/>
        <v>#DIV/0!</v>
      </c>
      <c r="Q107" s="197"/>
    </row>
    <row r="108" spans="1:17" s="262" customFormat="1" ht="34.5" hidden="1" thickBot="1">
      <c r="A108" s="351" t="s">
        <v>106</v>
      </c>
      <c r="B108" s="791"/>
      <c r="C108" s="791"/>
      <c r="D108" s="792"/>
      <c r="E108" s="792"/>
      <c r="F108" s="792"/>
      <c r="G108" s="792"/>
      <c r="H108" s="792"/>
      <c r="I108" s="792"/>
      <c r="J108" s="792"/>
      <c r="K108" s="792"/>
      <c r="L108" s="792"/>
      <c r="M108" s="792"/>
      <c r="N108" s="792"/>
      <c r="O108" s="792"/>
      <c r="P108" s="847"/>
      <c r="Q108" s="280"/>
    </row>
    <row r="109" spans="1:17" s="267" customFormat="1" ht="21" hidden="1" thickBot="1">
      <c r="A109" s="352" t="s">
        <v>126</v>
      </c>
      <c r="B109" s="825">
        <v>0</v>
      </c>
      <c r="C109" s="825">
        <v>0</v>
      </c>
      <c r="D109" s="819">
        <v>0</v>
      </c>
      <c r="E109" s="819">
        <v>0</v>
      </c>
      <c r="F109" s="819">
        <v>0</v>
      </c>
      <c r="G109" s="819">
        <v>0</v>
      </c>
      <c r="H109" s="819">
        <v>0</v>
      </c>
      <c r="I109" s="819">
        <v>0</v>
      </c>
      <c r="J109" s="819">
        <v>0</v>
      </c>
      <c r="K109" s="819"/>
      <c r="L109" s="819"/>
      <c r="M109" s="819">
        <v>0</v>
      </c>
      <c r="N109" s="819">
        <v>0</v>
      </c>
      <c r="O109" s="819">
        <v>0</v>
      </c>
      <c r="P109" s="841">
        <v>0</v>
      </c>
      <c r="Q109" s="266"/>
    </row>
    <row r="110" spans="1:17" s="267" customFormat="1" ht="21" hidden="1" thickBot="1">
      <c r="A110" s="353" t="s">
        <v>122</v>
      </c>
      <c r="B110" s="769">
        <v>0</v>
      </c>
      <c r="C110" s="769">
        <v>0</v>
      </c>
      <c r="D110" s="770">
        <v>0</v>
      </c>
      <c r="E110" s="770">
        <v>0</v>
      </c>
      <c r="F110" s="770">
        <v>0</v>
      </c>
      <c r="G110" s="770">
        <v>0</v>
      </c>
      <c r="H110" s="770">
        <v>0</v>
      </c>
      <c r="I110" s="770">
        <v>0</v>
      </c>
      <c r="J110" s="770">
        <v>0</v>
      </c>
      <c r="K110" s="770"/>
      <c r="L110" s="770"/>
      <c r="M110" s="770">
        <v>0</v>
      </c>
      <c r="N110" s="770">
        <v>0</v>
      </c>
      <c r="O110" s="770">
        <v>0</v>
      </c>
      <c r="P110" s="839">
        <v>0</v>
      </c>
      <c r="Q110" s="292"/>
    </row>
    <row r="111" spans="1:17" s="274" customFormat="1" ht="21" hidden="1" thickBot="1">
      <c r="A111" s="354" t="s">
        <v>124</v>
      </c>
      <c r="B111" s="769">
        <f aca="true" t="shared" si="38" ref="B111:P111">+B109-B110</f>
        <v>0</v>
      </c>
      <c r="C111" s="769">
        <f t="shared" si="38"/>
        <v>0</v>
      </c>
      <c r="D111" s="770">
        <f t="shared" si="38"/>
        <v>0</v>
      </c>
      <c r="E111" s="770">
        <f t="shared" si="38"/>
        <v>0</v>
      </c>
      <c r="F111" s="770">
        <f t="shared" si="38"/>
        <v>0</v>
      </c>
      <c r="G111" s="770">
        <f t="shared" si="38"/>
        <v>0</v>
      </c>
      <c r="H111" s="770">
        <f t="shared" si="38"/>
        <v>0</v>
      </c>
      <c r="I111" s="770">
        <f t="shared" si="38"/>
        <v>0</v>
      </c>
      <c r="J111" s="770">
        <f t="shared" si="38"/>
        <v>0</v>
      </c>
      <c r="K111" s="770"/>
      <c r="L111" s="770"/>
      <c r="M111" s="770">
        <f t="shared" si="38"/>
        <v>0</v>
      </c>
      <c r="N111" s="770">
        <f t="shared" si="38"/>
        <v>0</v>
      </c>
      <c r="O111" s="770">
        <f t="shared" si="38"/>
        <v>0</v>
      </c>
      <c r="P111" s="839">
        <f t="shared" si="38"/>
        <v>0</v>
      </c>
      <c r="Q111" s="283"/>
    </row>
    <row r="112" spans="1:17" s="274" customFormat="1" ht="21" hidden="1" thickBot="1">
      <c r="A112" s="355" t="s">
        <v>125</v>
      </c>
      <c r="B112" s="794" t="e">
        <f aca="true" t="shared" si="39" ref="B112:P112">+B109/B110*100</f>
        <v>#DIV/0!</v>
      </c>
      <c r="C112" s="794" t="e">
        <f t="shared" si="39"/>
        <v>#DIV/0!</v>
      </c>
      <c r="D112" s="781" t="e">
        <f t="shared" si="39"/>
        <v>#DIV/0!</v>
      </c>
      <c r="E112" s="781" t="e">
        <f t="shared" si="39"/>
        <v>#DIV/0!</v>
      </c>
      <c r="F112" s="781" t="e">
        <f t="shared" si="39"/>
        <v>#DIV/0!</v>
      </c>
      <c r="G112" s="781" t="e">
        <f t="shared" si="39"/>
        <v>#DIV/0!</v>
      </c>
      <c r="H112" s="781" t="e">
        <f t="shared" si="39"/>
        <v>#DIV/0!</v>
      </c>
      <c r="I112" s="781" t="e">
        <f t="shared" si="39"/>
        <v>#DIV/0!</v>
      </c>
      <c r="J112" s="781" t="e">
        <f t="shared" si="39"/>
        <v>#DIV/0!</v>
      </c>
      <c r="K112" s="781"/>
      <c r="L112" s="781"/>
      <c r="M112" s="781" t="e">
        <f t="shared" si="39"/>
        <v>#DIV/0!</v>
      </c>
      <c r="N112" s="781" t="e">
        <f t="shared" si="39"/>
        <v>#DIV/0!</v>
      </c>
      <c r="O112" s="781" t="e">
        <f t="shared" si="39"/>
        <v>#DIV/0!</v>
      </c>
      <c r="P112" s="840" t="e">
        <f t="shared" si="39"/>
        <v>#DIV/0!</v>
      </c>
      <c r="Q112" s="286"/>
    </row>
    <row r="113" spans="1:17" s="262" customFormat="1" ht="34.5" hidden="1" thickBot="1">
      <c r="A113" s="351" t="s">
        <v>107</v>
      </c>
      <c r="B113" s="791"/>
      <c r="C113" s="791"/>
      <c r="D113" s="792"/>
      <c r="E113" s="792"/>
      <c r="F113" s="792"/>
      <c r="G113" s="792"/>
      <c r="H113" s="792"/>
      <c r="I113" s="792"/>
      <c r="J113" s="792"/>
      <c r="K113" s="792"/>
      <c r="L113" s="792"/>
      <c r="M113" s="792"/>
      <c r="N113" s="792"/>
      <c r="O113" s="792"/>
      <c r="P113" s="847"/>
      <c r="Q113" s="280"/>
    </row>
    <row r="114" spans="1:17" s="267" customFormat="1" ht="21" hidden="1" thickBot="1">
      <c r="A114" s="352" t="s">
        <v>126</v>
      </c>
      <c r="B114" s="825">
        <v>13.639</v>
      </c>
      <c r="C114" s="825">
        <v>29133</v>
      </c>
      <c r="D114" s="819">
        <v>27016</v>
      </c>
      <c r="E114" s="819">
        <v>2117</v>
      </c>
      <c r="F114" s="819">
        <v>0</v>
      </c>
      <c r="G114" s="819">
        <v>0</v>
      </c>
      <c r="H114" s="819">
        <v>0</v>
      </c>
      <c r="I114" s="819">
        <v>0</v>
      </c>
      <c r="J114" s="819">
        <v>0</v>
      </c>
      <c r="K114" s="819"/>
      <c r="L114" s="819"/>
      <c r="M114" s="819">
        <v>29133</v>
      </c>
      <c r="N114" s="819">
        <v>0</v>
      </c>
      <c r="O114" s="819">
        <v>0</v>
      </c>
      <c r="P114" s="841">
        <v>0</v>
      </c>
      <c r="Q114" s="266"/>
    </row>
    <row r="115" spans="1:17" s="267" customFormat="1" ht="21" hidden="1" thickBot="1">
      <c r="A115" s="353" t="s">
        <v>122</v>
      </c>
      <c r="B115" s="769">
        <v>6.183</v>
      </c>
      <c r="C115" s="769">
        <v>27726</v>
      </c>
      <c r="D115" s="770">
        <v>25999</v>
      </c>
      <c r="E115" s="770">
        <v>1538</v>
      </c>
      <c r="F115" s="770">
        <v>0</v>
      </c>
      <c r="G115" s="770">
        <v>0</v>
      </c>
      <c r="H115" s="770">
        <v>0</v>
      </c>
      <c r="I115" s="770">
        <v>0</v>
      </c>
      <c r="J115" s="770">
        <v>0</v>
      </c>
      <c r="K115" s="770"/>
      <c r="L115" s="770"/>
      <c r="M115" s="770">
        <v>27538</v>
      </c>
      <c r="N115" s="770">
        <v>0</v>
      </c>
      <c r="O115" s="770">
        <v>189</v>
      </c>
      <c r="P115" s="839">
        <v>189</v>
      </c>
      <c r="Q115" s="292"/>
    </row>
    <row r="116" spans="1:17" s="274" customFormat="1" ht="21" hidden="1" thickBot="1">
      <c r="A116" s="354" t="s">
        <v>124</v>
      </c>
      <c r="B116" s="769">
        <f aca="true" t="shared" si="40" ref="B116:P116">+B114-B115</f>
        <v>7.4559999999999995</v>
      </c>
      <c r="C116" s="769">
        <f t="shared" si="40"/>
        <v>1407</v>
      </c>
      <c r="D116" s="770">
        <f t="shared" si="40"/>
        <v>1017</v>
      </c>
      <c r="E116" s="770">
        <f t="shared" si="40"/>
        <v>579</v>
      </c>
      <c r="F116" s="770">
        <f t="shared" si="40"/>
        <v>0</v>
      </c>
      <c r="G116" s="770">
        <f t="shared" si="40"/>
        <v>0</v>
      </c>
      <c r="H116" s="770">
        <f t="shared" si="40"/>
        <v>0</v>
      </c>
      <c r="I116" s="770">
        <f t="shared" si="40"/>
        <v>0</v>
      </c>
      <c r="J116" s="770">
        <f t="shared" si="40"/>
        <v>0</v>
      </c>
      <c r="K116" s="770"/>
      <c r="L116" s="770"/>
      <c r="M116" s="770">
        <f t="shared" si="40"/>
        <v>1595</v>
      </c>
      <c r="N116" s="770">
        <f t="shared" si="40"/>
        <v>0</v>
      </c>
      <c r="O116" s="770">
        <f t="shared" si="40"/>
        <v>-189</v>
      </c>
      <c r="P116" s="839">
        <f t="shared" si="40"/>
        <v>-189</v>
      </c>
      <c r="Q116" s="283"/>
    </row>
    <row r="117" spans="1:17" s="274" customFormat="1" ht="21" hidden="1" thickBot="1">
      <c r="A117" s="355" t="s">
        <v>125</v>
      </c>
      <c r="B117" s="794">
        <f aca="true" t="shared" si="41" ref="B117:P117">+B114/B115*100</f>
        <v>220.5887109817241</v>
      </c>
      <c r="C117" s="794">
        <f t="shared" si="41"/>
        <v>105.07465916468297</v>
      </c>
      <c r="D117" s="781">
        <f t="shared" si="41"/>
        <v>103.91168891111198</v>
      </c>
      <c r="E117" s="781">
        <f t="shared" si="41"/>
        <v>137.64629388816644</v>
      </c>
      <c r="F117" s="781" t="e">
        <f t="shared" si="41"/>
        <v>#DIV/0!</v>
      </c>
      <c r="G117" s="781" t="e">
        <f t="shared" si="41"/>
        <v>#DIV/0!</v>
      </c>
      <c r="H117" s="781" t="e">
        <f t="shared" si="41"/>
        <v>#DIV/0!</v>
      </c>
      <c r="I117" s="781" t="e">
        <f t="shared" si="41"/>
        <v>#DIV/0!</v>
      </c>
      <c r="J117" s="781" t="e">
        <f t="shared" si="41"/>
        <v>#DIV/0!</v>
      </c>
      <c r="K117" s="781"/>
      <c r="L117" s="781"/>
      <c r="M117" s="781">
        <f t="shared" si="41"/>
        <v>105.79199651390805</v>
      </c>
      <c r="N117" s="781" t="e">
        <f t="shared" si="41"/>
        <v>#DIV/0!</v>
      </c>
      <c r="O117" s="781">
        <f t="shared" si="41"/>
        <v>0</v>
      </c>
      <c r="P117" s="840">
        <f t="shared" si="41"/>
        <v>0</v>
      </c>
      <c r="Q117" s="286"/>
    </row>
    <row r="118" spans="1:17" s="88" customFormat="1" ht="34.5" thickBot="1">
      <c r="A118" s="431" t="s">
        <v>108</v>
      </c>
      <c r="B118" s="786"/>
      <c r="C118" s="785"/>
      <c r="D118" s="786"/>
      <c r="E118" s="786"/>
      <c r="F118" s="786"/>
      <c r="G118" s="786"/>
      <c r="H118" s="786"/>
      <c r="I118" s="786"/>
      <c r="J118" s="786"/>
      <c r="K118" s="786"/>
      <c r="L118" s="786"/>
      <c r="M118" s="786"/>
      <c r="N118" s="786"/>
      <c r="O118" s="786"/>
      <c r="P118" s="796"/>
      <c r="Q118" s="94"/>
    </row>
    <row r="119" spans="1:17" s="79" customFormat="1" ht="20.25">
      <c r="A119" s="330" t="s">
        <v>187</v>
      </c>
      <c r="B119" s="822">
        <v>8</v>
      </c>
      <c r="C119" s="823">
        <v>13253</v>
      </c>
      <c r="D119" s="822">
        <v>10862</v>
      </c>
      <c r="E119" s="822">
        <v>1823</v>
      </c>
      <c r="F119" s="819">
        <v>0</v>
      </c>
      <c r="G119" s="822">
        <v>70</v>
      </c>
      <c r="H119" s="822">
        <v>0</v>
      </c>
      <c r="I119" s="822">
        <v>24</v>
      </c>
      <c r="J119" s="822">
        <v>26</v>
      </c>
      <c r="K119" s="819">
        <v>0</v>
      </c>
      <c r="L119" s="819">
        <v>0</v>
      </c>
      <c r="M119" s="822">
        <v>12804</v>
      </c>
      <c r="N119" s="822">
        <v>127</v>
      </c>
      <c r="O119" s="822">
        <v>322</v>
      </c>
      <c r="P119" s="829">
        <v>449</v>
      </c>
      <c r="Q119" s="78"/>
    </row>
    <row r="120" spans="1:17" s="79" customFormat="1" ht="20.25">
      <c r="A120" s="329" t="s">
        <v>186</v>
      </c>
      <c r="B120" s="770">
        <v>5</v>
      </c>
      <c r="C120" s="772">
        <v>12832</v>
      </c>
      <c r="D120" s="770">
        <v>10575</v>
      </c>
      <c r="E120" s="770">
        <v>1402</v>
      </c>
      <c r="F120" s="822">
        <v>0</v>
      </c>
      <c r="G120" s="770">
        <v>82</v>
      </c>
      <c r="H120" s="822">
        <v>0</v>
      </c>
      <c r="I120" s="770">
        <v>0</v>
      </c>
      <c r="J120" s="770">
        <v>0</v>
      </c>
      <c r="K120" s="822">
        <v>0</v>
      </c>
      <c r="L120" s="822">
        <v>0</v>
      </c>
      <c r="M120" s="770">
        <v>12059</v>
      </c>
      <c r="N120" s="770">
        <v>185</v>
      </c>
      <c r="O120" s="770">
        <v>588</v>
      </c>
      <c r="P120" s="839">
        <v>773</v>
      </c>
      <c r="Q120" s="89"/>
    </row>
    <row r="121" spans="1:17" s="83" customFormat="1" ht="21" thickBot="1">
      <c r="A121" s="331" t="s">
        <v>188</v>
      </c>
      <c r="B121" s="770">
        <f>+B120-B119</f>
        <v>-3</v>
      </c>
      <c r="C121" s="770">
        <f aca="true" t="shared" si="42" ref="C121:P121">+C120-C119</f>
        <v>-421</v>
      </c>
      <c r="D121" s="770">
        <f t="shared" si="42"/>
        <v>-287</v>
      </c>
      <c r="E121" s="770">
        <f t="shared" si="42"/>
        <v>-421</v>
      </c>
      <c r="F121" s="770">
        <f>F120-F119</f>
        <v>0</v>
      </c>
      <c r="G121" s="770">
        <f t="shared" si="42"/>
        <v>12</v>
      </c>
      <c r="H121" s="770">
        <v>0</v>
      </c>
      <c r="I121" s="770">
        <f t="shared" si="42"/>
        <v>-24</v>
      </c>
      <c r="J121" s="770">
        <f t="shared" si="42"/>
        <v>-26</v>
      </c>
      <c r="K121" s="770">
        <f>K120-K119</f>
        <v>0</v>
      </c>
      <c r="L121" s="770">
        <f>L120-L119</f>
        <v>0</v>
      </c>
      <c r="M121" s="770">
        <f t="shared" si="42"/>
        <v>-745</v>
      </c>
      <c r="N121" s="770">
        <f t="shared" si="42"/>
        <v>58</v>
      </c>
      <c r="O121" s="770">
        <f t="shared" si="42"/>
        <v>266</v>
      </c>
      <c r="P121" s="770">
        <f t="shared" si="42"/>
        <v>324</v>
      </c>
      <c r="Q121" s="91"/>
    </row>
    <row r="122" spans="1:17" s="83" customFormat="1" ht="21" thickBot="1">
      <c r="A122" s="331" t="s">
        <v>189</v>
      </c>
      <c r="B122" s="781">
        <f>+B120/B119*100</f>
        <v>62.5</v>
      </c>
      <c r="C122" s="781">
        <f aca="true" t="shared" si="43" ref="C122:P122">+C120/C119*100</f>
        <v>96.82336074850977</v>
      </c>
      <c r="D122" s="781">
        <f t="shared" si="43"/>
        <v>97.35776100165715</v>
      </c>
      <c r="E122" s="781">
        <f t="shared" si="43"/>
        <v>76.90619857377948</v>
      </c>
      <c r="F122" s="781">
        <v>0</v>
      </c>
      <c r="G122" s="781">
        <f t="shared" si="43"/>
        <v>117.14285714285715</v>
      </c>
      <c r="H122" s="781">
        <v>0</v>
      </c>
      <c r="I122" s="781">
        <v>0</v>
      </c>
      <c r="J122" s="781">
        <f t="shared" si="43"/>
        <v>0</v>
      </c>
      <c r="K122" s="781">
        <v>0</v>
      </c>
      <c r="L122" s="781">
        <v>0</v>
      </c>
      <c r="M122" s="781">
        <f t="shared" si="43"/>
        <v>94.18150577944392</v>
      </c>
      <c r="N122" s="781">
        <f t="shared" si="43"/>
        <v>145.6692913385827</v>
      </c>
      <c r="O122" s="781">
        <f t="shared" si="43"/>
        <v>182.6086956521739</v>
      </c>
      <c r="P122" s="781">
        <f t="shared" si="43"/>
        <v>172.16035634743875</v>
      </c>
      <c r="Q122" s="92"/>
    </row>
    <row r="123" spans="1:17" s="88" customFormat="1" ht="34.5" thickBot="1">
      <c r="A123" s="474" t="s">
        <v>110</v>
      </c>
      <c r="B123" s="836"/>
      <c r="C123" s="785"/>
      <c r="D123" s="786"/>
      <c r="E123" s="786"/>
      <c r="F123" s="786"/>
      <c r="G123" s="786"/>
      <c r="H123" s="786"/>
      <c r="I123" s="786"/>
      <c r="J123" s="786"/>
      <c r="K123" s="786"/>
      <c r="L123" s="786"/>
      <c r="M123" s="786"/>
      <c r="N123" s="786"/>
      <c r="O123" s="786"/>
      <c r="P123" s="796"/>
      <c r="Q123" s="94"/>
    </row>
    <row r="124" spans="1:17" s="79" customFormat="1" ht="20.25">
      <c r="A124" s="330" t="s">
        <v>187</v>
      </c>
      <c r="B124" s="822">
        <v>756</v>
      </c>
      <c r="C124" s="823">
        <v>16315</v>
      </c>
      <c r="D124" s="822">
        <v>12368</v>
      </c>
      <c r="E124" s="822">
        <v>1664</v>
      </c>
      <c r="F124" s="822">
        <v>352</v>
      </c>
      <c r="G124" s="822">
        <v>1</v>
      </c>
      <c r="H124" s="822">
        <v>0</v>
      </c>
      <c r="I124" s="822">
        <v>34</v>
      </c>
      <c r="J124" s="822">
        <v>78</v>
      </c>
      <c r="K124" s="819">
        <v>0</v>
      </c>
      <c r="L124" s="822">
        <v>25</v>
      </c>
      <c r="M124" s="822">
        <v>14521</v>
      </c>
      <c r="N124" s="822">
        <v>823</v>
      </c>
      <c r="O124" s="822">
        <v>971</v>
      </c>
      <c r="P124" s="829">
        <v>1794</v>
      </c>
      <c r="Q124" s="78"/>
    </row>
    <row r="125" spans="1:17" s="79" customFormat="1" ht="20.25">
      <c r="A125" s="329" t="s">
        <v>186</v>
      </c>
      <c r="B125" s="770">
        <v>750</v>
      </c>
      <c r="C125" s="772">
        <v>16540</v>
      </c>
      <c r="D125" s="770">
        <v>12521</v>
      </c>
      <c r="E125" s="770">
        <v>1670</v>
      </c>
      <c r="F125" s="770">
        <v>368</v>
      </c>
      <c r="G125" s="770">
        <v>1</v>
      </c>
      <c r="H125" s="822">
        <v>0</v>
      </c>
      <c r="I125" s="770">
        <v>37</v>
      </c>
      <c r="J125" s="770">
        <v>82</v>
      </c>
      <c r="K125" s="822">
        <v>0</v>
      </c>
      <c r="L125" s="770">
        <v>0</v>
      </c>
      <c r="M125" s="770">
        <v>14680</v>
      </c>
      <c r="N125" s="770">
        <v>883</v>
      </c>
      <c r="O125" s="770">
        <v>977</v>
      </c>
      <c r="P125" s="839">
        <v>1860</v>
      </c>
      <c r="Q125" s="89"/>
    </row>
    <row r="126" spans="1:17" s="83" customFormat="1" ht="21" thickBot="1">
      <c r="A126" s="331" t="s">
        <v>188</v>
      </c>
      <c r="B126" s="770">
        <f>+B125-B124</f>
        <v>-6</v>
      </c>
      <c r="C126" s="770">
        <f aca="true" t="shared" si="44" ref="C126:P126">+C125-C124</f>
        <v>225</v>
      </c>
      <c r="D126" s="770">
        <f t="shared" si="44"/>
        <v>153</v>
      </c>
      <c r="E126" s="770">
        <f t="shared" si="44"/>
        <v>6</v>
      </c>
      <c r="F126" s="770">
        <f t="shared" si="44"/>
        <v>16</v>
      </c>
      <c r="G126" s="770">
        <f t="shared" si="44"/>
        <v>0</v>
      </c>
      <c r="H126" s="770">
        <v>0</v>
      </c>
      <c r="I126" s="770">
        <f t="shared" si="44"/>
        <v>3</v>
      </c>
      <c r="J126" s="770">
        <f t="shared" si="44"/>
        <v>4</v>
      </c>
      <c r="K126" s="770">
        <f>K125-K124</f>
        <v>0</v>
      </c>
      <c r="L126" s="770">
        <f t="shared" si="44"/>
        <v>-25</v>
      </c>
      <c r="M126" s="770">
        <f t="shared" si="44"/>
        <v>159</v>
      </c>
      <c r="N126" s="770">
        <f t="shared" si="44"/>
        <v>60</v>
      </c>
      <c r="O126" s="770">
        <f t="shared" si="44"/>
        <v>6</v>
      </c>
      <c r="P126" s="770">
        <f t="shared" si="44"/>
        <v>66</v>
      </c>
      <c r="Q126" s="91"/>
    </row>
    <row r="127" spans="1:17" s="83" customFormat="1" ht="21" thickBot="1">
      <c r="A127" s="331" t="s">
        <v>189</v>
      </c>
      <c r="B127" s="781">
        <f>+B125/B124*100</f>
        <v>99.20634920634922</v>
      </c>
      <c r="C127" s="781">
        <f aca="true" t="shared" si="45" ref="C127:P127">+C125/C124*100</f>
        <v>101.37909898866073</v>
      </c>
      <c r="D127" s="781">
        <f t="shared" si="45"/>
        <v>101.23706338939198</v>
      </c>
      <c r="E127" s="781">
        <f t="shared" si="45"/>
        <v>100.36057692307692</v>
      </c>
      <c r="F127" s="781">
        <f t="shared" si="45"/>
        <v>104.54545454545455</v>
      </c>
      <c r="G127" s="781">
        <f t="shared" si="45"/>
        <v>100</v>
      </c>
      <c r="H127" s="781">
        <v>0</v>
      </c>
      <c r="I127" s="781">
        <f t="shared" si="45"/>
        <v>108.8235294117647</v>
      </c>
      <c r="J127" s="781">
        <f t="shared" si="45"/>
        <v>105.12820512820514</v>
      </c>
      <c r="K127" s="781">
        <v>0</v>
      </c>
      <c r="L127" s="781">
        <f t="shared" si="45"/>
        <v>0</v>
      </c>
      <c r="M127" s="781">
        <f t="shared" si="45"/>
        <v>101.0949659114386</v>
      </c>
      <c r="N127" s="781">
        <f t="shared" si="45"/>
        <v>107.29040097205346</v>
      </c>
      <c r="O127" s="781">
        <f t="shared" si="45"/>
        <v>100.61791967044284</v>
      </c>
      <c r="P127" s="781">
        <f t="shared" si="45"/>
        <v>103.67892976588628</v>
      </c>
      <c r="Q127" s="92"/>
    </row>
    <row r="128" spans="1:17" s="88" customFormat="1" ht="34.5" thickBot="1">
      <c r="A128" s="431" t="s">
        <v>111</v>
      </c>
      <c r="B128" s="786"/>
      <c r="C128" s="785"/>
      <c r="D128" s="786"/>
      <c r="E128" s="786"/>
      <c r="F128" s="786"/>
      <c r="G128" s="786"/>
      <c r="H128" s="786"/>
      <c r="I128" s="786"/>
      <c r="J128" s="786"/>
      <c r="K128" s="786"/>
      <c r="L128" s="786"/>
      <c r="M128" s="786"/>
      <c r="N128" s="786"/>
      <c r="O128" s="786"/>
      <c r="P128" s="796"/>
      <c r="Q128" s="94"/>
    </row>
    <row r="129" spans="1:17" s="79" customFormat="1" ht="20.25">
      <c r="A129" s="330" t="s">
        <v>187</v>
      </c>
      <c r="B129" s="822">
        <v>2457</v>
      </c>
      <c r="C129" s="823">
        <v>14464</v>
      </c>
      <c r="D129" s="822">
        <v>10937</v>
      </c>
      <c r="E129" s="822">
        <v>1520</v>
      </c>
      <c r="F129" s="822">
        <v>283</v>
      </c>
      <c r="G129" s="822">
        <v>26</v>
      </c>
      <c r="H129" s="822">
        <v>0</v>
      </c>
      <c r="I129" s="822">
        <v>49</v>
      </c>
      <c r="J129" s="822">
        <v>211</v>
      </c>
      <c r="K129" s="819">
        <v>0</v>
      </c>
      <c r="L129" s="819">
        <v>0</v>
      </c>
      <c r="M129" s="822">
        <v>13027</v>
      </c>
      <c r="N129" s="822">
        <v>619</v>
      </c>
      <c r="O129" s="822">
        <v>817</v>
      </c>
      <c r="P129" s="829">
        <v>1436</v>
      </c>
      <c r="Q129" s="78"/>
    </row>
    <row r="130" spans="1:17" s="79" customFormat="1" ht="20.25">
      <c r="A130" s="329" t="s">
        <v>186</v>
      </c>
      <c r="B130" s="770">
        <v>2413</v>
      </c>
      <c r="C130" s="772">
        <v>14585</v>
      </c>
      <c r="D130" s="770">
        <v>10972</v>
      </c>
      <c r="E130" s="770">
        <v>1503</v>
      </c>
      <c r="F130" s="770">
        <v>281</v>
      </c>
      <c r="G130" s="770">
        <v>26</v>
      </c>
      <c r="H130" s="822">
        <v>0</v>
      </c>
      <c r="I130" s="770">
        <v>49</v>
      </c>
      <c r="J130" s="770">
        <v>195</v>
      </c>
      <c r="K130" s="822">
        <v>0</v>
      </c>
      <c r="L130" s="822">
        <v>0</v>
      </c>
      <c r="M130" s="770">
        <v>13026</v>
      </c>
      <c r="N130" s="770">
        <v>650</v>
      </c>
      <c r="O130" s="770">
        <v>910</v>
      </c>
      <c r="P130" s="839">
        <v>1559</v>
      </c>
      <c r="Q130" s="89"/>
    </row>
    <row r="131" spans="1:17" s="83" customFormat="1" ht="21" thickBot="1">
      <c r="A131" s="331" t="s">
        <v>188</v>
      </c>
      <c r="B131" s="770">
        <f>+B130-B129</f>
        <v>-44</v>
      </c>
      <c r="C131" s="770">
        <f aca="true" t="shared" si="46" ref="C131:P131">+C130-C129</f>
        <v>121</v>
      </c>
      <c r="D131" s="770">
        <f t="shared" si="46"/>
        <v>35</v>
      </c>
      <c r="E131" s="770">
        <f t="shared" si="46"/>
        <v>-17</v>
      </c>
      <c r="F131" s="770">
        <f t="shared" si="46"/>
        <v>-2</v>
      </c>
      <c r="G131" s="770">
        <f t="shared" si="46"/>
        <v>0</v>
      </c>
      <c r="H131" s="770">
        <v>0</v>
      </c>
      <c r="I131" s="770">
        <f t="shared" si="46"/>
        <v>0</v>
      </c>
      <c r="J131" s="770">
        <f t="shared" si="46"/>
        <v>-16</v>
      </c>
      <c r="K131" s="770">
        <f>K130-K129</f>
        <v>0</v>
      </c>
      <c r="L131" s="770">
        <f>L130-L129</f>
        <v>0</v>
      </c>
      <c r="M131" s="770">
        <f t="shared" si="46"/>
        <v>-1</v>
      </c>
      <c r="N131" s="770">
        <f t="shared" si="46"/>
        <v>31</v>
      </c>
      <c r="O131" s="770">
        <f t="shared" si="46"/>
        <v>93</v>
      </c>
      <c r="P131" s="770">
        <f t="shared" si="46"/>
        <v>123</v>
      </c>
      <c r="Q131" s="91"/>
    </row>
    <row r="132" spans="1:17" s="83" customFormat="1" ht="21" thickBot="1">
      <c r="A132" s="331" t="s">
        <v>189</v>
      </c>
      <c r="B132" s="781">
        <f>+B130/B129*100</f>
        <v>98.2091982091982</v>
      </c>
      <c r="C132" s="781">
        <f aca="true" t="shared" si="47" ref="C132:P132">+C130/C129*100</f>
        <v>100.83655973451326</v>
      </c>
      <c r="D132" s="781">
        <f t="shared" si="47"/>
        <v>100.32001462924018</v>
      </c>
      <c r="E132" s="781">
        <f t="shared" si="47"/>
        <v>98.88157894736842</v>
      </c>
      <c r="F132" s="781">
        <f t="shared" si="47"/>
        <v>99.29328621908127</v>
      </c>
      <c r="G132" s="781">
        <f t="shared" si="47"/>
        <v>100</v>
      </c>
      <c r="H132" s="781">
        <v>0</v>
      </c>
      <c r="I132" s="781">
        <f t="shared" si="47"/>
        <v>100</v>
      </c>
      <c r="J132" s="781">
        <f t="shared" si="47"/>
        <v>92.41706161137441</v>
      </c>
      <c r="K132" s="781">
        <v>0</v>
      </c>
      <c r="L132" s="781">
        <v>0</v>
      </c>
      <c r="M132" s="781">
        <f t="shared" si="47"/>
        <v>99.99232363552622</v>
      </c>
      <c r="N132" s="781">
        <f t="shared" si="47"/>
        <v>105.0080775444265</v>
      </c>
      <c r="O132" s="781">
        <f t="shared" si="47"/>
        <v>111.38310893512853</v>
      </c>
      <c r="P132" s="781">
        <f t="shared" si="47"/>
        <v>108.56545961002786</v>
      </c>
      <c r="Q132" s="92"/>
    </row>
    <row r="133" spans="1:17" s="88" customFormat="1" ht="34.5" thickBot="1">
      <c r="A133" s="431" t="s">
        <v>112</v>
      </c>
      <c r="B133" s="786"/>
      <c r="C133" s="785"/>
      <c r="D133" s="786"/>
      <c r="E133" s="786"/>
      <c r="F133" s="786"/>
      <c r="G133" s="786"/>
      <c r="H133" s="786"/>
      <c r="I133" s="786"/>
      <c r="J133" s="786"/>
      <c r="K133" s="786"/>
      <c r="L133" s="786"/>
      <c r="M133" s="786"/>
      <c r="N133" s="786"/>
      <c r="O133" s="786"/>
      <c r="P133" s="796"/>
      <c r="Q133" s="94"/>
    </row>
    <row r="134" spans="1:17" s="79" customFormat="1" ht="20.25">
      <c r="A134" s="330" t="s">
        <v>187</v>
      </c>
      <c r="B134" s="822">
        <v>1304</v>
      </c>
      <c r="C134" s="823">
        <v>17075</v>
      </c>
      <c r="D134" s="822">
        <v>11670</v>
      </c>
      <c r="E134" s="822">
        <v>1733</v>
      </c>
      <c r="F134" s="822">
        <v>256</v>
      </c>
      <c r="G134" s="822">
        <v>112</v>
      </c>
      <c r="H134" s="822">
        <v>0</v>
      </c>
      <c r="I134" s="822">
        <v>53</v>
      </c>
      <c r="J134" s="822">
        <v>978</v>
      </c>
      <c r="K134" s="819">
        <v>0</v>
      </c>
      <c r="L134" s="819">
        <v>0</v>
      </c>
      <c r="M134" s="822">
        <v>14802</v>
      </c>
      <c r="N134" s="822">
        <v>888</v>
      </c>
      <c r="O134" s="822">
        <v>1385</v>
      </c>
      <c r="P134" s="829">
        <v>2273</v>
      </c>
      <c r="Q134" s="78"/>
    </row>
    <row r="135" spans="1:17" s="79" customFormat="1" ht="20.25">
      <c r="A135" s="329" t="s">
        <v>186</v>
      </c>
      <c r="B135" s="770">
        <v>1292</v>
      </c>
      <c r="C135" s="772">
        <v>17236</v>
      </c>
      <c r="D135" s="770">
        <v>11751</v>
      </c>
      <c r="E135" s="770">
        <v>1729</v>
      </c>
      <c r="F135" s="770">
        <v>260</v>
      </c>
      <c r="G135" s="770">
        <v>113</v>
      </c>
      <c r="H135" s="822">
        <v>0</v>
      </c>
      <c r="I135" s="770">
        <v>65</v>
      </c>
      <c r="J135" s="770">
        <v>1018</v>
      </c>
      <c r="K135" s="822">
        <v>0</v>
      </c>
      <c r="L135" s="822">
        <v>0</v>
      </c>
      <c r="M135" s="770">
        <v>14936</v>
      </c>
      <c r="N135" s="770">
        <v>942</v>
      </c>
      <c r="O135" s="770">
        <v>1359</v>
      </c>
      <c r="P135" s="839">
        <v>2301</v>
      </c>
      <c r="Q135" s="89"/>
    </row>
    <row r="136" spans="1:17" s="83" customFormat="1" ht="21" thickBot="1">
      <c r="A136" s="331" t="s">
        <v>188</v>
      </c>
      <c r="B136" s="770">
        <f>+B135-B134</f>
        <v>-12</v>
      </c>
      <c r="C136" s="770">
        <f aca="true" t="shared" si="48" ref="C136:P136">+C135-C134</f>
        <v>161</v>
      </c>
      <c r="D136" s="770">
        <f t="shared" si="48"/>
        <v>81</v>
      </c>
      <c r="E136" s="770">
        <f t="shared" si="48"/>
        <v>-4</v>
      </c>
      <c r="F136" s="770">
        <f t="shared" si="48"/>
        <v>4</v>
      </c>
      <c r="G136" s="770">
        <f t="shared" si="48"/>
        <v>1</v>
      </c>
      <c r="H136" s="770">
        <v>0</v>
      </c>
      <c r="I136" s="770">
        <f t="shared" si="48"/>
        <v>12</v>
      </c>
      <c r="J136" s="770">
        <f t="shared" si="48"/>
        <v>40</v>
      </c>
      <c r="K136" s="770">
        <f>K135-K134</f>
        <v>0</v>
      </c>
      <c r="L136" s="770">
        <f>L135-L134</f>
        <v>0</v>
      </c>
      <c r="M136" s="770">
        <f t="shared" si="48"/>
        <v>134</v>
      </c>
      <c r="N136" s="770">
        <f t="shared" si="48"/>
        <v>54</v>
      </c>
      <c r="O136" s="770">
        <f t="shared" si="48"/>
        <v>-26</v>
      </c>
      <c r="P136" s="770">
        <f t="shared" si="48"/>
        <v>28</v>
      </c>
      <c r="Q136" s="91"/>
    </row>
    <row r="137" spans="1:17" s="83" customFormat="1" ht="21" thickBot="1">
      <c r="A137" s="331" t="s">
        <v>189</v>
      </c>
      <c r="B137" s="781">
        <f>+B135/B134*100</f>
        <v>99.079754601227</v>
      </c>
      <c r="C137" s="781">
        <f aca="true" t="shared" si="49" ref="C137:P137">+C135/C134*100</f>
        <v>100.94289897510981</v>
      </c>
      <c r="D137" s="781">
        <f t="shared" si="49"/>
        <v>100.69408740359897</v>
      </c>
      <c r="E137" s="781">
        <f t="shared" si="49"/>
        <v>99.76918638199653</v>
      </c>
      <c r="F137" s="781">
        <f t="shared" si="49"/>
        <v>101.5625</v>
      </c>
      <c r="G137" s="781">
        <f t="shared" si="49"/>
        <v>100.89285714285714</v>
      </c>
      <c r="H137" s="781">
        <v>0</v>
      </c>
      <c r="I137" s="781">
        <f t="shared" si="49"/>
        <v>122.64150943396226</v>
      </c>
      <c r="J137" s="781">
        <f t="shared" si="49"/>
        <v>104.08997955010224</v>
      </c>
      <c r="K137" s="781">
        <v>0</v>
      </c>
      <c r="L137" s="781">
        <v>0</v>
      </c>
      <c r="M137" s="781">
        <f t="shared" si="49"/>
        <v>100.90528306985543</v>
      </c>
      <c r="N137" s="781">
        <f t="shared" si="49"/>
        <v>106.08108108108108</v>
      </c>
      <c r="O137" s="781">
        <f t="shared" si="49"/>
        <v>98.12274368231047</v>
      </c>
      <c r="P137" s="781">
        <f t="shared" si="49"/>
        <v>101.23185217773867</v>
      </c>
      <c r="Q137" s="92"/>
    </row>
    <row r="138" spans="1:17" s="88" customFormat="1" ht="34.5" hidden="1" thickBot="1">
      <c r="A138" s="364" t="s">
        <v>67</v>
      </c>
      <c r="B138" s="792"/>
      <c r="C138" s="815"/>
      <c r="D138" s="792"/>
      <c r="E138" s="792"/>
      <c r="F138" s="792"/>
      <c r="G138" s="792"/>
      <c r="H138" s="792"/>
      <c r="I138" s="792"/>
      <c r="J138" s="792"/>
      <c r="K138" s="792"/>
      <c r="L138" s="792"/>
      <c r="M138" s="792"/>
      <c r="N138" s="792"/>
      <c r="O138" s="792"/>
      <c r="P138" s="847"/>
      <c r="Q138" s="177"/>
    </row>
    <row r="139" spans="1:17" s="79" customFormat="1" ht="21" hidden="1" thickBot="1">
      <c r="A139" s="365" t="s">
        <v>98</v>
      </c>
      <c r="B139" s="819"/>
      <c r="C139" s="837"/>
      <c r="D139" s="819"/>
      <c r="E139" s="819"/>
      <c r="F139" s="819"/>
      <c r="G139" s="819"/>
      <c r="H139" s="819"/>
      <c r="I139" s="819"/>
      <c r="J139" s="819"/>
      <c r="K139" s="819"/>
      <c r="L139" s="819"/>
      <c r="M139" s="819"/>
      <c r="N139" s="819"/>
      <c r="O139" s="819"/>
      <c r="P139" s="841"/>
      <c r="Q139" s="161">
        <v>8.9</v>
      </c>
    </row>
    <row r="140" spans="1:17" s="79" customFormat="1" ht="21" hidden="1" thickBot="1">
      <c r="A140" s="395" t="s">
        <v>98</v>
      </c>
      <c r="B140" s="770"/>
      <c r="C140" s="778"/>
      <c r="D140" s="770"/>
      <c r="E140" s="770"/>
      <c r="F140" s="770"/>
      <c r="G140" s="770"/>
      <c r="H140" s="770"/>
      <c r="I140" s="770"/>
      <c r="J140" s="770"/>
      <c r="K140" s="770"/>
      <c r="L140" s="770"/>
      <c r="M140" s="770"/>
      <c r="N140" s="770"/>
      <c r="O140" s="770"/>
      <c r="P140" s="839"/>
      <c r="Q140" s="181">
        <v>8.9</v>
      </c>
    </row>
    <row r="141" spans="1:17" s="83" customFormat="1" ht="21" hidden="1" thickBot="1">
      <c r="A141" s="367" t="s">
        <v>96</v>
      </c>
      <c r="B141" s="770">
        <f aca="true" t="shared" si="50" ref="B141:P141">+B139-B140</f>
        <v>0</v>
      </c>
      <c r="C141" s="778">
        <f t="shared" si="50"/>
        <v>0</v>
      </c>
      <c r="D141" s="770">
        <f t="shared" si="50"/>
        <v>0</v>
      </c>
      <c r="E141" s="770">
        <f t="shared" si="50"/>
        <v>0</v>
      </c>
      <c r="F141" s="770">
        <f t="shared" si="50"/>
        <v>0</v>
      </c>
      <c r="G141" s="770">
        <f t="shared" si="50"/>
        <v>0</v>
      </c>
      <c r="H141" s="770">
        <f t="shared" si="50"/>
        <v>0</v>
      </c>
      <c r="I141" s="770">
        <f t="shared" si="50"/>
        <v>0</v>
      </c>
      <c r="J141" s="770">
        <f t="shared" si="50"/>
        <v>0</v>
      </c>
      <c r="K141" s="770"/>
      <c r="L141" s="770"/>
      <c r="M141" s="770">
        <f t="shared" si="50"/>
        <v>0</v>
      </c>
      <c r="N141" s="770">
        <f t="shared" si="50"/>
        <v>0</v>
      </c>
      <c r="O141" s="770">
        <f t="shared" si="50"/>
        <v>0</v>
      </c>
      <c r="P141" s="839">
        <f t="shared" si="50"/>
        <v>0</v>
      </c>
      <c r="Q141" s="184"/>
    </row>
    <row r="142" spans="1:17" s="83" customFormat="1" ht="21" hidden="1" thickBot="1">
      <c r="A142" s="368" t="s">
        <v>97</v>
      </c>
      <c r="B142" s="781" t="e">
        <f aca="true" t="shared" si="51" ref="B142:P142">+B139/B140*100</f>
        <v>#DIV/0!</v>
      </c>
      <c r="C142" s="817" t="e">
        <f t="shared" si="51"/>
        <v>#DIV/0!</v>
      </c>
      <c r="D142" s="781" t="e">
        <f t="shared" si="51"/>
        <v>#DIV/0!</v>
      </c>
      <c r="E142" s="781" t="e">
        <f t="shared" si="51"/>
        <v>#DIV/0!</v>
      </c>
      <c r="F142" s="781" t="e">
        <f t="shared" si="51"/>
        <v>#DIV/0!</v>
      </c>
      <c r="G142" s="781" t="e">
        <f t="shared" si="51"/>
        <v>#DIV/0!</v>
      </c>
      <c r="H142" s="781" t="e">
        <f t="shared" si="51"/>
        <v>#DIV/0!</v>
      </c>
      <c r="I142" s="781" t="e">
        <f t="shared" si="51"/>
        <v>#DIV/0!</v>
      </c>
      <c r="J142" s="781" t="e">
        <f t="shared" si="51"/>
        <v>#DIV/0!</v>
      </c>
      <c r="K142" s="781"/>
      <c r="L142" s="781"/>
      <c r="M142" s="781" t="e">
        <f t="shared" si="51"/>
        <v>#DIV/0!</v>
      </c>
      <c r="N142" s="781" t="e">
        <f t="shared" si="51"/>
        <v>#DIV/0!</v>
      </c>
      <c r="O142" s="781" t="e">
        <f t="shared" si="51"/>
        <v>#DIV/0!</v>
      </c>
      <c r="P142" s="840" t="e">
        <f t="shared" si="51"/>
        <v>#DIV/0!</v>
      </c>
      <c r="Q142" s="187"/>
    </row>
    <row r="143" spans="1:17" s="88" customFormat="1" ht="34.5" thickBot="1">
      <c r="A143" s="431" t="s">
        <v>113</v>
      </c>
      <c r="B143" s="786"/>
      <c r="C143" s="785"/>
      <c r="D143" s="786"/>
      <c r="E143" s="786"/>
      <c r="F143" s="786"/>
      <c r="G143" s="786"/>
      <c r="H143" s="786"/>
      <c r="I143" s="786"/>
      <c r="J143" s="786"/>
      <c r="K143" s="786"/>
      <c r="L143" s="786"/>
      <c r="M143" s="786"/>
      <c r="N143" s="786"/>
      <c r="O143" s="786"/>
      <c r="P143" s="796"/>
      <c r="Q143" s="94"/>
    </row>
    <row r="144" spans="1:17" s="79" customFormat="1" ht="20.25">
      <c r="A144" s="330" t="s">
        <v>187</v>
      </c>
      <c r="B144" s="822">
        <v>206</v>
      </c>
      <c r="C144" s="823">
        <v>18043</v>
      </c>
      <c r="D144" s="822">
        <v>13740</v>
      </c>
      <c r="E144" s="822">
        <v>1866</v>
      </c>
      <c r="F144" s="822">
        <v>96</v>
      </c>
      <c r="G144" s="819">
        <v>0</v>
      </c>
      <c r="H144" s="819">
        <v>0</v>
      </c>
      <c r="I144" s="819">
        <v>0</v>
      </c>
      <c r="J144" s="822">
        <v>4</v>
      </c>
      <c r="K144" s="819">
        <v>0</v>
      </c>
      <c r="L144" s="819">
        <v>0</v>
      </c>
      <c r="M144" s="822">
        <v>15707</v>
      </c>
      <c r="N144" s="822">
        <v>1230</v>
      </c>
      <c r="O144" s="822">
        <v>1106</v>
      </c>
      <c r="P144" s="829">
        <v>2336</v>
      </c>
      <c r="Q144" s="78"/>
    </row>
    <row r="145" spans="1:17" s="79" customFormat="1" ht="20.25">
      <c r="A145" s="329" t="s">
        <v>186</v>
      </c>
      <c r="B145" s="770">
        <v>208</v>
      </c>
      <c r="C145" s="772">
        <v>18203</v>
      </c>
      <c r="D145" s="770">
        <v>13776</v>
      </c>
      <c r="E145" s="770">
        <v>1838</v>
      </c>
      <c r="F145" s="770">
        <v>90</v>
      </c>
      <c r="G145" s="822">
        <v>0</v>
      </c>
      <c r="H145" s="822">
        <v>0</v>
      </c>
      <c r="I145" s="822">
        <v>0</v>
      </c>
      <c r="J145" s="770">
        <v>6</v>
      </c>
      <c r="K145" s="822">
        <v>0</v>
      </c>
      <c r="L145" s="822">
        <v>0</v>
      </c>
      <c r="M145" s="770">
        <v>15710</v>
      </c>
      <c r="N145" s="770">
        <v>1273</v>
      </c>
      <c r="O145" s="770">
        <v>1221</v>
      </c>
      <c r="P145" s="839">
        <v>2494</v>
      </c>
      <c r="Q145" s="89"/>
    </row>
    <row r="146" spans="1:17" s="83" customFormat="1" ht="21" thickBot="1">
      <c r="A146" s="331" t="s">
        <v>188</v>
      </c>
      <c r="B146" s="770">
        <f>+B145-B144</f>
        <v>2</v>
      </c>
      <c r="C146" s="770">
        <f aca="true" t="shared" si="52" ref="C146:P146">+C145-C144</f>
        <v>160</v>
      </c>
      <c r="D146" s="770">
        <f t="shared" si="52"/>
        <v>36</v>
      </c>
      <c r="E146" s="770">
        <f t="shared" si="52"/>
        <v>-28</v>
      </c>
      <c r="F146" s="770">
        <f t="shared" si="52"/>
        <v>-6</v>
      </c>
      <c r="G146" s="770">
        <f>G145-G144</f>
        <v>0</v>
      </c>
      <c r="H146" s="770">
        <f>H145-H144</f>
        <v>0</v>
      </c>
      <c r="I146" s="770">
        <f>I145-I144</f>
        <v>0</v>
      </c>
      <c r="J146" s="770">
        <f t="shared" si="52"/>
        <v>2</v>
      </c>
      <c r="K146" s="770">
        <f>K145-K144</f>
        <v>0</v>
      </c>
      <c r="L146" s="770">
        <f>L145-L144</f>
        <v>0</v>
      </c>
      <c r="M146" s="770">
        <f t="shared" si="52"/>
        <v>3</v>
      </c>
      <c r="N146" s="770">
        <f t="shared" si="52"/>
        <v>43</v>
      </c>
      <c r="O146" s="770">
        <f t="shared" si="52"/>
        <v>115</v>
      </c>
      <c r="P146" s="770">
        <f t="shared" si="52"/>
        <v>158</v>
      </c>
      <c r="Q146" s="91"/>
    </row>
    <row r="147" spans="1:17" s="83" customFormat="1" ht="21" thickBot="1">
      <c r="A147" s="331" t="s">
        <v>189</v>
      </c>
      <c r="B147" s="781">
        <f>+B145/B144*100</f>
        <v>100.97087378640776</v>
      </c>
      <c r="C147" s="781">
        <f aca="true" t="shared" si="53" ref="C147:P147">+C145/C144*100</f>
        <v>100.88677049271186</v>
      </c>
      <c r="D147" s="781">
        <f t="shared" si="53"/>
        <v>100.26200873362446</v>
      </c>
      <c r="E147" s="781">
        <f t="shared" si="53"/>
        <v>98.49946409431939</v>
      </c>
      <c r="F147" s="781">
        <f t="shared" si="53"/>
        <v>93.75</v>
      </c>
      <c r="G147" s="781">
        <v>0</v>
      </c>
      <c r="H147" s="781">
        <v>0</v>
      </c>
      <c r="I147" s="781">
        <v>0</v>
      </c>
      <c r="J147" s="781">
        <f t="shared" si="53"/>
        <v>150</v>
      </c>
      <c r="K147" s="781">
        <v>0</v>
      </c>
      <c r="L147" s="781">
        <v>0</v>
      </c>
      <c r="M147" s="781">
        <f t="shared" si="53"/>
        <v>100.01909976443623</v>
      </c>
      <c r="N147" s="781">
        <f t="shared" si="53"/>
        <v>103.49593495934958</v>
      </c>
      <c r="O147" s="781">
        <f t="shared" si="53"/>
        <v>110.39783001808318</v>
      </c>
      <c r="P147" s="781">
        <f t="shared" si="53"/>
        <v>106.763698630137</v>
      </c>
      <c r="Q147" s="92"/>
    </row>
    <row r="148" spans="1:17" s="209" customFormat="1" ht="34.5" thickBot="1">
      <c r="A148" s="432" t="s">
        <v>128</v>
      </c>
      <c r="B148" s="798"/>
      <c r="C148" s="797"/>
      <c r="D148" s="798"/>
      <c r="E148" s="798"/>
      <c r="F148" s="798"/>
      <c r="G148" s="798"/>
      <c r="H148" s="798"/>
      <c r="I148" s="798"/>
      <c r="J148" s="798"/>
      <c r="K148" s="798"/>
      <c r="L148" s="798"/>
      <c r="M148" s="798"/>
      <c r="N148" s="798"/>
      <c r="O148" s="798"/>
      <c r="P148" s="848"/>
      <c r="Q148" s="219"/>
    </row>
    <row r="149" spans="1:17" s="213" customFormat="1" ht="20.25">
      <c r="A149" s="330" t="s">
        <v>187</v>
      </c>
      <c r="B149" s="833">
        <v>20607</v>
      </c>
      <c r="C149" s="845">
        <v>13973</v>
      </c>
      <c r="D149" s="833">
        <v>10946</v>
      </c>
      <c r="E149" s="833">
        <v>1443</v>
      </c>
      <c r="F149" s="833">
        <v>313</v>
      </c>
      <c r="G149" s="833">
        <v>1</v>
      </c>
      <c r="H149" s="822">
        <v>0</v>
      </c>
      <c r="I149" s="833">
        <v>6</v>
      </c>
      <c r="J149" s="833">
        <v>7</v>
      </c>
      <c r="K149" s="819">
        <v>0</v>
      </c>
      <c r="L149" s="819">
        <v>0</v>
      </c>
      <c r="M149" s="833">
        <v>12716</v>
      </c>
      <c r="N149" s="833">
        <v>444</v>
      </c>
      <c r="O149" s="833">
        <v>813</v>
      </c>
      <c r="P149" s="844">
        <v>1257</v>
      </c>
      <c r="Q149" s="212"/>
    </row>
    <row r="150" spans="1:17" s="213" customFormat="1" ht="20.25">
      <c r="A150" s="329" t="s">
        <v>186</v>
      </c>
      <c r="B150" s="767">
        <v>20853</v>
      </c>
      <c r="C150" s="761">
        <v>14276</v>
      </c>
      <c r="D150" s="767">
        <v>11025</v>
      </c>
      <c r="E150" s="767">
        <v>1475</v>
      </c>
      <c r="F150" s="767">
        <v>315</v>
      </c>
      <c r="G150" s="767">
        <v>1</v>
      </c>
      <c r="H150" s="822">
        <v>0</v>
      </c>
      <c r="I150" s="767">
        <v>6</v>
      </c>
      <c r="J150" s="767">
        <v>7</v>
      </c>
      <c r="K150" s="822">
        <v>0</v>
      </c>
      <c r="L150" s="822">
        <v>0</v>
      </c>
      <c r="M150" s="767">
        <v>12830</v>
      </c>
      <c r="N150" s="767">
        <v>478</v>
      </c>
      <c r="O150" s="767">
        <v>968</v>
      </c>
      <c r="P150" s="843">
        <v>1446</v>
      </c>
      <c r="Q150" s="222"/>
    </row>
    <row r="151" spans="1:17" s="215" customFormat="1" ht="21" thickBot="1">
      <c r="A151" s="331" t="s">
        <v>188</v>
      </c>
      <c r="B151" s="767">
        <f>+B150-B149</f>
        <v>246</v>
      </c>
      <c r="C151" s="767">
        <f aca="true" t="shared" si="54" ref="C151:P151">+C150-C149</f>
        <v>303</v>
      </c>
      <c r="D151" s="767">
        <f t="shared" si="54"/>
        <v>79</v>
      </c>
      <c r="E151" s="767">
        <f t="shared" si="54"/>
        <v>32</v>
      </c>
      <c r="F151" s="767">
        <f t="shared" si="54"/>
        <v>2</v>
      </c>
      <c r="G151" s="767">
        <f t="shared" si="54"/>
        <v>0</v>
      </c>
      <c r="H151" s="770">
        <v>0</v>
      </c>
      <c r="I151" s="767">
        <f t="shared" si="54"/>
        <v>0</v>
      </c>
      <c r="J151" s="767">
        <f t="shared" si="54"/>
        <v>0</v>
      </c>
      <c r="K151" s="770">
        <f>K150-K149</f>
        <v>0</v>
      </c>
      <c r="L151" s="770">
        <f>L150-L149</f>
        <v>0</v>
      </c>
      <c r="M151" s="767">
        <f t="shared" si="54"/>
        <v>114</v>
      </c>
      <c r="N151" s="767">
        <f t="shared" si="54"/>
        <v>34</v>
      </c>
      <c r="O151" s="767">
        <f t="shared" si="54"/>
        <v>155</v>
      </c>
      <c r="P151" s="843">
        <f t="shared" si="54"/>
        <v>189</v>
      </c>
      <c r="Q151" s="225"/>
    </row>
    <row r="152" spans="1:17" s="215" customFormat="1" ht="21" thickBot="1">
      <c r="A152" s="331" t="s">
        <v>189</v>
      </c>
      <c r="B152" s="807">
        <f>+B150/B149*100</f>
        <v>101.1937691075848</v>
      </c>
      <c r="C152" s="807">
        <f aca="true" t="shared" si="55" ref="C152:P152">+C150/C149*100</f>
        <v>102.16846775924999</v>
      </c>
      <c r="D152" s="807">
        <f t="shared" si="55"/>
        <v>100.72172483098849</v>
      </c>
      <c r="E152" s="807">
        <f t="shared" si="55"/>
        <v>102.2176022176022</v>
      </c>
      <c r="F152" s="807">
        <f t="shared" si="55"/>
        <v>100.63897763578275</v>
      </c>
      <c r="G152" s="807">
        <f t="shared" si="55"/>
        <v>100</v>
      </c>
      <c r="H152" s="781">
        <v>0</v>
      </c>
      <c r="I152" s="807">
        <f t="shared" si="55"/>
        <v>100</v>
      </c>
      <c r="J152" s="807">
        <f t="shared" si="55"/>
        <v>100</v>
      </c>
      <c r="K152" s="781">
        <v>0</v>
      </c>
      <c r="L152" s="781">
        <v>0</v>
      </c>
      <c r="M152" s="807">
        <f t="shared" si="55"/>
        <v>100.89650833595469</v>
      </c>
      <c r="N152" s="807">
        <f t="shared" si="55"/>
        <v>107.65765765765767</v>
      </c>
      <c r="O152" s="807">
        <f t="shared" si="55"/>
        <v>119.06519065190653</v>
      </c>
      <c r="P152" s="850">
        <f t="shared" si="55"/>
        <v>115.03579952267302</v>
      </c>
      <c r="Q152" s="228"/>
    </row>
    <row r="153" spans="1:17" s="88" customFormat="1" ht="33.75" hidden="1">
      <c r="A153" s="475" t="s">
        <v>68</v>
      </c>
      <c r="B153" s="241"/>
      <c r="C153" s="175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2"/>
      <c r="Q153" s="177"/>
    </row>
    <row r="154" spans="1:17" s="79" customFormat="1" ht="21" hidden="1" thickBot="1">
      <c r="A154" s="158" t="s">
        <v>98</v>
      </c>
      <c r="B154" s="306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60"/>
      <c r="Q154" s="161">
        <v>15.9</v>
      </c>
    </row>
    <row r="155" spans="1:17" s="79" customFormat="1" ht="21" hidden="1" thickBot="1">
      <c r="A155" s="178" t="s">
        <v>98</v>
      </c>
      <c r="B155" s="324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80"/>
      <c r="Q155" s="181">
        <v>15.9</v>
      </c>
    </row>
    <row r="156" spans="1:17" s="83" customFormat="1" ht="21" hidden="1" thickBot="1">
      <c r="A156" s="167" t="s">
        <v>96</v>
      </c>
      <c r="B156" s="316">
        <f aca="true" t="shared" si="56" ref="B156:P156">+B154-B155</f>
        <v>0</v>
      </c>
      <c r="C156" s="182">
        <f t="shared" si="56"/>
        <v>0</v>
      </c>
      <c r="D156" s="182">
        <f t="shared" si="56"/>
        <v>0</v>
      </c>
      <c r="E156" s="182">
        <f t="shared" si="56"/>
        <v>0</v>
      </c>
      <c r="F156" s="182">
        <f t="shared" si="56"/>
        <v>0</v>
      </c>
      <c r="G156" s="182">
        <f t="shared" si="56"/>
        <v>0</v>
      </c>
      <c r="H156" s="182">
        <f t="shared" si="56"/>
        <v>0</v>
      </c>
      <c r="I156" s="182">
        <f t="shared" si="56"/>
        <v>0</v>
      </c>
      <c r="J156" s="182">
        <f t="shared" si="56"/>
        <v>0</v>
      </c>
      <c r="K156" s="182"/>
      <c r="L156" s="182"/>
      <c r="M156" s="182">
        <f t="shared" si="56"/>
        <v>0</v>
      </c>
      <c r="N156" s="182">
        <f t="shared" si="56"/>
        <v>0</v>
      </c>
      <c r="O156" s="182">
        <f t="shared" si="56"/>
        <v>0</v>
      </c>
      <c r="P156" s="183">
        <f t="shared" si="56"/>
        <v>0</v>
      </c>
      <c r="Q156" s="184"/>
    </row>
    <row r="157" spans="1:17" s="83" customFormat="1" ht="21" hidden="1" thickBot="1">
      <c r="A157" s="172" t="s">
        <v>97</v>
      </c>
      <c r="B157" s="246" t="e">
        <f aca="true" t="shared" si="57" ref="B157:P157">+B154/B155*100</f>
        <v>#DIV/0!</v>
      </c>
      <c r="C157" s="185" t="e">
        <f t="shared" si="57"/>
        <v>#DIV/0!</v>
      </c>
      <c r="D157" s="185" t="e">
        <f t="shared" si="57"/>
        <v>#DIV/0!</v>
      </c>
      <c r="E157" s="185" t="e">
        <f t="shared" si="57"/>
        <v>#DIV/0!</v>
      </c>
      <c r="F157" s="185" t="e">
        <f t="shared" si="57"/>
        <v>#DIV/0!</v>
      </c>
      <c r="G157" s="185" t="e">
        <f t="shared" si="57"/>
        <v>#DIV/0!</v>
      </c>
      <c r="H157" s="185" t="e">
        <f t="shared" si="57"/>
        <v>#DIV/0!</v>
      </c>
      <c r="I157" s="185" t="e">
        <f t="shared" si="57"/>
        <v>#DIV/0!</v>
      </c>
      <c r="J157" s="185" t="e">
        <f t="shared" si="57"/>
        <v>#DIV/0!</v>
      </c>
      <c r="K157" s="185"/>
      <c r="L157" s="185"/>
      <c r="M157" s="185" t="e">
        <f t="shared" si="57"/>
        <v>#DIV/0!</v>
      </c>
      <c r="N157" s="185" t="e">
        <f t="shared" si="57"/>
        <v>#DIV/0!</v>
      </c>
      <c r="O157" s="185" t="e">
        <f t="shared" si="57"/>
        <v>#DIV/0!</v>
      </c>
      <c r="P157" s="186" t="e">
        <f t="shared" si="57"/>
        <v>#DIV/0!</v>
      </c>
      <c r="Q157" s="187"/>
    </row>
    <row r="158" spans="1:17" s="88" customFormat="1" ht="34.5" hidden="1" thickBot="1">
      <c r="A158" s="154" t="s">
        <v>69</v>
      </c>
      <c r="B158" s="241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6"/>
      <c r="Q158" s="177"/>
    </row>
    <row r="159" spans="1:17" s="79" customFormat="1" ht="21" hidden="1" thickBot="1">
      <c r="A159" s="158" t="s">
        <v>98</v>
      </c>
      <c r="B159" s="306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60"/>
      <c r="Q159" s="161">
        <v>22.1</v>
      </c>
    </row>
    <row r="160" spans="1:17" s="79" customFormat="1" ht="21" hidden="1" thickBot="1">
      <c r="A160" s="178" t="s">
        <v>98</v>
      </c>
      <c r="B160" s="324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80"/>
      <c r="Q160" s="181">
        <v>22.1</v>
      </c>
    </row>
    <row r="161" spans="1:17" s="83" customFormat="1" ht="21" hidden="1" thickBot="1">
      <c r="A161" s="167" t="s">
        <v>96</v>
      </c>
      <c r="B161" s="316">
        <f aca="true" t="shared" si="58" ref="B161:P161">+B159-B160</f>
        <v>0</v>
      </c>
      <c r="C161" s="182">
        <f t="shared" si="58"/>
        <v>0</v>
      </c>
      <c r="D161" s="182">
        <f t="shared" si="58"/>
        <v>0</v>
      </c>
      <c r="E161" s="182">
        <f t="shared" si="58"/>
        <v>0</v>
      </c>
      <c r="F161" s="182">
        <f t="shared" si="58"/>
        <v>0</v>
      </c>
      <c r="G161" s="182">
        <f t="shared" si="58"/>
        <v>0</v>
      </c>
      <c r="H161" s="182">
        <f t="shared" si="58"/>
        <v>0</v>
      </c>
      <c r="I161" s="182">
        <f t="shared" si="58"/>
        <v>0</v>
      </c>
      <c r="J161" s="182">
        <f t="shared" si="58"/>
        <v>0</v>
      </c>
      <c r="K161" s="182"/>
      <c r="L161" s="182"/>
      <c r="M161" s="182">
        <f t="shared" si="58"/>
        <v>0</v>
      </c>
      <c r="N161" s="182">
        <f t="shared" si="58"/>
        <v>0</v>
      </c>
      <c r="O161" s="182">
        <f t="shared" si="58"/>
        <v>0</v>
      </c>
      <c r="P161" s="183">
        <f t="shared" si="58"/>
        <v>0</v>
      </c>
      <c r="Q161" s="184"/>
    </row>
    <row r="162" spans="1:17" s="83" customFormat="1" ht="21" hidden="1" thickBot="1">
      <c r="A162" s="172" t="s">
        <v>97</v>
      </c>
      <c r="B162" s="246" t="e">
        <f aca="true" t="shared" si="59" ref="B162:P162">+B159/B160*100</f>
        <v>#DIV/0!</v>
      </c>
      <c r="C162" s="185" t="e">
        <f t="shared" si="59"/>
        <v>#DIV/0!</v>
      </c>
      <c r="D162" s="185" t="e">
        <f t="shared" si="59"/>
        <v>#DIV/0!</v>
      </c>
      <c r="E162" s="185" t="e">
        <f t="shared" si="59"/>
        <v>#DIV/0!</v>
      </c>
      <c r="F162" s="185" t="e">
        <f t="shared" si="59"/>
        <v>#DIV/0!</v>
      </c>
      <c r="G162" s="185" t="e">
        <f t="shared" si="59"/>
        <v>#DIV/0!</v>
      </c>
      <c r="H162" s="185" t="e">
        <f t="shared" si="59"/>
        <v>#DIV/0!</v>
      </c>
      <c r="I162" s="185" t="e">
        <f t="shared" si="59"/>
        <v>#DIV/0!</v>
      </c>
      <c r="J162" s="185" t="e">
        <f t="shared" si="59"/>
        <v>#DIV/0!</v>
      </c>
      <c r="K162" s="185"/>
      <c r="L162" s="185"/>
      <c r="M162" s="185" t="e">
        <f t="shared" si="59"/>
        <v>#DIV/0!</v>
      </c>
      <c r="N162" s="185" t="e">
        <f t="shared" si="59"/>
        <v>#DIV/0!</v>
      </c>
      <c r="O162" s="185" t="e">
        <f t="shared" si="59"/>
        <v>#DIV/0!</v>
      </c>
      <c r="P162" s="186" t="e">
        <f t="shared" si="59"/>
        <v>#DIV/0!</v>
      </c>
      <c r="Q162" s="187"/>
    </row>
    <row r="163" spans="1:17" s="262" customFormat="1" ht="34.5" hidden="1" thickBot="1">
      <c r="A163" s="259" t="s">
        <v>70</v>
      </c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9"/>
      <c r="Q163" s="280"/>
    </row>
    <row r="164" spans="1:17" s="267" customFormat="1" ht="20.25" hidden="1">
      <c r="A164" s="263" t="s">
        <v>126</v>
      </c>
      <c r="B164" s="304">
        <v>0</v>
      </c>
      <c r="C164" s="264">
        <v>0</v>
      </c>
      <c r="D164" s="264">
        <v>0</v>
      </c>
      <c r="E164" s="264">
        <v>0</v>
      </c>
      <c r="F164" s="264">
        <v>0</v>
      </c>
      <c r="G164" s="264">
        <v>0</v>
      </c>
      <c r="H164" s="264">
        <v>0</v>
      </c>
      <c r="I164" s="264">
        <v>0</v>
      </c>
      <c r="J164" s="264">
        <v>0</v>
      </c>
      <c r="K164" s="264"/>
      <c r="L164" s="264"/>
      <c r="M164" s="264">
        <v>0</v>
      </c>
      <c r="N164" s="264">
        <v>0</v>
      </c>
      <c r="O164" s="264">
        <v>0</v>
      </c>
      <c r="P164" s="265">
        <v>0</v>
      </c>
      <c r="Q164" s="266"/>
    </row>
    <row r="165" spans="1:17" s="267" customFormat="1" ht="20.25" hidden="1">
      <c r="A165" s="268" t="s">
        <v>122</v>
      </c>
      <c r="B165" s="323">
        <v>0.04</v>
      </c>
      <c r="C165" s="290">
        <v>804167</v>
      </c>
      <c r="D165" s="290">
        <v>520650</v>
      </c>
      <c r="E165" s="290">
        <v>0</v>
      </c>
      <c r="F165" s="290">
        <v>0</v>
      </c>
      <c r="G165" s="290">
        <v>0</v>
      </c>
      <c r="H165" s="290">
        <v>0</v>
      </c>
      <c r="I165" s="290">
        <v>0</v>
      </c>
      <c r="J165" s="290">
        <v>0</v>
      </c>
      <c r="K165" s="290"/>
      <c r="L165" s="290"/>
      <c r="M165" s="290">
        <v>520650</v>
      </c>
      <c r="N165" s="290">
        <v>0</v>
      </c>
      <c r="O165" s="290">
        <v>283517</v>
      </c>
      <c r="P165" s="291">
        <v>283517</v>
      </c>
      <c r="Q165" s="292"/>
    </row>
    <row r="166" spans="1:17" s="274" customFormat="1" ht="21" hidden="1" thickBot="1">
      <c r="A166" s="270" t="s">
        <v>124</v>
      </c>
      <c r="B166" s="317">
        <f aca="true" t="shared" si="60" ref="B166:P166">+B164-B165</f>
        <v>-0.04</v>
      </c>
      <c r="C166" s="281">
        <f t="shared" si="60"/>
        <v>-804167</v>
      </c>
      <c r="D166" s="281">
        <f t="shared" si="60"/>
        <v>-520650</v>
      </c>
      <c r="E166" s="281">
        <f t="shared" si="60"/>
        <v>0</v>
      </c>
      <c r="F166" s="281">
        <f t="shared" si="60"/>
        <v>0</v>
      </c>
      <c r="G166" s="281">
        <f t="shared" si="60"/>
        <v>0</v>
      </c>
      <c r="H166" s="281">
        <f t="shared" si="60"/>
        <v>0</v>
      </c>
      <c r="I166" s="281">
        <f t="shared" si="60"/>
        <v>0</v>
      </c>
      <c r="J166" s="281">
        <f t="shared" si="60"/>
        <v>0</v>
      </c>
      <c r="K166" s="281"/>
      <c r="L166" s="281"/>
      <c r="M166" s="281">
        <f t="shared" si="60"/>
        <v>-520650</v>
      </c>
      <c r="N166" s="281">
        <f t="shared" si="60"/>
        <v>0</v>
      </c>
      <c r="O166" s="281">
        <f t="shared" si="60"/>
        <v>-283517</v>
      </c>
      <c r="P166" s="282">
        <f t="shared" si="60"/>
        <v>-283517</v>
      </c>
      <c r="Q166" s="283"/>
    </row>
    <row r="167" spans="1:17" s="274" customFormat="1" ht="21" hidden="1" thickBot="1">
      <c r="A167" s="275" t="s">
        <v>125</v>
      </c>
      <c r="B167" s="284">
        <f aca="true" t="shared" si="61" ref="B167:P167">+B164/B165*100</f>
        <v>0</v>
      </c>
      <c r="C167" s="284">
        <f t="shared" si="61"/>
        <v>0</v>
      </c>
      <c r="D167" s="284">
        <f t="shared" si="61"/>
        <v>0</v>
      </c>
      <c r="E167" s="284" t="e">
        <f t="shared" si="61"/>
        <v>#DIV/0!</v>
      </c>
      <c r="F167" s="284" t="e">
        <f t="shared" si="61"/>
        <v>#DIV/0!</v>
      </c>
      <c r="G167" s="284" t="e">
        <f t="shared" si="61"/>
        <v>#DIV/0!</v>
      </c>
      <c r="H167" s="284" t="e">
        <f t="shared" si="61"/>
        <v>#DIV/0!</v>
      </c>
      <c r="I167" s="284" t="e">
        <f t="shared" si="61"/>
        <v>#DIV/0!</v>
      </c>
      <c r="J167" s="284" t="e">
        <f t="shared" si="61"/>
        <v>#DIV/0!</v>
      </c>
      <c r="K167" s="284"/>
      <c r="L167" s="284"/>
      <c r="M167" s="284">
        <f t="shared" si="61"/>
        <v>0</v>
      </c>
      <c r="N167" s="284" t="e">
        <f t="shared" si="61"/>
        <v>#DIV/0!</v>
      </c>
      <c r="O167" s="284">
        <f t="shared" si="61"/>
        <v>0</v>
      </c>
      <c r="P167" s="285">
        <f t="shared" si="61"/>
        <v>0</v>
      </c>
      <c r="Q167" s="286"/>
    </row>
    <row r="168" spans="1:17" s="262" customFormat="1" ht="34.5" hidden="1" thickBot="1">
      <c r="A168" s="259" t="s">
        <v>71</v>
      </c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8"/>
      <c r="O168" s="278"/>
      <c r="P168" s="279"/>
      <c r="Q168" s="280"/>
    </row>
    <row r="169" spans="1:17" s="267" customFormat="1" ht="21" hidden="1" thickBot="1">
      <c r="A169" s="263" t="s">
        <v>98</v>
      </c>
      <c r="B169" s="304"/>
      <c r="C169" s="264"/>
      <c r="D169" s="264"/>
      <c r="E169" s="264"/>
      <c r="F169" s="264"/>
      <c r="G169" s="264"/>
      <c r="H169" s="264"/>
      <c r="I169" s="264"/>
      <c r="J169" s="264"/>
      <c r="K169" s="264"/>
      <c r="L169" s="264"/>
      <c r="M169" s="264"/>
      <c r="N169" s="264"/>
      <c r="O169" s="264"/>
      <c r="P169" s="265"/>
      <c r="Q169" s="266">
        <v>20.3</v>
      </c>
    </row>
    <row r="170" spans="1:17" s="267" customFormat="1" ht="21" hidden="1" thickBot="1">
      <c r="A170" s="295" t="s">
        <v>98</v>
      </c>
      <c r="B170" s="323"/>
      <c r="C170" s="290"/>
      <c r="D170" s="290"/>
      <c r="E170" s="290"/>
      <c r="F170" s="290"/>
      <c r="G170" s="290"/>
      <c r="H170" s="290"/>
      <c r="I170" s="290"/>
      <c r="J170" s="290"/>
      <c r="K170" s="290"/>
      <c r="L170" s="290"/>
      <c r="M170" s="290"/>
      <c r="N170" s="290"/>
      <c r="O170" s="290"/>
      <c r="P170" s="291"/>
      <c r="Q170" s="292">
        <v>20.3</v>
      </c>
    </row>
    <row r="171" spans="1:17" s="274" customFormat="1" ht="21" hidden="1" thickBot="1">
      <c r="A171" s="270" t="s">
        <v>96</v>
      </c>
      <c r="B171" s="317">
        <f aca="true" t="shared" si="62" ref="B171:P171">+B169-B170</f>
        <v>0</v>
      </c>
      <c r="C171" s="281">
        <f t="shared" si="62"/>
        <v>0</v>
      </c>
      <c r="D171" s="281">
        <f t="shared" si="62"/>
        <v>0</v>
      </c>
      <c r="E171" s="281">
        <f t="shared" si="62"/>
        <v>0</v>
      </c>
      <c r="F171" s="281">
        <f t="shared" si="62"/>
        <v>0</v>
      </c>
      <c r="G171" s="281">
        <f t="shared" si="62"/>
        <v>0</v>
      </c>
      <c r="H171" s="281">
        <f t="shared" si="62"/>
        <v>0</v>
      </c>
      <c r="I171" s="281">
        <f t="shared" si="62"/>
        <v>0</v>
      </c>
      <c r="J171" s="281">
        <f t="shared" si="62"/>
        <v>0</v>
      </c>
      <c r="K171" s="281"/>
      <c r="L171" s="281"/>
      <c r="M171" s="281">
        <f t="shared" si="62"/>
        <v>0</v>
      </c>
      <c r="N171" s="281">
        <f t="shared" si="62"/>
        <v>0</v>
      </c>
      <c r="O171" s="281">
        <f t="shared" si="62"/>
        <v>0</v>
      </c>
      <c r="P171" s="282">
        <f t="shared" si="62"/>
        <v>0</v>
      </c>
      <c r="Q171" s="283"/>
    </row>
    <row r="172" spans="1:17" s="274" customFormat="1" ht="21" hidden="1" thickBot="1">
      <c r="A172" s="275" t="s">
        <v>97</v>
      </c>
      <c r="B172" s="284" t="e">
        <f aca="true" t="shared" si="63" ref="B172:P172">+B169/B170*100</f>
        <v>#DIV/0!</v>
      </c>
      <c r="C172" s="284" t="e">
        <f t="shared" si="63"/>
        <v>#DIV/0!</v>
      </c>
      <c r="D172" s="284" t="e">
        <f t="shared" si="63"/>
        <v>#DIV/0!</v>
      </c>
      <c r="E172" s="284" t="e">
        <f t="shared" si="63"/>
        <v>#DIV/0!</v>
      </c>
      <c r="F172" s="284" t="e">
        <f t="shared" si="63"/>
        <v>#DIV/0!</v>
      </c>
      <c r="G172" s="284" t="e">
        <f t="shared" si="63"/>
        <v>#DIV/0!</v>
      </c>
      <c r="H172" s="284" t="e">
        <f t="shared" si="63"/>
        <v>#DIV/0!</v>
      </c>
      <c r="I172" s="284" t="e">
        <f t="shared" si="63"/>
        <v>#DIV/0!</v>
      </c>
      <c r="J172" s="284" t="e">
        <f t="shared" si="63"/>
        <v>#DIV/0!</v>
      </c>
      <c r="K172" s="284"/>
      <c r="L172" s="284"/>
      <c r="M172" s="284" t="e">
        <f t="shared" si="63"/>
        <v>#DIV/0!</v>
      </c>
      <c r="N172" s="284" t="e">
        <f t="shared" si="63"/>
        <v>#DIV/0!</v>
      </c>
      <c r="O172" s="284" t="e">
        <f t="shared" si="63"/>
        <v>#DIV/0!</v>
      </c>
      <c r="P172" s="285" t="e">
        <f t="shared" si="63"/>
        <v>#DIV/0!</v>
      </c>
      <c r="Q172" s="286"/>
    </row>
    <row r="173" spans="1:17" s="262" customFormat="1" ht="34.5" hidden="1" thickBot="1">
      <c r="A173" s="259" t="s">
        <v>72</v>
      </c>
      <c r="B173" s="278"/>
      <c r="C173" s="278"/>
      <c r="D173" s="278"/>
      <c r="E173" s="278"/>
      <c r="F173" s="27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9"/>
      <c r="Q173" s="280"/>
    </row>
    <row r="174" spans="1:17" s="267" customFormat="1" ht="20.25" hidden="1">
      <c r="A174" s="263" t="s">
        <v>126</v>
      </c>
      <c r="B174" s="304">
        <v>0</v>
      </c>
      <c r="C174" s="264">
        <v>0</v>
      </c>
      <c r="D174" s="264">
        <v>0</v>
      </c>
      <c r="E174" s="264">
        <v>0</v>
      </c>
      <c r="F174" s="264">
        <v>0</v>
      </c>
      <c r="G174" s="264">
        <v>0</v>
      </c>
      <c r="H174" s="264">
        <v>0</v>
      </c>
      <c r="I174" s="264">
        <v>0</v>
      </c>
      <c r="J174" s="264">
        <v>0</v>
      </c>
      <c r="K174" s="264"/>
      <c r="L174" s="264"/>
      <c r="M174" s="264">
        <v>0</v>
      </c>
      <c r="N174" s="264">
        <v>0</v>
      </c>
      <c r="O174" s="264">
        <v>0</v>
      </c>
      <c r="P174" s="265">
        <v>0</v>
      </c>
      <c r="Q174" s="266"/>
    </row>
    <row r="175" spans="1:17" s="267" customFormat="1" ht="20.25" hidden="1">
      <c r="A175" s="268" t="s">
        <v>122</v>
      </c>
      <c r="B175" s="323">
        <v>0</v>
      </c>
      <c r="C175" s="290">
        <v>0</v>
      </c>
      <c r="D175" s="290">
        <v>0</v>
      </c>
      <c r="E175" s="290">
        <v>0</v>
      </c>
      <c r="F175" s="290">
        <v>0</v>
      </c>
      <c r="G175" s="290">
        <v>0</v>
      </c>
      <c r="H175" s="290">
        <v>0</v>
      </c>
      <c r="I175" s="290">
        <v>0</v>
      </c>
      <c r="J175" s="290">
        <v>0</v>
      </c>
      <c r="K175" s="290"/>
      <c r="L175" s="290"/>
      <c r="M175" s="290">
        <v>0</v>
      </c>
      <c r="N175" s="290">
        <v>0</v>
      </c>
      <c r="O175" s="290">
        <v>0</v>
      </c>
      <c r="P175" s="291">
        <v>0</v>
      </c>
      <c r="Q175" s="292"/>
    </row>
    <row r="176" spans="1:17" s="274" customFormat="1" ht="21" hidden="1" thickBot="1">
      <c r="A176" s="270" t="s">
        <v>124</v>
      </c>
      <c r="B176" s="317">
        <f aca="true" t="shared" si="64" ref="B176:P176">+B174-B175</f>
        <v>0</v>
      </c>
      <c r="C176" s="281">
        <f t="shared" si="64"/>
        <v>0</v>
      </c>
      <c r="D176" s="281">
        <f t="shared" si="64"/>
        <v>0</v>
      </c>
      <c r="E176" s="281">
        <f t="shared" si="64"/>
        <v>0</v>
      </c>
      <c r="F176" s="281">
        <f t="shared" si="64"/>
        <v>0</v>
      </c>
      <c r="G176" s="281">
        <f t="shared" si="64"/>
        <v>0</v>
      </c>
      <c r="H176" s="281">
        <f t="shared" si="64"/>
        <v>0</v>
      </c>
      <c r="I176" s="281">
        <f t="shared" si="64"/>
        <v>0</v>
      </c>
      <c r="J176" s="281">
        <f t="shared" si="64"/>
        <v>0</v>
      </c>
      <c r="K176" s="281"/>
      <c r="L176" s="281"/>
      <c r="M176" s="281">
        <f t="shared" si="64"/>
        <v>0</v>
      </c>
      <c r="N176" s="281">
        <f t="shared" si="64"/>
        <v>0</v>
      </c>
      <c r="O176" s="281">
        <f t="shared" si="64"/>
        <v>0</v>
      </c>
      <c r="P176" s="282">
        <f t="shared" si="64"/>
        <v>0</v>
      </c>
      <c r="Q176" s="283"/>
    </row>
    <row r="177" spans="1:17" s="274" customFormat="1" ht="21" hidden="1" thickBot="1">
      <c r="A177" s="275" t="s">
        <v>125</v>
      </c>
      <c r="B177" s="284" t="e">
        <f aca="true" t="shared" si="65" ref="B177:P177">+B174/B175*100</f>
        <v>#DIV/0!</v>
      </c>
      <c r="C177" s="284" t="e">
        <f t="shared" si="65"/>
        <v>#DIV/0!</v>
      </c>
      <c r="D177" s="284" t="e">
        <f t="shared" si="65"/>
        <v>#DIV/0!</v>
      </c>
      <c r="E177" s="284" t="e">
        <f t="shared" si="65"/>
        <v>#DIV/0!</v>
      </c>
      <c r="F177" s="284" t="e">
        <f t="shared" si="65"/>
        <v>#DIV/0!</v>
      </c>
      <c r="G177" s="284" t="e">
        <f t="shared" si="65"/>
        <v>#DIV/0!</v>
      </c>
      <c r="H177" s="284" t="e">
        <f t="shared" si="65"/>
        <v>#DIV/0!</v>
      </c>
      <c r="I177" s="284" t="e">
        <f t="shared" si="65"/>
        <v>#DIV/0!</v>
      </c>
      <c r="J177" s="284" t="e">
        <f t="shared" si="65"/>
        <v>#DIV/0!</v>
      </c>
      <c r="K177" s="284"/>
      <c r="L177" s="284"/>
      <c r="M177" s="284" t="e">
        <f t="shared" si="65"/>
        <v>#DIV/0!</v>
      </c>
      <c r="N177" s="284" t="e">
        <f t="shared" si="65"/>
        <v>#DIV/0!</v>
      </c>
      <c r="O177" s="284" t="e">
        <f t="shared" si="65"/>
        <v>#DIV/0!</v>
      </c>
      <c r="P177" s="285" t="e">
        <f t="shared" si="65"/>
        <v>#DIV/0!</v>
      </c>
      <c r="Q177" s="286"/>
    </row>
    <row r="178" spans="1:17" s="262" customFormat="1" ht="34.5" hidden="1" thickBot="1">
      <c r="A178" s="259" t="s">
        <v>73</v>
      </c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9"/>
      <c r="Q178" s="280"/>
    </row>
    <row r="179" spans="1:17" s="267" customFormat="1" ht="20.25" hidden="1">
      <c r="A179" s="263" t="s">
        <v>126</v>
      </c>
      <c r="B179" s="304">
        <v>6.709</v>
      </c>
      <c r="C179" s="264">
        <v>14946</v>
      </c>
      <c r="D179" s="264">
        <v>11425</v>
      </c>
      <c r="E179" s="264">
        <v>1802</v>
      </c>
      <c r="F179" s="264">
        <v>121</v>
      </c>
      <c r="G179" s="264">
        <v>0</v>
      </c>
      <c r="H179" s="264">
        <v>0</v>
      </c>
      <c r="I179" s="264">
        <v>16</v>
      </c>
      <c r="J179" s="264">
        <v>0</v>
      </c>
      <c r="K179" s="264"/>
      <c r="L179" s="264"/>
      <c r="M179" s="264">
        <v>13364</v>
      </c>
      <c r="N179" s="264">
        <v>356</v>
      </c>
      <c r="O179" s="264">
        <v>1225</v>
      </c>
      <c r="P179" s="265">
        <v>1582</v>
      </c>
      <c r="Q179" s="266"/>
    </row>
    <row r="180" spans="1:17" s="267" customFormat="1" ht="20.25" hidden="1">
      <c r="A180" s="268" t="s">
        <v>122</v>
      </c>
      <c r="B180" s="323">
        <v>4.385</v>
      </c>
      <c r="C180" s="290">
        <v>14357</v>
      </c>
      <c r="D180" s="290">
        <v>9895</v>
      </c>
      <c r="E180" s="290">
        <v>2317</v>
      </c>
      <c r="F180" s="290">
        <v>0</v>
      </c>
      <c r="G180" s="290">
        <v>0</v>
      </c>
      <c r="H180" s="290">
        <v>0</v>
      </c>
      <c r="I180" s="290">
        <v>95</v>
      </c>
      <c r="J180" s="290">
        <v>0</v>
      </c>
      <c r="K180" s="290"/>
      <c r="L180" s="290"/>
      <c r="M180" s="290">
        <v>12307</v>
      </c>
      <c r="N180" s="290">
        <v>590</v>
      </c>
      <c r="O180" s="290">
        <v>1460</v>
      </c>
      <c r="P180" s="291">
        <v>2050</v>
      </c>
      <c r="Q180" s="292"/>
    </row>
    <row r="181" spans="1:17" s="274" customFormat="1" ht="21" hidden="1" thickBot="1">
      <c r="A181" s="270" t="s">
        <v>124</v>
      </c>
      <c r="B181" s="317">
        <f aca="true" t="shared" si="66" ref="B181:P181">+B179-B180</f>
        <v>2.324</v>
      </c>
      <c r="C181" s="281">
        <f t="shared" si="66"/>
        <v>589</v>
      </c>
      <c r="D181" s="281">
        <f t="shared" si="66"/>
        <v>1530</v>
      </c>
      <c r="E181" s="281">
        <f t="shared" si="66"/>
        <v>-515</v>
      </c>
      <c r="F181" s="281">
        <f t="shared" si="66"/>
        <v>121</v>
      </c>
      <c r="G181" s="281">
        <f t="shared" si="66"/>
        <v>0</v>
      </c>
      <c r="H181" s="281">
        <f t="shared" si="66"/>
        <v>0</v>
      </c>
      <c r="I181" s="281">
        <f t="shared" si="66"/>
        <v>-79</v>
      </c>
      <c r="J181" s="281">
        <f t="shared" si="66"/>
        <v>0</v>
      </c>
      <c r="K181" s="281"/>
      <c r="L181" s="281"/>
      <c r="M181" s="281">
        <f t="shared" si="66"/>
        <v>1057</v>
      </c>
      <c r="N181" s="281">
        <f t="shared" si="66"/>
        <v>-234</v>
      </c>
      <c r="O181" s="281">
        <f t="shared" si="66"/>
        <v>-235</v>
      </c>
      <c r="P181" s="282">
        <f t="shared" si="66"/>
        <v>-468</v>
      </c>
      <c r="Q181" s="283"/>
    </row>
    <row r="182" spans="1:17" s="274" customFormat="1" ht="21" hidden="1" thickBot="1">
      <c r="A182" s="275" t="s">
        <v>125</v>
      </c>
      <c r="B182" s="284">
        <f aca="true" t="shared" si="67" ref="B182:P182">+B179/B180*100</f>
        <v>152.9988597491448</v>
      </c>
      <c r="C182" s="284">
        <f t="shared" si="67"/>
        <v>104.102528383367</v>
      </c>
      <c r="D182" s="284">
        <f t="shared" si="67"/>
        <v>115.46235472460839</v>
      </c>
      <c r="E182" s="284">
        <f t="shared" si="67"/>
        <v>77.77298230470436</v>
      </c>
      <c r="F182" s="284" t="e">
        <f t="shared" si="67"/>
        <v>#DIV/0!</v>
      </c>
      <c r="G182" s="284" t="e">
        <f t="shared" si="67"/>
        <v>#DIV/0!</v>
      </c>
      <c r="H182" s="284" t="e">
        <f t="shared" si="67"/>
        <v>#DIV/0!</v>
      </c>
      <c r="I182" s="284">
        <f t="shared" si="67"/>
        <v>16.842105263157894</v>
      </c>
      <c r="J182" s="284" t="e">
        <f t="shared" si="67"/>
        <v>#DIV/0!</v>
      </c>
      <c r="K182" s="284"/>
      <c r="L182" s="284"/>
      <c r="M182" s="284">
        <f t="shared" si="67"/>
        <v>108.58860810920615</v>
      </c>
      <c r="N182" s="284">
        <f t="shared" si="67"/>
        <v>60.33898305084746</v>
      </c>
      <c r="O182" s="284">
        <f t="shared" si="67"/>
        <v>83.9041095890411</v>
      </c>
      <c r="P182" s="285">
        <f t="shared" si="67"/>
        <v>77.17073170731707</v>
      </c>
      <c r="Q182" s="286"/>
    </row>
    <row r="183" spans="1:17" s="262" customFormat="1" ht="34.5" hidden="1" thickBot="1">
      <c r="A183" s="259" t="s">
        <v>74</v>
      </c>
      <c r="B183" s="278"/>
      <c r="C183" s="278"/>
      <c r="D183" s="278"/>
      <c r="E183" s="278"/>
      <c r="F183" s="278"/>
      <c r="G183" s="278"/>
      <c r="H183" s="278"/>
      <c r="I183" s="278"/>
      <c r="J183" s="278"/>
      <c r="K183" s="278"/>
      <c r="L183" s="278"/>
      <c r="M183" s="278"/>
      <c r="N183" s="278"/>
      <c r="O183" s="278"/>
      <c r="P183" s="279"/>
      <c r="Q183" s="280"/>
    </row>
    <row r="184" spans="1:17" s="267" customFormat="1" ht="20.25" hidden="1">
      <c r="A184" s="263" t="s">
        <v>126</v>
      </c>
      <c r="B184" s="304">
        <v>3.998</v>
      </c>
      <c r="C184" s="264">
        <v>14327</v>
      </c>
      <c r="D184" s="264">
        <v>11762</v>
      </c>
      <c r="E184" s="264">
        <v>1409</v>
      </c>
      <c r="F184" s="264">
        <v>0</v>
      </c>
      <c r="G184" s="264">
        <v>0</v>
      </c>
      <c r="H184" s="264">
        <v>0</v>
      </c>
      <c r="I184" s="264">
        <v>0</v>
      </c>
      <c r="J184" s="264">
        <v>0</v>
      </c>
      <c r="K184" s="264"/>
      <c r="L184" s="264"/>
      <c r="M184" s="264">
        <v>13171</v>
      </c>
      <c r="N184" s="264">
        <v>489</v>
      </c>
      <c r="O184" s="264">
        <v>667</v>
      </c>
      <c r="P184" s="265">
        <v>1156</v>
      </c>
      <c r="Q184" s="266"/>
    </row>
    <row r="185" spans="1:17" s="267" customFormat="1" ht="20.25" hidden="1">
      <c r="A185" s="268" t="s">
        <v>122</v>
      </c>
      <c r="B185" s="323">
        <v>6.262</v>
      </c>
      <c r="C185" s="290">
        <v>15473</v>
      </c>
      <c r="D185" s="290">
        <v>11458</v>
      </c>
      <c r="E185" s="290">
        <v>1520</v>
      </c>
      <c r="F185" s="290">
        <v>213</v>
      </c>
      <c r="G185" s="290">
        <v>0</v>
      </c>
      <c r="H185" s="290">
        <v>0</v>
      </c>
      <c r="I185" s="290">
        <v>0</v>
      </c>
      <c r="J185" s="290">
        <v>713</v>
      </c>
      <c r="K185" s="290"/>
      <c r="L185" s="290"/>
      <c r="M185" s="290">
        <v>13904</v>
      </c>
      <c r="N185" s="290">
        <v>1120</v>
      </c>
      <c r="O185" s="290">
        <v>449</v>
      </c>
      <c r="P185" s="291">
        <v>1569</v>
      </c>
      <c r="Q185" s="292"/>
    </row>
    <row r="186" spans="1:17" s="274" customFormat="1" ht="21" hidden="1" thickBot="1">
      <c r="A186" s="270" t="s">
        <v>124</v>
      </c>
      <c r="B186" s="317">
        <f aca="true" t="shared" si="68" ref="B186:P186">+B184-B185</f>
        <v>-2.2639999999999993</v>
      </c>
      <c r="C186" s="281">
        <f t="shared" si="68"/>
        <v>-1146</v>
      </c>
      <c r="D186" s="281">
        <f t="shared" si="68"/>
        <v>304</v>
      </c>
      <c r="E186" s="281">
        <f t="shared" si="68"/>
        <v>-111</v>
      </c>
      <c r="F186" s="281">
        <f t="shared" si="68"/>
        <v>-213</v>
      </c>
      <c r="G186" s="281">
        <f t="shared" si="68"/>
        <v>0</v>
      </c>
      <c r="H186" s="281">
        <f t="shared" si="68"/>
        <v>0</v>
      </c>
      <c r="I186" s="281">
        <f t="shared" si="68"/>
        <v>0</v>
      </c>
      <c r="J186" s="281">
        <f t="shared" si="68"/>
        <v>-713</v>
      </c>
      <c r="K186" s="281"/>
      <c r="L186" s="281"/>
      <c r="M186" s="281">
        <f t="shared" si="68"/>
        <v>-733</v>
      </c>
      <c r="N186" s="281">
        <f t="shared" si="68"/>
        <v>-631</v>
      </c>
      <c r="O186" s="281">
        <f t="shared" si="68"/>
        <v>218</v>
      </c>
      <c r="P186" s="282">
        <f t="shared" si="68"/>
        <v>-413</v>
      </c>
      <c r="Q186" s="283"/>
    </row>
    <row r="187" spans="1:17" s="274" customFormat="1" ht="21" hidden="1" thickBot="1">
      <c r="A187" s="275" t="s">
        <v>125</v>
      </c>
      <c r="B187" s="284">
        <f aca="true" t="shared" si="69" ref="B187:P187">+B184/B185*100</f>
        <v>63.845416799744505</v>
      </c>
      <c r="C187" s="284">
        <f t="shared" si="69"/>
        <v>92.5935500549344</v>
      </c>
      <c r="D187" s="284">
        <f t="shared" si="69"/>
        <v>102.65316809216267</v>
      </c>
      <c r="E187" s="284">
        <f t="shared" si="69"/>
        <v>92.69736842105263</v>
      </c>
      <c r="F187" s="284">
        <f t="shared" si="69"/>
        <v>0</v>
      </c>
      <c r="G187" s="284" t="e">
        <f t="shared" si="69"/>
        <v>#DIV/0!</v>
      </c>
      <c r="H187" s="284" t="e">
        <f t="shared" si="69"/>
        <v>#DIV/0!</v>
      </c>
      <c r="I187" s="284" t="e">
        <f t="shared" si="69"/>
        <v>#DIV/0!</v>
      </c>
      <c r="J187" s="284">
        <f t="shared" si="69"/>
        <v>0</v>
      </c>
      <c r="K187" s="284"/>
      <c r="L187" s="284"/>
      <c r="M187" s="284">
        <f t="shared" si="69"/>
        <v>94.72813578826236</v>
      </c>
      <c r="N187" s="284">
        <f t="shared" si="69"/>
        <v>43.660714285714285</v>
      </c>
      <c r="O187" s="284">
        <f t="shared" si="69"/>
        <v>148.5523385300668</v>
      </c>
      <c r="P187" s="285">
        <f t="shared" si="69"/>
        <v>73.67750159337157</v>
      </c>
      <c r="Q187" s="286"/>
    </row>
  </sheetData>
  <sheetProtection/>
  <mergeCells count="2">
    <mergeCell ref="A9:A12"/>
    <mergeCell ref="D9:P9"/>
  </mergeCells>
  <printOptions/>
  <pageMargins left="0" right="0" top="0.7874015748031497" bottom="0.7874015748031497" header="0.5118110236220472" footer="0.5118110236220472"/>
  <pageSetup fitToHeight="2" fitToWidth="1" horizontalDpi="600" verticalDpi="600" orientation="portrait" paperSize="8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18.00390625" style="0" customWidth="1"/>
    <col min="2" max="2" width="15.75390625" style="23" customWidth="1"/>
    <col min="3" max="3" width="9.75390625" style="24" customWidth="1"/>
    <col min="4" max="4" width="8.75390625" style="24" customWidth="1"/>
    <col min="5" max="5" width="8.375" style="24" customWidth="1"/>
    <col min="6" max="6" width="8.75390625" style="24" customWidth="1"/>
    <col min="7" max="7" width="8.625" style="24" customWidth="1"/>
    <col min="8" max="8" width="11.875" style="24" bestFit="1" customWidth="1"/>
    <col min="9" max="9" width="8.875" style="24" customWidth="1"/>
    <col min="10" max="10" width="11.625" style="24" customWidth="1"/>
    <col min="11" max="11" width="7.375" style="24" bestFit="1" customWidth="1"/>
    <col min="12" max="12" width="9.25390625" style="24" customWidth="1"/>
    <col min="13" max="13" width="8.875" style="24" customWidth="1"/>
    <col min="14" max="14" width="8.25390625" style="24" customWidth="1"/>
    <col min="15" max="15" width="12.125" style="24" customWidth="1"/>
    <col min="16" max="16" width="13.375" style="23" customWidth="1"/>
    <col min="17" max="17" width="13.625" style="23" customWidth="1"/>
    <col min="18" max="18" width="16.625" style="0" bestFit="1" customWidth="1"/>
    <col min="19" max="19" width="12.625" style="0" bestFit="1" customWidth="1"/>
    <col min="20" max="20" width="14.75390625" style="0" customWidth="1"/>
    <col min="21" max="21" width="11.125" style="0" bestFit="1" customWidth="1"/>
  </cols>
  <sheetData>
    <row r="1" spans="1:17" s="1" customFormat="1" ht="15.75">
      <c r="A1" s="25" t="s">
        <v>184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101" t="s">
        <v>141</v>
      </c>
    </row>
    <row r="2" spans="2:15" s="1" customFormat="1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s="1" customFormat="1" ht="26.25">
      <c r="A3" s="2" t="s">
        <v>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</row>
    <row r="4" spans="2:17" s="1" customFormat="1" ht="4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1:17" s="1" customFormat="1" ht="20.25" customHeight="1">
      <c r="A5" s="13" t="s">
        <v>182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</row>
    <row r="6" spans="1:18" s="100" customFormat="1" ht="26.25" customHeight="1" thickBot="1">
      <c r="A6" s="95" t="s">
        <v>79</v>
      </c>
      <c r="B6" s="96"/>
      <c r="C6" s="96"/>
      <c r="D6" s="96"/>
      <c r="E6" s="96"/>
      <c r="F6" s="97"/>
      <c r="G6" s="97"/>
      <c r="H6" s="97"/>
      <c r="I6" s="97"/>
      <c r="J6" s="97"/>
      <c r="K6" s="97"/>
      <c r="L6" s="98"/>
      <c r="M6" s="97"/>
      <c r="N6" s="97"/>
      <c r="O6" s="97"/>
      <c r="P6" s="97"/>
      <c r="Q6" s="97"/>
      <c r="R6" s="99"/>
    </row>
    <row r="7" spans="1:18" s="1" customFormat="1" ht="15" customHeight="1">
      <c r="A7" s="874" t="s">
        <v>6</v>
      </c>
      <c r="B7" s="480" t="s">
        <v>2</v>
      </c>
      <c r="C7" s="486" t="s">
        <v>23</v>
      </c>
      <c r="D7" s="872" t="s">
        <v>24</v>
      </c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3"/>
      <c r="P7" s="498" t="s">
        <v>25</v>
      </c>
      <c r="Q7" s="499" t="s">
        <v>25</v>
      </c>
      <c r="R7" s="661" t="s">
        <v>25</v>
      </c>
    </row>
    <row r="8" spans="1:18" s="1" customFormat="1" ht="14.25" customHeight="1">
      <c r="A8" s="875"/>
      <c r="B8" s="481" t="s">
        <v>26</v>
      </c>
      <c r="C8" s="487" t="s">
        <v>27</v>
      </c>
      <c r="D8" s="482" t="s">
        <v>28</v>
      </c>
      <c r="E8" s="483" t="s">
        <v>29</v>
      </c>
      <c r="F8" s="483" t="s">
        <v>30</v>
      </c>
      <c r="G8" s="483" t="s">
        <v>31</v>
      </c>
      <c r="H8" s="483" t="s">
        <v>121</v>
      </c>
      <c r="I8" s="483" t="s">
        <v>32</v>
      </c>
      <c r="J8" s="483" t="s">
        <v>120</v>
      </c>
      <c r="K8" s="483" t="s">
        <v>134</v>
      </c>
      <c r="L8" s="483" t="s">
        <v>34</v>
      </c>
      <c r="M8" s="483" t="s">
        <v>35</v>
      </c>
      <c r="N8" s="483" t="s">
        <v>36</v>
      </c>
      <c r="O8" s="484" t="s">
        <v>52</v>
      </c>
      <c r="P8" s="500" t="s">
        <v>37</v>
      </c>
      <c r="Q8" s="501" t="s">
        <v>37</v>
      </c>
      <c r="R8" s="658" t="s">
        <v>37</v>
      </c>
    </row>
    <row r="9" spans="1:18" s="1" customFormat="1" ht="14.25" customHeight="1">
      <c r="A9" s="875"/>
      <c r="B9" s="481" t="s">
        <v>4</v>
      </c>
      <c r="C9" s="487" t="s">
        <v>38</v>
      </c>
      <c r="D9" s="482" t="s">
        <v>39</v>
      </c>
      <c r="E9" s="483" t="s">
        <v>40</v>
      </c>
      <c r="F9" s="483" t="s">
        <v>41</v>
      </c>
      <c r="G9" s="483" t="s">
        <v>42</v>
      </c>
      <c r="H9" s="483" t="s">
        <v>101</v>
      </c>
      <c r="I9" s="483" t="s">
        <v>43</v>
      </c>
      <c r="J9" s="483" t="s">
        <v>44</v>
      </c>
      <c r="K9" s="483" t="s">
        <v>3</v>
      </c>
      <c r="L9" s="483" t="s">
        <v>45</v>
      </c>
      <c r="M9" s="483" t="s">
        <v>42</v>
      </c>
      <c r="N9" s="483"/>
      <c r="O9" s="484" t="s">
        <v>45</v>
      </c>
      <c r="P9" s="500" t="s">
        <v>46</v>
      </c>
      <c r="Q9" s="501" t="s">
        <v>46</v>
      </c>
      <c r="R9" s="658" t="s">
        <v>123</v>
      </c>
    </row>
    <row r="10" spans="1:18" s="1" customFormat="1" ht="15" customHeight="1" thickBot="1">
      <c r="A10" s="876"/>
      <c r="B10" s="481" t="s">
        <v>47</v>
      </c>
      <c r="C10" s="487" t="s">
        <v>22</v>
      </c>
      <c r="D10" s="482"/>
      <c r="E10" s="485"/>
      <c r="F10" s="485"/>
      <c r="G10" s="485"/>
      <c r="H10" s="485"/>
      <c r="I10" s="485"/>
      <c r="J10" s="485" t="s">
        <v>48</v>
      </c>
      <c r="K10" s="485"/>
      <c r="L10" s="485" t="s">
        <v>40</v>
      </c>
      <c r="M10" s="485"/>
      <c r="N10" s="485"/>
      <c r="O10" s="484" t="s">
        <v>40</v>
      </c>
      <c r="P10" s="500" t="s">
        <v>49</v>
      </c>
      <c r="Q10" s="501" t="s">
        <v>49</v>
      </c>
      <c r="R10" s="658" t="s">
        <v>49</v>
      </c>
    </row>
    <row r="11" spans="1:21" s="103" customFormat="1" ht="18.75" customHeight="1" thickBot="1">
      <c r="A11" s="502" t="s">
        <v>7</v>
      </c>
      <c r="B11" s="678">
        <v>207334.62999999837</v>
      </c>
      <c r="C11" s="694">
        <v>23047.40598085343</v>
      </c>
      <c r="D11" s="679">
        <v>16014.98551439941</v>
      </c>
      <c r="E11" s="680">
        <v>3706.7949132922868</v>
      </c>
      <c r="F11" s="680">
        <v>460.1979109005297</v>
      </c>
      <c r="G11" s="680">
        <v>199.16439188185922</v>
      </c>
      <c r="H11" s="680">
        <v>221.01078700649532</v>
      </c>
      <c r="I11" s="680">
        <v>20.684860990178187</v>
      </c>
      <c r="J11" s="680">
        <v>58.49340789492569</v>
      </c>
      <c r="K11" s="680">
        <v>16.524454935482925</v>
      </c>
      <c r="L11" s="680">
        <v>2.9500048625098056</v>
      </c>
      <c r="M11" s="680">
        <v>20700.80624616368</v>
      </c>
      <c r="N11" s="680">
        <v>871.8396306974955</v>
      </c>
      <c r="O11" s="680">
        <v>1474.7601039922884</v>
      </c>
      <c r="P11" s="690">
        <v>2346.599734689784</v>
      </c>
      <c r="Q11" s="738">
        <v>0.14652524865413752</v>
      </c>
      <c r="R11" s="739">
        <v>0.10181621899832091</v>
      </c>
      <c r="S11" s="102"/>
      <c r="T11" s="102"/>
      <c r="U11" s="102"/>
    </row>
    <row r="12" spans="1:21" s="37" customFormat="1" ht="18.75" customHeight="1">
      <c r="A12" s="503" t="s">
        <v>8</v>
      </c>
      <c r="B12" s="681">
        <v>21939.666999999965</v>
      </c>
      <c r="C12" s="695">
        <v>23165.72095191785</v>
      </c>
      <c r="D12" s="682">
        <v>16250.188741090164</v>
      </c>
      <c r="E12" s="683">
        <v>3660.4881848632112</v>
      </c>
      <c r="F12" s="683">
        <v>428.85336788991975</v>
      </c>
      <c r="G12" s="683">
        <v>206.10542235364557</v>
      </c>
      <c r="H12" s="683">
        <v>235.20950279995924</v>
      </c>
      <c r="I12" s="683">
        <v>35.744176670198954</v>
      </c>
      <c r="J12" s="683">
        <v>35.72479396944975</v>
      </c>
      <c r="K12" s="683">
        <v>6.880099106943309</v>
      </c>
      <c r="L12" s="683">
        <v>0</v>
      </c>
      <c r="M12" s="683">
        <v>20859.19428874349</v>
      </c>
      <c r="N12" s="683">
        <v>1177.2644650136847</v>
      </c>
      <c r="O12" s="683">
        <v>1129.2621981606821</v>
      </c>
      <c r="P12" s="691">
        <v>2306.526663174367</v>
      </c>
      <c r="Q12" s="740">
        <v>0.14193845375728423</v>
      </c>
      <c r="R12" s="741">
        <v>0.09956636652758323</v>
      </c>
      <c r="S12" s="102"/>
      <c r="T12" s="104"/>
      <c r="U12" s="104"/>
    </row>
    <row r="13" spans="1:21" s="37" customFormat="1" ht="18.75" customHeight="1">
      <c r="A13" s="504" t="s">
        <v>9</v>
      </c>
      <c r="B13" s="684">
        <v>23813.874000000043</v>
      </c>
      <c r="C13" s="696">
        <v>23519.35786466318</v>
      </c>
      <c r="D13" s="685">
        <v>16118.752598450204</v>
      </c>
      <c r="E13" s="686">
        <v>3719.007307112923</v>
      </c>
      <c r="F13" s="686">
        <v>492.80130775866144</v>
      </c>
      <c r="G13" s="686">
        <v>195.4117972013566</v>
      </c>
      <c r="H13" s="686">
        <v>305.56507731585333</v>
      </c>
      <c r="I13" s="686">
        <v>37.09151158410143</v>
      </c>
      <c r="J13" s="686">
        <v>58.64544900730275</v>
      </c>
      <c r="K13" s="686">
        <v>19.60667270404354</v>
      </c>
      <c r="L13" s="686">
        <v>0</v>
      </c>
      <c r="M13" s="686">
        <v>20946.881721134443</v>
      </c>
      <c r="N13" s="686">
        <v>890.9176572166837</v>
      </c>
      <c r="O13" s="686">
        <v>1681.5584863120832</v>
      </c>
      <c r="P13" s="692">
        <v>2572.4761435287664</v>
      </c>
      <c r="Q13" s="742">
        <v>0.15959523715105017</v>
      </c>
      <c r="R13" s="743">
        <v>0.1093769718685135</v>
      </c>
      <c r="S13" s="102"/>
      <c r="T13" s="104"/>
      <c r="U13" s="104"/>
    </row>
    <row r="14" spans="1:21" s="37" customFormat="1" ht="18.75" customHeight="1">
      <c r="A14" s="505" t="s">
        <v>10</v>
      </c>
      <c r="B14" s="684">
        <v>13426.692999999992</v>
      </c>
      <c r="C14" s="696">
        <v>22942.403110728796</v>
      </c>
      <c r="D14" s="685">
        <v>15918.241278772099</v>
      </c>
      <c r="E14" s="686">
        <v>3833.672198110634</v>
      </c>
      <c r="F14" s="686">
        <v>445.11960242183244</v>
      </c>
      <c r="G14" s="686">
        <v>176.70482970006123</v>
      </c>
      <c r="H14" s="686">
        <v>211.90009334390837</v>
      </c>
      <c r="I14" s="686">
        <v>16.061978180330787</v>
      </c>
      <c r="J14" s="686">
        <v>57.60634183463252</v>
      </c>
      <c r="K14" s="686">
        <v>14.89966665656243</v>
      </c>
      <c r="L14" s="686">
        <v>1.9442054718909572</v>
      </c>
      <c r="M14" s="686">
        <v>20676.150194491955</v>
      </c>
      <c r="N14" s="686">
        <v>744.7062107301234</v>
      </c>
      <c r="O14" s="686">
        <v>1521.54670550671</v>
      </c>
      <c r="P14" s="692">
        <v>2266.2529162368337</v>
      </c>
      <c r="Q14" s="742">
        <v>0.14236829788847427</v>
      </c>
      <c r="R14" s="743">
        <v>0.09878010186199902</v>
      </c>
      <c r="S14" s="102"/>
      <c r="T14" s="104"/>
      <c r="U14" s="104"/>
    </row>
    <row r="15" spans="1:21" s="37" customFormat="1" ht="18.75" customHeight="1">
      <c r="A15" s="505" t="s">
        <v>11</v>
      </c>
      <c r="B15" s="684">
        <v>11323.839999999967</v>
      </c>
      <c r="C15" s="696">
        <v>23016.484219722985</v>
      </c>
      <c r="D15" s="685">
        <v>16102.870441181367</v>
      </c>
      <c r="E15" s="686">
        <v>3643.733309548717</v>
      </c>
      <c r="F15" s="686">
        <v>387.83237400034</v>
      </c>
      <c r="G15" s="686">
        <v>190.0765700210065</v>
      </c>
      <c r="H15" s="686">
        <v>202.71701854965633</v>
      </c>
      <c r="I15" s="686">
        <v>19.686107657237656</v>
      </c>
      <c r="J15" s="686">
        <v>72.80662596198255</v>
      </c>
      <c r="K15" s="686">
        <v>11.075431714565648</v>
      </c>
      <c r="L15" s="686">
        <v>0</v>
      </c>
      <c r="M15" s="686">
        <v>20630.797878634876</v>
      </c>
      <c r="N15" s="686">
        <v>964.0317757345008</v>
      </c>
      <c r="O15" s="686">
        <v>1421.6545653535738</v>
      </c>
      <c r="P15" s="692">
        <v>2385.6863410880746</v>
      </c>
      <c r="Q15" s="742">
        <v>0.14815286192621518</v>
      </c>
      <c r="R15" s="743">
        <v>0.10365120573209716</v>
      </c>
      <c r="S15" s="102"/>
      <c r="T15" s="104"/>
      <c r="U15" s="104"/>
    </row>
    <row r="16" spans="1:21" s="37" customFormat="1" ht="18.75" customHeight="1">
      <c r="A16" s="505" t="s">
        <v>12</v>
      </c>
      <c r="B16" s="684">
        <v>5933.422000000009</v>
      </c>
      <c r="C16" s="696">
        <v>23004.299430132098</v>
      </c>
      <c r="D16" s="685">
        <v>15879.60227672999</v>
      </c>
      <c r="E16" s="686">
        <v>3829.704033636345</v>
      </c>
      <c r="F16" s="686">
        <v>473.94524890807736</v>
      </c>
      <c r="G16" s="686">
        <v>186.70126895856467</v>
      </c>
      <c r="H16" s="686">
        <v>266.7171237778128</v>
      </c>
      <c r="I16" s="686">
        <v>16.95796287538622</v>
      </c>
      <c r="J16" s="686">
        <v>91.64219793119932</v>
      </c>
      <c r="K16" s="686">
        <v>17.58684392693905</v>
      </c>
      <c r="L16" s="686">
        <v>0</v>
      </c>
      <c r="M16" s="686">
        <v>20762.856956744316</v>
      </c>
      <c r="N16" s="686">
        <v>765.0370084357161</v>
      </c>
      <c r="O16" s="686">
        <v>1476.405464952039</v>
      </c>
      <c r="P16" s="692">
        <v>2241.4424733877554</v>
      </c>
      <c r="Q16" s="742">
        <v>0.14115230560102698</v>
      </c>
      <c r="R16" s="743">
        <v>0.09743580673670985</v>
      </c>
      <c r="S16" s="102"/>
      <c r="T16" s="104"/>
      <c r="U16" s="104"/>
    </row>
    <row r="17" spans="1:21" s="37" customFormat="1" ht="18.75" customHeight="1">
      <c r="A17" s="505" t="s">
        <v>13</v>
      </c>
      <c r="B17" s="684">
        <v>16856.203000000016</v>
      </c>
      <c r="C17" s="696">
        <v>23558.32234776317</v>
      </c>
      <c r="D17" s="685">
        <v>15872.875448284554</v>
      </c>
      <c r="E17" s="686">
        <v>3838.2296910717782</v>
      </c>
      <c r="F17" s="686">
        <v>474.90581558215325</v>
      </c>
      <c r="G17" s="686">
        <v>215.17125377128696</v>
      </c>
      <c r="H17" s="686">
        <v>220.3985875901787</v>
      </c>
      <c r="I17" s="686">
        <v>20.867110463726597</v>
      </c>
      <c r="J17" s="686">
        <v>87.73904577838009</v>
      </c>
      <c r="K17" s="686">
        <v>16.2431845811697</v>
      </c>
      <c r="L17" s="686">
        <v>2.537715640942385</v>
      </c>
      <c r="M17" s="686">
        <v>20748.96785276417</v>
      </c>
      <c r="N17" s="686">
        <v>987.3697287184634</v>
      </c>
      <c r="O17" s="686">
        <v>1821.9847662805992</v>
      </c>
      <c r="P17" s="692">
        <v>2809.3544949990624</v>
      </c>
      <c r="Q17" s="742">
        <v>0.17699089898060535</v>
      </c>
      <c r="R17" s="743">
        <v>0.1192510423080193</v>
      </c>
      <c r="S17" s="102"/>
      <c r="T17" s="104"/>
      <c r="U17" s="104"/>
    </row>
    <row r="18" spans="1:21" s="37" customFormat="1" ht="18.75" customHeight="1">
      <c r="A18" s="505" t="s">
        <v>14</v>
      </c>
      <c r="B18" s="684">
        <v>8691.08999999999</v>
      </c>
      <c r="C18" s="696">
        <v>23611.662221501218</v>
      </c>
      <c r="D18" s="685">
        <v>16290.495601433979</v>
      </c>
      <c r="E18" s="686">
        <v>3629.712517839158</v>
      </c>
      <c r="F18" s="686">
        <v>431.3398453665385</v>
      </c>
      <c r="G18" s="686">
        <v>200.30605098631708</v>
      </c>
      <c r="H18" s="686">
        <v>214.04895703530894</v>
      </c>
      <c r="I18" s="686">
        <v>11.49988091252077</v>
      </c>
      <c r="J18" s="686">
        <v>63.37021593378977</v>
      </c>
      <c r="K18" s="686">
        <v>16.44742872681488</v>
      </c>
      <c r="L18" s="686">
        <v>0</v>
      </c>
      <c r="M18" s="686">
        <v>20857.22049823443</v>
      </c>
      <c r="N18" s="686">
        <v>1006.522407814593</v>
      </c>
      <c r="O18" s="686">
        <v>1747.9193154521886</v>
      </c>
      <c r="P18" s="692">
        <v>2754.4417232667815</v>
      </c>
      <c r="Q18" s="742">
        <v>0.16908274558720734</v>
      </c>
      <c r="R18" s="743">
        <v>0.1166559853951551</v>
      </c>
      <c r="S18" s="102"/>
      <c r="T18" s="104"/>
      <c r="U18" s="104"/>
    </row>
    <row r="19" spans="1:21" s="37" customFormat="1" ht="18.75" customHeight="1">
      <c r="A19" s="505" t="s">
        <v>15</v>
      </c>
      <c r="B19" s="684">
        <v>11651.941000000015</v>
      </c>
      <c r="C19" s="696">
        <v>22522.771077368147</v>
      </c>
      <c r="D19" s="685">
        <v>15854.136669876127</v>
      </c>
      <c r="E19" s="686">
        <v>3796.387300050119</v>
      </c>
      <c r="F19" s="686">
        <v>477.8927533761677</v>
      </c>
      <c r="G19" s="686">
        <v>205.80874322426882</v>
      </c>
      <c r="H19" s="686">
        <v>217.9322169013158</v>
      </c>
      <c r="I19" s="686">
        <v>15.296957820160573</v>
      </c>
      <c r="J19" s="686">
        <v>47.413008985655985</v>
      </c>
      <c r="K19" s="686">
        <v>13.593321776460517</v>
      </c>
      <c r="L19" s="686">
        <v>8.857966239272914</v>
      </c>
      <c r="M19" s="686">
        <v>20637.31893824955</v>
      </c>
      <c r="N19" s="686">
        <v>543.1624367705475</v>
      </c>
      <c r="O19" s="686">
        <v>1342.2897023480168</v>
      </c>
      <c r="P19" s="692">
        <v>1885.4521391185644</v>
      </c>
      <c r="Q19" s="742">
        <v>0.1189249328663253</v>
      </c>
      <c r="R19" s="743">
        <v>0.08371315113232884</v>
      </c>
      <c r="S19" s="102"/>
      <c r="T19" s="104"/>
      <c r="U19" s="104"/>
    </row>
    <row r="20" spans="1:21" s="37" customFormat="1" ht="18.75" customHeight="1">
      <c r="A20" s="505" t="s">
        <v>16</v>
      </c>
      <c r="B20" s="684">
        <v>10694.062000000002</v>
      </c>
      <c r="C20" s="696">
        <v>23037.376910663126</v>
      </c>
      <c r="D20" s="685">
        <v>15994.411135201311</v>
      </c>
      <c r="E20" s="686">
        <v>3723.6973580914973</v>
      </c>
      <c r="F20" s="686">
        <v>480.4869982986811</v>
      </c>
      <c r="G20" s="686">
        <v>182.70285572186395</v>
      </c>
      <c r="H20" s="686">
        <v>208.0568637062324</v>
      </c>
      <c r="I20" s="686">
        <v>9.871989396233785</v>
      </c>
      <c r="J20" s="686">
        <v>52.17606587032439</v>
      </c>
      <c r="K20" s="686">
        <v>13.535034676253042</v>
      </c>
      <c r="L20" s="686">
        <v>0</v>
      </c>
      <c r="M20" s="686">
        <v>20664.938300962393</v>
      </c>
      <c r="N20" s="686">
        <v>749.2489056076162</v>
      </c>
      <c r="O20" s="686">
        <v>1623.1897040931055</v>
      </c>
      <c r="P20" s="692">
        <v>2372.4386097007214</v>
      </c>
      <c r="Q20" s="742">
        <v>0.14832922510534557</v>
      </c>
      <c r="R20" s="743">
        <v>0.10298215022052314</v>
      </c>
      <c r="S20" s="102"/>
      <c r="T20" s="104"/>
      <c r="U20" s="104"/>
    </row>
    <row r="21" spans="1:21" s="37" customFormat="1" ht="18.75" customHeight="1">
      <c r="A21" s="505" t="s">
        <v>17</v>
      </c>
      <c r="B21" s="684">
        <v>10610.109000000011</v>
      </c>
      <c r="C21" s="696">
        <v>22614.660226393495</v>
      </c>
      <c r="D21" s="685">
        <v>16083.65119843096</v>
      </c>
      <c r="E21" s="686">
        <v>3603.3625966205104</v>
      </c>
      <c r="F21" s="686">
        <v>475.09812732995107</v>
      </c>
      <c r="G21" s="686">
        <v>192.28973048250467</v>
      </c>
      <c r="H21" s="686">
        <v>234.9907919576193</v>
      </c>
      <c r="I21" s="686">
        <v>21.483693837012705</v>
      </c>
      <c r="J21" s="686">
        <v>61.37063090806444</v>
      </c>
      <c r="K21" s="686">
        <v>15.578908441625483</v>
      </c>
      <c r="L21" s="686">
        <v>1.6042562176631092</v>
      </c>
      <c r="M21" s="686">
        <v>20689.429934225907</v>
      </c>
      <c r="N21" s="686">
        <v>522.1376142318607</v>
      </c>
      <c r="O21" s="686">
        <v>1403.0926779357299</v>
      </c>
      <c r="P21" s="692">
        <v>1925.2302921675905</v>
      </c>
      <c r="Q21" s="742">
        <v>0.11970107212691894</v>
      </c>
      <c r="R21" s="743">
        <v>0.08513195745124044</v>
      </c>
      <c r="S21" s="102"/>
      <c r="T21" s="104"/>
      <c r="U21" s="104"/>
    </row>
    <row r="22" spans="1:21" s="37" customFormat="1" ht="18.75" customHeight="1">
      <c r="A22" s="505" t="s">
        <v>18</v>
      </c>
      <c r="B22" s="684">
        <v>22950.85599999994</v>
      </c>
      <c r="C22" s="696">
        <v>22937.85328021469</v>
      </c>
      <c r="D22" s="685">
        <v>15991.6754666289</v>
      </c>
      <c r="E22" s="686">
        <v>3687.1851824030914</v>
      </c>
      <c r="F22" s="686">
        <v>470.5848480480792</v>
      </c>
      <c r="G22" s="686">
        <v>198.27776430938678</v>
      </c>
      <c r="H22" s="686">
        <v>214.15519679672727</v>
      </c>
      <c r="I22" s="686">
        <v>21.358818453946423</v>
      </c>
      <c r="J22" s="686">
        <v>50.84649130298254</v>
      </c>
      <c r="K22" s="686">
        <v>17.5238089885043</v>
      </c>
      <c r="L22" s="686">
        <v>11.121542336663488</v>
      </c>
      <c r="M22" s="686">
        <v>20662.72911926828</v>
      </c>
      <c r="N22" s="686">
        <v>825.5032114415849</v>
      </c>
      <c r="O22" s="686">
        <v>1449.6209495047497</v>
      </c>
      <c r="P22" s="692">
        <v>2275.1241609463345</v>
      </c>
      <c r="Q22" s="742">
        <v>0.14226928039491651</v>
      </c>
      <c r="R22" s="743">
        <v>0.09918644666320056</v>
      </c>
      <c r="S22" s="102"/>
      <c r="T22" s="104"/>
      <c r="U22" s="104"/>
    </row>
    <row r="23" spans="1:21" s="37" customFormat="1" ht="18.75" customHeight="1">
      <c r="A23" s="505" t="s">
        <v>19</v>
      </c>
      <c r="B23" s="684">
        <v>13069.247999999985</v>
      </c>
      <c r="C23" s="696">
        <v>23132.110731747292</v>
      </c>
      <c r="D23" s="685">
        <v>16001.793306444772</v>
      </c>
      <c r="E23" s="686">
        <v>3662.5508343453785</v>
      </c>
      <c r="F23" s="686">
        <v>462.487104588319</v>
      </c>
      <c r="G23" s="686">
        <v>213.04944247748645</v>
      </c>
      <c r="H23" s="686">
        <v>176.16813785562377</v>
      </c>
      <c r="I23" s="686">
        <v>11.941059398877957</v>
      </c>
      <c r="J23" s="686">
        <v>66.03429541878258</v>
      </c>
      <c r="K23" s="686">
        <v>19.64775121975905</v>
      </c>
      <c r="L23" s="686">
        <v>11.494706249867386</v>
      </c>
      <c r="M23" s="686">
        <v>20625.166637998864</v>
      </c>
      <c r="N23" s="686">
        <v>823.2337405079987</v>
      </c>
      <c r="O23" s="686">
        <v>1683.7103532404258</v>
      </c>
      <c r="P23" s="692">
        <v>2506.9440937484246</v>
      </c>
      <c r="Q23" s="742">
        <v>0.1566664464250232</v>
      </c>
      <c r="R23" s="743">
        <v>0.10837506887375434</v>
      </c>
      <c r="S23" s="102"/>
      <c r="T23" s="104"/>
      <c r="U23" s="104"/>
    </row>
    <row r="24" spans="1:21" s="37" customFormat="1" ht="18.75" customHeight="1">
      <c r="A24" s="505" t="s">
        <v>20</v>
      </c>
      <c r="B24" s="684">
        <v>12061.745999999996</v>
      </c>
      <c r="C24" s="696">
        <v>22399.693108278072</v>
      </c>
      <c r="D24" s="685">
        <v>15910.648135021274</v>
      </c>
      <c r="E24" s="686">
        <v>3547.9269059940957</v>
      </c>
      <c r="F24" s="686">
        <v>463.11667896173674</v>
      </c>
      <c r="G24" s="686">
        <v>195.4919848806856</v>
      </c>
      <c r="H24" s="686">
        <v>190.9085964834611</v>
      </c>
      <c r="I24" s="686">
        <v>10.396960771682647</v>
      </c>
      <c r="J24" s="686">
        <v>52.72741331699967</v>
      </c>
      <c r="K24" s="686">
        <v>16.71265088818817</v>
      </c>
      <c r="L24" s="686">
        <v>0.8081541428579249</v>
      </c>
      <c r="M24" s="686">
        <v>20388.73748046098</v>
      </c>
      <c r="N24" s="686">
        <v>678.4621742711776</v>
      </c>
      <c r="O24" s="686">
        <v>1332.4934535458929</v>
      </c>
      <c r="P24" s="692">
        <v>2010.9556278170703</v>
      </c>
      <c r="Q24" s="742">
        <v>0.12639055371922356</v>
      </c>
      <c r="R24" s="743">
        <v>0.08977603479191855</v>
      </c>
      <c r="S24" s="102"/>
      <c r="T24" s="104"/>
      <c r="U24" s="104"/>
    </row>
    <row r="25" spans="1:21" s="37" customFormat="1" ht="18.75" customHeight="1" thickBot="1">
      <c r="A25" s="506" t="s">
        <v>21</v>
      </c>
      <c r="B25" s="689">
        <v>24311.878999999997</v>
      </c>
      <c r="C25" s="697">
        <v>22829.259669727664</v>
      </c>
      <c r="D25" s="687">
        <v>15883.699319031064</v>
      </c>
      <c r="E25" s="688">
        <v>3718.234739623926</v>
      </c>
      <c r="F25" s="688">
        <v>458.95348113570236</v>
      </c>
      <c r="G25" s="688">
        <v>206.9999745117739</v>
      </c>
      <c r="H25" s="688">
        <v>177.27046107789536</v>
      </c>
      <c r="I25" s="688">
        <v>14.267445830355879</v>
      </c>
      <c r="J25" s="688">
        <v>55.463613761267304</v>
      </c>
      <c r="K25" s="688">
        <v>26.0239449200944</v>
      </c>
      <c r="L25" s="688">
        <v>0.30026473889574723</v>
      </c>
      <c r="M25" s="688">
        <v>20541.213244630977</v>
      </c>
      <c r="N25" s="688">
        <v>1032.4938856707327</v>
      </c>
      <c r="O25" s="688">
        <v>1255.5525394259603</v>
      </c>
      <c r="P25" s="693">
        <v>2288.0464250966925</v>
      </c>
      <c r="Q25" s="744">
        <v>0.14404997092555563</v>
      </c>
      <c r="R25" s="745">
        <v>0.10022429365638676</v>
      </c>
      <c r="S25" s="102"/>
      <c r="T25" s="104"/>
      <c r="U25" s="104"/>
    </row>
    <row r="26" ht="6.75" customHeight="1"/>
    <row r="27" spans="1:4" ht="18">
      <c r="A27" s="8"/>
      <c r="B27" s="254"/>
      <c r="C27" s="21"/>
      <c r="D27" s="110"/>
    </row>
    <row r="28" spans="2:4" ht="18">
      <c r="B28" s="111"/>
      <c r="C28" s="21"/>
      <c r="D28" s="110"/>
    </row>
    <row r="29" spans="2:4" ht="18">
      <c r="B29" s="112"/>
      <c r="C29" s="21"/>
      <c r="D29" s="110"/>
    </row>
    <row r="30" spans="2:4" ht="18">
      <c r="B30" s="112"/>
      <c r="C30" s="21"/>
      <c r="D30" s="110"/>
    </row>
    <row r="31" spans="2:4" ht="18">
      <c r="B31" s="112"/>
      <c r="C31" s="21"/>
      <c r="D31" s="110"/>
    </row>
    <row r="32" spans="2:4" ht="18">
      <c r="B32" s="112"/>
      <c r="C32" s="21"/>
      <c r="D32" s="110"/>
    </row>
    <row r="33" spans="2:4" ht="18">
      <c r="B33" s="112"/>
      <c r="C33" s="21"/>
      <c r="D33" s="110"/>
    </row>
    <row r="34" spans="2:4" ht="18">
      <c r="B34" s="112"/>
      <c r="C34" s="21"/>
      <c r="D34" s="110"/>
    </row>
    <row r="35" spans="2:4" ht="18">
      <c r="B35" s="112"/>
      <c r="C35" s="21"/>
      <c r="D35" s="110"/>
    </row>
    <row r="36" spans="2:4" ht="18">
      <c r="B36" s="112"/>
      <c r="C36" s="21"/>
      <c r="D36" s="110"/>
    </row>
    <row r="37" spans="2:4" ht="18">
      <c r="B37" s="112"/>
      <c r="C37" s="21"/>
      <c r="D37" s="110"/>
    </row>
    <row r="38" spans="2:4" ht="18">
      <c r="B38" s="112"/>
      <c r="C38" s="21"/>
      <c r="D38" s="110"/>
    </row>
    <row r="39" spans="2:4" ht="18">
      <c r="B39" s="112"/>
      <c r="C39" s="21"/>
      <c r="D39" s="110"/>
    </row>
    <row r="40" spans="2:4" ht="18">
      <c r="B40" s="112"/>
      <c r="C40" s="21"/>
      <c r="D40" s="110"/>
    </row>
    <row r="41" spans="2:4" ht="18">
      <c r="B41" s="112"/>
      <c r="C41" s="21"/>
      <c r="D41" s="110"/>
    </row>
    <row r="42" spans="2:4" ht="12.75">
      <c r="B42" s="41"/>
      <c r="C42" s="21"/>
      <c r="D42" s="110"/>
    </row>
    <row r="43" spans="2:4" ht="12.75">
      <c r="B43" s="41"/>
      <c r="C43" s="21"/>
      <c r="D43" s="110"/>
    </row>
    <row r="44" ht="12.75">
      <c r="D44" s="109"/>
    </row>
    <row r="45" ht="12.75">
      <c r="D45" s="109"/>
    </row>
    <row r="46" ht="12.75">
      <c r="D46" s="109"/>
    </row>
    <row r="47" ht="12.75">
      <c r="D47" s="109"/>
    </row>
    <row r="48" ht="12.75">
      <c r="D48" s="109"/>
    </row>
  </sheetData>
  <sheetProtection/>
  <mergeCells count="2">
    <mergeCell ref="D7:O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="80" zoomScaleNormal="80" zoomScalePageLayoutView="0" workbookViewId="0" topLeftCell="A1">
      <selection activeCell="E36" sqref="E36"/>
    </sheetView>
  </sheetViews>
  <sheetFormatPr defaultColWidth="9.00390625" defaultRowHeight="12.75"/>
  <cols>
    <col min="1" max="1" width="24.625" style="0" customWidth="1"/>
    <col min="2" max="2" width="15.75390625" style="23" customWidth="1"/>
    <col min="3" max="3" width="9.75390625" style="24" customWidth="1"/>
    <col min="4" max="4" width="8.75390625" style="24" customWidth="1"/>
    <col min="5" max="5" width="9.875" style="24" bestFit="1" customWidth="1"/>
    <col min="6" max="6" width="8.75390625" style="24" customWidth="1"/>
    <col min="7" max="7" width="8.625" style="24" customWidth="1"/>
    <col min="8" max="8" width="13.25390625" style="24" bestFit="1" customWidth="1"/>
    <col min="9" max="9" width="8.875" style="24" customWidth="1"/>
    <col min="10" max="11" width="11.625" style="24" customWidth="1"/>
    <col min="12" max="12" width="9.25390625" style="24" customWidth="1"/>
    <col min="13" max="13" width="8.875" style="24" customWidth="1"/>
    <col min="14" max="14" width="8.25390625" style="24" customWidth="1"/>
    <col min="15" max="15" width="12.125" style="24" customWidth="1"/>
    <col min="16" max="16" width="14.125" style="23" customWidth="1"/>
    <col min="17" max="17" width="13.75390625" style="23" customWidth="1"/>
    <col min="18" max="18" width="12.25390625" style="0" hidden="1" customWidth="1"/>
    <col min="19" max="19" width="13.625" style="0" hidden="1" customWidth="1"/>
    <col min="20" max="20" width="10.875" style="0" hidden="1" customWidth="1"/>
    <col min="21" max="21" width="9.875" style="0" hidden="1" customWidth="1"/>
    <col min="22" max="22" width="15.75390625" style="0" hidden="1" customWidth="1"/>
    <col min="23" max="23" width="13.125" style="0" customWidth="1"/>
  </cols>
  <sheetData>
    <row r="1" spans="1:17" s="1" customFormat="1" ht="15.75">
      <c r="A1" s="25" t="s">
        <v>184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101" t="s">
        <v>56</v>
      </c>
    </row>
    <row r="2" spans="2:15" s="1" customFormat="1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s="1" customFormat="1" ht="26.25">
      <c r="A3" s="2" t="s">
        <v>76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</row>
    <row r="4" spans="2:17" s="1" customFormat="1" ht="4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1:17" s="1" customFormat="1" ht="20.25" customHeight="1">
      <c r="A5" s="13" t="s">
        <v>182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</row>
    <row r="6" spans="1:18" s="100" customFormat="1" ht="26.25" customHeight="1" thickBot="1">
      <c r="A6" s="95" t="s">
        <v>79</v>
      </c>
      <c r="B6" s="96"/>
      <c r="C6" s="96"/>
      <c r="D6" s="96"/>
      <c r="E6" s="96"/>
      <c r="F6" s="97"/>
      <c r="G6" s="97"/>
      <c r="H6" s="97"/>
      <c r="I6" s="97"/>
      <c r="J6" s="97"/>
      <c r="K6" s="97"/>
      <c r="L6" s="98"/>
      <c r="M6" s="97"/>
      <c r="N6" s="97"/>
      <c r="O6" s="97"/>
      <c r="P6" s="97"/>
      <c r="Q6" s="97"/>
      <c r="R6" s="99"/>
    </row>
    <row r="7" spans="1:23" s="1" customFormat="1" ht="15" customHeight="1">
      <c r="A7" s="877" t="s">
        <v>6</v>
      </c>
      <c r="B7" s="676" t="s">
        <v>2</v>
      </c>
      <c r="C7" s="675" t="s">
        <v>23</v>
      </c>
      <c r="D7" s="861" t="s">
        <v>24</v>
      </c>
      <c r="E7" s="862"/>
      <c r="F7" s="862"/>
      <c r="G7" s="862"/>
      <c r="H7" s="862"/>
      <c r="I7" s="862"/>
      <c r="J7" s="862"/>
      <c r="K7" s="862"/>
      <c r="L7" s="862"/>
      <c r="M7" s="862"/>
      <c r="N7" s="862"/>
      <c r="O7" s="862"/>
      <c r="P7" s="863"/>
      <c r="Q7" s="662" t="s">
        <v>25</v>
      </c>
      <c r="R7" s="661" t="s">
        <v>25</v>
      </c>
      <c r="W7" s="661" t="s">
        <v>25</v>
      </c>
    </row>
    <row r="8" spans="1:23" s="1" customFormat="1" ht="15">
      <c r="A8" s="878"/>
      <c r="B8" s="660" t="s">
        <v>26</v>
      </c>
      <c r="C8" s="656" t="s">
        <v>27</v>
      </c>
      <c r="D8" s="656" t="s">
        <v>28</v>
      </c>
      <c r="E8" s="657" t="s">
        <v>29</v>
      </c>
      <c r="F8" s="657" t="s">
        <v>30</v>
      </c>
      <c r="G8" s="657" t="s">
        <v>31</v>
      </c>
      <c r="H8" s="657" t="s">
        <v>121</v>
      </c>
      <c r="I8" s="657" t="s">
        <v>32</v>
      </c>
      <c r="J8" s="657" t="s">
        <v>120</v>
      </c>
      <c r="K8" s="657" t="s">
        <v>181</v>
      </c>
      <c r="L8" s="657" t="s">
        <v>134</v>
      </c>
      <c r="M8" s="657" t="s">
        <v>34</v>
      </c>
      <c r="N8" s="657" t="s">
        <v>35</v>
      </c>
      <c r="O8" s="657" t="s">
        <v>36</v>
      </c>
      <c r="P8" s="677" t="s">
        <v>52</v>
      </c>
      <c r="Q8" s="659" t="s">
        <v>37</v>
      </c>
      <c r="R8" s="658" t="s">
        <v>37</v>
      </c>
      <c r="W8" s="658" t="s">
        <v>37</v>
      </c>
    </row>
    <row r="9" spans="1:23" s="1" customFormat="1" ht="15">
      <c r="A9" s="878"/>
      <c r="B9" s="660" t="s">
        <v>4</v>
      </c>
      <c r="C9" s="656" t="s">
        <v>38</v>
      </c>
      <c r="D9" s="656" t="s">
        <v>39</v>
      </c>
      <c r="E9" s="657" t="s">
        <v>40</v>
      </c>
      <c r="F9" s="657" t="s">
        <v>41</v>
      </c>
      <c r="G9" s="657" t="s">
        <v>42</v>
      </c>
      <c r="H9" s="657" t="s">
        <v>101</v>
      </c>
      <c r="I9" s="657" t="s">
        <v>43</v>
      </c>
      <c r="J9" s="657" t="s">
        <v>44</v>
      </c>
      <c r="K9" s="657" t="s">
        <v>42</v>
      </c>
      <c r="L9" s="657" t="s">
        <v>3</v>
      </c>
      <c r="M9" s="657" t="s">
        <v>45</v>
      </c>
      <c r="N9" s="657" t="s">
        <v>42</v>
      </c>
      <c r="O9" s="657"/>
      <c r="P9" s="677" t="s">
        <v>45</v>
      </c>
      <c r="Q9" s="659" t="s">
        <v>46</v>
      </c>
      <c r="R9" s="658" t="s">
        <v>123</v>
      </c>
      <c r="W9" s="658" t="s">
        <v>123</v>
      </c>
    </row>
    <row r="10" spans="1:23" s="1" customFormat="1" ht="15.75" thickBot="1">
      <c r="A10" s="879"/>
      <c r="B10" s="660" t="s">
        <v>47</v>
      </c>
      <c r="C10" s="656" t="s">
        <v>22</v>
      </c>
      <c r="D10" s="656"/>
      <c r="E10" s="655"/>
      <c r="F10" s="655"/>
      <c r="G10" s="655"/>
      <c r="H10" s="655"/>
      <c r="I10" s="655"/>
      <c r="J10" s="655" t="s">
        <v>48</v>
      </c>
      <c r="K10" s="655"/>
      <c r="L10" s="655"/>
      <c r="M10" s="655" t="s">
        <v>40</v>
      </c>
      <c r="N10" s="655"/>
      <c r="O10" s="655"/>
      <c r="P10" s="677" t="s">
        <v>40</v>
      </c>
      <c r="Q10" s="659" t="s">
        <v>49</v>
      </c>
      <c r="R10" s="658" t="s">
        <v>49</v>
      </c>
      <c r="W10" s="658" t="s">
        <v>49</v>
      </c>
    </row>
    <row r="11" spans="1:23" s="103" customFormat="1" ht="18.75" customHeight="1" thickBot="1">
      <c r="A11" s="493" t="s">
        <v>7</v>
      </c>
      <c r="B11" s="678">
        <v>147129.01800000115</v>
      </c>
      <c r="C11" s="694">
        <v>26397.233790413662</v>
      </c>
      <c r="D11" s="679">
        <v>18004.24460002378</v>
      </c>
      <c r="E11" s="680">
        <v>4607.198752933931</v>
      </c>
      <c r="F11" s="680">
        <v>546.4564588249083</v>
      </c>
      <c r="G11" s="680">
        <v>278.0203794785493</v>
      </c>
      <c r="H11" s="680">
        <v>311.4490287021409</v>
      </c>
      <c r="I11" s="680">
        <v>20.989254591957145</v>
      </c>
      <c r="J11" s="680">
        <v>52.348812772383376</v>
      </c>
      <c r="K11" s="680">
        <v>23.286308823185188</v>
      </c>
      <c r="L11" s="680">
        <v>0.6061595997783793</v>
      </c>
      <c r="M11" s="680">
        <v>23844.59975575062</v>
      </c>
      <c r="N11" s="680">
        <v>946.5804495480237</v>
      </c>
      <c r="O11" s="680">
        <v>1606.0535851148743</v>
      </c>
      <c r="P11" s="690">
        <v>2552.634034662898</v>
      </c>
      <c r="Q11" s="738">
        <v>0.14177956872789468</v>
      </c>
      <c r="R11" s="739">
        <v>0.09670081550703638</v>
      </c>
      <c r="S11" s="730">
        <f aca="true" t="shared" si="0" ref="S11:S25">+B11*F11*12/1000</f>
        <v>964795.2260000019</v>
      </c>
      <c r="T11" s="730">
        <f aca="true" t="shared" si="1" ref="T11:T25">+S11/R11/12*1000</f>
        <v>831426309.5414805</v>
      </c>
      <c r="U11" s="730"/>
      <c r="V11" s="730">
        <f>+N11*B11*12/1000</f>
        <v>1671233.4240000043</v>
      </c>
      <c r="W11" s="739">
        <v>0.09670081550703638</v>
      </c>
    </row>
    <row r="12" spans="1:23" s="37" customFormat="1" ht="18.75" customHeight="1">
      <c r="A12" s="494" t="s">
        <v>8</v>
      </c>
      <c r="B12" s="681">
        <v>15675.703000000001</v>
      </c>
      <c r="C12" s="695">
        <v>26354.453890627217</v>
      </c>
      <c r="D12" s="682">
        <v>18160.4532770662</v>
      </c>
      <c r="E12" s="683">
        <v>4512.241768891206</v>
      </c>
      <c r="F12" s="683">
        <v>478.0935396220078</v>
      </c>
      <c r="G12" s="683">
        <v>286.52987152580425</v>
      </c>
      <c r="H12" s="683">
        <v>329.19851611546</v>
      </c>
      <c r="I12" s="683">
        <v>40.40071865782774</v>
      </c>
      <c r="J12" s="683">
        <v>37.49672343243555</v>
      </c>
      <c r="K12" s="683">
        <v>9.629366117317566</v>
      </c>
      <c r="L12" s="683">
        <v>0</v>
      </c>
      <c r="M12" s="683">
        <v>23854.043781428263</v>
      </c>
      <c r="N12" s="683">
        <v>1288.9670296339075</v>
      </c>
      <c r="O12" s="683">
        <v>1211.4430795650228</v>
      </c>
      <c r="P12" s="691">
        <v>2500.4101091989305</v>
      </c>
      <c r="Q12" s="740">
        <v>0.1376843447160295</v>
      </c>
      <c r="R12" s="741">
        <v>0.09487618751562082</v>
      </c>
      <c r="S12" s="730">
        <f t="shared" si="0"/>
        <v>89933.42799999993</v>
      </c>
      <c r="T12" s="730">
        <f t="shared" si="1"/>
        <v>78991921.25631532</v>
      </c>
      <c r="U12" s="730"/>
      <c r="V12" s="733">
        <f aca="true" t="shared" si="2" ref="V12:V25">+N12*B12*12/1000</f>
        <v>242465.57200000004</v>
      </c>
      <c r="W12" s="741">
        <v>0.09487618751562082</v>
      </c>
    </row>
    <row r="13" spans="1:23" s="37" customFormat="1" ht="18.75" customHeight="1">
      <c r="A13" s="495" t="s">
        <v>9</v>
      </c>
      <c r="B13" s="684">
        <v>16817.254000000023</v>
      </c>
      <c r="C13" s="696">
        <v>27083.85652616056</v>
      </c>
      <c r="D13" s="685">
        <v>18176.11724343743</v>
      </c>
      <c r="E13" s="686">
        <v>4635.206437388634</v>
      </c>
      <c r="F13" s="686">
        <v>593.5203164955856</v>
      </c>
      <c r="G13" s="686">
        <v>274.34305465882403</v>
      </c>
      <c r="H13" s="686">
        <v>432.69182055524595</v>
      </c>
      <c r="I13" s="686">
        <v>41.94392160178659</v>
      </c>
      <c r="J13" s="686">
        <v>55.70282163782498</v>
      </c>
      <c r="K13" s="686">
        <v>27.76379742693619</v>
      </c>
      <c r="L13" s="686">
        <v>0</v>
      </c>
      <c r="M13" s="686">
        <v>24237.289413202263</v>
      </c>
      <c r="N13" s="686">
        <v>994.4820212622081</v>
      </c>
      <c r="O13" s="686">
        <v>1852.0850916960987</v>
      </c>
      <c r="P13" s="692">
        <v>2846.5671129583066</v>
      </c>
      <c r="Q13" s="742">
        <v>0.15661029662350315</v>
      </c>
      <c r="R13" s="743">
        <v>0.10510198612995825</v>
      </c>
      <c r="S13" s="730">
        <f t="shared" si="0"/>
        <v>119776.583</v>
      </c>
      <c r="T13" s="730">
        <f t="shared" si="1"/>
        <v>94968537.55289385</v>
      </c>
      <c r="U13" s="730"/>
      <c r="V13" s="733">
        <f t="shared" si="2"/>
        <v>200693.48099999974</v>
      </c>
      <c r="W13" s="743">
        <v>0.10510198612995825</v>
      </c>
    </row>
    <row r="14" spans="1:23" s="37" customFormat="1" ht="18.75" customHeight="1">
      <c r="A14" s="496" t="s">
        <v>10</v>
      </c>
      <c r="B14" s="684">
        <v>9429.399999999992</v>
      </c>
      <c r="C14" s="696">
        <v>26371.57280244062</v>
      </c>
      <c r="D14" s="685">
        <v>17887.8617144251</v>
      </c>
      <c r="E14" s="686">
        <v>4827.690370896701</v>
      </c>
      <c r="F14" s="686">
        <v>519.1794723595001</v>
      </c>
      <c r="G14" s="686">
        <v>250.42290601735039</v>
      </c>
      <c r="H14" s="686">
        <v>301.72837084013844</v>
      </c>
      <c r="I14" s="686">
        <v>16.87773523942848</v>
      </c>
      <c r="J14" s="686">
        <v>56.99665408191403</v>
      </c>
      <c r="K14" s="686">
        <v>21.215904511421748</v>
      </c>
      <c r="L14" s="686">
        <v>0</v>
      </c>
      <c r="M14" s="686">
        <v>23881.973128371552</v>
      </c>
      <c r="N14" s="686">
        <v>829.8285592579236</v>
      </c>
      <c r="O14" s="686">
        <v>1659.7711148111255</v>
      </c>
      <c r="P14" s="692">
        <v>2489.5996740690493</v>
      </c>
      <c r="Q14" s="742">
        <v>0.1391781596825176</v>
      </c>
      <c r="R14" s="743">
        <v>0.09440467175467986</v>
      </c>
      <c r="S14" s="730">
        <f t="shared" si="0"/>
        <v>58746.61099999999</v>
      </c>
      <c r="T14" s="730">
        <f t="shared" si="1"/>
        <v>51857083.18957195</v>
      </c>
      <c r="U14" s="730"/>
      <c r="V14" s="733">
        <f t="shared" si="2"/>
        <v>93897.42499999992</v>
      </c>
      <c r="W14" s="743">
        <v>0.09440467175467986</v>
      </c>
    </row>
    <row r="15" spans="1:23" s="37" customFormat="1" ht="18.75" customHeight="1">
      <c r="A15" s="496" t="s">
        <v>11</v>
      </c>
      <c r="B15" s="684">
        <v>8188.4749999999985</v>
      </c>
      <c r="C15" s="696">
        <v>26192.29028197154</v>
      </c>
      <c r="D15" s="685">
        <v>18058.288041016993</v>
      </c>
      <c r="E15" s="686">
        <v>4467.084418445844</v>
      </c>
      <c r="F15" s="686">
        <v>459.62194832778147</v>
      </c>
      <c r="G15" s="686">
        <v>259.6770664460316</v>
      </c>
      <c r="H15" s="686">
        <v>280.3373135209345</v>
      </c>
      <c r="I15" s="686">
        <v>17.40530644187918</v>
      </c>
      <c r="J15" s="686">
        <v>73.38213159348962</v>
      </c>
      <c r="K15" s="686">
        <v>15.316211708122298</v>
      </c>
      <c r="L15" s="686">
        <v>0</v>
      </c>
      <c r="M15" s="686">
        <v>23631.112437501077</v>
      </c>
      <c r="N15" s="686">
        <v>1034.275287319475</v>
      </c>
      <c r="O15" s="686">
        <v>1526.902557150956</v>
      </c>
      <c r="P15" s="692">
        <v>2561.177844470431</v>
      </c>
      <c r="Q15" s="742">
        <v>0.14182838587207475</v>
      </c>
      <c r="R15" s="743">
        <v>0.09778365377361901</v>
      </c>
      <c r="S15" s="730">
        <f t="shared" si="0"/>
        <v>45163.23399999995</v>
      </c>
      <c r="T15" s="730">
        <f t="shared" si="1"/>
        <v>38489079.59653998</v>
      </c>
      <c r="U15" s="730"/>
      <c r="V15" s="733">
        <f t="shared" si="2"/>
        <v>101629.64800000003</v>
      </c>
      <c r="W15" s="743">
        <v>0.09778365377361901</v>
      </c>
    </row>
    <row r="16" spans="1:23" s="37" customFormat="1" ht="18.75" customHeight="1">
      <c r="A16" s="496" t="s">
        <v>12</v>
      </c>
      <c r="B16" s="684">
        <v>4272.419000000001</v>
      </c>
      <c r="C16" s="696">
        <v>26214.71148233981</v>
      </c>
      <c r="D16" s="685">
        <v>17704.230378621563</v>
      </c>
      <c r="E16" s="686">
        <v>4754.16362486919</v>
      </c>
      <c r="F16" s="686">
        <v>562.123081405015</v>
      </c>
      <c r="G16" s="686">
        <v>254.82332140176317</v>
      </c>
      <c r="H16" s="686">
        <v>370.4096555136563</v>
      </c>
      <c r="I16" s="686">
        <v>12.13865415977849</v>
      </c>
      <c r="J16" s="686">
        <v>72.51321402075341</v>
      </c>
      <c r="K16" s="686">
        <v>24.42414160845804</v>
      </c>
      <c r="L16" s="686">
        <v>0</v>
      </c>
      <c r="M16" s="686">
        <v>23754.826071600182</v>
      </c>
      <c r="N16" s="686">
        <v>841.508600475125</v>
      </c>
      <c r="O16" s="686">
        <v>1618.376810264473</v>
      </c>
      <c r="P16" s="692">
        <v>2459.8854107395982</v>
      </c>
      <c r="Q16" s="742">
        <v>0.1389433687956292</v>
      </c>
      <c r="R16" s="743">
        <v>0.09383606653068682</v>
      </c>
      <c r="S16" s="730">
        <f t="shared" si="0"/>
        <v>28819.503999999997</v>
      </c>
      <c r="T16" s="730">
        <f t="shared" si="1"/>
        <v>25593840.642797396</v>
      </c>
      <c r="U16" s="730"/>
      <c r="V16" s="733">
        <f t="shared" si="2"/>
        <v>43143.32800000001</v>
      </c>
      <c r="W16" s="743">
        <v>0.09383606653068682</v>
      </c>
    </row>
    <row r="17" spans="1:23" s="37" customFormat="1" ht="18.75" customHeight="1">
      <c r="A17" s="496" t="s">
        <v>13</v>
      </c>
      <c r="B17" s="684">
        <v>11886.635000000006</v>
      </c>
      <c r="C17" s="696">
        <v>27014.19857960922</v>
      </c>
      <c r="D17" s="685">
        <v>17834.170611222875</v>
      </c>
      <c r="E17" s="686">
        <v>4796.049260366788</v>
      </c>
      <c r="F17" s="686">
        <v>564.9730418519067</v>
      </c>
      <c r="G17" s="686">
        <v>300.39960145715446</v>
      </c>
      <c r="H17" s="686">
        <v>312.54289656688667</v>
      </c>
      <c r="I17" s="686">
        <v>22.015503125989806</v>
      </c>
      <c r="J17" s="686">
        <v>77.71694147811098</v>
      </c>
      <c r="K17" s="686">
        <v>23.034140163861903</v>
      </c>
      <c r="L17" s="686">
        <v>3.5986845730520014</v>
      </c>
      <c r="M17" s="686">
        <v>23934.500680806617</v>
      </c>
      <c r="N17" s="686">
        <v>1063.508294539764</v>
      </c>
      <c r="O17" s="686">
        <v>2016.189604262828</v>
      </c>
      <c r="P17" s="692">
        <v>3079.697898802592</v>
      </c>
      <c r="Q17" s="742">
        <v>0.17268523252012444</v>
      </c>
      <c r="R17" s="743">
        <v>0.1140029340395536</v>
      </c>
      <c r="S17" s="730">
        <f t="shared" si="0"/>
        <v>80587.54000000011</v>
      </c>
      <c r="T17" s="730">
        <f t="shared" si="1"/>
        <v>58907504.35425933</v>
      </c>
      <c r="U17" s="730"/>
      <c r="V17" s="733">
        <f t="shared" si="2"/>
        <v>151698.41900000008</v>
      </c>
      <c r="W17" s="743">
        <v>0.1140029340395536</v>
      </c>
    </row>
    <row r="18" spans="1:23" s="37" customFormat="1" ht="18.75" customHeight="1">
      <c r="A18" s="496" t="s">
        <v>14</v>
      </c>
      <c r="B18" s="684">
        <v>6172.653000000002</v>
      </c>
      <c r="C18" s="696">
        <v>26999.328395208115</v>
      </c>
      <c r="D18" s="685">
        <v>18362.303156627586</v>
      </c>
      <c r="E18" s="686">
        <v>4488.694933928734</v>
      </c>
      <c r="F18" s="686">
        <v>523.3035940947915</v>
      </c>
      <c r="G18" s="686">
        <v>279.309412554591</v>
      </c>
      <c r="H18" s="686">
        <v>301.38074341778173</v>
      </c>
      <c r="I18" s="686">
        <v>9.722561757480939</v>
      </c>
      <c r="J18" s="686">
        <v>58.839637780815934</v>
      </c>
      <c r="K18" s="686">
        <v>23.15796519476039</v>
      </c>
      <c r="L18" s="686">
        <v>0</v>
      </c>
      <c r="M18" s="686">
        <v>24046.712005356538</v>
      </c>
      <c r="N18" s="686">
        <v>1075.199945091142</v>
      </c>
      <c r="O18" s="686">
        <v>1877.4164447604624</v>
      </c>
      <c r="P18" s="692">
        <v>2952.6163898516043</v>
      </c>
      <c r="Q18" s="742">
        <v>0.16079771500700354</v>
      </c>
      <c r="R18" s="743">
        <v>0.10935888280745677</v>
      </c>
      <c r="S18" s="730">
        <f t="shared" si="0"/>
        <v>38762.057999999975</v>
      </c>
      <c r="T18" s="730">
        <f t="shared" si="1"/>
        <v>29537349.11216325</v>
      </c>
      <c r="U18" s="730"/>
      <c r="V18" s="733">
        <f t="shared" si="2"/>
        <v>79642.03400000009</v>
      </c>
      <c r="W18" s="743">
        <v>0.10935888280745677</v>
      </c>
    </row>
    <row r="19" spans="1:23" s="37" customFormat="1" ht="18.75" customHeight="1">
      <c r="A19" s="496" t="s">
        <v>15</v>
      </c>
      <c r="B19" s="684">
        <v>8354.025000000005</v>
      </c>
      <c r="C19" s="696">
        <v>25688.152786630766</v>
      </c>
      <c r="D19" s="685">
        <v>17723.5876418852</v>
      </c>
      <c r="E19" s="686">
        <v>4702.667366927918</v>
      </c>
      <c r="F19" s="686">
        <v>565.7294338158348</v>
      </c>
      <c r="G19" s="686">
        <v>285.2818451784218</v>
      </c>
      <c r="H19" s="686">
        <v>303.9652542736389</v>
      </c>
      <c r="I19" s="686">
        <v>14.233757579929028</v>
      </c>
      <c r="J19" s="686">
        <v>44.43391059998019</v>
      </c>
      <c r="K19" s="686">
        <v>18.959553428836188</v>
      </c>
      <c r="L19" s="686">
        <v>3.7836053080201832</v>
      </c>
      <c r="M19" s="686">
        <v>23662.642368997782</v>
      </c>
      <c r="N19" s="686">
        <v>572.0383687304428</v>
      </c>
      <c r="O19" s="686">
        <v>1453.472048902575</v>
      </c>
      <c r="P19" s="692">
        <v>2025.510417633018</v>
      </c>
      <c r="Q19" s="742">
        <v>0.11428331884940938</v>
      </c>
      <c r="R19" s="743">
        <v>0.07884998327661699</v>
      </c>
      <c r="S19" s="730">
        <f t="shared" si="0"/>
        <v>56713.41399999998</v>
      </c>
      <c r="T19" s="730">
        <f t="shared" si="1"/>
        <v>59938095.57008321</v>
      </c>
      <c r="U19" s="730"/>
      <c r="V19" s="733">
        <f t="shared" si="2"/>
        <v>57345.87400000009</v>
      </c>
      <c r="W19" s="743">
        <v>0.07884998327661699</v>
      </c>
    </row>
    <row r="20" spans="1:23" s="37" customFormat="1" ht="18.75" customHeight="1">
      <c r="A20" s="496" t="s">
        <v>16</v>
      </c>
      <c r="B20" s="684">
        <v>7595.230000000015</v>
      </c>
      <c r="C20" s="696">
        <v>26370.96463833211</v>
      </c>
      <c r="D20" s="685">
        <v>17984.908400842778</v>
      </c>
      <c r="E20" s="686">
        <v>4626.382852571059</v>
      </c>
      <c r="F20" s="686">
        <v>578.7621967998316</v>
      </c>
      <c r="G20" s="686">
        <v>255.40279886191698</v>
      </c>
      <c r="H20" s="686">
        <v>292.9434658331604</v>
      </c>
      <c r="I20" s="686">
        <v>7.19335249448227</v>
      </c>
      <c r="J20" s="686">
        <v>48.52332757972214</v>
      </c>
      <c r="K20" s="686">
        <v>19.05728990432149</v>
      </c>
      <c r="L20" s="686">
        <v>0</v>
      </c>
      <c r="M20" s="686">
        <v>23813.173684887264</v>
      </c>
      <c r="N20" s="686">
        <v>797.9652689911935</v>
      </c>
      <c r="O20" s="686">
        <v>1759.8256844537043</v>
      </c>
      <c r="P20" s="692">
        <v>2557.790953444898</v>
      </c>
      <c r="Q20" s="742">
        <v>0.14221873675625946</v>
      </c>
      <c r="R20" s="743">
        <v>0.09699269588822562</v>
      </c>
      <c r="S20" s="730">
        <f t="shared" si="0"/>
        <v>52749.983999999924</v>
      </c>
      <c r="T20" s="730">
        <f t="shared" si="1"/>
        <v>45321268.36711241</v>
      </c>
      <c r="U20" s="730"/>
      <c r="V20" s="733">
        <f t="shared" si="2"/>
        <v>72728.75699999994</v>
      </c>
      <c r="W20" s="743">
        <v>0.09699269588822562</v>
      </c>
    </row>
    <row r="21" spans="1:23" s="37" customFormat="1" ht="18.75" customHeight="1">
      <c r="A21" s="496" t="s">
        <v>17</v>
      </c>
      <c r="B21" s="684">
        <v>7477.569999999989</v>
      </c>
      <c r="C21" s="696">
        <v>26016.292269190868</v>
      </c>
      <c r="D21" s="685">
        <v>18130.58556010405</v>
      </c>
      <c r="E21" s="686">
        <v>4481.476324082123</v>
      </c>
      <c r="F21" s="686">
        <v>574.8490708434254</v>
      </c>
      <c r="G21" s="686">
        <v>270.0345722830637</v>
      </c>
      <c r="H21" s="686">
        <v>333.4342462413151</v>
      </c>
      <c r="I21" s="686">
        <v>21.052906670660875</v>
      </c>
      <c r="J21" s="686">
        <v>58.53514800485548</v>
      </c>
      <c r="K21" s="686">
        <v>22.105298468174414</v>
      </c>
      <c r="L21" s="686">
        <v>0</v>
      </c>
      <c r="M21" s="686">
        <v>23892.073126697665</v>
      </c>
      <c r="N21" s="686">
        <v>568.539746200972</v>
      </c>
      <c r="O21" s="686">
        <v>1555.679396292292</v>
      </c>
      <c r="P21" s="692">
        <v>2124.219142493264</v>
      </c>
      <c r="Q21" s="742">
        <v>0.11716219178091859</v>
      </c>
      <c r="R21" s="743">
        <v>0.08164957252609037</v>
      </c>
      <c r="S21" s="730">
        <f t="shared" si="0"/>
        <v>51581.689999999995</v>
      </c>
      <c r="T21" s="730">
        <f t="shared" si="1"/>
        <v>52645397.07532612</v>
      </c>
      <c r="U21" s="730"/>
      <c r="V21" s="733">
        <f t="shared" si="2"/>
        <v>51015.54899999994</v>
      </c>
      <c r="W21" s="743">
        <v>0.08164957252609037</v>
      </c>
    </row>
    <row r="22" spans="1:23" s="37" customFormat="1" ht="18.75" customHeight="1">
      <c r="A22" s="496" t="s">
        <v>18</v>
      </c>
      <c r="B22" s="684">
        <v>16265.398999999963</v>
      </c>
      <c r="C22" s="696">
        <v>26219.58564721764</v>
      </c>
      <c r="D22" s="685">
        <v>17973.018332760617</v>
      </c>
      <c r="E22" s="686">
        <v>4573.123649369652</v>
      </c>
      <c r="F22" s="686">
        <v>557.986721793096</v>
      </c>
      <c r="G22" s="686">
        <v>277.7698792797321</v>
      </c>
      <c r="H22" s="686">
        <v>302.1779596881298</v>
      </c>
      <c r="I22" s="686">
        <v>20.757616623279116</v>
      </c>
      <c r="J22" s="686">
        <v>35.92783060532367</v>
      </c>
      <c r="K22" s="686">
        <v>24.72650173946964</v>
      </c>
      <c r="L22" s="686">
        <v>0.5358460619379838</v>
      </c>
      <c r="M22" s="686">
        <v>23766.024337921237</v>
      </c>
      <c r="N22" s="686">
        <v>891.5150805707256</v>
      </c>
      <c r="O22" s="686">
        <v>1562.046228725576</v>
      </c>
      <c r="P22" s="692">
        <v>2453.5613092963017</v>
      </c>
      <c r="Q22" s="742">
        <v>0.136513592979763</v>
      </c>
      <c r="R22" s="743">
        <v>0.0935774249947641</v>
      </c>
      <c r="S22" s="730">
        <f t="shared" si="0"/>
        <v>108910.52000000018</v>
      </c>
      <c r="T22" s="730">
        <f t="shared" si="1"/>
        <v>96987886.41784598</v>
      </c>
      <c r="U22" s="730"/>
      <c r="V22" s="733">
        <f t="shared" si="2"/>
        <v>174010.1819999996</v>
      </c>
      <c r="W22" s="743">
        <v>0.0935774249947641</v>
      </c>
    </row>
    <row r="23" spans="1:23" s="37" customFormat="1" ht="18.75" customHeight="1">
      <c r="A23" s="496" t="s">
        <v>19</v>
      </c>
      <c r="B23" s="684">
        <v>9428.674000000006</v>
      </c>
      <c r="C23" s="696">
        <v>26354.94688860804</v>
      </c>
      <c r="D23" s="685">
        <v>17961.152950386622</v>
      </c>
      <c r="E23" s="686">
        <v>4508.717919048496</v>
      </c>
      <c r="F23" s="686">
        <v>558.5260716406151</v>
      </c>
      <c r="G23" s="686">
        <v>293.14684122072725</v>
      </c>
      <c r="H23" s="686">
        <v>244.1897008352745</v>
      </c>
      <c r="I23" s="686">
        <v>11.606898983533275</v>
      </c>
      <c r="J23" s="686">
        <v>61.86400123707742</v>
      </c>
      <c r="K23" s="686">
        <v>27.234087564522127</v>
      </c>
      <c r="L23" s="686">
        <v>0.48964113794438785</v>
      </c>
      <c r="M23" s="686">
        <v>23666.928112054804</v>
      </c>
      <c r="N23" s="686">
        <v>866.4030064036572</v>
      </c>
      <c r="O23" s="686">
        <v>1821.615770149654</v>
      </c>
      <c r="P23" s="692">
        <v>2688.0187765533115</v>
      </c>
      <c r="Q23" s="742">
        <v>0.1496573624186776</v>
      </c>
      <c r="R23" s="743">
        <v>0.10199294985926195</v>
      </c>
      <c r="S23" s="730">
        <f t="shared" si="0"/>
        <v>63193.923000000104</v>
      </c>
      <c r="T23" s="730">
        <f t="shared" si="1"/>
        <v>51632590.85325681</v>
      </c>
      <c r="U23" s="730"/>
      <c r="V23" s="733">
        <f t="shared" si="2"/>
        <v>98028.37800000001</v>
      </c>
      <c r="W23" s="743">
        <v>0.10199294985926195</v>
      </c>
    </row>
    <row r="24" spans="1:23" s="37" customFormat="1" ht="18.75" customHeight="1">
      <c r="A24" s="496" t="s">
        <v>20</v>
      </c>
      <c r="B24" s="684">
        <v>8467.089000000005</v>
      </c>
      <c r="C24" s="696">
        <v>25751.89146076844</v>
      </c>
      <c r="D24" s="685">
        <v>17970.546587302128</v>
      </c>
      <c r="E24" s="686">
        <v>4422.808929176643</v>
      </c>
      <c r="F24" s="686">
        <v>562.0910071139367</v>
      </c>
      <c r="G24" s="686">
        <v>275.39214874596615</v>
      </c>
      <c r="H24" s="686">
        <v>271.957812183148</v>
      </c>
      <c r="I24" s="686">
        <v>6.315098376785689</v>
      </c>
      <c r="J24" s="686">
        <v>41.406536925894265</v>
      </c>
      <c r="K24" s="686">
        <v>23.807916746829974</v>
      </c>
      <c r="L24" s="686">
        <v>0</v>
      </c>
      <c r="M24" s="686">
        <v>23574.326036571332</v>
      </c>
      <c r="N24" s="686">
        <v>722.6044964607473</v>
      </c>
      <c r="O24" s="686">
        <v>1454.9609277363984</v>
      </c>
      <c r="P24" s="692">
        <v>2177.5654241971456</v>
      </c>
      <c r="Q24" s="742">
        <v>0.12117413422114824</v>
      </c>
      <c r="R24" s="743">
        <v>0.08455943624624794</v>
      </c>
      <c r="S24" s="730">
        <f t="shared" si="0"/>
        <v>57111.29500000006</v>
      </c>
      <c r="T24" s="730">
        <f t="shared" si="1"/>
        <v>56283187.24209228</v>
      </c>
      <c r="U24" s="730"/>
      <c r="V24" s="733">
        <f t="shared" si="2"/>
        <v>73420.27900000004</v>
      </c>
      <c r="W24" s="743">
        <v>0.08455943624624794</v>
      </c>
    </row>
    <row r="25" spans="1:23" s="37" customFormat="1" ht="18.75" customHeight="1" thickBot="1">
      <c r="A25" s="497" t="s">
        <v>21</v>
      </c>
      <c r="B25" s="689">
        <v>17098.491999999987</v>
      </c>
      <c r="C25" s="697">
        <v>26309.355273357807</v>
      </c>
      <c r="D25" s="687">
        <v>17954.84182172325</v>
      </c>
      <c r="E25" s="688">
        <v>4664.829092335556</v>
      </c>
      <c r="F25" s="688">
        <v>549.4901831108856</v>
      </c>
      <c r="G25" s="688">
        <v>290.80290628358745</v>
      </c>
      <c r="H25" s="688">
        <v>252.0560292685463</v>
      </c>
      <c r="I25" s="688">
        <v>14.193863801946204</v>
      </c>
      <c r="J25" s="688">
        <v>43.66628745193827</v>
      </c>
      <c r="K25" s="688">
        <v>37.00273684954206</v>
      </c>
      <c r="L25" s="688">
        <v>0.0857775449827194</v>
      </c>
      <c r="M25" s="688">
        <v>23806.968698370238</v>
      </c>
      <c r="N25" s="688">
        <v>1128.3377992242454</v>
      </c>
      <c r="O25" s="688">
        <v>1374.0487757633862</v>
      </c>
      <c r="P25" s="693">
        <v>2502.386574987632</v>
      </c>
      <c r="Q25" s="744">
        <v>0.13937112895976828</v>
      </c>
      <c r="R25" s="745">
        <v>0.09511394517225878</v>
      </c>
      <c r="S25" s="730">
        <f t="shared" si="0"/>
        <v>112745.44200000005</v>
      </c>
      <c r="T25" s="730">
        <f t="shared" si="1"/>
        <v>98781030.29985881</v>
      </c>
      <c r="U25" s="730"/>
      <c r="V25" s="733">
        <f t="shared" si="2"/>
        <v>231514.4980000002</v>
      </c>
      <c r="W25" s="745">
        <v>0.09511394517225878</v>
      </c>
    </row>
    <row r="26" spans="20:22" ht="19.5" customHeight="1">
      <c r="T26" s="102"/>
      <c r="V26" s="37">
        <f>SUM(V12:V25)</f>
        <v>1671233.4239999996</v>
      </c>
    </row>
    <row r="27" spans="1:22" ht="15.75">
      <c r="A27" s="8"/>
      <c r="V27" s="37">
        <f>+V26/B11/12*1000</f>
        <v>946.5804495480211</v>
      </c>
    </row>
  </sheetData>
  <sheetProtection/>
  <mergeCells count="2">
    <mergeCell ref="A7:A10"/>
    <mergeCell ref="D7:P7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="89" zoomScaleNormal="89" zoomScalePageLayoutView="0" workbookViewId="0" topLeftCell="A1">
      <selection activeCell="E36" sqref="E36"/>
    </sheetView>
  </sheetViews>
  <sheetFormatPr defaultColWidth="9.00390625" defaultRowHeight="12.75"/>
  <cols>
    <col min="1" max="1" width="24.625" style="0" customWidth="1"/>
    <col min="2" max="2" width="15.75390625" style="23" customWidth="1"/>
    <col min="3" max="3" width="9.75390625" style="24" customWidth="1"/>
    <col min="4" max="4" width="8.75390625" style="24" customWidth="1"/>
    <col min="5" max="5" width="9.875" style="24" bestFit="1" customWidth="1"/>
    <col min="6" max="6" width="8.75390625" style="24" customWidth="1"/>
    <col min="7" max="7" width="8.625" style="24" customWidth="1"/>
    <col min="8" max="8" width="13.25390625" style="24" bestFit="1" customWidth="1"/>
    <col min="9" max="9" width="8.875" style="24" customWidth="1"/>
    <col min="10" max="11" width="11.625" style="24" customWidth="1"/>
    <col min="12" max="12" width="9.25390625" style="24" customWidth="1"/>
    <col min="13" max="13" width="8.875" style="24" customWidth="1"/>
    <col min="14" max="14" width="8.25390625" style="24" customWidth="1"/>
    <col min="15" max="15" width="12.125" style="24" customWidth="1"/>
    <col min="16" max="16" width="12.625" style="23" customWidth="1"/>
    <col min="17" max="17" width="13.25390625" style="23" customWidth="1"/>
    <col min="18" max="18" width="10.875" style="0" hidden="1" customWidth="1"/>
    <col min="19" max="19" width="13.625" style="0" hidden="1" customWidth="1"/>
    <col min="20" max="20" width="15.625" style="0" hidden="1" customWidth="1"/>
    <col min="21" max="21" width="0" style="0" hidden="1" customWidth="1"/>
    <col min="22" max="22" width="14.25390625" style="0" hidden="1" customWidth="1"/>
    <col min="23" max="23" width="11.875" style="0" customWidth="1"/>
  </cols>
  <sheetData>
    <row r="1" spans="1:17" s="1" customFormat="1" ht="15.75">
      <c r="A1" s="25" t="s">
        <v>184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101" t="s">
        <v>75</v>
      </c>
    </row>
    <row r="2" spans="2:15" s="1" customFormat="1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s="1" customFormat="1" ht="26.25">
      <c r="A3" s="2" t="s">
        <v>77</v>
      </c>
      <c r="B3" s="4"/>
      <c r="C3" s="5"/>
      <c r="D3" s="5"/>
      <c r="E3" s="5"/>
      <c r="F3" s="5"/>
      <c r="G3" s="105"/>
      <c r="H3" s="5"/>
      <c r="I3" s="5"/>
      <c r="J3" s="5"/>
      <c r="K3" s="5"/>
      <c r="L3" s="5"/>
      <c r="M3" s="5"/>
      <c r="N3" s="5"/>
      <c r="O3" s="5"/>
      <c r="P3" s="4"/>
      <c r="Q3" s="4"/>
    </row>
    <row r="4" spans="2:17" s="1" customFormat="1" ht="4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1:17" s="1" customFormat="1" ht="20.25" customHeight="1">
      <c r="A5" s="13" t="s">
        <v>182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</row>
    <row r="6" spans="1:18" s="100" customFormat="1" ht="26.25" customHeight="1" thickBot="1">
      <c r="A6" s="95" t="s">
        <v>79</v>
      </c>
      <c r="B6" s="96"/>
      <c r="C6" s="96"/>
      <c r="D6" s="96"/>
      <c r="E6" s="96"/>
      <c r="F6" s="97"/>
      <c r="G6" s="97"/>
      <c r="H6" s="97"/>
      <c r="I6" s="97"/>
      <c r="J6" s="97"/>
      <c r="K6" s="97"/>
      <c r="L6" s="98"/>
      <c r="M6" s="97"/>
      <c r="N6" s="97"/>
      <c r="O6" s="97"/>
      <c r="P6" s="97"/>
      <c r="Q6" s="97"/>
      <c r="R6" s="99"/>
    </row>
    <row r="7" spans="1:23" s="1" customFormat="1" ht="15" customHeight="1">
      <c r="A7" s="874" t="s">
        <v>6</v>
      </c>
      <c r="B7" s="676" t="s">
        <v>2</v>
      </c>
      <c r="C7" s="675" t="s">
        <v>23</v>
      </c>
      <c r="D7" s="861" t="s">
        <v>24</v>
      </c>
      <c r="E7" s="862"/>
      <c r="F7" s="862"/>
      <c r="G7" s="862"/>
      <c r="H7" s="862"/>
      <c r="I7" s="862"/>
      <c r="J7" s="862"/>
      <c r="K7" s="862"/>
      <c r="L7" s="862"/>
      <c r="M7" s="862"/>
      <c r="N7" s="862"/>
      <c r="O7" s="862"/>
      <c r="P7" s="863"/>
      <c r="Q7" s="662" t="s">
        <v>25</v>
      </c>
      <c r="R7" s="661" t="s">
        <v>25</v>
      </c>
      <c r="W7" s="661" t="s">
        <v>25</v>
      </c>
    </row>
    <row r="8" spans="1:23" s="1" customFormat="1" ht="15">
      <c r="A8" s="875"/>
      <c r="B8" s="660" t="s">
        <v>26</v>
      </c>
      <c r="C8" s="656" t="s">
        <v>27</v>
      </c>
      <c r="D8" s="656" t="s">
        <v>28</v>
      </c>
      <c r="E8" s="657" t="s">
        <v>29</v>
      </c>
      <c r="F8" s="657" t="s">
        <v>30</v>
      </c>
      <c r="G8" s="657" t="s">
        <v>31</v>
      </c>
      <c r="H8" s="657" t="s">
        <v>121</v>
      </c>
      <c r="I8" s="657" t="s">
        <v>32</v>
      </c>
      <c r="J8" s="657" t="s">
        <v>120</v>
      </c>
      <c r="K8" s="657" t="s">
        <v>181</v>
      </c>
      <c r="L8" s="657" t="s">
        <v>134</v>
      </c>
      <c r="M8" s="657" t="s">
        <v>34</v>
      </c>
      <c r="N8" s="657" t="s">
        <v>35</v>
      </c>
      <c r="O8" s="657" t="s">
        <v>36</v>
      </c>
      <c r="P8" s="677" t="s">
        <v>52</v>
      </c>
      <c r="Q8" s="659" t="s">
        <v>37</v>
      </c>
      <c r="R8" s="658" t="s">
        <v>37</v>
      </c>
      <c r="W8" s="658" t="s">
        <v>37</v>
      </c>
    </row>
    <row r="9" spans="1:23" s="1" customFormat="1" ht="15">
      <c r="A9" s="875"/>
      <c r="B9" s="660" t="s">
        <v>4</v>
      </c>
      <c r="C9" s="656" t="s">
        <v>38</v>
      </c>
      <c r="D9" s="656" t="s">
        <v>39</v>
      </c>
      <c r="E9" s="657" t="s">
        <v>40</v>
      </c>
      <c r="F9" s="657" t="s">
        <v>41</v>
      </c>
      <c r="G9" s="657" t="s">
        <v>42</v>
      </c>
      <c r="H9" s="657" t="s">
        <v>101</v>
      </c>
      <c r="I9" s="657" t="s">
        <v>43</v>
      </c>
      <c r="J9" s="657" t="s">
        <v>44</v>
      </c>
      <c r="K9" s="657" t="s">
        <v>42</v>
      </c>
      <c r="L9" s="657" t="s">
        <v>3</v>
      </c>
      <c r="M9" s="657" t="s">
        <v>45</v>
      </c>
      <c r="N9" s="657" t="s">
        <v>42</v>
      </c>
      <c r="O9" s="657"/>
      <c r="P9" s="677" t="s">
        <v>45</v>
      </c>
      <c r="Q9" s="659" t="s">
        <v>46</v>
      </c>
      <c r="R9" s="658" t="s">
        <v>123</v>
      </c>
      <c r="W9" s="658" t="s">
        <v>123</v>
      </c>
    </row>
    <row r="10" spans="1:23" s="1" customFormat="1" ht="15.75" thickBot="1">
      <c r="A10" s="876"/>
      <c r="B10" s="660" t="s">
        <v>47</v>
      </c>
      <c r="C10" s="656" t="s">
        <v>22</v>
      </c>
      <c r="D10" s="656"/>
      <c r="E10" s="655"/>
      <c r="F10" s="655"/>
      <c r="G10" s="655"/>
      <c r="H10" s="655"/>
      <c r="I10" s="655"/>
      <c r="J10" s="655" t="s">
        <v>48</v>
      </c>
      <c r="K10" s="655"/>
      <c r="L10" s="655"/>
      <c r="M10" s="655" t="s">
        <v>40</v>
      </c>
      <c r="N10" s="655"/>
      <c r="O10" s="655"/>
      <c r="P10" s="677" t="s">
        <v>40</v>
      </c>
      <c r="Q10" s="659" t="s">
        <v>49</v>
      </c>
      <c r="R10" s="658" t="s">
        <v>49</v>
      </c>
      <c r="W10" s="658" t="s">
        <v>49</v>
      </c>
    </row>
    <row r="11" spans="1:23" s="103" customFormat="1" ht="18.75" customHeight="1" thickBot="1">
      <c r="A11" s="488" t="s">
        <v>7</v>
      </c>
      <c r="B11" s="600">
        <v>60205.6120000004</v>
      </c>
      <c r="C11" s="671">
        <v>14861.177825083701</v>
      </c>
      <c r="D11" s="663">
        <v>11153.682288787193</v>
      </c>
      <c r="E11" s="664">
        <v>1506.409794212086</v>
      </c>
      <c r="F11" s="664">
        <v>249.40135840935525</v>
      </c>
      <c r="G11" s="664">
        <v>6.458037223063707</v>
      </c>
      <c r="H11" s="664" t="s">
        <v>135</v>
      </c>
      <c r="I11" s="664">
        <v>19.940991270603263</v>
      </c>
      <c r="J11" s="664">
        <v>73.5094207939723</v>
      </c>
      <c r="K11" s="664" t="s">
        <v>135</v>
      </c>
      <c r="L11" s="664">
        <v>8.677837208929907</v>
      </c>
      <c r="M11" s="664">
        <v>13018.079727905202</v>
      </c>
      <c r="N11" s="664">
        <v>689.1898258587566</v>
      </c>
      <c r="O11" s="664">
        <v>1153.9082713197226</v>
      </c>
      <c r="P11" s="601">
        <v>1843.098097178479</v>
      </c>
      <c r="Q11" s="728">
        <v>0.16524570536058278</v>
      </c>
      <c r="R11" s="729">
        <v>0.12402099745200366</v>
      </c>
      <c r="S11" s="730">
        <f aca="true" t="shared" si="0" ref="S11:S25">+B11*F11*12/1000</f>
        <v>180184.33700000015</v>
      </c>
      <c r="T11" s="730">
        <f aca="true" t="shared" si="1" ref="T11:T25">+S11/R11/12*1000</f>
        <v>121071122.83528963</v>
      </c>
      <c r="U11" s="730"/>
      <c r="V11" s="730">
        <f>+N11*B11*12/1000</f>
        <v>497917.1430000018</v>
      </c>
      <c r="W11" s="729">
        <v>0.12402099745200366</v>
      </c>
    </row>
    <row r="12" spans="1:23" s="37" customFormat="1" ht="18.75" customHeight="1">
      <c r="A12" s="489" t="s">
        <v>8</v>
      </c>
      <c r="B12" s="602">
        <v>6263.9640000000045</v>
      </c>
      <c r="C12" s="672">
        <v>15185.849022014365</v>
      </c>
      <c r="D12" s="665">
        <v>11469.71115255451</v>
      </c>
      <c r="E12" s="666">
        <v>1528.9567436849884</v>
      </c>
      <c r="F12" s="666">
        <v>305.62879192792286</v>
      </c>
      <c r="G12" s="666">
        <v>4.841529527734617</v>
      </c>
      <c r="H12" s="666" t="s">
        <v>135</v>
      </c>
      <c r="I12" s="666">
        <v>24.091081408939537</v>
      </c>
      <c r="J12" s="666">
        <v>31.29050284026747</v>
      </c>
      <c r="K12" s="666" t="s">
        <v>135</v>
      </c>
      <c r="L12" s="666">
        <v>0</v>
      </c>
      <c r="M12" s="666">
        <v>13364.519801944363</v>
      </c>
      <c r="N12" s="666">
        <v>897.7264237150772</v>
      </c>
      <c r="O12" s="666">
        <v>923.6027963549375</v>
      </c>
      <c r="P12" s="603">
        <v>1821.3292200700148</v>
      </c>
      <c r="Q12" s="731">
        <v>0.15879468940805647</v>
      </c>
      <c r="R12" s="732">
        <v>0.11993594941117228</v>
      </c>
      <c r="S12" s="730">
        <f t="shared" si="0"/>
        <v>22973.373000000007</v>
      </c>
      <c r="T12" s="733">
        <f t="shared" si="1"/>
        <v>15962251.179892404</v>
      </c>
      <c r="U12" s="733"/>
      <c r="V12" s="733">
        <f aca="true" t="shared" si="2" ref="V12:V25">+N12*B12*12/1000</f>
        <v>67479.91199999992</v>
      </c>
      <c r="W12" s="732">
        <v>0.11993594941117228</v>
      </c>
    </row>
    <row r="13" spans="1:23" s="37" customFormat="1" ht="18.75" customHeight="1">
      <c r="A13" s="490" t="s">
        <v>9</v>
      </c>
      <c r="B13" s="604">
        <v>6996.620000000018</v>
      </c>
      <c r="C13" s="673">
        <v>14951.638112402781</v>
      </c>
      <c r="D13" s="667">
        <v>11173.618547241356</v>
      </c>
      <c r="E13" s="668">
        <v>1516.8077466929285</v>
      </c>
      <c r="F13" s="668">
        <v>250.71053356239565</v>
      </c>
      <c r="G13" s="668">
        <v>5.6906168025894255</v>
      </c>
      <c r="H13" s="668" t="s">
        <v>135</v>
      </c>
      <c r="I13" s="668">
        <v>25.42813529961602</v>
      </c>
      <c r="J13" s="668">
        <v>65.71842308619475</v>
      </c>
      <c r="K13" s="668" t="s">
        <v>135</v>
      </c>
      <c r="L13" s="668">
        <v>0</v>
      </c>
      <c r="M13" s="668">
        <v>13037.974002685081</v>
      </c>
      <c r="N13" s="668">
        <v>641.987714544069</v>
      </c>
      <c r="O13" s="668">
        <v>1271.6763951736657</v>
      </c>
      <c r="P13" s="605">
        <v>1913.6641097177344</v>
      </c>
      <c r="Q13" s="734">
        <v>0.17126628241575304</v>
      </c>
      <c r="R13" s="735">
        <v>0.12799026403202599</v>
      </c>
      <c r="S13" s="730">
        <f t="shared" si="0"/>
        <v>21049.516</v>
      </c>
      <c r="T13" s="733">
        <f t="shared" si="1"/>
        <v>13705154.424045974</v>
      </c>
      <c r="U13" s="733"/>
      <c r="V13" s="733">
        <f t="shared" si="2"/>
        <v>53900.92900000003</v>
      </c>
      <c r="W13" s="735">
        <v>0.12799026403202599</v>
      </c>
    </row>
    <row r="14" spans="1:23" s="37" customFormat="1" ht="18.75" customHeight="1">
      <c r="A14" s="491" t="s">
        <v>10</v>
      </c>
      <c r="B14" s="604">
        <v>3997.2929999999988</v>
      </c>
      <c r="C14" s="673">
        <v>14853.17555322233</v>
      </c>
      <c r="D14" s="667">
        <v>11272.012209262622</v>
      </c>
      <c r="E14" s="668">
        <v>1488.8365909962909</v>
      </c>
      <c r="F14" s="668">
        <v>270.41633758979714</v>
      </c>
      <c r="G14" s="668">
        <v>2.807837704166295</v>
      </c>
      <c r="H14" s="668" t="s">
        <v>135</v>
      </c>
      <c r="I14" s="668">
        <v>14.137650988639907</v>
      </c>
      <c r="J14" s="668">
        <v>59.04456257438886</v>
      </c>
      <c r="K14" s="668" t="s">
        <v>135</v>
      </c>
      <c r="L14" s="668">
        <v>6.530482003696003</v>
      </c>
      <c r="M14" s="668">
        <v>13113.785671119602</v>
      </c>
      <c r="N14" s="668">
        <v>543.9071516648889</v>
      </c>
      <c r="O14" s="668">
        <v>1195.4827304378239</v>
      </c>
      <c r="P14" s="605">
        <v>1739.389882102713</v>
      </c>
      <c r="Q14" s="734">
        <v>0.1543105037336096</v>
      </c>
      <c r="R14" s="735">
        <v>0.11710558970168235</v>
      </c>
      <c r="S14" s="730">
        <f t="shared" si="0"/>
        <v>12971.19999999999</v>
      </c>
      <c r="T14" s="733">
        <f t="shared" si="1"/>
        <v>9230416.208884038</v>
      </c>
      <c r="U14" s="733"/>
      <c r="V14" s="733">
        <f t="shared" si="2"/>
        <v>26089.874999999978</v>
      </c>
      <c r="W14" s="735">
        <v>0.11710558970168235</v>
      </c>
    </row>
    <row r="15" spans="1:23" s="37" customFormat="1" ht="18.75" customHeight="1">
      <c r="A15" s="491" t="s">
        <v>11</v>
      </c>
      <c r="B15" s="604">
        <v>3135.364999999998</v>
      </c>
      <c r="C15" s="673">
        <v>14722.391332428613</v>
      </c>
      <c r="D15" s="667">
        <v>10996.004691638784</v>
      </c>
      <c r="E15" s="668">
        <v>1493.4286491897033</v>
      </c>
      <c r="F15" s="668">
        <v>200.34315515631087</v>
      </c>
      <c r="G15" s="668">
        <v>8.304455781065368</v>
      </c>
      <c r="H15" s="668" t="s">
        <v>135</v>
      </c>
      <c r="I15" s="668">
        <v>25.642761422248032</v>
      </c>
      <c r="J15" s="668">
        <v>71.30360686342216</v>
      </c>
      <c r="K15" s="668" t="s">
        <v>135</v>
      </c>
      <c r="L15" s="668">
        <v>0</v>
      </c>
      <c r="M15" s="668">
        <v>12795.027320051533</v>
      </c>
      <c r="N15" s="668">
        <v>780.5803311576163</v>
      </c>
      <c r="O15" s="668">
        <v>1146.783681219465</v>
      </c>
      <c r="P15" s="605">
        <v>1927.3640123770813</v>
      </c>
      <c r="Q15" s="734">
        <v>0.17527857312052836</v>
      </c>
      <c r="R15" s="735">
        <v>0.13091378763528236</v>
      </c>
      <c r="S15" s="730">
        <f t="shared" si="0"/>
        <v>7537.786999999996</v>
      </c>
      <c r="T15" s="733">
        <f t="shared" si="1"/>
        <v>4798187.631822632</v>
      </c>
      <c r="U15" s="733"/>
      <c r="V15" s="733">
        <f t="shared" si="2"/>
        <v>29368.850999999977</v>
      </c>
      <c r="W15" s="735">
        <v>0.13091378763528236</v>
      </c>
    </row>
    <row r="16" spans="1:23" s="37" customFormat="1" ht="18.75" customHeight="1">
      <c r="A16" s="491" t="s">
        <v>12</v>
      </c>
      <c r="B16" s="604">
        <v>1661.003</v>
      </c>
      <c r="C16" s="673">
        <v>14746.502514845948</v>
      </c>
      <c r="D16" s="667">
        <v>11186.308062056474</v>
      </c>
      <c r="E16" s="668">
        <v>1451.8162620216033</v>
      </c>
      <c r="F16" s="668">
        <v>247.13491386429362</v>
      </c>
      <c r="G16" s="668">
        <v>11.478255407525856</v>
      </c>
      <c r="H16" s="668" t="s">
        <v>135</v>
      </c>
      <c r="I16" s="668">
        <v>29.35415127686906</v>
      </c>
      <c r="J16" s="668">
        <v>140.84562159129152</v>
      </c>
      <c r="K16" s="668" t="s">
        <v>135</v>
      </c>
      <c r="L16" s="668">
        <v>0</v>
      </c>
      <c r="M16" s="668">
        <v>13066.937266218058</v>
      </c>
      <c r="N16" s="668">
        <v>568.337374064546</v>
      </c>
      <c r="O16" s="668">
        <v>1111.227874563341</v>
      </c>
      <c r="P16" s="605">
        <v>1679.565248627887</v>
      </c>
      <c r="Q16" s="734">
        <v>0.15014473401862655</v>
      </c>
      <c r="R16" s="735">
        <v>0.11389583712727783</v>
      </c>
      <c r="S16" s="730">
        <f t="shared" si="0"/>
        <v>4925.901999999999</v>
      </c>
      <c r="T16" s="733">
        <f t="shared" si="1"/>
        <v>3604098.654410094</v>
      </c>
      <c r="U16" s="733"/>
      <c r="V16" s="733">
        <f t="shared" si="2"/>
        <v>11328.120999999996</v>
      </c>
      <c r="W16" s="735">
        <v>0.11389583712727783</v>
      </c>
    </row>
    <row r="17" spans="1:23" s="37" customFormat="1" ht="18.75" customHeight="1">
      <c r="A17" s="491" t="s">
        <v>13</v>
      </c>
      <c r="B17" s="604">
        <v>4969.567999999997</v>
      </c>
      <c r="C17" s="673">
        <v>15292.263935215311</v>
      </c>
      <c r="D17" s="667">
        <v>11181.683028920539</v>
      </c>
      <c r="E17" s="668">
        <v>1547.2354605739058</v>
      </c>
      <c r="F17" s="668">
        <v>259.47537089743037</v>
      </c>
      <c r="G17" s="668">
        <v>11.314850036596077</v>
      </c>
      <c r="H17" s="668" t="s">
        <v>135</v>
      </c>
      <c r="I17" s="668">
        <v>18.120287316724532</v>
      </c>
      <c r="J17" s="668">
        <v>111.71076640866974</v>
      </c>
      <c r="K17" s="668" t="s">
        <v>135</v>
      </c>
      <c r="L17" s="668">
        <v>0</v>
      </c>
      <c r="M17" s="668">
        <v>13129.539764153868</v>
      </c>
      <c r="N17" s="668">
        <v>805.2550375941457</v>
      </c>
      <c r="O17" s="668">
        <v>1357.4691334672682</v>
      </c>
      <c r="P17" s="605">
        <v>2162.724171061414</v>
      </c>
      <c r="Q17" s="734">
        <v>0.1934166945591016</v>
      </c>
      <c r="R17" s="735">
        <v>0.14142602954171177</v>
      </c>
      <c r="S17" s="730">
        <f t="shared" si="0"/>
        <v>15473.766000000003</v>
      </c>
      <c r="T17" s="733">
        <f t="shared" si="1"/>
        <v>9117702.760789765</v>
      </c>
      <c r="U17" s="733"/>
      <c r="V17" s="733">
        <f t="shared" si="2"/>
        <v>48021.23599999993</v>
      </c>
      <c r="W17" s="735">
        <v>0.14142602954171177</v>
      </c>
    </row>
    <row r="18" spans="1:23" s="37" customFormat="1" ht="18.75" customHeight="1">
      <c r="A18" s="491" t="s">
        <v>14</v>
      </c>
      <c r="B18" s="604">
        <v>2518.4370000000063</v>
      </c>
      <c r="C18" s="673">
        <v>15308.540972039369</v>
      </c>
      <c r="D18" s="667">
        <v>11212.524970844996</v>
      </c>
      <c r="E18" s="668">
        <v>1524.3589244704763</v>
      </c>
      <c r="F18" s="668">
        <v>205.93801499369067</v>
      </c>
      <c r="G18" s="668">
        <v>6.669943831564297</v>
      </c>
      <c r="H18" s="668" t="s">
        <v>135</v>
      </c>
      <c r="I18" s="668">
        <v>15.85606469409396</v>
      </c>
      <c r="J18" s="668">
        <v>74.47459806750493</v>
      </c>
      <c r="K18" s="668" t="s">
        <v>135</v>
      </c>
      <c r="L18" s="668">
        <v>0</v>
      </c>
      <c r="M18" s="668">
        <v>13039.822516902326</v>
      </c>
      <c r="N18" s="668">
        <v>838.194748038827</v>
      </c>
      <c r="O18" s="668">
        <v>1430.5237070982198</v>
      </c>
      <c r="P18" s="605">
        <v>2268.718455137047</v>
      </c>
      <c r="Q18" s="734">
        <v>0.2023378731406359</v>
      </c>
      <c r="R18" s="735">
        <v>0.14819952203680278</v>
      </c>
      <c r="S18" s="730">
        <f t="shared" si="0"/>
        <v>6223.703</v>
      </c>
      <c r="T18" s="733">
        <f t="shared" si="1"/>
        <v>3499619.361376017</v>
      </c>
      <c r="U18" s="733"/>
      <c r="V18" s="733">
        <f t="shared" si="2"/>
        <v>25331.28799999998</v>
      </c>
      <c r="W18" s="735">
        <v>0.14819952203680278</v>
      </c>
    </row>
    <row r="19" spans="1:23" s="37" customFormat="1" ht="18.75" customHeight="1">
      <c r="A19" s="491" t="s">
        <v>15</v>
      </c>
      <c r="B19" s="604">
        <v>3297.915999999996</v>
      </c>
      <c r="C19" s="673">
        <v>14504.471662306345</v>
      </c>
      <c r="D19" s="667">
        <v>11118.588476278142</v>
      </c>
      <c r="E19" s="668">
        <v>1500.6689325420462</v>
      </c>
      <c r="F19" s="668">
        <v>255.3916877607964</v>
      </c>
      <c r="G19" s="668">
        <v>4.493645886270809</v>
      </c>
      <c r="H19" s="668" t="s">
        <v>135</v>
      </c>
      <c r="I19" s="668">
        <v>17.990174198898163</v>
      </c>
      <c r="J19" s="668">
        <v>54.95942993494486</v>
      </c>
      <c r="K19" s="668" t="s">
        <v>135</v>
      </c>
      <c r="L19" s="668">
        <v>21.711943744675953</v>
      </c>
      <c r="M19" s="668">
        <v>12973.804290345777</v>
      </c>
      <c r="N19" s="668">
        <v>470.01616576448095</v>
      </c>
      <c r="O19" s="668">
        <v>1060.6512061960755</v>
      </c>
      <c r="P19" s="605">
        <v>1530.6673719605565</v>
      </c>
      <c r="Q19" s="734">
        <v>0.1376674184161311</v>
      </c>
      <c r="R19" s="735">
        <v>0.10553072235911874</v>
      </c>
      <c r="S19" s="730">
        <f t="shared" si="0"/>
        <v>10107.124000000003</v>
      </c>
      <c r="T19" s="733">
        <f t="shared" si="1"/>
        <v>7981186.089744938</v>
      </c>
      <c r="U19" s="733"/>
      <c r="V19" s="733">
        <f t="shared" si="2"/>
        <v>18600.885999999984</v>
      </c>
      <c r="W19" s="735">
        <v>0.10553072235911874</v>
      </c>
    </row>
    <row r="20" spans="1:23" s="37" customFormat="1" ht="18.75" customHeight="1">
      <c r="A20" s="491" t="s">
        <v>16</v>
      </c>
      <c r="B20" s="604">
        <v>3098.832000000003</v>
      </c>
      <c r="C20" s="673">
        <v>14866.761170015037</v>
      </c>
      <c r="D20" s="667">
        <v>11115.706982501777</v>
      </c>
      <c r="E20" s="668">
        <v>1511.2173177937095</v>
      </c>
      <c r="F20" s="668">
        <v>239.61471612530124</v>
      </c>
      <c r="G20" s="668">
        <v>4.515464751450435</v>
      </c>
      <c r="H20" s="668" t="s">
        <v>135</v>
      </c>
      <c r="I20" s="668">
        <v>16.43732219107069</v>
      </c>
      <c r="J20" s="668">
        <v>61.12891889589359</v>
      </c>
      <c r="K20" s="668" t="s">
        <v>135</v>
      </c>
      <c r="L20" s="668">
        <v>0</v>
      </c>
      <c r="M20" s="668">
        <v>12948.620722259202</v>
      </c>
      <c r="N20" s="668">
        <v>629.8452126478617</v>
      </c>
      <c r="O20" s="668">
        <v>1288.295235107938</v>
      </c>
      <c r="P20" s="605">
        <v>1918.1404477557994</v>
      </c>
      <c r="Q20" s="734">
        <v>0.17256126405412764</v>
      </c>
      <c r="R20" s="735">
        <v>0.12902207991506057</v>
      </c>
      <c r="S20" s="730">
        <f t="shared" si="0"/>
        <v>8910.309000000003</v>
      </c>
      <c r="T20" s="733">
        <f t="shared" si="1"/>
        <v>5755028.522938315</v>
      </c>
      <c r="U20" s="733"/>
      <c r="V20" s="733">
        <f t="shared" si="2"/>
        <v>23421.414000000008</v>
      </c>
      <c r="W20" s="735">
        <v>0.12902207991506057</v>
      </c>
    </row>
    <row r="21" spans="1:23" s="37" customFormat="1" ht="18.75" customHeight="1">
      <c r="A21" s="491" t="s">
        <v>17</v>
      </c>
      <c r="B21" s="604">
        <v>3132.5390000000057</v>
      </c>
      <c r="C21" s="673">
        <v>14494.74800366942</v>
      </c>
      <c r="D21" s="667">
        <v>11197.488576093258</v>
      </c>
      <c r="E21" s="668">
        <v>1507.249231374292</v>
      </c>
      <c r="F21" s="668">
        <v>236.9862753504422</v>
      </c>
      <c r="G21" s="668">
        <v>6.707844126867469</v>
      </c>
      <c r="H21" s="668" t="s">
        <v>135</v>
      </c>
      <c r="I21" s="668">
        <v>22.51201022557099</v>
      </c>
      <c r="J21" s="668">
        <v>68.13910909542261</v>
      </c>
      <c r="K21" s="668" t="s">
        <v>135</v>
      </c>
      <c r="L21" s="668">
        <v>5.433717930832881</v>
      </c>
      <c r="M21" s="668">
        <v>13044.516764196685</v>
      </c>
      <c r="N21" s="668">
        <v>411.3727714164126</v>
      </c>
      <c r="O21" s="668">
        <v>1038.858468056316</v>
      </c>
      <c r="P21" s="605">
        <v>1450.2312394727282</v>
      </c>
      <c r="Q21" s="734">
        <v>0.12951397356805394</v>
      </c>
      <c r="R21" s="735">
        <v>0.10005218711671253</v>
      </c>
      <c r="S21" s="730">
        <f t="shared" si="0"/>
        <v>8908.425000000003</v>
      </c>
      <c r="T21" s="733">
        <f t="shared" si="1"/>
        <v>7419815.3123231055</v>
      </c>
      <c r="U21" s="733"/>
      <c r="V21" s="733">
        <f t="shared" si="2"/>
        <v>15463.695</v>
      </c>
      <c r="W21" s="735">
        <v>0.10005218711671253</v>
      </c>
    </row>
    <row r="22" spans="1:23" s="37" customFormat="1" ht="18.75" customHeight="1">
      <c r="A22" s="491" t="s">
        <v>18</v>
      </c>
      <c r="B22" s="604">
        <v>6685.457000000003</v>
      </c>
      <c r="C22" s="673">
        <v>14953.554471544187</v>
      </c>
      <c r="D22" s="667">
        <v>11171.162482485</v>
      </c>
      <c r="E22" s="668">
        <v>1531.7390169936539</v>
      </c>
      <c r="F22" s="668">
        <v>257.94024502239216</v>
      </c>
      <c r="G22" s="668">
        <v>4.877228288208267</v>
      </c>
      <c r="H22" s="668" t="s">
        <v>135</v>
      </c>
      <c r="I22" s="668">
        <v>22.82151392193531</v>
      </c>
      <c r="J22" s="668">
        <v>87.14288342591996</v>
      </c>
      <c r="K22" s="668" t="s">
        <v>135</v>
      </c>
      <c r="L22" s="668">
        <v>36.87603804297395</v>
      </c>
      <c r="M22" s="668">
        <v>13112.559408180083</v>
      </c>
      <c r="N22" s="668">
        <v>664.8994725915268</v>
      </c>
      <c r="O22" s="668">
        <v>1176.0955907726277</v>
      </c>
      <c r="P22" s="605">
        <v>1840.9950633641545</v>
      </c>
      <c r="Q22" s="734">
        <v>0.16479887981672514</v>
      </c>
      <c r="R22" s="735">
        <v>0.12311421119757644</v>
      </c>
      <c r="S22" s="730">
        <f t="shared" si="0"/>
        <v>20693.381000000012</v>
      </c>
      <c r="T22" s="733">
        <f t="shared" si="1"/>
        <v>14006899.77129638</v>
      </c>
      <c r="U22" s="733"/>
      <c r="V22" s="733">
        <f t="shared" si="2"/>
        <v>53341.882</v>
      </c>
      <c r="W22" s="735">
        <v>0.12311421119757644</v>
      </c>
    </row>
    <row r="23" spans="1:23" s="37" customFormat="1" ht="18.75" customHeight="1">
      <c r="A23" s="491" t="s">
        <v>19</v>
      </c>
      <c r="B23" s="604">
        <v>3640.5740000000046</v>
      </c>
      <c r="C23" s="673">
        <v>14785.330394785751</v>
      </c>
      <c r="D23" s="667">
        <v>10927.273922555436</v>
      </c>
      <c r="E23" s="668">
        <v>1471.0739982211576</v>
      </c>
      <c r="F23" s="668">
        <v>213.75706596450618</v>
      </c>
      <c r="G23" s="668">
        <v>5.606258793256223</v>
      </c>
      <c r="H23" s="668" t="s">
        <v>135</v>
      </c>
      <c r="I23" s="668">
        <v>12.806496997451482</v>
      </c>
      <c r="J23" s="668">
        <v>76.83488464547978</v>
      </c>
      <c r="K23" s="668" t="s">
        <v>135</v>
      </c>
      <c r="L23" s="668">
        <v>39.996577462784664</v>
      </c>
      <c r="M23" s="668">
        <v>12747.349204640073</v>
      </c>
      <c r="N23" s="668">
        <v>711.4302350856382</v>
      </c>
      <c r="O23" s="668">
        <v>1326.5509550600136</v>
      </c>
      <c r="P23" s="605">
        <v>2037.981190145652</v>
      </c>
      <c r="Q23" s="734">
        <v>0.18650408185878556</v>
      </c>
      <c r="R23" s="735">
        <v>0.13783805540553723</v>
      </c>
      <c r="S23" s="730">
        <f t="shared" si="0"/>
        <v>9338.381000000005</v>
      </c>
      <c r="T23" s="733">
        <f t="shared" si="1"/>
        <v>5645744.307528916</v>
      </c>
      <c r="U23" s="733"/>
      <c r="V23" s="733">
        <f t="shared" si="2"/>
        <v>31080.172999999984</v>
      </c>
      <c r="W23" s="735">
        <v>0.13783805540553723</v>
      </c>
    </row>
    <row r="24" spans="1:23" s="37" customFormat="1" ht="18.75" customHeight="1">
      <c r="A24" s="491" t="s">
        <v>20</v>
      </c>
      <c r="B24" s="604">
        <v>3594.6570000000006</v>
      </c>
      <c r="C24" s="673">
        <v>14503.70698326246</v>
      </c>
      <c r="D24" s="667">
        <v>11058.629284147757</v>
      </c>
      <c r="E24" s="668">
        <v>1487.1728605353242</v>
      </c>
      <c r="F24" s="668">
        <v>229.98610623118353</v>
      </c>
      <c r="G24" s="668">
        <v>7.289939856106808</v>
      </c>
      <c r="H24" s="668" t="s">
        <v>135</v>
      </c>
      <c r="I24" s="668">
        <v>20.011645060989128</v>
      </c>
      <c r="J24" s="668">
        <v>79.39334221132452</v>
      </c>
      <c r="K24" s="668" t="s">
        <v>135</v>
      </c>
      <c r="L24" s="668">
        <v>2.7117329970564645</v>
      </c>
      <c r="M24" s="668">
        <v>12885.194911039742</v>
      </c>
      <c r="N24" s="668">
        <v>574.4864762711256</v>
      </c>
      <c r="O24" s="668">
        <v>1044.0255959516217</v>
      </c>
      <c r="P24" s="605">
        <v>1618.512072222747</v>
      </c>
      <c r="Q24" s="734">
        <v>0.14635738576957633</v>
      </c>
      <c r="R24" s="735">
        <v>0.11159299302519964</v>
      </c>
      <c r="S24" s="730">
        <f t="shared" si="0"/>
        <v>9920.654000000011</v>
      </c>
      <c r="T24" s="733">
        <f t="shared" si="1"/>
        <v>7408360.903806743</v>
      </c>
      <c r="U24" s="733"/>
      <c r="V24" s="733">
        <f t="shared" si="2"/>
        <v>24780.982000000033</v>
      </c>
      <c r="W24" s="735">
        <v>0.11159299302519964</v>
      </c>
    </row>
    <row r="25" spans="1:23" s="37" customFormat="1" ht="18.75" customHeight="1" thickBot="1">
      <c r="A25" s="492" t="s">
        <v>21</v>
      </c>
      <c r="B25" s="606">
        <v>7213.387000000005</v>
      </c>
      <c r="C25" s="674">
        <v>14580.099207672283</v>
      </c>
      <c r="D25" s="669">
        <v>10974.297742054681</v>
      </c>
      <c r="E25" s="670">
        <v>1474.44330474251</v>
      </c>
      <c r="F25" s="670">
        <v>244.34679575627908</v>
      </c>
      <c r="G25" s="670">
        <v>8.354905492616247</v>
      </c>
      <c r="H25" s="670" t="s">
        <v>135</v>
      </c>
      <c r="I25" s="670">
        <v>14.441863440849627</v>
      </c>
      <c r="J25" s="670">
        <v>83.42779889669026</v>
      </c>
      <c r="K25" s="670" t="s">
        <v>135</v>
      </c>
      <c r="L25" s="670">
        <v>0.8086815989954967</v>
      </c>
      <c r="M25" s="670">
        <v>12800.121091982624</v>
      </c>
      <c r="N25" s="670">
        <v>805.307074656238</v>
      </c>
      <c r="O25" s="670">
        <v>974.6710410333827</v>
      </c>
      <c r="P25" s="607">
        <v>1779.9781156896206</v>
      </c>
      <c r="Q25" s="736">
        <v>0.1621951725319566</v>
      </c>
      <c r="R25" s="737">
        <v>0.12208271633384822</v>
      </c>
      <c r="S25" s="730">
        <f t="shared" si="0"/>
        <v>21150.816</v>
      </c>
      <c r="T25" s="733">
        <f t="shared" si="1"/>
        <v>14437490.030776098</v>
      </c>
      <c r="U25" s="733"/>
      <c r="V25" s="733">
        <f t="shared" si="2"/>
        <v>69707.89900000009</v>
      </c>
      <c r="W25" s="737">
        <v>0.12208271633384822</v>
      </c>
    </row>
    <row r="26" spans="20:22" ht="18" customHeight="1">
      <c r="T26" s="106"/>
      <c r="V26">
        <f>SUM(V12:V25)</f>
        <v>497917.14299999987</v>
      </c>
    </row>
    <row r="27" spans="1:22" ht="15">
      <c r="A27" s="8"/>
      <c r="V27">
        <f>+V26/B11/12*1000</f>
        <v>689.1898258587541</v>
      </c>
    </row>
  </sheetData>
  <sheetProtection/>
  <mergeCells count="2">
    <mergeCell ref="A7:A10"/>
    <mergeCell ref="D7:P7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="70" zoomScaleNormal="70" zoomScalePageLayoutView="0" workbookViewId="0" topLeftCell="A1">
      <selection activeCell="Q11" sqref="Q11:R13"/>
    </sheetView>
  </sheetViews>
  <sheetFormatPr defaultColWidth="9.00390625" defaultRowHeight="12.75"/>
  <cols>
    <col min="1" max="1" width="34.00390625" style="116" customWidth="1"/>
    <col min="2" max="2" width="20.625" style="114" customWidth="1"/>
    <col min="3" max="3" width="20.875" style="114" customWidth="1"/>
    <col min="4" max="4" width="15.375" style="114" customWidth="1"/>
    <col min="5" max="5" width="14.00390625" style="115" customWidth="1"/>
    <col min="6" max="6" width="20.25390625" style="116" customWidth="1"/>
    <col min="7" max="7" width="19.625" style="116" customWidth="1"/>
    <col min="8" max="8" width="12.875" style="116" customWidth="1"/>
    <col min="9" max="9" width="11.875" style="115" customWidth="1"/>
    <col min="10" max="10" width="21.25390625" style="116" customWidth="1"/>
    <col min="11" max="11" width="21.625" style="116" customWidth="1"/>
    <col min="12" max="12" width="14.375" style="116" customWidth="1"/>
    <col min="13" max="13" width="12.375" style="115" customWidth="1"/>
    <col min="14" max="16384" width="9.125" style="116" customWidth="1"/>
  </cols>
  <sheetData>
    <row r="1" spans="1:13" ht="15.75">
      <c r="A1" s="113" t="s">
        <v>184</v>
      </c>
      <c r="M1" s="117" t="s">
        <v>78</v>
      </c>
    </row>
    <row r="2" ht="14.25">
      <c r="A2" s="113"/>
    </row>
    <row r="3" spans="1:13" ht="25.5" customHeight="1">
      <c r="A3" s="118" t="s">
        <v>0</v>
      </c>
      <c r="M3" s="116"/>
    </row>
    <row r="4" spans="1:15" s="124" customFormat="1" ht="26.25" customHeight="1">
      <c r="A4" s="119" t="s">
        <v>79</v>
      </c>
      <c r="B4" s="120"/>
      <c r="C4" s="120"/>
      <c r="D4" s="120"/>
      <c r="E4" s="120"/>
      <c r="F4" s="121"/>
      <c r="G4" s="121"/>
      <c r="H4" s="120"/>
      <c r="I4" s="121"/>
      <c r="J4" s="121"/>
      <c r="K4" s="122"/>
      <c r="L4" s="121"/>
      <c r="M4" s="121"/>
      <c r="N4" s="121"/>
      <c r="O4" s="123"/>
    </row>
    <row r="5" ht="5.25" customHeight="1"/>
    <row r="6" ht="18">
      <c r="A6" s="125" t="s">
        <v>180</v>
      </c>
    </row>
    <row r="7" spans="2:13" s="126" customFormat="1" ht="6.75" customHeight="1" thickBot="1">
      <c r="B7" s="127"/>
      <c r="C7" s="127"/>
      <c r="D7" s="127"/>
      <c r="E7" s="128"/>
      <c r="I7" s="128"/>
      <c r="M7" s="128"/>
    </row>
    <row r="8" spans="1:13" s="137" customFormat="1" ht="18.75" thickBot="1">
      <c r="A8" s="129"/>
      <c r="B8" s="405" t="s">
        <v>82</v>
      </c>
      <c r="C8" s="406"/>
      <c r="D8" s="130"/>
      <c r="E8" s="131"/>
      <c r="F8" s="132" t="s">
        <v>83</v>
      </c>
      <c r="G8" s="133"/>
      <c r="H8" s="134"/>
      <c r="I8" s="131"/>
      <c r="J8" s="135" t="s">
        <v>84</v>
      </c>
      <c r="K8" s="136"/>
      <c r="L8" s="134"/>
      <c r="M8" s="131"/>
    </row>
    <row r="9" spans="1:13" ht="15" customHeight="1">
      <c r="A9" s="404"/>
      <c r="B9" s="411" t="s">
        <v>2</v>
      </c>
      <c r="C9" s="411" t="s">
        <v>2</v>
      </c>
      <c r="D9" s="542" t="s">
        <v>168</v>
      </c>
      <c r="E9" s="521"/>
      <c r="F9" s="198" t="s">
        <v>23</v>
      </c>
      <c r="G9" s="198" t="s">
        <v>23</v>
      </c>
      <c r="H9" s="510" t="s">
        <v>99</v>
      </c>
      <c r="I9" s="511"/>
      <c r="J9" s="202" t="s">
        <v>85</v>
      </c>
      <c r="K9" s="198" t="s">
        <v>85</v>
      </c>
      <c r="L9" s="517" t="s">
        <v>86</v>
      </c>
      <c r="M9" s="507"/>
    </row>
    <row r="10" spans="1:13" ht="15" customHeight="1">
      <c r="A10" s="880" t="s">
        <v>6</v>
      </c>
      <c r="B10" s="412" t="s">
        <v>26</v>
      </c>
      <c r="C10" s="412" t="s">
        <v>26</v>
      </c>
      <c r="D10" s="522" t="s">
        <v>4</v>
      </c>
      <c r="E10" s="523"/>
      <c r="F10" s="199" t="s">
        <v>27</v>
      </c>
      <c r="G10" s="199" t="s">
        <v>27</v>
      </c>
      <c r="H10" s="512" t="s">
        <v>87</v>
      </c>
      <c r="I10" s="513"/>
      <c r="J10" s="203" t="s">
        <v>52</v>
      </c>
      <c r="K10" s="199" t="s">
        <v>52</v>
      </c>
      <c r="L10" s="518" t="s">
        <v>88</v>
      </c>
      <c r="M10" s="508"/>
    </row>
    <row r="11" spans="1:13" ht="15" customHeight="1">
      <c r="A11" s="880"/>
      <c r="B11" s="412" t="s">
        <v>4</v>
      </c>
      <c r="C11" s="412" t="s">
        <v>4</v>
      </c>
      <c r="D11" s="522"/>
      <c r="E11" s="523"/>
      <c r="F11" s="199" t="s">
        <v>38</v>
      </c>
      <c r="G11" s="199" t="s">
        <v>38</v>
      </c>
      <c r="H11" s="514"/>
      <c r="I11" s="513"/>
      <c r="J11" s="203" t="s">
        <v>45</v>
      </c>
      <c r="K11" s="199" t="s">
        <v>45</v>
      </c>
      <c r="L11" s="519"/>
      <c r="M11" s="508"/>
    </row>
    <row r="12" spans="1:13" ht="15" customHeight="1" thickBot="1">
      <c r="A12" s="880"/>
      <c r="B12" s="412" t="s">
        <v>47</v>
      </c>
      <c r="C12" s="412" t="s">
        <v>47</v>
      </c>
      <c r="D12" s="524"/>
      <c r="E12" s="525"/>
      <c r="F12" s="199" t="s">
        <v>22</v>
      </c>
      <c r="G12" s="199" t="s">
        <v>22</v>
      </c>
      <c r="H12" s="515"/>
      <c r="I12" s="516"/>
      <c r="J12" s="203" t="s">
        <v>89</v>
      </c>
      <c r="K12" s="199" t="s">
        <v>89</v>
      </c>
      <c r="L12" s="520"/>
      <c r="M12" s="509"/>
    </row>
    <row r="13" spans="1:13" ht="15" customHeight="1" thickBot="1">
      <c r="A13" s="881"/>
      <c r="B13" s="414" t="s">
        <v>176</v>
      </c>
      <c r="C13" s="414" t="s">
        <v>175</v>
      </c>
      <c r="D13" s="407" t="s">
        <v>90</v>
      </c>
      <c r="E13" s="415" t="s">
        <v>91</v>
      </c>
      <c r="F13" s="414" t="s">
        <v>176</v>
      </c>
      <c r="G13" s="414" t="s">
        <v>175</v>
      </c>
      <c r="H13" s="408" t="s">
        <v>90</v>
      </c>
      <c r="I13" s="416" t="s">
        <v>91</v>
      </c>
      <c r="J13" s="414" t="s">
        <v>176</v>
      </c>
      <c r="K13" s="414" t="s">
        <v>175</v>
      </c>
      <c r="L13" s="408" t="s">
        <v>90</v>
      </c>
      <c r="M13" s="415" t="s">
        <v>91</v>
      </c>
    </row>
    <row r="14" spans="1:13" s="140" customFormat="1" ht="22.5" customHeight="1" thickBot="1">
      <c r="A14" s="139" t="s">
        <v>7</v>
      </c>
      <c r="B14" s="531">
        <v>207335</v>
      </c>
      <c r="C14" s="528">
        <v>205955</v>
      </c>
      <c r="D14" s="531">
        <f>B14-C14</f>
        <v>1380</v>
      </c>
      <c r="E14" s="654">
        <f>+B14/C14*100</f>
        <v>100.67004928261028</v>
      </c>
      <c r="F14" s="531">
        <v>23047</v>
      </c>
      <c r="G14" s="530">
        <v>22649</v>
      </c>
      <c r="H14" s="531">
        <f>F14-G14</f>
        <v>398</v>
      </c>
      <c r="I14" s="530">
        <f>F14/G14*100</f>
        <v>101.75725197580468</v>
      </c>
      <c r="J14" s="532">
        <v>2347</v>
      </c>
      <c r="K14" s="530">
        <v>2103</v>
      </c>
      <c r="L14" s="645">
        <f>J14-K14</f>
        <v>244</v>
      </c>
      <c r="M14" s="646">
        <f>J14/K14*100</f>
        <v>111.60247265810747</v>
      </c>
    </row>
    <row r="15" spans="1:13" s="141" customFormat="1" ht="16.5" customHeight="1">
      <c r="A15" s="402" t="s">
        <v>8</v>
      </c>
      <c r="B15" s="526">
        <v>21940</v>
      </c>
      <c r="C15" s="533">
        <v>21440</v>
      </c>
      <c r="D15" s="651">
        <f aca="true" t="shared" si="0" ref="D15:D28">B15-C15</f>
        <v>500</v>
      </c>
      <c r="E15" s="651">
        <f>+B15/C15*100</f>
        <v>102.3320895522388</v>
      </c>
      <c r="F15" s="417">
        <v>23166</v>
      </c>
      <c r="G15" s="417">
        <v>22715</v>
      </c>
      <c r="H15" s="651">
        <f aca="true" t="shared" si="1" ref="H15:H28">F15-G15</f>
        <v>451</v>
      </c>
      <c r="I15" s="651">
        <f aca="true" t="shared" si="2" ref="I15:I28">F15/G15*100</f>
        <v>101.98547215496367</v>
      </c>
      <c r="J15" s="418">
        <v>2307</v>
      </c>
      <c r="K15" s="417">
        <v>2054</v>
      </c>
      <c r="L15" s="417">
        <f aca="true" t="shared" si="3" ref="L15:L28">J15-K15</f>
        <v>253</v>
      </c>
      <c r="M15" s="647">
        <f aca="true" t="shared" si="4" ref="M15:M28">J15/K15*100</f>
        <v>112.317429406037</v>
      </c>
    </row>
    <row r="16" spans="1:13" s="141" customFormat="1" ht="16.5" customHeight="1">
      <c r="A16" s="142" t="s">
        <v>9</v>
      </c>
      <c r="B16" s="527">
        <v>23814</v>
      </c>
      <c r="C16" s="529">
        <v>23351</v>
      </c>
      <c r="D16" s="652">
        <f t="shared" si="0"/>
        <v>463</v>
      </c>
      <c r="E16" s="652">
        <f aca="true" t="shared" si="5" ref="E16:E28">+B16/C16*100</f>
        <v>101.98278446319216</v>
      </c>
      <c r="F16" s="403">
        <v>23519</v>
      </c>
      <c r="G16" s="403">
        <v>23019</v>
      </c>
      <c r="H16" s="652">
        <f t="shared" si="1"/>
        <v>500</v>
      </c>
      <c r="I16" s="652">
        <f t="shared" si="2"/>
        <v>102.17211868456492</v>
      </c>
      <c r="J16" s="401">
        <v>2572</v>
      </c>
      <c r="K16" s="403">
        <v>2247</v>
      </c>
      <c r="L16" s="403">
        <f t="shared" si="3"/>
        <v>325</v>
      </c>
      <c r="M16" s="648">
        <f t="shared" si="4"/>
        <v>114.46372941700045</v>
      </c>
    </row>
    <row r="17" spans="1:13" s="141" customFormat="1" ht="16.5" customHeight="1">
      <c r="A17" s="143" t="s">
        <v>10</v>
      </c>
      <c r="B17" s="527">
        <v>13427</v>
      </c>
      <c r="C17" s="529">
        <v>13369</v>
      </c>
      <c r="D17" s="652">
        <f t="shared" si="0"/>
        <v>58</v>
      </c>
      <c r="E17" s="652">
        <f t="shared" si="5"/>
        <v>100.43383947939262</v>
      </c>
      <c r="F17" s="403">
        <v>22942</v>
      </c>
      <c r="G17" s="403">
        <v>22543</v>
      </c>
      <c r="H17" s="652">
        <f t="shared" si="1"/>
        <v>399</v>
      </c>
      <c r="I17" s="652">
        <f t="shared" si="2"/>
        <v>101.76995076076831</v>
      </c>
      <c r="J17" s="401">
        <v>2266</v>
      </c>
      <c r="K17" s="403">
        <v>1947</v>
      </c>
      <c r="L17" s="403">
        <f t="shared" si="3"/>
        <v>319</v>
      </c>
      <c r="M17" s="648">
        <f t="shared" si="4"/>
        <v>116.38418079096044</v>
      </c>
    </row>
    <row r="18" spans="1:13" s="141" customFormat="1" ht="16.5" customHeight="1">
      <c r="A18" s="143" t="s">
        <v>11</v>
      </c>
      <c r="B18" s="527">
        <v>11324</v>
      </c>
      <c r="C18" s="529">
        <v>11215</v>
      </c>
      <c r="D18" s="652">
        <f t="shared" si="0"/>
        <v>109</v>
      </c>
      <c r="E18" s="652">
        <f t="shared" si="5"/>
        <v>100.97191261703075</v>
      </c>
      <c r="F18" s="403">
        <v>23016</v>
      </c>
      <c r="G18" s="403">
        <v>22627</v>
      </c>
      <c r="H18" s="652">
        <f t="shared" si="1"/>
        <v>389</v>
      </c>
      <c r="I18" s="652">
        <f t="shared" si="2"/>
        <v>101.71918504441597</v>
      </c>
      <c r="J18" s="401">
        <v>2386</v>
      </c>
      <c r="K18" s="403">
        <v>2120</v>
      </c>
      <c r="L18" s="403">
        <f t="shared" si="3"/>
        <v>266</v>
      </c>
      <c r="M18" s="648">
        <f t="shared" si="4"/>
        <v>112.54716981132076</v>
      </c>
    </row>
    <row r="19" spans="1:13" s="141" customFormat="1" ht="16.5" customHeight="1">
      <c r="A19" s="143" t="s">
        <v>12</v>
      </c>
      <c r="B19" s="527">
        <v>5933</v>
      </c>
      <c r="C19" s="529">
        <v>5924</v>
      </c>
      <c r="D19" s="652">
        <f t="shared" si="0"/>
        <v>9</v>
      </c>
      <c r="E19" s="652">
        <f t="shared" si="5"/>
        <v>100.15192437542201</v>
      </c>
      <c r="F19" s="403">
        <v>23004</v>
      </c>
      <c r="G19" s="403">
        <v>22719</v>
      </c>
      <c r="H19" s="652">
        <f t="shared" si="1"/>
        <v>285</v>
      </c>
      <c r="I19" s="652">
        <f t="shared" si="2"/>
        <v>101.25445662221048</v>
      </c>
      <c r="J19" s="401">
        <v>2241</v>
      </c>
      <c r="K19" s="403">
        <v>2023</v>
      </c>
      <c r="L19" s="403">
        <f t="shared" si="3"/>
        <v>218</v>
      </c>
      <c r="M19" s="648">
        <f t="shared" si="4"/>
        <v>110.77607513593672</v>
      </c>
    </row>
    <row r="20" spans="1:13" s="141" customFormat="1" ht="16.5" customHeight="1">
      <c r="A20" s="143" t="s">
        <v>13</v>
      </c>
      <c r="B20" s="527">
        <v>16856</v>
      </c>
      <c r="C20" s="529">
        <v>16850</v>
      </c>
      <c r="D20" s="652">
        <f t="shared" si="0"/>
        <v>6</v>
      </c>
      <c r="E20" s="652">
        <f t="shared" si="5"/>
        <v>100.03560830860533</v>
      </c>
      <c r="F20" s="403">
        <v>23558</v>
      </c>
      <c r="G20" s="403">
        <v>23219</v>
      </c>
      <c r="H20" s="652">
        <f t="shared" si="1"/>
        <v>339</v>
      </c>
      <c r="I20" s="652">
        <f t="shared" si="2"/>
        <v>101.460011197726</v>
      </c>
      <c r="J20" s="401">
        <v>2809</v>
      </c>
      <c r="K20" s="403">
        <v>2631</v>
      </c>
      <c r="L20" s="403">
        <f t="shared" si="3"/>
        <v>178</v>
      </c>
      <c r="M20" s="648">
        <f t="shared" si="4"/>
        <v>106.76548840744964</v>
      </c>
    </row>
    <row r="21" spans="1:13" s="141" customFormat="1" ht="16.5" customHeight="1">
      <c r="A21" s="143" t="s">
        <v>14</v>
      </c>
      <c r="B21" s="527">
        <v>8691</v>
      </c>
      <c r="C21" s="529">
        <v>8625</v>
      </c>
      <c r="D21" s="652">
        <f t="shared" si="0"/>
        <v>66</v>
      </c>
      <c r="E21" s="652">
        <f t="shared" si="5"/>
        <v>100.76521739130435</v>
      </c>
      <c r="F21" s="403">
        <v>23612</v>
      </c>
      <c r="G21" s="403">
        <v>23195</v>
      </c>
      <c r="H21" s="652">
        <f t="shared" si="1"/>
        <v>417</v>
      </c>
      <c r="I21" s="652">
        <f t="shared" si="2"/>
        <v>101.79780125026944</v>
      </c>
      <c r="J21" s="401">
        <v>2754</v>
      </c>
      <c r="K21" s="403">
        <v>2518</v>
      </c>
      <c r="L21" s="403">
        <f t="shared" si="3"/>
        <v>236</v>
      </c>
      <c r="M21" s="648">
        <f t="shared" si="4"/>
        <v>109.37251787132645</v>
      </c>
    </row>
    <row r="22" spans="1:13" s="141" customFormat="1" ht="16.5" customHeight="1">
      <c r="A22" s="143" t="s">
        <v>15</v>
      </c>
      <c r="B22" s="527">
        <v>11652</v>
      </c>
      <c r="C22" s="529">
        <v>11646</v>
      </c>
      <c r="D22" s="652">
        <f t="shared" si="0"/>
        <v>6</v>
      </c>
      <c r="E22" s="652">
        <f t="shared" si="5"/>
        <v>100.05151983513653</v>
      </c>
      <c r="F22" s="403">
        <v>22523</v>
      </c>
      <c r="G22" s="403">
        <v>22174</v>
      </c>
      <c r="H22" s="652">
        <f t="shared" si="1"/>
        <v>349</v>
      </c>
      <c r="I22" s="652">
        <f t="shared" si="2"/>
        <v>101.57391539641021</v>
      </c>
      <c r="J22" s="401">
        <v>1885</v>
      </c>
      <c r="K22" s="403">
        <v>1731</v>
      </c>
      <c r="L22" s="403">
        <f t="shared" si="3"/>
        <v>154</v>
      </c>
      <c r="M22" s="648">
        <f t="shared" si="4"/>
        <v>108.89659156556904</v>
      </c>
    </row>
    <row r="23" spans="1:13" s="141" customFormat="1" ht="16.5" customHeight="1">
      <c r="A23" s="143" t="s">
        <v>16</v>
      </c>
      <c r="B23" s="527">
        <v>10694</v>
      </c>
      <c r="C23" s="529">
        <v>10691</v>
      </c>
      <c r="D23" s="652">
        <f t="shared" si="0"/>
        <v>3</v>
      </c>
      <c r="E23" s="652">
        <f t="shared" si="5"/>
        <v>100.02806098587598</v>
      </c>
      <c r="F23" s="403">
        <v>23037</v>
      </c>
      <c r="G23" s="403">
        <v>22513</v>
      </c>
      <c r="H23" s="652">
        <f t="shared" si="1"/>
        <v>524</v>
      </c>
      <c r="I23" s="652">
        <f t="shared" si="2"/>
        <v>102.3275440856394</v>
      </c>
      <c r="J23" s="401">
        <v>2372</v>
      </c>
      <c r="K23" s="403">
        <v>2029</v>
      </c>
      <c r="L23" s="403">
        <f t="shared" si="3"/>
        <v>343</v>
      </c>
      <c r="M23" s="648">
        <f t="shared" si="4"/>
        <v>116.9048792508625</v>
      </c>
    </row>
    <row r="24" spans="1:13" s="141" customFormat="1" ht="16.5" customHeight="1">
      <c r="A24" s="143" t="s">
        <v>17</v>
      </c>
      <c r="B24" s="534">
        <v>10610</v>
      </c>
      <c r="C24" s="529">
        <v>10593</v>
      </c>
      <c r="D24" s="652">
        <f t="shared" si="0"/>
        <v>17</v>
      </c>
      <c r="E24" s="652">
        <f t="shared" si="5"/>
        <v>100.16048333805342</v>
      </c>
      <c r="F24" s="403">
        <v>22615</v>
      </c>
      <c r="G24" s="403">
        <v>22283</v>
      </c>
      <c r="H24" s="652">
        <f t="shared" si="1"/>
        <v>332</v>
      </c>
      <c r="I24" s="652">
        <f t="shared" si="2"/>
        <v>101.48992505497465</v>
      </c>
      <c r="J24" s="401">
        <v>1925</v>
      </c>
      <c r="K24" s="403">
        <v>1757</v>
      </c>
      <c r="L24" s="403">
        <f t="shared" si="3"/>
        <v>168</v>
      </c>
      <c r="M24" s="649">
        <f t="shared" si="4"/>
        <v>109.5617529880478</v>
      </c>
    </row>
    <row r="25" spans="1:13" s="141" customFormat="1" ht="16.5" customHeight="1">
      <c r="A25" s="143" t="s">
        <v>18</v>
      </c>
      <c r="B25" s="534">
        <v>22951</v>
      </c>
      <c r="C25" s="529">
        <v>22743</v>
      </c>
      <c r="D25" s="652">
        <f t="shared" si="0"/>
        <v>208</v>
      </c>
      <c r="E25" s="652">
        <f t="shared" si="5"/>
        <v>100.91456711955327</v>
      </c>
      <c r="F25" s="403">
        <v>22938</v>
      </c>
      <c r="G25" s="403">
        <v>22610</v>
      </c>
      <c r="H25" s="652">
        <f t="shared" si="1"/>
        <v>328</v>
      </c>
      <c r="I25" s="652">
        <f t="shared" si="2"/>
        <v>101.45068553737285</v>
      </c>
      <c r="J25" s="401">
        <v>2275</v>
      </c>
      <c r="K25" s="403">
        <v>2054</v>
      </c>
      <c r="L25" s="403">
        <f t="shared" si="3"/>
        <v>221</v>
      </c>
      <c r="M25" s="649">
        <f t="shared" si="4"/>
        <v>110.75949367088607</v>
      </c>
    </row>
    <row r="26" spans="1:13" s="141" customFormat="1" ht="16.5" customHeight="1">
      <c r="A26" s="143" t="s">
        <v>19</v>
      </c>
      <c r="B26" s="534">
        <v>13069</v>
      </c>
      <c r="C26" s="529">
        <v>12993</v>
      </c>
      <c r="D26" s="652">
        <f t="shared" si="0"/>
        <v>76</v>
      </c>
      <c r="E26" s="652">
        <f t="shared" si="5"/>
        <v>100.58493034710997</v>
      </c>
      <c r="F26" s="403">
        <v>23132</v>
      </c>
      <c r="G26" s="403">
        <v>22694</v>
      </c>
      <c r="H26" s="652">
        <f t="shared" si="1"/>
        <v>438</v>
      </c>
      <c r="I26" s="652">
        <f t="shared" si="2"/>
        <v>101.93002555741606</v>
      </c>
      <c r="J26" s="401">
        <v>2507</v>
      </c>
      <c r="K26" s="403">
        <v>2248</v>
      </c>
      <c r="L26" s="403">
        <f t="shared" si="3"/>
        <v>259</v>
      </c>
      <c r="M26" s="649">
        <f t="shared" si="4"/>
        <v>111.52135231316727</v>
      </c>
    </row>
    <row r="27" spans="1:13" s="141" customFormat="1" ht="16.5" customHeight="1">
      <c r="A27" s="143" t="s">
        <v>20</v>
      </c>
      <c r="B27" s="534">
        <v>12062</v>
      </c>
      <c r="C27" s="529">
        <v>12111</v>
      </c>
      <c r="D27" s="652">
        <f t="shared" si="0"/>
        <v>-49</v>
      </c>
      <c r="E27" s="652">
        <f t="shared" si="5"/>
        <v>99.59540913219386</v>
      </c>
      <c r="F27" s="403">
        <v>22400</v>
      </c>
      <c r="G27" s="403">
        <v>21944</v>
      </c>
      <c r="H27" s="652">
        <f t="shared" si="1"/>
        <v>456</v>
      </c>
      <c r="I27" s="652">
        <f t="shared" si="2"/>
        <v>102.07801676995989</v>
      </c>
      <c r="J27" s="401">
        <v>2011</v>
      </c>
      <c r="K27" s="403">
        <v>1724</v>
      </c>
      <c r="L27" s="403">
        <f t="shared" si="3"/>
        <v>287</v>
      </c>
      <c r="M27" s="649">
        <f t="shared" si="4"/>
        <v>116.64733178654292</v>
      </c>
    </row>
    <row r="28" spans="1:13" s="141" customFormat="1" ht="16.5" customHeight="1" thickBot="1">
      <c r="A28" s="144" t="s">
        <v>21</v>
      </c>
      <c r="B28" s="535">
        <v>24312</v>
      </c>
      <c r="C28" s="536">
        <v>24405</v>
      </c>
      <c r="D28" s="653">
        <f t="shared" si="0"/>
        <v>-93</v>
      </c>
      <c r="E28" s="653">
        <f t="shared" si="5"/>
        <v>99.61893054701906</v>
      </c>
      <c r="F28" s="537">
        <v>22829</v>
      </c>
      <c r="G28" s="537">
        <v>22506</v>
      </c>
      <c r="H28" s="653">
        <f t="shared" si="1"/>
        <v>323</v>
      </c>
      <c r="I28" s="653">
        <f t="shared" si="2"/>
        <v>101.43517284279748</v>
      </c>
      <c r="J28" s="538">
        <v>2288</v>
      </c>
      <c r="K28" s="537">
        <v>2111</v>
      </c>
      <c r="L28" s="537">
        <f t="shared" si="3"/>
        <v>177</v>
      </c>
      <c r="M28" s="650">
        <f t="shared" si="4"/>
        <v>108.3846518237802</v>
      </c>
    </row>
    <row r="29" ht="9.75" customHeight="1">
      <c r="A29" s="126"/>
    </row>
    <row r="30" ht="15">
      <c r="A30" s="145"/>
    </row>
    <row r="31" ht="12.75">
      <c r="H31" s="146"/>
    </row>
    <row r="32" ht="12.75">
      <c r="H32" s="146"/>
    </row>
  </sheetData>
  <sheetProtection/>
  <mergeCells count="1">
    <mergeCell ref="A10:A13"/>
  </mergeCells>
  <printOptions/>
  <pageMargins left="0.5905511811023623" right="0" top="0.984251968503937" bottom="0" header="0.5118110236220472" footer="0"/>
  <pageSetup fitToHeight="1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rehorko</dc:creator>
  <cp:keywords/>
  <dc:description/>
  <cp:lastModifiedBy>Zavadilová Markéta</cp:lastModifiedBy>
  <cp:lastPrinted>2015-03-19T11:07:57Z</cp:lastPrinted>
  <dcterms:created xsi:type="dcterms:W3CDTF">2005-02-01T09:25:47Z</dcterms:created>
  <dcterms:modified xsi:type="dcterms:W3CDTF">2015-03-19T11:14:29Z</dcterms:modified>
  <cp:category/>
  <cp:version/>
  <cp:contentType/>
  <cp:contentStatus/>
</cp:coreProperties>
</file>