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I\10_odbor\101_oddělení\8_Vyšinská\2022\Krajské normativy 2022\Materiál 2022\"/>
    </mc:Choice>
  </mc:AlternateContent>
  <xr:revisionPtr revIDLastSave="0" documentId="13_ncr:1_{82366377-9487-4374-91C4-9658BBE7AF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tul" sheetId="4" r:id="rId1"/>
    <sheet name="2022" sheetId="3" r:id="rId2"/>
  </sheets>
  <definedNames>
    <definedName name="_xlnm.Print_Titles" localSheetId="1">'2022'!$1:$4</definedName>
    <definedName name="_xlnm.Print_Area" localSheetId="1">'2022'!$A$1:$R$16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3" l="1"/>
  <c r="O9" i="3"/>
  <c r="O7" i="3" s="1"/>
  <c r="O8" i="3" l="1"/>
  <c r="O6" i="3"/>
  <c r="I10" i="3"/>
  <c r="H10" i="3" l="1"/>
  <c r="G10" i="3"/>
  <c r="H9" i="3"/>
  <c r="H7" i="3" s="1"/>
  <c r="H8" i="3" s="1"/>
  <c r="G9" i="3"/>
  <c r="G7" i="3" l="1"/>
  <c r="G8" i="3" s="1"/>
  <c r="H6" i="3"/>
  <c r="G6" i="3"/>
  <c r="I9" i="3" l="1"/>
  <c r="I7" i="3" s="1"/>
  <c r="I8" i="3" s="1"/>
  <c r="J9" i="3"/>
  <c r="J7" i="3" s="1"/>
  <c r="J8" i="3" s="1"/>
  <c r="J6" i="3" s="1"/>
  <c r="K9" i="3"/>
  <c r="K7" i="3" s="1"/>
  <c r="L9" i="3"/>
  <c r="M9" i="3"/>
  <c r="M7" i="3" s="1"/>
  <c r="N9" i="3"/>
  <c r="P9" i="3"/>
  <c r="Q9" i="3"/>
  <c r="C9" i="3"/>
  <c r="D9" i="3"/>
  <c r="E9" i="3"/>
  <c r="F9" i="3"/>
  <c r="B9" i="3"/>
  <c r="J10" i="3"/>
  <c r="K10" i="3"/>
  <c r="L10" i="3"/>
  <c r="M10" i="3"/>
  <c r="N10" i="3"/>
  <c r="P10" i="3"/>
  <c r="Q10" i="3"/>
  <c r="F10" i="3"/>
  <c r="E10" i="3"/>
  <c r="C10" i="3"/>
  <c r="D10" i="3"/>
  <c r="B10" i="3"/>
  <c r="N7" i="3" l="1"/>
  <c r="Q7" i="3"/>
  <c r="Q8" i="3" s="1"/>
  <c r="Q6" i="3" s="1"/>
  <c r="B7" i="3"/>
  <c r="B8" i="3" s="1"/>
  <c r="E7" i="3"/>
  <c r="E8" i="3" s="1"/>
  <c r="K8" i="3"/>
  <c r="K6" i="3" s="1"/>
  <c r="R15" i="3"/>
  <c r="R14" i="3"/>
  <c r="R13" i="3"/>
  <c r="R12" i="3"/>
  <c r="R11" i="3"/>
  <c r="R10" i="3"/>
  <c r="M8" i="3"/>
  <c r="I6" i="3" l="1"/>
  <c r="E6" i="3"/>
  <c r="R9" i="3"/>
  <c r="B6" i="3"/>
  <c r="R7" i="3"/>
  <c r="N8" i="3"/>
  <c r="N6" i="3" s="1"/>
  <c r="M6" i="3"/>
  <c r="R6" i="3" l="1"/>
  <c r="R8" i="3"/>
</calcChain>
</file>

<file path=xl/sharedStrings.xml><?xml version="1.0" encoding="utf-8"?>
<sst xmlns="http://schemas.openxmlformats.org/spreadsheetml/2006/main" count="102" uniqueCount="54">
  <si>
    <t>Odvody</t>
  </si>
  <si>
    <t>Np</t>
  </si>
  <si>
    <t>No</t>
  </si>
  <si>
    <t>Pp</t>
  </si>
  <si>
    <t>NIV celkem</t>
  </si>
  <si>
    <t>Jihočeský</t>
  </si>
  <si>
    <t>Plzeňský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</si>
  <si>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</si>
  <si>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</si>
  <si>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</si>
  <si>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</si>
  <si>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</si>
  <si>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</si>
  <si>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</si>
  <si>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</si>
  <si>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</si>
  <si>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</si>
  <si>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</si>
  <si>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</si>
  <si>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</si>
  <si>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</si>
  <si>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Hl. m. Praha</t>
  </si>
  <si>
    <t>Středočeský</t>
  </si>
  <si>
    <t xml:space="preserve">Karlovarský </t>
  </si>
  <si>
    <t xml:space="preserve">Ústecký  </t>
  </si>
  <si>
    <t>Liberecký</t>
  </si>
  <si>
    <t>Pardubický</t>
  </si>
  <si>
    <t>Vysočina</t>
  </si>
  <si>
    <t>Jihomoravský</t>
  </si>
  <si>
    <t>Olomoucký</t>
  </si>
  <si>
    <t>Zlínský</t>
  </si>
  <si>
    <t>Průměr ČR</t>
  </si>
  <si>
    <t>ONIV celkem</t>
  </si>
  <si>
    <t>Králové hradecký</t>
  </si>
  <si>
    <t>Moravsko slezský</t>
  </si>
  <si>
    <t>MPP bez odv.</t>
  </si>
  <si>
    <t>MPN bez odv.</t>
  </si>
  <si>
    <t>MP bez odv.</t>
  </si>
  <si>
    <t>Po</t>
  </si>
  <si>
    <t>v dálkové nebo dist. formě vzdělávání</t>
  </si>
  <si>
    <t>x</t>
  </si>
  <si>
    <t>POZNÁMKY</t>
  </si>
  <si>
    <t>Porovnání krajských normativů mzdových prostředků a ostatních neinvestičních výdajů</t>
  </si>
  <si>
    <t>ZÁKLADNÍHO VZDĚLÁNÍ</t>
  </si>
  <si>
    <t>Příloha č. 9</t>
  </si>
  <si>
    <t>Č.j.: MSMT-12809/2022-1</t>
  </si>
  <si>
    <t>Krajské normativy v roce 2022</t>
  </si>
  <si>
    <t>večerní forma studia</t>
  </si>
  <si>
    <t>organizovaný ZŠ</t>
  </si>
  <si>
    <t>organizovaný SŠ</t>
  </si>
  <si>
    <t>Kurz pro získání základního vzdělání (v Kč/žáka)</t>
  </si>
  <si>
    <t xml:space="preserve">KURZ PRO ZÍSKÁNÍ </t>
  </si>
  <si>
    <t xml:space="preserve">Žáci kurzů pro získání základního vzdělání 	</t>
  </si>
  <si>
    <t>stanovených jednotlivými krajskými úřady pro krajské a obecní školství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</si>
</sst>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rgb="FF0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3" fontId="2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6" fillId="16" borderId="1" xfId="0" applyFont="1" applyFill="1" applyBorder="1" applyAlignment="1">
      <alignment horizontal="left" vertical="center"/>
    </xf>
  </cellXfs>
  <cellStyles count="2">
    <cellStyle name="Normální" xfId="0" builtinId="0"/>
    <cellStyle name="Normální 2" xfId="1" xr:uid="{9C5D7984-B912-41A7-A305-DE02943A130A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1390-58DD-411A-9E1E-871CA88396A9}">
  <sheetPr>
    <tabColor theme="8" tint="-0.249977111117893"/>
  </sheetPr>
  <dimension ref="A2:A45"/>
  <sheetViews>
    <sheetView tabSelected="1" workbookViewId="0">
      <selection activeCell="A15" sqref="A15"/>
    </sheetView>
  </sheetViews>
  <sheetFormatPr defaultRowHeight="15" x14ac:dyDescent="0.25"/>
  <cols>
    <col min="1" max="1" width="83.85546875" style="36" customWidth="1"/>
  </cols>
  <sheetData>
    <row r="2" spans="1:1" x14ac:dyDescent="0.25">
      <c r="A2" s="33" t="s">
        <v>45</v>
      </c>
    </row>
    <row r="15" spans="1:1" ht="36" x14ac:dyDescent="0.55000000000000004">
      <c r="A15" s="37" t="s">
        <v>51</v>
      </c>
    </row>
    <row r="16" spans="1:1" ht="36" customHeight="1" x14ac:dyDescent="0.25">
      <c r="A16" s="38" t="s">
        <v>43</v>
      </c>
    </row>
    <row r="19" spans="1:1" ht="18.75" x14ac:dyDescent="0.3">
      <c r="A19" s="34" t="s">
        <v>52</v>
      </c>
    </row>
    <row r="21" spans="1:1" ht="18.75" x14ac:dyDescent="0.3">
      <c r="A21" s="34" t="s">
        <v>44</v>
      </c>
    </row>
    <row r="44" spans="1:1" x14ac:dyDescent="0.25">
      <c r="A44" s="35" t="s">
        <v>42</v>
      </c>
    </row>
    <row r="45" spans="1:1" x14ac:dyDescent="0.25">
      <c r="A45" s="36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62BE9-D9EF-48CA-9E89-E4C3C6E9D9EA}">
  <sheetPr>
    <tabColor theme="8" tint="0.59999389629810485"/>
    <pageSetUpPr fitToPage="1"/>
  </sheetPr>
  <dimension ref="A1:R18"/>
  <sheetViews>
    <sheetView zoomScaleNormal="100" workbookViewId="0">
      <pane ySplit="4" topLeftCell="A5" activePane="bottomLeft" state="frozen"/>
      <selection pane="bottomLeft" activeCell="M29" sqref="M29"/>
    </sheetView>
  </sheetViews>
  <sheetFormatPr defaultColWidth="9.140625" defaultRowHeight="15" x14ac:dyDescent="0.25"/>
  <cols>
    <col min="1" max="1" width="13.28515625" style="17" bestFit="1" customWidth="1"/>
    <col min="2" max="17" width="8.28515625" style="17" customWidth="1"/>
    <col min="18" max="18" width="8" style="17" customWidth="1"/>
    <col min="19" max="16384" width="9.140625" style="17"/>
  </cols>
  <sheetData>
    <row r="1" spans="1:18" ht="26.25" x14ac:dyDescent="0.25">
      <c r="A1" s="41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2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15" customFormat="1" ht="15" customHeight="1" x14ac:dyDescent="0.25">
      <c r="A3" s="23"/>
      <c r="B3" s="1" t="s">
        <v>7</v>
      </c>
      <c r="C3" s="2" t="s">
        <v>8</v>
      </c>
      <c r="D3" s="3" t="s">
        <v>9</v>
      </c>
      <c r="E3" s="4" t="s">
        <v>10</v>
      </c>
      <c r="F3" s="5" t="s">
        <v>11</v>
      </c>
      <c r="G3" s="6" t="s">
        <v>12</v>
      </c>
      <c r="H3" s="6" t="s">
        <v>12</v>
      </c>
      <c r="I3" s="7" t="s">
        <v>13</v>
      </c>
      <c r="J3" s="8" t="s">
        <v>14</v>
      </c>
      <c r="K3" s="9" t="s">
        <v>15</v>
      </c>
      <c r="L3" s="10" t="s">
        <v>16</v>
      </c>
      <c r="M3" s="11" t="s">
        <v>17</v>
      </c>
      <c r="N3" s="12" t="s">
        <v>18</v>
      </c>
      <c r="O3" s="12" t="s">
        <v>18</v>
      </c>
      <c r="P3" s="13" t="s">
        <v>19</v>
      </c>
      <c r="Q3" s="14" t="s">
        <v>20</v>
      </c>
      <c r="R3" s="42" t="s">
        <v>31</v>
      </c>
    </row>
    <row r="4" spans="1:18" s="15" customFormat="1" ht="68.25" customHeight="1" x14ac:dyDescent="0.25">
      <c r="A4" s="24"/>
      <c r="B4" s="29" t="s">
        <v>21</v>
      </c>
      <c r="C4" s="29" t="s">
        <v>22</v>
      </c>
      <c r="D4" s="29" t="s">
        <v>5</v>
      </c>
      <c r="E4" s="29" t="s">
        <v>6</v>
      </c>
      <c r="F4" s="29" t="s">
        <v>23</v>
      </c>
      <c r="G4" s="29" t="s">
        <v>24</v>
      </c>
      <c r="H4" s="29" t="s">
        <v>24</v>
      </c>
      <c r="I4" s="29" t="s">
        <v>25</v>
      </c>
      <c r="J4" s="29" t="s">
        <v>33</v>
      </c>
      <c r="K4" s="29" t="s">
        <v>26</v>
      </c>
      <c r="L4" s="29" t="s">
        <v>27</v>
      </c>
      <c r="M4" s="29" t="s">
        <v>28</v>
      </c>
      <c r="N4" s="29" t="s">
        <v>29</v>
      </c>
      <c r="O4" s="29" t="s">
        <v>29</v>
      </c>
      <c r="P4" s="29" t="s">
        <v>30</v>
      </c>
      <c r="Q4" s="29" t="s">
        <v>34</v>
      </c>
      <c r="R4" s="42"/>
    </row>
    <row r="5" spans="1:18" ht="18.75" x14ac:dyDescent="0.25">
      <c r="A5" s="43" t="s">
        <v>50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x14ac:dyDescent="0.25">
      <c r="A6" s="19" t="s">
        <v>4</v>
      </c>
      <c r="B6" s="20">
        <f>SUM(B7:B8)+B11</f>
        <v>40276.478549598549</v>
      </c>
      <c r="C6" s="26" t="s">
        <v>40</v>
      </c>
      <c r="D6" s="26" t="s">
        <v>40</v>
      </c>
      <c r="E6" s="20">
        <f t="shared" ref="E6" si="0">SUM(E7:E8)+E11</f>
        <v>26624.773487782808</v>
      </c>
      <c r="F6" s="26" t="s">
        <v>40</v>
      </c>
      <c r="G6" s="20">
        <f>SUM(G7:G8)+G11</f>
        <v>51872.154323287665</v>
      </c>
      <c r="H6" s="20">
        <f>SUM(H7:H8)+H11</f>
        <v>21410.15764218277</v>
      </c>
      <c r="I6" s="20">
        <f t="shared" ref="I6" si="1">SUM(I7:I8)+I11</f>
        <v>43407.178082191778</v>
      </c>
      <c r="J6" s="20">
        <f>SUM(J7:J8)+J11</f>
        <v>41775.206106870231</v>
      </c>
      <c r="K6" s="20">
        <f>SUM(K7:K8)+K11</f>
        <v>38916.036800000002</v>
      </c>
      <c r="L6" s="26" t="s">
        <v>40</v>
      </c>
      <c r="M6" s="20">
        <f t="shared" ref="M6" si="2">SUM(M7:M8)+M11</f>
        <v>43802.545454545456</v>
      </c>
      <c r="N6" s="20">
        <f>SUM(N7:N8)+N11</f>
        <v>43512.858186702535</v>
      </c>
      <c r="O6" s="20">
        <f>SUM(O7:O8)+O11</f>
        <v>44086.102461511691</v>
      </c>
      <c r="P6" s="26" t="s">
        <v>40</v>
      </c>
      <c r="Q6" s="20">
        <f t="shared" ref="Q6" si="3">SUM(Q7:Q8)+Q11</f>
        <v>37923.039045484678</v>
      </c>
      <c r="R6" s="20">
        <f t="shared" ref="R6:R15" si="4">SUMIF(B6:Q6,"&gt;0")/COUNTIF(B6:Q6,"&gt;0")</f>
        <v>39418.775467287101</v>
      </c>
    </row>
    <row r="7" spans="1:18" x14ac:dyDescent="0.25">
      <c r="A7" s="19" t="s">
        <v>37</v>
      </c>
      <c r="B7" s="20">
        <f>B9+B10</f>
        <v>29570.308210308209</v>
      </c>
      <c r="C7" s="26" t="s">
        <v>40</v>
      </c>
      <c r="D7" s="26" t="s">
        <v>40</v>
      </c>
      <c r="E7" s="20">
        <f>E9+E10</f>
        <v>19605.871493212671</v>
      </c>
      <c r="F7" s="26" t="s">
        <v>40</v>
      </c>
      <c r="G7" s="20">
        <f>G9+G10</f>
        <v>37939.730724070447</v>
      </c>
      <c r="H7" s="20">
        <f>H9+H10</f>
        <v>15654.018882314265</v>
      </c>
      <c r="I7" s="20">
        <f>I9</f>
        <v>31890.410958904111</v>
      </c>
      <c r="J7" s="20">
        <f>J9</f>
        <v>30673.936750272627</v>
      </c>
      <c r="K7" s="20">
        <f>K9</f>
        <v>28509.599999999999</v>
      </c>
      <c r="L7" s="26" t="s">
        <v>40</v>
      </c>
      <c r="M7" s="20">
        <f>M9</f>
        <v>32051.948051948053</v>
      </c>
      <c r="N7" s="20">
        <f>N9+N10</f>
        <v>31844.52001966313</v>
      </c>
      <c r="O7" s="20">
        <f>O9+O10</f>
        <v>32230.561459139684</v>
      </c>
      <c r="P7" s="26" t="s">
        <v>40</v>
      </c>
      <c r="Q7" s="20">
        <f>Q9+Q10</f>
        <v>27807.834348663237</v>
      </c>
      <c r="R7" s="22">
        <f t="shared" si="4"/>
        <v>28888.976445317854</v>
      </c>
    </row>
    <row r="8" spans="1:18" x14ac:dyDescent="0.25">
      <c r="A8" s="19" t="s">
        <v>0</v>
      </c>
      <c r="B8" s="20">
        <f>0.358*B7</f>
        <v>10586.170339290338</v>
      </c>
      <c r="C8" s="26" t="s">
        <v>40</v>
      </c>
      <c r="D8" s="26" t="s">
        <v>40</v>
      </c>
      <c r="E8" s="20">
        <f t="shared" ref="E8:Q8" si="5">0.358*E7</f>
        <v>7018.9019945701357</v>
      </c>
      <c r="F8" s="26" t="s">
        <v>40</v>
      </c>
      <c r="G8" s="20">
        <f>0.358*G7</f>
        <v>13582.42359921722</v>
      </c>
      <c r="H8" s="20">
        <f>0.358*H7</f>
        <v>5604.1387598685069</v>
      </c>
      <c r="I8" s="20">
        <f>0.358*I7</f>
        <v>11416.767123287671</v>
      </c>
      <c r="J8" s="20">
        <f>0.358*J7</f>
        <v>10981.269356597601</v>
      </c>
      <c r="K8" s="20">
        <f>0.358*K7</f>
        <v>10206.436799999999</v>
      </c>
      <c r="L8" s="26" t="s">
        <v>40</v>
      </c>
      <c r="M8" s="20">
        <f>0.358*M7</f>
        <v>11474.597402597403</v>
      </c>
      <c r="N8" s="20">
        <f t="shared" si="5"/>
        <v>11400.338167039401</v>
      </c>
      <c r="O8" s="20">
        <f t="shared" ref="O8" si="6">0.358*O7</f>
        <v>11538.541002372007</v>
      </c>
      <c r="P8" s="26" t="s">
        <v>40</v>
      </c>
      <c r="Q8" s="20">
        <f t="shared" si="5"/>
        <v>9955.2046968214381</v>
      </c>
      <c r="R8" s="22">
        <f t="shared" si="4"/>
        <v>10342.253567423793</v>
      </c>
    </row>
    <row r="9" spans="1:18" x14ac:dyDescent="0.25">
      <c r="A9" s="19" t="s">
        <v>35</v>
      </c>
      <c r="B9" s="20">
        <f>IFERROR(12*B13/B12,"x")</f>
        <v>25819.259259259259</v>
      </c>
      <c r="C9" s="26" t="str">
        <f t="shared" ref="C9:Q9" si="7">IFERROR(12*C13/C12,"x")</f>
        <v>x</v>
      </c>
      <c r="D9" s="26" t="str">
        <f t="shared" si="7"/>
        <v>x</v>
      </c>
      <c r="E9" s="20">
        <f t="shared" si="7"/>
        <v>17360.117647058825</v>
      </c>
      <c r="F9" s="26" t="str">
        <f t="shared" si="7"/>
        <v>x</v>
      </c>
      <c r="G9" s="20">
        <f>IFERROR(12*G13/G12,"x")</f>
        <v>30747.616438356163</v>
      </c>
      <c r="H9" s="20">
        <f>IFERROR(12*H13/H12,"x")</f>
        <v>12297.698882314266</v>
      </c>
      <c r="I9" s="20">
        <f t="shared" si="7"/>
        <v>31890.410958904111</v>
      </c>
      <c r="J9" s="20">
        <f t="shared" si="7"/>
        <v>30673.936750272627</v>
      </c>
      <c r="K9" s="30">
        <f t="shared" si="7"/>
        <v>28509.599999999999</v>
      </c>
      <c r="L9" s="26" t="str">
        <f t="shared" si="7"/>
        <v>x</v>
      </c>
      <c r="M9" s="20">
        <f t="shared" si="7"/>
        <v>32051.948051948053</v>
      </c>
      <c r="N9" s="20">
        <f t="shared" si="7"/>
        <v>31608.287895310797</v>
      </c>
      <c r="O9" s="20">
        <f t="shared" ref="O9" si="8">IFERROR(12*O13/O12,"x")</f>
        <v>31994.329334787351</v>
      </c>
      <c r="P9" s="26" t="str">
        <f t="shared" si="7"/>
        <v>x</v>
      </c>
      <c r="Q9" s="20">
        <f t="shared" si="7"/>
        <v>23192.44973327862</v>
      </c>
      <c r="R9" s="22">
        <f t="shared" si="4"/>
        <v>26922.332268317274</v>
      </c>
    </row>
    <row r="10" spans="1:18" x14ac:dyDescent="0.25">
      <c r="A10" s="19" t="s">
        <v>36</v>
      </c>
      <c r="B10" s="20">
        <f>IFERROR(12*B15/B14,"x")</f>
        <v>3751.048951048951</v>
      </c>
      <c r="C10" s="26" t="str">
        <f t="shared" ref="C10:D10" si="9">IFERROR(12*C15/C14,"x")</f>
        <v>x</v>
      </c>
      <c r="D10" s="26" t="str">
        <f t="shared" si="9"/>
        <v>x</v>
      </c>
      <c r="E10" s="20">
        <f>IFERROR(12*E15/E14,"x")</f>
        <v>2245.7538461538461</v>
      </c>
      <c r="F10" s="26" t="str">
        <f>IFERROR(12*F15/F14,"x")</f>
        <v>x</v>
      </c>
      <c r="G10" s="20">
        <f>IFERROR(12*G15/G14,"x")</f>
        <v>7192.1142857142859</v>
      </c>
      <c r="H10" s="20">
        <f>IFERROR(12*H15/H14,"x")</f>
        <v>3356.32</v>
      </c>
      <c r="I10" s="26" t="str">
        <f t="shared" ref="I10:Q10" si="10">IFERROR(12*I15/I14,"x")</f>
        <v>x</v>
      </c>
      <c r="J10" s="26" t="str">
        <f t="shared" si="10"/>
        <v>x</v>
      </c>
      <c r="K10" s="26" t="str">
        <f t="shared" si="10"/>
        <v>x</v>
      </c>
      <c r="L10" s="26" t="str">
        <f t="shared" si="10"/>
        <v>x</v>
      </c>
      <c r="M10" s="26" t="str">
        <f t="shared" si="10"/>
        <v>x</v>
      </c>
      <c r="N10" s="20">
        <f t="shared" si="10"/>
        <v>236.2321243523316</v>
      </c>
      <c r="O10" s="20">
        <f t="shared" ref="O10" si="11">IFERROR(12*O15/O14,"x")</f>
        <v>236.2321243523316</v>
      </c>
      <c r="P10" s="26" t="str">
        <f t="shared" si="10"/>
        <v>x</v>
      </c>
      <c r="Q10" s="20">
        <f t="shared" si="10"/>
        <v>4615.3846153846152</v>
      </c>
      <c r="R10" s="22">
        <f t="shared" si="4"/>
        <v>3090.4408495723378</v>
      </c>
    </row>
    <row r="11" spans="1:18" x14ac:dyDescent="0.25">
      <c r="A11" s="19" t="s">
        <v>32</v>
      </c>
      <c r="B11" s="20">
        <v>120</v>
      </c>
      <c r="C11" s="26" t="s">
        <v>40</v>
      </c>
      <c r="D11" s="26" t="s">
        <v>40</v>
      </c>
      <c r="E11" s="20">
        <v>0</v>
      </c>
      <c r="F11" s="26" t="s">
        <v>40</v>
      </c>
      <c r="G11" s="30">
        <v>350</v>
      </c>
      <c r="H11" s="30">
        <v>152</v>
      </c>
      <c r="I11" s="20">
        <v>100</v>
      </c>
      <c r="J11" s="20">
        <v>120</v>
      </c>
      <c r="K11" s="30">
        <v>200</v>
      </c>
      <c r="L11" s="26" t="s">
        <v>40</v>
      </c>
      <c r="M11" s="20">
        <v>276</v>
      </c>
      <c r="N11" s="20">
        <v>268</v>
      </c>
      <c r="O11" s="20">
        <v>317</v>
      </c>
      <c r="P11" s="26" t="s">
        <v>40</v>
      </c>
      <c r="Q11" s="20">
        <v>160</v>
      </c>
      <c r="R11" s="22">
        <f t="shared" si="4"/>
        <v>206.3</v>
      </c>
    </row>
    <row r="12" spans="1:18" x14ac:dyDescent="0.25">
      <c r="A12" s="19" t="s">
        <v>1</v>
      </c>
      <c r="B12" s="21">
        <v>20.25</v>
      </c>
      <c r="C12" s="26" t="s">
        <v>40</v>
      </c>
      <c r="D12" s="26" t="s">
        <v>40</v>
      </c>
      <c r="E12" s="21">
        <v>34</v>
      </c>
      <c r="F12" s="26" t="s">
        <v>40</v>
      </c>
      <c r="G12" s="39">
        <v>18.25</v>
      </c>
      <c r="H12" s="40">
        <v>45.63</v>
      </c>
      <c r="I12" s="21">
        <v>18.25</v>
      </c>
      <c r="J12" s="21">
        <v>18.34</v>
      </c>
      <c r="K12" s="21">
        <v>20</v>
      </c>
      <c r="L12" s="26" t="s">
        <v>40</v>
      </c>
      <c r="M12" s="21">
        <v>18.248999999999999</v>
      </c>
      <c r="N12" s="21">
        <v>18.34</v>
      </c>
      <c r="O12" s="21">
        <v>18.34</v>
      </c>
      <c r="P12" s="26" t="s">
        <v>40</v>
      </c>
      <c r="Q12" s="21">
        <v>24.37</v>
      </c>
      <c r="R12" s="21">
        <f t="shared" si="4"/>
        <v>23.092636363636363</v>
      </c>
    </row>
    <row r="13" spans="1:18" x14ac:dyDescent="0.25">
      <c r="A13" s="19" t="s">
        <v>3</v>
      </c>
      <c r="B13" s="20">
        <v>43570</v>
      </c>
      <c r="C13" s="26" t="s">
        <v>40</v>
      </c>
      <c r="D13" s="26" t="s">
        <v>40</v>
      </c>
      <c r="E13" s="20">
        <v>49187</v>
      </c>
      <c r="F13" s="26" t="s">
        <v>40</v>
      </c>
      <c r="G13" s="30">
        <v>46762</v>
      </c>
      <c r="H13" s="30">
        <v>46762</v>
      </c>
      <c r="I13" s="20">
        <v>48500</v>
      </c>
      <c r="J13" s="20">
        <v>46880</v>
      </c>
      <c r="K13" s="30">
        <v>47516</v>
      </c>
      <c r="L13" s="26" t="s">
        <v>40</v>
      </c>
      <c r="M13" s="20">
        <v>48743</v>
      </c>
      <c r="N13" s="20">
        <v>48308</v>
      </c>
      <c r="O13" s="20">
        <v>48898</v>
      </c>
      <c r="P13" s="26" t="s">
        <v>40</v>
      </c>
      <c r="Q13" s="20">
        <v>47100</v>
      </c>
      <c r="R13" s="20">
        <f t="shared" si="4"/>
        <v>47475.090909090912</v>
      </c>
    </row>
    <row r="14" spans="1:18" x14ac:dyDescent="0.25">
      <c r="A14" s="19" t="s">
        <v>2</v>
      </c>
      <c r="B14" s="21">
        <v>71.5</v>
      </c>
      <c r="C14" s="26" t="s">
        <v>40</v>
      </c>
      <c r="D14" s="26" t="s">
        <v>40</v>
      </c>
      <c r="E14" s="21">
        <v>130</v>
      </c>
      <c r="F14" s="26" t="s">
        <v>40</v>
      </c>
      <c r="G14" s="39">
        <v>35</v>
      </c>
      <c r="H14" s="40">
        <v>75</v>
      </c>
      <c r="I14" s="21">
        <v>0</v>
      </c>
      <c r="J14" s="26" t="s">
        <v>40</v>
      </c>
      <c r="K14" s="26" t="s">
        <v>40</v>
      </c>
      <c r="L14" s="26" t="s">
        <v>40</v>
      </c>
      <c r="M14" s="21">
        <v>0</v>
      </c>
      <c r="N14" s="21">
        <v>965</v>
      </c>
      <c r="O14" s="21">
        <v>965</v>
      </c>
      <c r="P14" s="26" t="s">
        <v>40</v>
      </c>
      <c r="Q14" s="21">
        <v>60.58</v>
      </c>
      <c r="R14" s="21">
        <f t="shared" si="4"/>
        <v>328.86857142857144</v>
      </c>
    </row>
    <row r="15" spans="1:18" x14ac:dyDescent="0.25">
      <c r="A15" s="19" t="s">
        <v>38</v>
      </c>
      <c r="B15" s="20">
        <v>22350</v>
      </c>
      <c r="C15" s="26" t="s">
        <v>40</v>
      </c>
      <c r="D15" s="26" t="s">
        <v>40</v>
      </c>
      <c r="E15" s="20">
        <v>24329</v>
      </c>
      <c r="F15" s="26" t="s">
        <v>40</v>
      </c>
      <c r="G15" s="30">
        <v>20977</v>
      </c>
      <c r="H15" s="30">
        <v>20977</v>
      </c>
      <c r="I15" s="20">
        <v>24800</v>
      </c>
      <c r="J15" s="26" t="s">
        <v>40</v>
      </c>
      <c r="K15" s="26" t="s">
        <v>40</v>
      </c>
      <c r="L15" s="26" t="s">
        <v>40</v>
      </c>
      <c r="M15" s="30">
        <v>26057</v>
      </c>
      <c r="N15" s="20">
        <v>18997</v>
      </c>
      <c r="O15" s="20">
        <v>18997</v>
      </c>
      <c r="P15" s="26" t="s">
        <v>40</v>
      </c>
      <c r="Q15" s="20">
        <v>23300</v>
      </c>
      <c r="R15" s="20">
        <f t="shared" si="4"/>
        <v>22309.333333333332</v>
      </c>
    </row>
    <row r="16" spans="1:18" ht="49.5" customHeight="1" x14ac:dyDescent="0.25">
      <c r="A16" s="31" t="s">
        <v>41</v>
      </c>
      <c r="B16" s="28" t="s">
        <v>39</v>
      </c>
      <c r="C16" s="20"/>
      <c r="D16" s="25"/>
      <c r="E16" s="20"/>
      <c r="F16" s="25"/>
      <c r="G16" s="25"/>
      <c r="H16" s="28" t="s">
        <v>47</v>
      </c>
      <c r="I16" s="20"/>
      <c r="J16" s="28" t="s">
        <v>39</v>
      </c>
      <c r="K16" s="25"/>
      <c r="L16" s="25"/>
      <c r="M16" s="27"/>
      <c r="N16" s="28" t="s">
        <v>48</v>
      </c>
      <c r="O16" s="28" t="s">
        <v>49</v>
      </c>
      <c r="P16" s="25"/>
      <c r="Q16" s="25"/>
      <c r="R16" s="20"/>
    </row>
    <row r="17" spans="1:18" x14ac:dyDescent="0.25">
      <c r="A17" s="16"/>
    </row>
    <row r="18" spans="1:18" x14ac:dyDescent="0.2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</sheetData>
  <mergeCells count="3">
    <mergeCell ref="A1:R1"/>
    <mergeCell ref="R3:R4"/>
    <mergeCell ref="A5:R5"/>
  </mergeCells>
  <printOptions horizontalCentered="1"/>
  <pageMargins left="0.70866141732283472" right="0.70866141732283472" top="0.51181102362204722" bottom="0.51181102362204722" header="0.31496062992125984" footer="0.31496062992125984"/>
  <pageSetup paperSize="9" scale="85" orientation="landscape" r:id="rId1"/>
  <headerFooter>
    <oddHeader xml:space="preserve">&amp;RPříloha č. 9
</oddHeader>
  </headerFooter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titul</vt:lpstr>
      <vt:lpstr>2022</vt:lpstr>
      <vt:lpstr>'2022'!Názvy_tisku</vt:lpstr>
      <vt:lpstr>'2022'!Oblast_tisku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Vyšinská Anežka</cp:lastModifiedBy>
  <cp:lastPrinted>2023-01-20T12:57:34Z</cp:lastPrinted>
  <dcterms:created xsi:type="dcterms:W3CDTF">2013-04-19T07:05:39Z</dcterms:created>
  <dcterms:modified xsi:type="dcterms:W3CDTF">2023-01-20T12:57:59Z</dcterms:modified>
</cp:coreProperties>
</file>