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ysinskaa\Desktop\"/>
    </mc:Choice>
  </mc:AlternateContent>
  <xr:revisionPtr revIDLastSave="0" documentId="13_ncr:1_{1FBD39EB-343F-465E-998C-5F1EB8B4D2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7" l="1"/>
  <c r="D14" i="47"/>
  <c r="E14" i="47"/>
  <c r="F14" i="47"/>
  <c r="G14" i="47"/>
  <c r="H14" i="47"/>
  <c r="I14" i="47"/>
  <c r="J14" i="47"/>
  <c r="K14" i="47"/>
  <c r="L14" i="47"/>
  <c r="M14" i="47"/>
  <c r="N14" i="47"/>
  <c r="O14" i="47"/>
  <c r="B14" i="47"/>
  <c r="B14" i="43" l="1"/>
  <c r="B10" i="47" l="1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P16" i="47"/>
  <c r="P15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B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B10" i="45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6" i="44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6" i="45"/>
  <c r="P15" i="45"/>
  <c r="P12" i="45"/>
  <c r="P11" i="45"/>
  <c r="P8" i="45"/>
  <c r="P7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P16" i="44"/>
  <c r="P15" i="44"/>
  <c r="P12" i="44"/>
  <c r="P11" i="44"/>
  <c r="P8" i="44"/>
  <c r="P7" i="44"/>
  <c r="J26" i="45" l="1"/>
  <c r="E30" i="44"/>
  <c r="P10" i="43"/>
  <c r="G26" i="44"/>
  <c r="F26" i="45"/>
  <c r="F30" i="45"/>
  <c r="K18" i="44"/>
  <c r="E18" i="45"/>
  <c r="N18" i="45"/>
  <c r="N30" i="45"/>
  <c r="E26" i="44"/>
  <c r="I26" i="44"/>
  <c r="K18" i="45"/>
  <c r="C22" i="45"/>
  <c r="O30" i="45"/>
  <c r="M26" i="45"/>
  <c r="P14" i="43"/>
  <c r="K22" i="45"/>
  <c r="N22" i="44"/>
  <c r="G22" i="44"/>
  <c r="K30" i="44"/>
  <c r="O22" i="44"/>
  <c r="J26" i="44"/>
  <c r="O26" i="44"/>
  <c r="C26" i="44"/>
  <c r="O18" i="44"/>
  <c r="F22" i="45"/>
  <c r="J22" i="45"/>
  <c r="B26" i="44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<sst xmlns="http://schemas.openxmlformats.org/spreadsheetml/2006/main" count="218" uniqueCount="36">
  <si>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</si>
  <si>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</si>
  <si>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</si>
  <si>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</si>
  <si>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</si>
  <si>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</si>
  <si>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</si>
  <si>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</si>
  <si>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</si>
  <si>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</si>
  <si>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</si>
  <si>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</si>
  <si>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</si>
  <si>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</si>
  <si>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</si>
  <si>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</si>
  <si>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</si>
  <si>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</si>
  <si>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</si>
  <si>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ŠKOLNÍ STRAVOVÁNÍ</t>
  </si>
  <si>
    <t>VE ŠKOLNÍCH JÍDELNÁCH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</si>
  <si>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</si>
  <si>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</si>
  <si>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</si>
  <si>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</si>
  <si>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</si>
  <si>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</si>
  <si>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ve střední škole, konzervatoři a vyšší odborné škole</t>
  </si>
  <si>
    <t>Meziroční změny 2021 oproti 2020 - absolutně</t>
  </si>
  <si>
    <t>Meziroční změny 2021 oproti 2020 - v %</t>
  </si>
  <si>
    <t>Příloha č. 12</t>
  </si>
  <si>
    <t>Č.j.: MSMT-12809/2022-1</t>
  </si>
  <si>
    <t>v letech 2020 - 2022</t>
  </si>
  <si>
    <t>Krajské normativy školní jídelny ve střední škole, konzervatoři a vyšší odborné škole v letech 2020 - 2022</t>
  </si>
  <si>
    <t>Meziroční změny 2022 oproti 2021 - absolutně</t>
  </si>
  <si>
    <t>Meziroční změny 2022 oproti 2021 -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</si>
</sst>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0">
    <xf numFmtId="0" fontId="0" fillId="0" borderId="0" xfId="0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3" fontId="12" fillId="0" borderId="3" xfId="0" applyNumberFormat="1" applyFont="1" applyBorder="1" applyAlignment="1">
      <alignment vertical="center"/>
    </xf>
    <xf numFmtId="3" fontId="0" fillId="0" borderId="4" xfId="0" applyNumberFormat="1" applyBorder="1"/>
    <xf numFmtId="3" fontId="0" fillId="2" borderId="6" xfId="0" applyNumberFormat="1" applyFill="1" applyBorder="1"/>
    <xf numFmtId="4" fontId="12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/>
    <xf numFmtId="3" fontId="12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2" fontId="6" fillId="0" borderId="18" xfId="0" applyNumberFormat="1" applyFont="1" applyBorder="1" applyAlignment="1">
      <alignment horizontal="center" vertical="center" textRotation="90" wrapText="1"/>
    </xf>
    <xf numFmtId="164" fontId="0" fillId="0" borderId="4" xfId="0" applyNumberFormat="1" applyBorder="1"/>
    <xf numFmtId="164" fontId="0" fillId="0" borderId="5" xfId="0" applyNumberForma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65" fontId="0" fillId="2" borderId="19" xfId="0" applyNumberForma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3" fontId="0" fillId="2" borderId="13" xfId="0" applyNumberForma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4442</c:v>
                </c:pt>
                <c:pt idx="1">
                  <c:v>6233</c:v>
                </c:pt>
                <c:pt idx="2">
                  <c:v>5643</c:v>
                </c:pt>
                <c:pt idx="3">
                  <c:v>6048</c:v>
                </c:pt>
                <c:pt idx="4">
                  <c:v>5813</c:v>
                </c:pt>
                <c:pt idx="5">
                  <c:v>6193</c:v>
                </c:pt>
                <c:pt idx="6">
                  <c:v>5779</c:v>
                </c:pt>
                <c:pt idx="7">
                  <c:v>6195</c:v>
                </c:pt>
                <c:pt idx="8">
                  <c:v>6482</c:v>
                </c:pt>
                <c:pt idx="9">
                  <c:v>5846</c:v>
                </c:pt>
                <c:pt idx="10">
                  <c:v>6224</c:v>
                </c:pt>
                <c:pt idx="11">
                  <c:v>5290</c:v>
                </c:pt>
                <c:pt idx="12">
                  <c:v>5216</c:v>
                </c:pt>
                <c:pt idx="13">
                  <c:v>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9-4880-BA33-28D46F84439E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6129</c:v>
                </c:pt>
                <c:pt idx="1">
                  <c:v>6391</c:v>
                </c:pt>
                <c:pt idx="2">
                  <c:v>5919</c:v>
                </c:pt>
                <c:pt idx="3">
                  <c:v>6267</c:v>
                </c:pt>
                <c:pt idx="4">
                  <c:v>6250</c:v>
                </c:pt>
                <c:pt idx="5">
                  <c:v>6700</c:v>
                </c:pt>
                <c:pt idx="6">
                  <c:v>6528</c:v>
                </c:pt>
                <c:pt idx="7">
                  <c:v>6013</c:v>
                </c:pt>
                <c:pt idx="8">
                  <c:v>5446</c:v>
                </c:pt>
                <c:pt idx="9">
                  <c:v>6204</c:v>
                </c:pt>
                <c:pt idx="10">
                  <c:v>6494</c:v>
                </c:pt>
                <c:pt idx="11">
                  <c:v>4491</c:v>
                </c:pt>
                <c:pt idx="12">
                  <c:v>5587</c:v>
                </c:pt>
                <c:pt idx="13">
                  <c:v>6240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9-4880-BA33-28D46F84439E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7565</c:v>
                </c:pt>
                <c:pt idx="1">
                  <c:v>6359</c:v>
                </c:pt>
                <c:pt idx="2">
                  <c:v>5919</c:v>
                </c:pt>
                <c:pt idx="3">
                  <c:v>6552</c:v>
                </c:pt>
                <c:pt idx="4">
                  <c:v>6327</c:v>
                </c:pt>
                <c:pt idx="5">
                  <c:v>6700</c:v>
                </c:pt>
                <c:pt idx="6">
                  <c:v>6528</c:v>
                </c:pt>
                <c:pt idx="7">
                  <c:v>5817</c:v>
                </c:pt>
                <c:pt idx="8">
                  <c:v>5532</c:v>
                </c:pt>
                <c:pt idx="9">
                  <c:v>6209</c:v>
                </c:pt>
                <c:pt idx="10">
                  <c:v>6539</c:v>
                </c:pt>
                <c:pt idx="11">
                  <c:v>4491</c:v>
                </c:pt>
                <c:pt idx="12">
                  <c:v>5697</c:v>
                </c:pt>
                <c:pt idx="13">
                  <c:v>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9-4880-BA33-28D46F84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15344"/>
        <c:axId val="225016520"/>
      </c:barChart>
      <c:catAx>
        <c:axId val="22501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016520"/>
        <c:crosses val="autoZero"/>
        <c:auto val="1"/>
        <c:lblAlgn val="ctr"/>
        <c:lblOffset val="100"/>
        <c:noMultiLvlLbl val="0"/>
      </c:catAx>
      <c:valAx>
        <c:axId val="22501652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0153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4204</c:v>
                </c:pt>
                <c:pt idx="1">
                  <c:v>5726</c:v>
                </c:pt>
                <c:pt idx="2">
                  <c:v>5176</c:v>
                </c:pt>
                <c:pt idx="3">
                  <c:v>5548</c:v>
                </c:pt>
                <c:pt idx="4">
                  <c:v>5350</c:v>
                </c:pt>
                <c:pt idx="5">
                  <c:v>5505</c:v>
                </c:pt>
                <c:pt idx="6">
                  <c:v>5295</c:v>
                </c:pt>
                <c:pt idx="7">
                  <c:v>5739</c:v>
                </c:pt>
                <c:pt idx="8">
                  <c:v>5966</c:v>
                </c:pt>
                <c:pt idx="9">
                  <c:v>5359</c:v>
                </c:pt>
                <c:pt idx="10">
                  <c:v>5739</c:v>
                </c:pt>
                <c:pt idx="11">
                  <c:v>4869</c:v>
                </c:pt>
                <c:pt idx="12">
                  <c:v>4792</c:v>
                </c:pt>
                <c:pt idx="13">
                  <c:v>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F-46A9-B4C0-EE604E88500E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5607</c:v>
                </c:pt>
                <c:pt idx="1">
                  <c:v>5871</c:v>
                </c:pt>
                <c:pt idx="2">
                  <c:v>5430</c:v>
                </c:pt>
                <c:pt idx="3">
                  <c:v>5756</c:v>
                </c:pt>
                <c:pt idx="4">
                  <c:v>5752</c:v>
                </c:pt>
                <c:pt idx="5">
                  <c:v>5956</c:v>
                </c:pt>
                <c:pt idx="6">
                  <c:v>5981</c:v>
                </c:pt>
                <c:pt idx="7">
                  <c:v>5568</c:v>
                </c:pt>
                <c:pt idx="8">
                  <c:v>5012</c:v>
                </c:pt>
                <c:pt idx="9">
                  <c:v>5687</c:v>
                </c:pt>
                <c:pt idx="10">
                  <c:v>5988</c:v>
                </c:pt>
                <c:pt idx="11">
                  <c:v>4133</c:v>
                </c:pt>
                <c:pt idx="12">
                  <c:v>5132</c:v>
                </c:pt>
                <c:pt idx="13">
                  <c:v>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F-46A9-B4C0-EE604E88500E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6677</c:v>
                </c:pt>
                <c:pt idx="1">
                  <c:v>5842</c:v>
                </c:pt>
                <c:pt idx="2">
                  <c:v>5430</c:v>
                </c:pt>
                <c:pt idx="3">
                  <c:v>5995</c:v>
                </c:pt>
                <c:pt idx="4">
                  <c:v>5823</c:v>
                </c:pt>
                <c:pt idx="5">
                  <c:v>5956</c:v>
                </c:pt>
                <c:pt idx="6">
                  <c:v>5981</c:v>
                </c:pt>
                <c:pt idx="7">
                  <c:v>5349</c:v>
                </c:pt>
                <c:pt idx="8">
                  <c:v>5091</c:v>
                </c:pt>
                <c:pt idx="9">
                  <c:v>5692</c:v>
                </c:pt>
                <c:pt idx="10">
                  <c:v>6029</c:v>
                </c:pt>
                <c:pt idx="11">
                  <c:v>4133</c:v>
                </c:pt>
                <c:pt idx="12">
                  <c:v>5234</c:v>
                </c:pt>
                <c:pt idx="13">
                  <c:v>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F-46A9-B4C0-EE604E88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17304"/>
        <c:axId val="225017696"/>
      </c:barChart>
      <c:catAx>
        <c:axId val="22501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017696"/>
        <c:crosses val="autoZero"/>
        <c:auto val="1"/>
        <c:lblAlgn val="ctr"/>
        <c:lblOffset val="100"/>
        <c:noMultiLvlLbl val="0"/>
      </c:catAx>
      <c:valAx>
        <c:axId val="225017696"/>
        <c:scaling>
          <c:orientation val="minMax"/>
          <c:max val="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01730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4057</c:v>
                </c:pt>
                <c:pt idx="1">
                  <c:v>5226</c:v>
                </c:pt>
                <c:pt idx="2">
                  <c:v>4611</c:v>
                </c:pt>
                <c:pt idx="3">
                  <c:v>5063</c:v>
                </c:pt>
                <c:pt idx="4">
                  <c:v>4899</c:v>
                </c:pt>
                <c:pt idx="5">
                  <c:v>4645</c:v>
                </c:pt>
                <c:pt idx="6">
                  <c:v>4827</c:v>
                </c:pt>
                <c:pt idx="7">
                  <c:v>5167</c:v>
                </c:pt>
                <c:pt idx="8">
                  <c:v>5463</c:v>
                </c:pt>
                <c:pt idx="9">
                  <c:v>4855</c:v>
                </c:pt>
                <c:pt idx="10">
                  <c:v>5305</c:v>
                </c:pt>
                <c:pt idx="11">
                  <c:v>4458</c:v>
                </c:pt>
                <c:pt idx="12">
                  <c:v>4377</c:v>
                </c:pt>
                <c:pt idx="13">
                  <c:v>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6-4FBD-9777-89FD55E6A117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5103</c:v>
                </c:pt>
                <c:pt idx="1">
                  <c:v>5358</c:v>
                </c:pt>
                <c:pt idx="2">
                  <c:v>4837</c:v>
                </c:pt>
                <c:pt idx="3">
                  <c:v>5258</c:v>
                </c:pt>
                <c:pt idx="4">
                  <c:v>5267</c:v>
                </c:pt>
                <c:pt idx="5">
                  <c:v>5026</c:v>
                </c:pt>
                <c:pt idx="6">
                  <c:v>5453</c:v>
                </c:pt>
                <c:pt idx="7">
                  <c:v>5014</c:v>
                </c:pt>
                <c:pt idx="8">
                  <c:v>4589</c:v>
                </c:pt>
                <c:pt idx="9">
                  <c:v>5153</c:v>
                </c:pt>
                <c:pt idx="10">
                  <c:v>5535</c:v>
                </c:pt>
                <c:pt idx="11">
                  <c:v>3784</c:v>
                </c:pt>
                <c:pt idx="12">
                  <c:v>4686</c:v>
                </c:pt>
                <c:pt idx="13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6-4FBD-9777-89FD55E6A117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5949</c:v>
                </c:pt>
                <c:pt idx="1">
                  <c:v>5332</c:v>
                </c:pt>
                <c:pt idx="2">
                  <c:v>4837</c:v>
                </c:pt>
                <c:pt idx="3">
                  <c:v>5457</c:v>
                </c:pt>
                <c:pt idx="4">
                  <c:v>5332</c:v>
                </c:pt>
                <c:pt idx="5">
                  <c:v>5026</c:v>
                </c:pt>
                <c:pt idx="6">
                  <c:v>5453</c:v>
                </c:pt>
                <c:pt idx="7">
                  <c:v>4819</c:v>
                </c:pt>
                <c:pt idx="8">
                  <c:v>4662</c:v>
                </c:pt>
                <c:pt idx="9">
                  <c:v>5157</c:v>
                </c:pt>
                <c:pt idx="10">
                  <c:v>5573</c:v>
                </c:pt>
                <c:pt idx="11">
                  <c:v>3784</c:v>
                </c:pt>
                <c:pt idx="12">
                  <c:v>4779</c:v>
                </c:pt>
                <c:pt idx="13">
                  <c:v>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6-4FBD-9777-89FD55E6A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6184"/>
        <c:axId val="226716576"/>
      </c:barChart>
      <c:catAx>
        <c:axId val="226716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6576"/>
        <c:crosses val="autoZero"/>
        <c:auto val="1"/>
        <c:lblAlgn val="ctr"/>
        <c:lblOffset val="100"/>
        <c:noMultiLvlLbl val="0"/>
      </c:catAx>
      <c:valAx>
        <c:axId val="226716576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618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3966</c:v>
                </c:pt>
                <c:pt idx="1">
                  <c:v>4919</c:v>
                </c:pt>
                <c:pt idx="2">
                  <c:v>4234</c:v>
                </c:pt>
                <c:pt idx="3">
                  <c:v>4769</c:v>
                </c:pt>
                <c:pt idx="4">
                  <c:v>4626</c:v>
                </c:pt>
                <c:pt idx="5">
                  <c:v>4040</c:v>
                </c:pt>
                <c:pt idx="6">
                  <c:v>4546</c:v>
                </c:pt>
                <c:pt idx="7">
                  <c:v>4772</c:v>
                </c:pt>
                <c:pt idx="8">
                  <c:v>5159</c:v>
                </c:pt>
                <c:pt idx="9">
                  <c:v>4538</c:v>
                </c:pt>
                <c:pt idx="10">
                  <c:v>5033</c:v>
                </c:pt>
                <c:pt idx="11">
                  <c:v>4210</c:v>
                </c:pt>
                <c:pt idx="12">
                  <c:v>4123</c:v>
                </c:pt>
                <c:pt idx="13">
                  <c:v>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4-4719-9349-F0EAA8D2B51D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4805</c:v>
                </c:pt>
                <c:pt idx="1">
                  <c:v>5044</c:v>
                </c:pt>
                <c:pt idx="2">
                  <c:v>4441</c:v>
                </c:pt>
                <c:pt idx="3">
                  <c:v>4956</c:v>
                </c:pt>
                <c:pt idx="4">
                  <c:v>4974</c:v>
                </c:pt>
                <c:pt idx="5">
                  <c:v>4371</c:v>
                </c:pt>
                <c:pt idx="6">
                  <c:v>5135</c:v>
                </c:pt>
                <c:pt idx="7">
                  <c:v>4630</c:v>
                </c:pt>
                <c:pt idx="8">
                  <c:v>4334</c:v>
                </c:pt>
                <c:pt idx="9">
                  <c:v>4816</c:v>
                </c:pt>
                <c:pt idx="10">
                  <c:v>5251</c:v>
                </c:pt>
                <c:pt idx="11">
                  <c:v>3573</c:v>
                </c:pt>
                <c:pt idx="12">
                  <c:v>4414</c:v>
                </c:pt>
                <c:pt idx="13">
                  <c:v>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4-4719-9349-F0EAA8D2B51D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5785</c:v>
                </c:pt>
                <c:pt idx="1">
                  <c:v>5047</c:v>
                </c:pt>
                <c:pt idx="2">
                  <c:v>4476</c:v>
                </c:pt>
                <c:pt idx="3">
                  <c:v>5161</c:v>
                </c:pt>
                <c:pt idx="4">
                  <c:v>5061</c:v>
                </c:pt>
                <c:pt idx="5">
                  <c:v>4431</c:v>
                </c:pt>
                <c:pt idx="6">
                  <c:v>5163</c:v>
                </c:pt>
                <c:pt idx="7">
                  <c:v>4514</c:v>
                </c:pt>
                <c:pt idx="8">
                  <c:v>4425</c:v>
                </c:pt>
                <c:pt idx="9">
                  <c:v>4850</c:v>
                </c:pt>
                <c:pt idx="10">
                  <c:v>5314</c:v>
                </c:pt>
                <c:pt idx="11">
                  <c:v>3592</c:v>
                </c:pt>
                <c:pt idx="12">
                  <c:v>4526</c:v>
                </c:pt>
                <c:pt idx="13">
                  <c:v>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4-4719-9349-F0EAA8D2B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7360"/>
        <c:axId val="226717752"/>
      </c:barChart>
      <c:catAx>
        <c:axId val="2267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7752"/>
        <c:crosses val="autoZero"/>
        <c:auto val="1"/>
        <c:lblAlgn val="ctr"/>
        <c:lblOffset val="100"/>
        <c:noMultiLvlLbl val="0"/>
      </c:catAx>
      <c:valAx>
        <c:axId val="226717752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736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3793</c:v>
                </c:pt>
                <c:pt idx="1">
                  <c:v>4328</c:v>
                </c:pt>
                <c:pt idx="2">
                  <c:v>3753</c:v>
                </c:pt>
                <c:pt idx="3">
                  <c:v>4214</c:v>
                </c:pt>
                <c:pt idx="4">
                  <c:v>4112</c:v>
                </c:pt>
                <c:pt idx="5">
                  <c:v>2853</c:v>
                </c:pt>
                <c:pt idx="6">
                  <c:v>4022</c:v>
                </c:pt>
                <c:pt idx="7">
                  <c:v>4024</c:v>
                </c:pt>
                <c:pt idx="8">
                  <c:v>4586</c:v>
                </c:pt>
                <c:pt idx="9">
                  <c:v>3923</c:v>
                </c:pt>
                <c:pt idx="10">
                  <c:v>4337</c:v>
                </c:pt>
                <c:pt idx="11">
                  <c:v>3742</c:v>
                </c:pt>
                <c:pt idx="12">
                  <c:v>3638</c:v>
                </c:pt>
                <c:pt idx="13">
                  <c:v>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0-46D3-B31D-8D10AD5F79B3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4302</c:v>
                </c:pt>
                <c:pt idx="1">
                  <c:v>4437</c:v>
                </c:pt>
                <c:pt idx="2">
                  <c:v>3937</c:v>
                </c:pt>
                <c:pt idx="3">
                  <c:v>4385</c:v>
                </c:pt>
                <c:pt idx="4">
                  <c:v>4421</c:v>
                </c:pt>
                <c:pt idx="5">
                  <c:v>3086</c:v>
                </c:pt>
                <c:pt idx="6">
                  <c:v>4543</c:v>
                </c:pt>
                <c:pt idx="7">
                  <c:v>3905</c:v>
                </c:pt>
                <c:pt idx="8">
                  <c:v>3852</c:v>
                </c:pt>
                <c:pt idx="9">
                  <c:v>4163</c:v>
                </c:pt>
                <c:pt idx="10">
                  <c:v>4526</c:v>
                </c:pt>
                <c:pt idx="11">
                  <c:v>3177</c:v>
                </c:pt>
                <c:pt idx="12">
                  <c:v>3893</c:v>
                </c:pt>
                <c:pt idx="13">
                  <c:v>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0-46D3-B31D-8D10AD5F79B3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2022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5785</c:v>
                </c:pt>
                <c:pt idx="1">
                  <c:v>4415</c:v>
                </c:pt>
                <c:pt idx="2">
                  <c:v>3937</c:v>
                </c:pt>
                <c:pt idx="3">
                  <c:v>4522</c:v>
                </c:pt>
                <c:pt idx="4">
                  <c:v>4476</c:v>
                </c:pt>
                <c:pt idx="5">
                  <c:v>3086</c:v>
                </c:pt>
                <c:pt idx="6">
                  <c:v>4543</c:v>
                </c:pt>
                <c:pt idx="7">
                  <c:v>3890</c:v>
                </c:pt>
                <c:pt idx="8">
                  <c:v>3913</c:v>
                </c:pt>
                <c:pt idx="9">
                  <c:v>4166</c:v>
                </c:pt>
                <c:pt idx="10">
                  <c:v>4557</c:v>
                </c:pt>
                <c:pt idx="11">
                  <c:v>3177</c:v>
                </c:pt>
                <c:pt idx="12">
                  <c:v>3970</c:v>
                </c:pt>
                <c:pt idx="13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0-46D3-B31D-8D10AD5F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8536"/>
        <c:axId val="226718928"/>
      </c:barChart>
      <c:catAx>
        <c:axId val="22671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8928"/>
        <c:crosses val="autoZero"/>
        <c:auto val="1"/>
        <c:lblAlgn val="ctr"/>
        <c:lblOffset val="100"/>
        <c:noMultiLvlLbl val="0"/>
      </c:catAx>
      <c:valAx>
        <c:axId val="226718928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8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A47"/>
  <sheetViews>
    <sheetView tabSelected="1" zoomScale="80" zoomScaleNormal="80" workbookViewId="0">
      <selection activeCell="C41" sqref="C41"/>
    </sheetView>
  </sheetViews>
  <sheetFormatPr defaultRowHeight="15" x14ac:dyDescent="0.25"/>
  <cols>
    <col min="1" max="1" width="87.42578125" style="7" customWidth="1"/>
    <col min="2" max="2" width="9.140625" customWidth="1"/>
  </cols>
  <sheetData>
    <row r="1" spans="1:1" x14ac:dyDescent="0.25">
      <c r="A1" s="40"/>
    </row>
    <row r="2" spans="1:1" x14ac:dyDescent="0.25">
      <c r="A2" s="40" t="s">
        <v>31</v>
      </c>
    </row>
    <row r="15" spans="1:1" ht="36" x14ac:dyDescent="0.55000000000000004">
      <c r="A15" s="4" t="s">
        <v>19</v>
      </c>
    </row>
    <row r="16" spans="1:1" ht="36" x14ac:dyDescent="0.55000000000000004">
      <c r="A16" s="4" t="s">
        <v>20</v>
      </c>
    </row>
    <row r="19" spans="1:1" ht="18.75" x14ac:dyDescent="0.3">
      <c r="A19" s="5" t="s">
        <v>27</v>
      </c>
    </row>
    <row r="21" spans="1:1" ht="18.75" x14ac:dyDescent="0.3">
      <c r="A21" s="5" t="s">
        <v>30</v>
      </c>
    </row>
    <row r="45" spans="1:1" x14ac:dyDescent="0.25">
      <c r="A45" s="6" t="s">
        <v>14</v>
      </c>
    </row>
    <row r="46" spans="1:1" x14ac:dyDescent="0.25">
      <c r="A46" s="7" t="s">
        <v>15</v>
      </c>
    </row>
    <row r="47" spans="1:1" x14ac:dyDescent="0.25">
      <c r="A47" s="7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R32"/>
  <sheetViews>
    <sheetView zoomScaleNormal="100" workbookViewId="0">
      <selection activeCell="B1" sqref="B1:P1"/>
    </sheetView>
  </sheetViews>
  <sheetFormatPr defaultColWidth="9.140625" defaultRowHeight="15" x14ac:dyDescent="0.25"/>
  <cols>
    <col min="1" max="1" width="15.140625" bestFit="1" customWidth="1"/>
    <col min="2" max="15" width="7.7109375" customWidth="1"/>
    <col min="16" max="16" width="11.5703125" style="2" customWidth="1"/>
  </cols>
  <sheetData>
    <row r="1" spans="1:18" ht="18.75" x14ac:dyDescent="0.3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15.75" x14ac:dyDescent="0.25">
      <c r="A2" s="8"/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</row>
    <row r="3" spans="1:18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8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8" ht="19.5" thickBot="1" x14ac:dyDescent="0.3">
      <c r="A5" s="47">
        <v>2020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8" x14ac:dyDescent="0.25">
      <c r="A6" s="9" t="s">
        <v>21</v>
      </c>
      <c r="B6" s="10">
        <f>ROUND(12*B8/B7,0)</f>
        <v>4442</v>
      </c>
      <c r="C6" s="10">
        <f>ROUND(12*C8/C7,0)</f>
        <v>6233</v>
      </c>
      <c r="D6" s="10">
        <f t="shared" ref="D6:O6" si="0">ROUND(12*D8/D7,0)</f>
        <v>5643</v>
      </c>
      <c r="E6" s="10">
        <f t="shared" si="0"/>
        <v>6048</v>
      </c>
      <c r="F6" s="10">
        <f t="shared" si="0"/>
        <v>5813</v>
      </c>
      <c r="G6" s="10">
        <f t="shared" si="0"/>
        <v>6193</v>
      </c>
      <c r="H6" s="10">
        <f t="shared" si="0"/>
        <v>5779</v>
      </c>
      <c r="I6" s="10">
        <f t="shared" si="0"/>
        <v>6195</v>
      </c>
      <c r="J6" s="10">
        <f t="shared" si="0"/>
        <v>6482</v>
      </c>
      <c r="K6" s="10">
        <f t="shared" si="0"/>
        <v>5846</v>
      </c>
      <c r="L6" s="10">
        <f t="shared" si="0"/>
        <v>6224</v>
      </c>
      <c r="M6" s="10">
        <f t="shared" si="0"/>
        <v>5290</v>
      </c>
      <c r="N6" s="10">
        <f t="shared" si="0"/>
        <v>5216</v>
      </c>
      <c r="O6" s="10">
        <f t="shared" si="0"/>
        <v>5923</v>
      </c>
      <c r="P6" s="11">
        <f>SUMIF(B6:O6,"&gt;0")/COUNTIF(B6:O6,"&gt;0")</f>
        <v>5809.0714285714284</v>
      </c>
      <c r="R6" s="41"/>
    </row>
    <row r="7" spans="1:18" x14ac:dyDescent="0.25">
      <c r="A7" s="12" t="s">
        <v>16</v>
      </c>
      <c r="B7" s="13">
        <v>58.617218132110274</v>
      </c>
      <c r="C7" s="13">
        <v>45.091925755210873</v>
      </c>
      <c r="D7" s="13">
        <v>49.940600000000003</v>
      </c>
      <c r="E7" s="13">
        <v>45.47</v>
      </c>
      <c r="F7" s="13">
        <v>46.654349643095962</v>
      </c>
      <c r="G7" s="14">
        <v>40.4</v>
      </c>
      <c r="H7" s="13">
        <v>45.037436635957881</v>
      </c>
      <c r="I7" s="13">
        <v>41.32</v>
      </c>
      <c r="J7" s="13">
        <v>42.105550552894101</v>
      </c>
      <c r="K7" s="13">
        <v>47.372999999999998</v>
      </c>
      <c r="L7" s="13">
        <v>42.67</v>
      </c>
      <c r="M7" s="13">
        <v>46.89</v>
      </c>
      <c r="N7" s="13">
        <v>50.355542480125649</v>
      </c>
      <c r="O7" s="15">
        <v>43.56045452229553</v>
      </c>
      <c r="P7" s="16">
        <f>SUMIF(B7:O7,"&gt;0")/COUNTIF(B7:O7,"&gt;0")</f>
        <v>46.106148408692164</v>
      </c>
    </row>
    <row r="8" spans="1:18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8" ht="19.5" thickBot="1" x14ac:dyDescent="0.3">
      <c r="A9" s="47">
        <v>2021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8" x14ac:dyDescent="0.25">
      <c r="A10" s="9" t="s">
        <v>21</v>
      </c>
      <c r="B10" s="10">
        <f>ROUND(12*B12/B11,0)</f>
        <v>6129</v>
      </c>
      <c r="C10" s="10">
        <f t="shared" ref="C10:O10" si="1">ROUND(12*C12/C11,0)</f>
        <v>6391</v>
      </c>
      <c r="D10" s="10">
        <f t="shared" si="1"/>
        <v>5919</v>
      </c>
      <c r="E10" s="10">
        <f t="shared" si="1"/>
        <v>6267</v>
      </c>
      <c r="F10" s="10">
        <f t="shared" si="1"/>
        <v>6250</v>
      </c>
      <c r="G10" s="10">
        <f t="shared" si="1"/>
        <v>6700</v>
      </c>
      <c r="H10" s="10">
        <f t="shared" si="1"/>
        <v>6528</v>
      </c>
      <c r="I10" s="10">
        <f t="shared" si="1"/>
        <v>6013</v>
      </c>
      <c r="J10" s="10">
        <f t="shared" si="1"/>
        <v>5446</v>
      </c>
      <c r="K10" s="10">
        <f t="shared" si="1"/>
        <v>6204</v>
      </c>
      <c r="L10" s="10">
        <f t="shared" si="1"/>
        <v>6494</v>
      </c>
      <c r="M10" s="10">
        <f t="shared" si="1"/>
        <v>4491</v>
      </c>
      <c r="N10" s="10">
        <f t="shared" si="1"/>
        <v>5587</v>
      </c>
      <c r="O10" s="10">
        <f t="shared" si="1"/>
        <v>6240</v>
      </c>
      <c r="P10" s="11">
        <f>SUMIF(B10:O10,"&gt;0")/COUNTIF(B10:O10,"&gt;0")</f>
        <v>6047.0714285714284</v>
      </c>
    </row>
    <row r="11" spans="1:18" x14ac:dyDescent="0.25">
      <c r="A11" s="12" t="s">
        <v>16</v>
      </c>
      <c r="B11" s="13">
        <v>44.74</v>
      </c>
      <c r="C11" s="13">
        <v>45.542845012762982</v>
      </c>
      <c r="D11" s="13">
        <v>49.940600000000003</v>
      </c>
      <c r="E11" s="13">
        <v>46.07</v>
      </c>
      <c r="F11" s="13">
        <v>46.654349643095962</v>
      </c>
      <c r="G11" s="14">
        <v>40.4</v>
      </c>
      <c r="H11" s="13">
        <v>45.037436635957881</v>
      </c>
      <c r="I11" s="13">
        <v>46.27</v>
      </c>
      <c r="J11" s="13">
        <v>52.631938191117634</v>
      </c>
      <c r="K11" s="13">
        <v>46.426000000000002</v>
      </c>
      <c r="L11" s="13">
        <v>42.67</v>
      </c>
      <c r="M11" s="13">
        <v>58.55</v>
      </c>
      <c r="N11" s="13">
        <v>49.080993907510845</v>
      </c>
      <c r="O11" s="15">
        <v>43.56045452229553</v>
      </c>
      <c r="P11" s="16">
        <f>SUMIF(B11:O11,"&gt;0")/COUNTIF(B11:O11,"&gt;0")</f>
        <v>46.969615565195774</v>
      </c>
    </row>
    <row r="12" spans="1:18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8" ht="19.5" thickBot="1" x14ac:dyDescent="0.3">
      <c r="A13" s="47">
        <v>2022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8" x14ac:dyDescent="0.25">
      <c r="A14" s="9" t="s">
        <v>21</v>
      </c>
      <c r="B14" s="10">
        <f>ROUND(12*B16/B15,0)</f>
        <v>7565</v>
      </c>
      <c r="C14" s="10">
        <f t="shared" ref="C14:O14" si="2">ROUND(12*C16/C15,0)</f>
        <v>6359</v>
      </c>
      <c r="D14" s="10">
        <f t="shared" si="2"/>
        <v>5919</v>
      </c>
      <c r="E14" s="10">
        <f t="shared" si="2"/>
        <v>6552</v>
      </c>
      <c r="F14" s="10">
        <f t="shared" si="2"/>
        <v>6327</v>
      </c>
      <c r="G14" s="10">
        <f t="shared" si="2"/>
        <v>6700</v>
      </c>
      <c r="H14" s="10">
        <f t="shared" si="2"/>
        <v>6528</v>
      </c>
      <c r="I14" s="10">
        <f t="shared" si="2"/>
        <v>5817</v>
      </c>
      <c r="J14" s="10">
        <f t="shared" si="2"/>
        <v>5532</v>
      </c>
      <c r="K14" s="10">
        <f t="shared" si="2"/>
        <v>6209</v>
      </c>
      <c r="L14" s="10">
        <f t="shared" si="2"/>
        <v>6539</v>
      </c>
      <c r="M14" s="10">
        <f t="shared" si="2"/>
        <v>4491</v>
      </c>
      <c r="N14" s="10">
        <f t="shared" si="2"/>
        <v>5697</v>
      </c>
      <c r="O14" s="10">
        <f t="shared" si="2"/>
        <v>5885</v>
      </c>
      <c r="P14" s="11">
        <f t="shared" ref="P14:P16" si="3">SUMIF(B14:O14,"&gt;0")/COUNTIF(B14:O14,"&gt;0")</f>
        <v>6151.4285714285716</v>
      </c>
    </row>
    <row r="15" spans="1:18" x14ac:dyDescent="0.25">
      <c r="A15" s="12" t="s">
        <v>16</v>
      </c>
      <c r="B15" s="13">
        <v>37.520000000000003</v>
      </c>
      <c r="C15" s="13">
        <v>45.768304641539032</v>
      </c>
      <c r="D15" s="13">
        <v>49.940600000000003</v>
      </c>
      <c r="E15" s="13">
        <v>44.07</v>
      </c>
      <c r="F15" s="13">
        <v>46.654349643095962</v>
      </c>
      <c r="G15" s="14">
        <v>40.4</v>
      </c>
      <c r="H15" s="13">
        <v>45.037436635957881</v>
      </c>
      <c r="I15" s="13">
        <v>48.07</v>
      </c>
      <c r="J15" s="13">
        <v>52.631938191117634</v>
      </c>
      <c r="K15" s="13">
        <v>46.426000000000002</v>
      </c>
      <c r="L15" s="13">
        <v>42.67</v>
      </c>
      <c r="M15" s="13">
        <v>58.55</v>
      </c>
      <c r="N15" s="13">
        <v>49.080993907510845</v>
      </c>
      <c r="O15" s="15">
        <v>47.916199974525085</v>
      </c>
      <c r="P15" s="16">
        <f t="shared" si="3"/>
        <v>46.766844499553315</v>
      </c>
    </row>
    <row r="16" spans="1:18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x14ac:dyDescent="0.25">
      <c r="A18" s="9" t="s">
        <v>21</v>
      </c>
      <c r="B18" s="25">
        <f t="shared" ref="B18:O18" si="4">ROUND(B10-B6,0)</f>
        <v>1687</v>
      </c>
      <c r="C18" s="25">
        <f t="shared" si="4"/>
        <v>158</v>
      </c>
      <c r="D18" s="25">
        <f t="shared" si="4"/>
        <v>276</v>
      </c>
      <c r="E18" s="25">
        <f t="shared" si="4"/>
        <v>219</v>
      </c>
      <c r="F18" s="25">
        <f t="shared" si="4"/>
        <v>437</v>
      </c>
      <c r="G18" s="25">
        <f t="shared" si="4"/>
        <v>507</v>
      </c>
      <c r="H18" s="25">
        <f t="shared" si="4"/>
        <v>749</v>
      </c>
      <c r="I18" s="25">
        <f t="shared" si="4"/>
        <v>-182</v>
      </c>
      <c r="J18" s="25">
        <f t="shared" si="4"/>
        <v>-1036</v>
      </c>
      <c r="K18" s="25">
        <f t="shared" si="4"/>
        <v>358</v>
      </c>
      <c r="L18" s="25">
        <f t="shared" si="4"/>
        <v>270</v>
      </c>
      <c r="M18" s="25">
        <f t="shared" si="4"/>
        <v>-799</v>
      </c>
      <c r="N18" s="25">
        <f t="shared" si="4"/>
        <v>371</v>
      </c>
      <c r="O18" s="26">
        <f t="shared" si="4"/>
        <v>317</v>
      </c>
      <c r="P18" s="11">
        <f t="shared" ref="P18:P20" si="5">AVERAGE(B18:O18)</f>
        <v>238</v>
      </c>
    </row>
    <row r="19" spans="1:16" x14ac:dyDescent="0.25">
      <c r="A19" s="12" t="s">
        <v>16</v>
      </c>
      <c r="B19" s="28">
        <f t="shared" ref="B19:O19" si="6">ROUND(B11-B7,2)</f>
        <v>-13.88</v>
      </c>
      <c r="C19" s="28">
        <f t="shared" si="6"/>
        <v>0.45</v>
      </c>
      <c r="D19" s="28">
        <f t="shared" si="6"/>
        <v>0</v>
      </c>
      <c r="E19" s="28">
        <f t="shared" si="6"/>
        <v>0.6</v>
      </c>
      <c r="F19" s="28">
        <f t="shared" si="6"/>
        <v>0</v>
      </c>
      <c r="G19" s="28">
        <f t="shared" si="6"/>
        <v>0</v>
      </c>
      <c r="H19" s="28">
        <f t="shared" si="6"/>
        <v>0</v>
      </c>
      <c r="I19" s="28">
        <f t="shared" si="6"/>
        <v>4.95</v>
      </c>
      <c r="J19" s="28">
        <f t="shared" si="6"/>
        <v>10.53</v>
      </c>
      <c r="K19" s="28">
        <f t="shared" si="6"/>
        <v>-0.95</v>
      </c>
      <c r="L19" s="28">
        <f t="shared" si="6"/>
        <v>0</v>
      </c>
      <c r="M19" s="28">
        <f t="shared" si="6"/>
        <v>11.66</v>
      </c>
      <c r="N19" s="28">
        <f t="shared" si="6"/>
        <v>-1.27</v>
      </c>
      <c r="O19" s="29">
        <f t="shared" si="6"/>
        <v>0</v>
      </c>
      <c r="P19" s="27">
        <f t="shared" si="5"/>
        <v>0.86357142857142843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9" t="s">
        <v>21</v>
      </c>
      <c r="B22" s="25">
        <f t="shared" ref="B22:O22" si="8">ROUND(B14-B10,0)</f>
        <v>1436</v>
      </c>
      <c r="C22" s="25">
        <f t="shared" si="8"/>
        <v>-32</v>
      </c>
      <c r="D22" s="25">
        <f t="shared" si="8"/>
        <v>0</v>
      </c>
      <c r="E22" s="25">
        <f t="shared" si="8"/>
        <v>285</v>
      </c>
      <c r="F22" s="25">
        <f t="shared" si="8"/>
        <v>77</v>
      </c>
      <c r="G22" s="25">
        <f t="shared" si="8"/>
        <v>0</v>
      </c>
      <c r="H22" s="25">
        <f t="shared" si="8"/>
        <v>0</v>
      </c>
      <c r="I22" s="25">
        <f t="shared" si="8"/>
        <v>-196</v>
      </c>
      <c r="J22" s="25">
        <f t="shared" si="8"/>
        <v>86</v>
      </c>
      <c r="K22" s="25">
        <f t="shared" si="8"/>
        <v>5</v>
      </c>
      <c r="L22" s="25">
        <f t="shared" si="8"/>
        <v>45</v>
      </c>
      <c r="M22" s="25">
        <f t="shared" si="8"/>
        <v>0</v>
      </c>
      <c r="N22" s="25">
        <f t="shared" si="8"/>
        <v>110</v>
      </c>
      <c r="O22" s="26">
        <f t="shared" si="8"/>
        <v>-355</v>
      </c>
      <c r="P22" s="11">
        <f t="shared" ref="P22:P24" si="9">AVERAGE(B22:O22)</f>
        <v>104.35714285714286</v>
      </c>
    </row>
    <row r="23" spans="1:16" x14ac:dyDescent="0.25">
      <c r="A23" s="12" t="s">
        <v>16</v>
      </c>
      <c r="B23" s="28">
        <f t="shared" ref="B23:O23" si="10">ROUND(B15-B11,2)</f>
        <v>-7.22</v>
      </c>
      <c r="C23" s="28">
        <f t="shared" si="10"/>
        <v>0.23</v>
      </c>
      <c r="D23" s="28">
        <f t="shared" si="10"/>
        <v>0</v>
      </c>
      <c r="E23" s="28">
        <f t="shared" si="10"/>
        <v>-2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1.8</v>
      </c>
      <c r="J23" s="28">
        <f t="shared" si="10"/>
        <v>0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4.3600000000000003</v>
      </c>
      <c r="P23" s="27">
        <f t="shared" si="9"/>
        <v>-0.20214285714285701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2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9" t="s">
        <v>21</v>
      </c>
      <c r="B26" s="33">
        <f t="shared" ref="B26:O28" si="12">ROUND(100*(B10-B6)/B6,2)</f>
        <v>37.979999999999997</v>
      </c>
      <c r="C26" s="33">
        <f t="shared" si="12"/>
        <v>2.5299999999999998</v>
      </c>
      <c r="D26" s="33">
        <f t="shared" si="12"/>
        <v>4.8899999999999997</v>
      </c>
      <c r="E26" s="33">
        <f t="shared" si="12"/>
        <v>3.62</v>
      </c>
      <c r="F26" s="33">
        <f t="shared" si="12"/>
        <v>7.52</v>
      </c>
      <c r="G26" s="33">
        <f t="shared" si="12"/>
        <v>8.19</v>
      </c>
      <c r="H26" s="33">
        <f t="shared" si="12"/>
        <v>12.96</v>
      </c>
      <c r="I26" s="33">
        <f t="shared" si="12"/>
        <v>-2.94</v>
      </c>
      <c r="J26" s="33">
        <f t="shared" si="12"/>
        <v>-15.98</v>
      </c>
      <c r="K26" s="33">
        <f t="shared" si="12"/>
        <v>6.12</v>
      </c>
      <c r="L26" s="33">
        <f t="shared" si="12"/>
        <v>4.34</v>
      </c>
      <c r="M26" s="33">
        <f t="shared" si="12"/>
        <v>-15.1</v>
      </c>
      <c r="N26" s="33">
        <f t="shared" si="12"/>
        <v>7.11</v>
      </c>
      <c r="O26" s="34">
        <f t="shared" si="12"/>
        <v>5.35</v>
      </c>
      <c r="P26" s="31">
        <f t="shared" ref="P26:P28" si="13">AVERAGE(B26:O26)</f>
        <v>4.7564285714285717</v>
      </c>
    </row>
    <row r="27" spans="1:16" x14ac:dyDescent="0.25">
      <c r="A27" s="12" t="s">
        <v>16</v>
      </c>
      <c r="B27" s="28">
        <f t="shared" si="12"/>
        <v>-23.67</v>
      </c>
      <c r="C27" s="28">
        <f t="shared" si="12"/>
        <v>1</v>
      </c>
      <c r="D27" s="28">
        <f t="shared" si="12"/>
        <v>0</v>
      </c>
      <c r="E27" s="28">
        <f t="shared" si="12"/>
        <v>1.32</v>
      </c>
      <c r="F27" s="28">
        <f t="shared" si="12"/>
        <v>0</v>
      </c>
      <c r="G27" s="28">
        <f t="shared" si="12"/>
        <v>0</v>
      </c>
      <c r="H27" s="28">
        <f t="shared" si="12"/>
        <v>0</v>
      </c>
      <c r="I27" s="28">
        <f t="shared" si="12"/>
        <v>11.98</v>
      </c>
      <c r="J27" s="28">
        <f t="shared" si="12"/>
        <v>25</v>
      </c>
      <c r="K27" s="28">
        <f t="shared" si="12"/>
        <v>-2</v>
      </c>
      <c r="L27" s="28">
        <f t="shared" si="12"/>
        <v>0</v>
      </c>
      <c r="M27" s="28">
        <f t="shared" si="12"/>
        <v>24.87</v>
      </c>
      <c r="N27" s="28">
        <f t="shared" si="12"/>
        <v>-2.5299999999999998</v>
      </c>
      <c r="O27" s="29">
        <f t="shared" si="12"/>
        <v>0</v>
      </c>
      <c r="P27" s="27">
        <f t="shared" si="13"/>
        <v>2.5692857142857144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x14ac:dyDescent="0.25">
      <c r="A30" s="9" t="s">
        <v>21</v>
      </c>
      <c r="B30" s="33">
        <f t="shared" ref="B30:O32" si="14">ROUND(100*(B14-B10)/B10,2)</f>
        <v>23.43</v>
      </c>
      <c r="C30" s="33">
        <f t="shared" si="14"/>
        <v>-0.5</v>
      </c>
      <c r="D30" s="33">
        <f t="shared" si="14"/>
        <v>0</v>
      </c>
      <c r="E30" s="33">
        <f t="shared" si="14"/>
        <v>4.55</v>
      </c>
      <c r="F30" s="33">
        <f t="shared" si="14"/>
        <v>1.23</v>
      </c>
      <c r="G30" s="33">
        <f t="shared" si="14"/>
        <v>0</v>
      </c>
      <c r="H30" s="33">
        <f t="shared" si="14"/>
        <v>0</v>
      </c>
      <c r="I30" s="33">
        <f t="shared" si="14"/>
        <v>-3.26</v>
      </c>
      <c r="J30" s="33">
        <f t="shared" si="14"/>
        <v>1.58</v>
      </c>
      <c r="K30" s="33">
        <f t="shared" si="14"/>
        <v>0.08</v>
      </c>
      <c r="L30" s="33">
        <f t="shared" si="14"/>
        <v>0.69</v>
      </c>
      <c r="M30" s="33">
        <f t="shared" si="14"/>
        <v>0</v>
      </c>
      <c r="N30" s="33">
        <f t="shared" si="14"/>
        <v>1.97</v>
      </c>
      <c r="O30" s="34">
        <f t="shared" si="14"/>
        <v>-5.69</v>
      </c>
      <c r="P30" s="31">
        <f t="shared" ref="P30:P32" si="15">AVERAGE(B30:O30)</f>
        <v>1.72</v>
      </c>
    </row>
    <row r="31" spans="1:16" x14ac:dyDescent="0.25">
      <c r="A31" s="12" t="s">
        <v>16</v>
      </c>
      <c r="B31" s="28">
        <f t="shared" si="14"/>
        <v>-16.14</v>
      </c>
      <c r="C31" s="28">
        <f t="shared" si="14"/>
        <v>0.5</v>
      </c>
      <c r="D31" s="28">
        <f t="shared" si="14"/>
        <v>0</v>
      </c>
      <c r="E31" s="28">
        <f t="shared" si="14"/>
        <v>-4.34</v>
      </c>
      <c r="F31" s="28">
        <f t="shared" si="14"/>
        <v>0</v>
      </c>
      <c r="G31" s="28">
        <f t="shared" si="14"/>
        <v>0</v>
      </c>
      <c r="H31" s="28">
        <f t="shared" si="14"/>
        <v>0</v>
      </c>
      <c r="I31" s="28">
        <f t="shared" si="14"/>
        <v>3.89</v>
      </c>
      <c r="J31" s="28">
        <f t="shared" si="14"/>
        <v>0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10</v>
      </c>
      <c r="P31" s="27">
        <f t="shared" si="15"/>
        <v>-0.435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P32"/>
  <sheetViews>
    <sheetView zoomScaleNormal="100" workbookViewId="0">
      <selection activeCell="B1" sqref="B1:P1"/>
    </sheetView>
  </sheetViews>
  <sheetFormatPr defaultColWidth="9.140625" defaultRowHeight="15" x14ac:dyDescent="0.25"/>
  <cols>
    <col min="1" max="1" width="15.140625" bestFit="1" customWidth="1"/>
    <col min="2" max="15" width="7.7109375" customWidth="1"/>
    <col min="16" max="16" width="11.42578125" style="2" customWidth="1"/>
  </cols>
  <sheetData>
    <row r="1" spans="1:16" ht="18.75" x14ac:dyDescent="0.3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 x14ac:dyDescent="0.25">
      <c r="A2" s="8"/>
      <c r="B2" s="46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47">
        <v>2020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x14ac:dyDescent="0.25">
      <c r="A6" s="9" t="s">
        <v>21</v>
      </c>
      <c r="B6" s="10">
        <f>ROUND(12*B8/B7,0)</f>
        <v>4204</v>
      </c>
      <c r="C6" s="10">
        <f>ROUND(12*C8/C7,0)</f>
        <v>5726</v>
      </c>
      <c r="D6" s="10">
        <f t="shared" ref="D6:O6" si="0">ROUND(12*D8/D7,0)</f>
        <v>5176</v>
      </c>
      <c r="E6" s="10">
        <f t="shared" si="0"/>
        <v>5548</v>
      </c>
      <c r="F6" s="10">
        <f t="shared" si="0"/>
        <v>5350</v>
      </c>
      <c r="G6" s="10">
        <f t="shared" si="0"/>
        <v>5505</v>
      </c>
      <c r="H6" s="10">
        <f t="shared" si="0"/>
        <v>5295</v>
      </c>
      <c r="I6" s="10">
        <f t="shared" si="0"/>
        <v>5739</v>
      </c>
      <c r="J6" s="10">
        <f t="shared" si="0"/>
        <v>5966</v>
      </c>
      <c r="K6" s="10">
        <f t="shared" si="0"/>
        <v>5359</v>
      </c>
      <c r="L6" s="10">
        <f t="shared" si="0"/>
        <v>5739</v>
      </c>
      <c r="M6" s="10">
        <f t="shared" si="0"/>
        <v>4869</v>
      </c>
      <c r="N6" s="10">
        <f t="shared" si="0"/>
        <v>4792</v>
      </c>
      <c r="O6" s="10">
        <f t="shared" si="0"/>
        <v>5407</v>
      </c>
      <c r="P6" s="11">
        <f>SUMIF(B6:O6,"&gt;0")/COUNTIF(B6:O6,"&gt;0")</f>
        <v>5333.9285714285716</v>
      </c>
    </row>
    <row r="7" spans="1:16" x14ac:dyDescent="0.25">
      <c r="A7" s="12" t="s">
        <v>16</v>
      </c>
      <c r="B7" s="13">
        <v>61.943211984338951</v>
      </c>
      <c r="C7" s="13">
        <v>49.083511424976749</v>
      </c>
      <c r="D7" s="13">
        <v>54.44</v>
      </c>
      <c r="E7" s="13">
        <v>49.56</v>
      </c>
      <c r="F7" s="13">
        <v>50.691749857084211</v>
      </c>
      <c r="G7" s="14">
        <v>45.45</v>
      </c>
      <c r="H7" s="13">
        <v>49.155584854225893</v>
      </c>
      <c r="I7" s="13">
        <v>44.61</v>
      </c>
      <c r="J7" s="13">
        <v>45.749304246018497</v>
      </c>
      <c r="K7" s="13">
        <v>51.673000000000002</v>
      </c>
      <c r="L7" s="13">
        <v>46.28</v>
      </c>
      <c r="M7" s="13">
        <v>50.95</v>
      </c>
      <c r="N7" s="13">
        <v>54.806417101986597</v>
      </c>
      <c r="O7" s="15">
        <v>47.719284368621146</v>
      </c>
      <c r="P7" s="16">
        <f>SUMIF(B7:O7,"&gt;0")/COUNTIF(B7:O7,"&gt;0")</f>
        <v>50.150861702660869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47">
        <v>2021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5">
      <c r="A10" s="9" t="s">
        <v>21</v>
      </c>
      <c r="B10" s="10">
        <f>ROUND(12*B12/B11,0)</f>
        <v>5607</v>
      </c>
      <c r="C10" s="10">
        <f t="shared" ref="C10:O10" si="1">ROUND(12*C12/C11,0)</f>
        <v>5871</v>
      </c>
      <c r="D10" s="10">
        <f t="shared" si="1"/>
        <v>5430</v>
      </c>
      <c r="E10" s="10">
        <f t="shared" si="1"/>
        <v>5756</v>
      </c>
      <c r="F10" s="10">
        <f t="shared" si="1"/>
        <v>5752</v>
      </c>
      <c r="G10" s="10">
        <f t="shared" si="1"/>
        <v>5956</v>
      </c>
      <c r="H10" s="10">
        <f t="shared" si="1"/>
        <v>5981</v>
      </c>
      <c r="I10" s="10">
        <f t="shared" si="1"/>
        <v>5568</v>
      </c>
      <c r="J10" s="10">
        <f t="shared" si="1"/>
        <v>5012</v>
      </c>
      <c r="K10" s="10">
        <f t="shared" si="1"/>
        <v>5687</v>
      </c>
      <c r="L10" s="10">
        <f t="shared" si="1"/>
        <v>5988</v>
      </c>
      <c r="M10" s="10">
        <f t="shared" si="1"/>
        <v>4133</v>
      </c>
      <c r="N10" s="10">
        <f t="shared" si="1"/>
        <v>5132</v>
      </c>
      <c r="O10" s="10">
        <f t="shared" si="1"/>
        <v>5696</v>
      </c>
      <c r="P10" s="11">
        <f>SUMIF(B10:O10,"&gt;0")/COUNTIF(B10:O10,"&gt;0")</f>
        <v>5540.6428571428569</v>
      </c>
    </row>
    <row r="11" spans="1:16" x14ac:dyDescent="0.25">
      <c r="A11" s="12" t="s">
        <v>16</v>
      </c>
      <c r="B11" s="13">
        <v>48.9</v>
      </c>
      <c r="C11" s="13">
        <v>49.574346539226518</v>
      </c>
      <c r="D11" s="13">
        <v>54.44</v>
      </c>
      <c r="E11" s="13">
        <v>50.16</v>
      </c>
      <c r="F11" s="13">
        <v>50.691749857084211</v>
      </c>
      <c r="G11" s="14">
        <v>45.45</v>
      </c>
      <c r="H11" s="13">
        <v>49.155584854225893</v>
      </c>
      <c r="I11" s="13">
        <v>49.97</v>
      </c>
      <c r="J11" s="13">
        <v>57.186630307523131</v>
      </c>
      <c r="K11" s="13">
        <v>50.64</v>
      </c>
      <c r="L11" s="13">
        <v>46.28</v>
      </c>
      <c r="M11" s="13">
        <v>63.62</v>
      </c>
      <c r="N11" s="13">
        <v>53.424866046190175</v>
      </c>
      <c r="O11" s="15">
        <v>47.719284368621146</v>
      </c>
      <c r="P11" s="16">
        <f>SUMIF(B11:O11,"&gt;0")/COUNTIF(B11:O11,"&gt;0")</f>
        <v>51.229461569490795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6" ht="19.5" thickBot="1" x14ac:dyDescent="0.3">
      <c r="A13" s="47">
        <v>2022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5">
      <c r="A14" s="9" t="s">
        <v>21</v>
      </c>
      <c r="B14" s="10">
        <f>ROUND(12*B16/B15,0)</f>
        <v>6677</v>
      </c>
      <c r="C14" s="10">
        <f>ROUND(12*C16/C15,0)</f>
        <v>5842</v>
      </c>
      <c r="D14" s="10">
        <f t="shared" ref="D14:O14" si="2">ROUND(12*D16/D15,0)</f>
        <v>5430</v>
      </c>
      <c r="E14" s="10">
        <f t="shared" si="2"/>
        <v>5995</v>
      </c>
      <c r="F14" s="10">
        <f t="shared" si="2"/>
        <v>5823</v>
      </c>
      <c r="G14" s="10">
        <f t="shared" si="2"/>
        <v>5956</v>
      </c>
      <c r="H14" s="10">
        <f t="shared" si="2"/>
        <v>5981</v>
      </c>
      <c r="I14" s="10">
        <f t="shared" si="2"/>
        <v>5349</v>
      </c>
      <c r="J14" s="10">
        <f t="shared" si="2"/>
        <v>5091</v>
      </c>
      <c r="K14" s="10">
        <f t="shared" si="2"/>
        <v>5692</v>
      </c>
      <c r="L14" s="10">
        <f t="shared" si="2"/>
        <v>6029</v>
      </c>
      <c r="M14" s="10">
        <f t="shared" si="2"/>
        <v>4133</v>
      </c>
      <c r="N14" s="10">
        <f t="shared" si="2"/>
        <v>5234</v>
      </c>
      <c r="O14" s="10">
        <f t="shared" si="2"/>
        <v>5372</v>
      </c>
      <c r="P14" s="11">
        <f t="shared" ref="P14:P16" si="3">SUMIF(B14:O14,"&gt;0")/COUNTIF(B14:O14,"&gt;0")</f>
        <v>5614.5714285714284</v>
      </c>
    </row>
    <row r="15" spans="1:16" x14ac:dyDescent="0.25">
      <c r="A15" s="12" t="s">
        <v>16</v>
      </c>
      <c r="B15" s="13">
        <v>42.51</v>
      </c>
      <c r="C15" s="13">
        <v>49.819764096351392</v>
      </c>
      <c r="D15" s="13">
        <v>54.44</v>
      </c>
      <c r="E15" s="13">
        <v>48.16</v>
      </c>
      <c r="F15" s="13">
        <v>50.691749857084211</v>
      </c>
      <c r="G15" s="14">
        <v>45.45</v>
      </c>
      <c r="H15" s="13">
        <v>49.155584854225893</v>
      </c>
      <c r="I15" s="13">
        <v>52.28</v>
      </c>
      <c r="J15" s="13">
        <v>57.186630307523131</v>
      </c>
      <c r="K15" s="13">
        <v>50.64</v>
      </c>
      <c r="L15" s="13">
        <v>46.28</v>
      </c>
      <c r="M15" s="13">
        <v>63.62</v>
      </c>
      <c r="N15" s="13">
        <v>53.424866046190175</v>
      </c>
      <c r="O15" s="15">
        <v>52.490912805483262</v>
      </c>
      <c r="P15" s="16">
        <f t="shared" si="3"/>
        <v>51.153536283347002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x14ac:dyDescent="0.25">
      <c r="A18" s="9" t="s">
        <v>21</v>
      </c>
      <c r="B18" s="25">
        <f t="shared" ref="B18:O18" si="4">ROUND(B10-B6,0)</f>
        <v>1403</v>
      </c>
      <c r="C18" s="25">
        <f t="shared" si="4"/>
        <v>145</v>
      </c>
      <c r="D18" s="25">
        <f t="shared" si="4"/>
        <v>254</v>
      </c>
      <c r="E18" s="25">
        <f t="shared" si="4"/>
        <v>208</v>
      </c>
      <c r="F18" s="25">
        <f t="shared" si="4"/>
        <v>402</v>
      </c>
      <c r="G18" s="25">
        <f t="shared" si="4"/>
        <v>451</v>
      </c>
      <c r="H18" s="25">
        <f t="shared" si="4"/>
        <v>686</v>
      </c>
      <c r="I18" s="25">
        <f t="shared" si="4"/>
        <v>-171</v>
      </c>
      <c r="J18" s="25">
        <f t="shared" si="4"/>
        <v>-954</v>
      </c>
      <c r="K18" s="25">
        <f t="shared" si="4"/>
        <v>328</v>
      </c>
      <c r="L18" s="25">
        <f t="shared" si="4"/>
        <v>249</v>
      </c>
      <c r="M18" s="25">
        <f t="shared" si="4"/>
        <v>-736</v>
      </c>
      <c r="N18" s="25">
        <f t="shared" si="4"/>
        <v>340</v>
      </c>
      <c r="O18" s="26">
        <f t="shared" si="4"/>
        <v>289</v>
      </c>
      <c r="P18" s="11">
        <f t="shared" ref="P18:P20" si="5">AVERAGE(B18:O18)</f>
        <v>206.71428571428572</v>
      </c>
    </row>
    <row r="19" spans="1:16" x14ac:dyDescent="0.25">
      <c r="A19" s="12" t="s">
        <v>16</v>
      </c>
      <c r="B19" s="28">
        <f t="shared" ref="B19:O19" si="6">ROUND(B11-B7,2)</f>
        <v>-13.04</v>
      </c>
      <c r="C19" s="28">
        <f t="shared" si="6"/>
        <v>0.49</v>
      </c>
      <c r="D19" s="28">
        <f t="shared" si="6"/>
        <v>0</v>
      </c>
      <c r="E19" s="28">
        <f t="shared" si="6"/>
        <v>0.6</v>
      </c>
      <c r="F19" s="28">
        <f t="shared" si="6"/>
        <v>0</v>
      </c>
      <c r="G19" s="28">
        <f t="shared" si="6"/>
        <v>0</v>
      </c>
      <c r="H19" s="28">
        <f t="shared" si="6"/>
        <v>0</v>
      </c>
      <c r="I19" s="28">
        <f t="shared" si="6"/>
        <v>5.36</v>
      </c>
      <c r="J19" s="28">
        <f t="shared" si="6"/>
        <v>11.44</v>
      </c>
      <c r="K19" s="28">
        <f t="shared" si="6"/>
        <v>-1.03</v>
      </c>
      <c r="L19" s="28">
        <f t="shared" si="6"/>
        <v>0</v>
      </c>
      <c r="M19" s="28">
        <f t="shared" si="6"/>
        <v>12.67</v>
      </c>
      <c r="N19" s="28">
        <f t="shared" si="6"/>
        <v>-1.38</v>
      </c>
      <c r="O19" s="29">
        <f t="shared" si="6"/>
        <v>0</v>
      </c>
      <c r="P19" s="27">
        <f t="shared" si="5"/>
        <v>1.0792857142857144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9" t="s">
        <v>21</v>
      </c>
      <c r="B22" s="25">
        <f t="shared" ref="B22:O22" si="8">ROUND(B14-B10,0)</f>
        <v>1070</v>
      </c>
      <c r="C22" s="25">
        <f t="shared" si="8"/>
        <v>-29</v>
      </c>
      <c r="D22" s="25">
        <f t="shared" si="8"/>
        <v>0</v>
      </c>
      <c r="E22" s="25">
        <f t="shared" si="8"/>
        <v>239</v>
      </c>
      <c r="F22" s="25">
        <f t="shared" si="8"/>
        <v>71</v>
      </c>
      <c r="G22" s="25">
        <f t="shared" si="8"/>
        <v>0</v>
      </c>
      <c r="H22" s="25">
        <f t="shared" si="8"/>
        <v>0</v>
      </c>
      <c r="I22" s="25">
        <f t="shared" si="8"/>
        <v>-219</v>
      </c>
      <c r="J22" s="25">
        <f t="shared" si="8"/>
        <v>79</v>
      </c>
      <c r="K22" s="25">
        <f t="shared" si="8"/>
        <v>5</v>
      </c>
      <c r="L22" s="25">
        <f t="shared" si="8"/>
        <v>41</v>
      </c>
      <c r="M22" s="25">
        <f t="shared" si="8"/>
        <v>0</v>
      </c>
      <c r="N22" s="25">
        <f t="shared" si="8"/>
        <v>102</v>
      </c>
      <c r="O22" s="26">
        <f t="shared" si="8"/>
        <v>-324</v>
      </c>
      <c r="P22" s="11">
        <f t="shared" ref="P22:P24" si="9">AVERAGE(B22:O22)</f>
        <v>73.928571428571431</v>
      </c>
    </row>
    <row r="23" spans="1:16" x14ac:dyDescent="0.25">
      <c r="A23" s="12" t="s">
        <v>16</v>
      </c>
      <c r="B23" s="28">
        <f t="shared" ref="B23:O23" si="10">ROUND(B15-B11,2)</f>
        <v>-6.39</v>
      </c>
      <c r="C23" s="28">
        <f t="shared" si="10"/>
        <v>0.25</v>
      </c>
      <c r="D23" s="28">
        <f t="shared" si="10"/>
        <v>0</v>
      </c>
      <c r="E23" s="28">
        <f t="shared" si="10"/>
        <v>-2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2.31</v>
      </c>
      <c r="J23" s="28">
        <f t="shared" si="10"/>
        <v>0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4.7699999999999996</v>
      </c>
      <c r="P23" s="27">
        <f t="shared" si="9"/>
        <v>-7.5714285714285748E-2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2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9" t="s">
        <v>21</v>
      </c>
      <c r="B26" s="33">
        <f t="shared" ref="B26:O28" si="12">ROUND(100*(B10-B6)/B6,2)</f>
        <v>33.369999999999997</v>
      </c>
      <c r="C26" s="33">
        <f t="shared" si="12"/>
        <v>2.5299999999999998</v>
      </c>
      <c r="D26" s="33">
        <f t="shared" si="12"/>
        <v>4.91</v>
      </c>
      <c r="E26" s="33">
        <f t="shared" si="12"/>
        <v>3.75</v>
      </c>
      <c r="F26" s="33">
        <f t="shared" si="12"/>
        <v>7.51</v>
      </c>
      <c r="G26" s="33">
        <f t="shared" si="12"/>
        <v>8.19</v>
      </c>
      <c r="H26" s="33">
        <f t="shared" si="12"/>
        <v>12.96</v>
      </c>
      <c r="I26" s="33">
        <f t="shared" si="12"/>
        <v>-2.98</v>
      </c>
      <c r="J26" s="33">
        <f t="shared" si="12"/>
        <v>-15.99</v>
      </c>
      <c r="K26" s="33">
        <f t="shared" si="12"/>
        <v>6.12</v>
      </c>
      <c r="L26" s="33">
        <f t="shared" si="12"/>
        <v>4.34</v>
      </c>
      <c r="M26" s="33">
        <f t="shared" si="12"/>
        <v>-15.12</v>
      </c>
      <c r="N26" s="33">
        <f t="shared" si="12"/>
        <v>7.1</v>
      </c>
      <c r="O26" s="34">
        <f t="shared" si="12"/>
        <v>5.34</v>
      </c>
      <c r="P26" s="31">
        <f t="shared" ref="P26:P28" si="13">AVERAGE(B26:O26)</f>
        <v>4.430714285714286</v>
      </c>
    </row>
    <row r="27" spans="1:16" x14ac:dyDescent="0.25">
      <c r="A27" s="12" t="s">
        <v>16</v>
      </c>
      <c r="B27" s="28">
        <f t="shared" si="12"/>
        <v>-21.06</v>
      </c>
      <c r="C27" s="28">
        <f t="shared" si="12"/>
        <v>1</v>
      </c>
      <c r="D27" s="28">
        <f t="shared" si="12"/>
        <v>0</v>
      </c>
      <c r="E27" s="28">
        <f t="shared" si="12"/>
        <v>1.21</v>
      </c>
      <c r="F27" s="28">
        <f t="shared" si="12"/>
        <v>0</v>
      </c>
      <c r="G27" s="28">
        <f t="shared" si="12"/>
        <v>0</v>
      </c>
      <c r="H27" s="28">
        <f t="shared" si="12"/>
        <v>0</v>
      </c>
      <c r="I27" s="28">
        <f t="shared" si="12"/>
        <v>12.02</v>
      </c>
      <c r="J27" s="28">
        <f t="shared" si="12"/>
        <v>25</v>
      </c>
      <c r="K27" s="28">
        <f t="shared" si="12"/>
        <v>-2</v>
      </c>
      <c r="L27" s="28">
        <f t="shared" si="12"/>
        <v>0</v>
      </c>
      <c r="M27" s="28">
        <f t="shared" si="12"/>
        <v>24.87</v>
      </c>
      <c r="N27" s="28">
        <f t="shared" si="12"/>
        <v>-2.52</v>
      </c>
      <c r="O27" s="29">
        <f t="shared" si="12"/>
        <v>0</v>
      </c>
      <c r="P27" s="27">
        <f t="shared" si="13"/>
        <v>2.7514285714285718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x14ac:dyDescent="0.25">
      <c r="A30" s="9" t="s">
        <v>21</v>
      </c>
      <c r="B30" s="33">
        <f t="shared" ref="B30:O32" si="14">ROUND(100*(B14-B10)/B10,2)</f>
        <v>19.079999999999998</v>
      </c>
      <c r="C30" s="33">
        <f t="shared" si="14"/>
        <v>-0.49</v>
      </c>
      <c r="D30" s="33">
        <f t="shared" si="14"/>
        <v>0</v>
      </c>
      <c r="E30" s="33">
        <f t="shared" si="14"/>
        <v>4.1500000000000004</v>
      </c>
      <c r="F30" s="33">
        <f t="shared" si="14"/>
        <v>1.23</v>
      </c>
      <c r="G30" s="33">
        <f t="shared" si="14"/>
        <v>0</v>
      </c>
      <c r="H30" s="33">
        <f t="shared" si="14"/>
        <v>0</v>
      </c>
      <c r="I30" s="33">
        <f t="shared" si="14"/>
        <v>-3.93</v>
      </c>
      <c r="J30" s="33">
        <f t="shared" si="14"/>
        <v>1.58</v>
      </c>
      <c r="K30" s="33">
        <f t="shared" si="14"/>
        <v>0.09</v>
      </c>
      <c r="L30" s="33">
        <f t="shared" si="14"/>
        <v>0.68</v>
      </c>
      <c r="M30" s="33">
        <f t="shared" si="14"/>
        <v>0</v>
      </c>
      <c r="N30" s="33">
        <f t="shared" si="14"/>
        <v>1.99</v>
      </c>
      <c r="O30" s="34">
        <f t="shared" si="14"/>
        <v>-5.69</v>
      </c>
      <c r="P30" s="31">
        <f t="shared" ref="P30:P32" si="15">AVERAGE(B30:O30)</f>
        <v>1.3350000000000002</v>
      </c>
    </row>
    <row r="31" spans="1:16" x14ac:dyDescent="0.25">
      <c r="A31" s="12" t="s">
        <v>16</v>
      </c>
      <c r="B31" s="28">
        <f t="shared" si="14"/>
        <v>-13.07</v>
      </c>
      <c r="C31" s="28">
        <f t="shared" si="14"/>
        <v>0.5</v>
      </c>
      <c r="D31" s="28">
        <f t="shared" si="14"/>
        <v>0</v>
      </c>
      <c r="E31" s="28">
        <f t="shared" si="14"/>
        <v>-3.99</v>
      </c>
      <c r="F31" s="28">
        <f t="shared" si="14"/>
        <v>0</v>
      </c>
      <c r="G31" s="28">
        <f t="shared" si="14"/>
        <v>0</v>
      </c>
      <c r="H31" s="28">
        <f t="shared" si="14"/>
        <v>0</v>
      </c>
      <c r="I31" s="28">
        <f t="shared" si="14"/>
        <v>4.62</v>
      </c>
      <c r="J31" s="28">
        <f t="shared" si="14"/>
        <v>0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10</v>
      </c>
      <c r="P31" s="27">
        <f t="shared" si="15"/>
        <v>-0.13857142857142865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P32"/>
  <sheetViews>
    <sheetView zoomScaleNormal="100" workbookViewId="0">
      <selection activeCell="B1" sqref="B1:P1"/>
    </sheetView>
  </sheetViews>
  <sheetFormatPr defaultColWidth="9.140625" defaultRowHeight="15" x14ac:dyDescent="0.25"/>
  <cols>
    <col min="1" max="1" width="15.140625" bestFit="1" customWidth="1"/>
    <col min="2" max="15" width="7.7109375" customWidth="1"/>
    <col min="16" max="16" width="11.42578125" style="2" customWidth="1"/>
  </cols>
  <sheetData>
    <row r="1" spans="1:16" ht="18.75" x14ac:dyDescent="0.3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 x14ac:dyDescent="0.25">
      <c r="A2" s="8"/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47">
        <v>2020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x14ac:dyDescent="0.25">
      <c r="A6" s="9" t="s">
        <v>21</v>
      </c>
      <c r="B6" s="10">
        <f>ROUND(12*B8/B7,0)</f>
        <v>4057</v>
      </c>
      <c r="C6" s="10">
        <f>ROUND(12*C8/C7,0)</f>
        <v>5226</v>
      </c>
      <c r="D6" s="10">
        <f t="shared" ref="D6:O6" si="0">ROUND(12*D8/D7,0)</f>
        <v>4611</v>
      </c>
      <c r="E6" s="10">
        <f t="shared" si="0"/>
        <v>5063</v>
      </c>
      <c r="F6" s="10">
        <f t="shared" si="0"/>
        <v>4899</v>
      </c>
      <c r="G6" s="10">
        <f t="shared" si="0"/>
        <v>4645</v>
      </c>
      <c r="H6" s="10">
        <f t="shared" si="0"/>
        <v>4827</v>
      </c>
      <c r="I6" s="10">
        <f t="shared" si="0"/>
        <v>5167</v>
      </c>
      <c r="J6" s="10">
        <f t="shared" si="0"/>
        <v>5463</v>
      </c>
      <c r="K6" s="10">
        <f t="shared" si="0"/>
        <v>4855</v>
      </c>
      <c r="L6" s="10">
        <f t="shared" si="0"/>
        <v>5305</v>
      </c>
      <c r="M6" s="10">
        <f t="shared" si="0"/>
        <v>4458</v>
      </c>
      <c r="N6" s="10">
        <f t="shared" si="0"/>
        <v>4377</v>
      </c>
      <c r="O6" s="10">
        <f t="shared" si="0"/>
        <v>4919</v>
      </c>
      <c r="P6" s="11">
        <f>SUMIF(B6:O6,"&gt;0")/COUNTIF(B6:O6,"&gt;0")</f>
        <v>4848</v>
      </c>
    </row>
    <row r="7" spans="1:16" x14ac:dyDescent="0.25">
      <c r="A7" s="12" t="s">
        <v>16</v>
      </c>
      <c r="B7" s="13">
        <v>64.18163294106256</v>
      </c>
      <c r="C7" s="13">
        <v>53.780075293896246</v>
      </c>
      <c r="D7" s="13">
        <v>61.115000000000002</v>
      </c>
      <c r="E7" s="13">
        <v>54.31</v>
      </c>
      <c r="F7" s="13">
        <v>55.360914070355086</v>
      </c>
      <c r="G7" s="14">
        <v>53.86</v>
      </c>
      <c r="H7" s="13">
        <v>53.918132351762189</v>
      </c>
      <c r="I7" s="13">
        <v>49.54</v>
      </c>
      <c r="J7" s="13">
        <v>49.963224948495466</v>
      </c>
      <c r="K7" s="13">
        <v>57.036999999999999</v>
      </c>
      <c r="L7" s="13">
        <v>50.06</v>
      </c>
      <c r="M7" s="13">
        <v>55.64</v>
      </c>
      <c r="N7" s="13">
        <v>60.013321829815069</v>
      </c>
      <c r="O7" s="15">
        <v>52.447007529162335</v>
      </c>
      <c r="P7" s="16">
        <f>SUMIF(B7:O7,"&gt;0")/COUNTIF(B7:O7,"&gt;0")</f>
        <v>55.087593497467772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47">
        <v>2021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5">
      <c r="A10" s="9" t="s">
        <v>21</v>
      </c>
      <c r="B10" s="10">
        <f>ROUND(12*B12/B11,0)</f>
        <v>5103</v>
      </c>
      <c r="C10" s="10">
        <f t="shared" ref="C10:O10" si="1">ROUND(12*C12/C11,0)</f>
        <v>5358</v>
      </c>
      <c r="D10" s="10">
        <f t="shared" si="1"/>
        <v>4837</v>
      </c>
      <c r="E10" s="10">
        <f t="shared" si="1"/>
        <v>5258</v>
      </c>
      <c r="F10" s="10">
        <f t="shared" si="1"/>
        <v>5267</v>
      </c>
      <c r="G10" s="10">
        <f t="shared" si="1"/>
        <v>5026</v>
      </c>
      <c r="H10" s="10">
        <f t="shared" si="1"/>
        <v>5453</v>
      </c>
      <c r="I10" s="10">
        <f t="shared" si="1"/>
        <v>5014</v>
      </c>
      <c r="J10" s="10">
        <f t="shared" si="1"/>
        <v>4589</v>
      </c>
      <c r="K10" s="10">
        <f t="shared" si="1"/>
        <v>5153</v>
      </c>
      <c r="L10" s="10">
        <f t="shared" si="1"/>
        <v>5535</v>
      </c>
      <c r="M10" s="10">
        <f t="shared" si="1"/>
        <v>3784</v>
      </c>
      <c r="N10" s="10">
        <f t="shared" si="1"/>
        <v>4686</v>
      </c>
      <c r="O10" s="10">
        <f t="shared" si="1"/>
        <v>5182</v>
      </c>
      <c r="P10" s="11">
        <f>SUMIF(B10:O10,"&gt;0")/COUNTIF(B10:O10,"&gt;0")</f>
        <v>5017.5</v>
      </c>
    </row>
    <row r="11" spans="1:16" x14ac:dyDescent="0.25">
      <c r="A11" s="12" t="s">
        <v>16</v>
      </c>
      <c r="B11" s="13">
        <v>53.73</v>
      </c>
      <c r="C11" s="13">
        <v>54.31787604683521</v>
      </c>
      <c r="D11" s="13">
        <v>61.115000000000002</v>
      </c>
      <c r="E11" s="13">
        <v>54.91</v>
      </c>
      <c r="F11" s="13">
        <v>55.360914070355086</v>
      </c>
      <c r="G11" s="14">
        <v>53.86</v>
      </c>
      <c r="H11" s="13">
        <v>53.918132351762189</v>
      </c>
      <c r="I11" s="13">
        <v>55.49</v>
      </c>
      <c r="J11" s="13">
        <v>62.454031185619336</v>
      </c>
      <c r="K11" s="13">
        <v>55.896000000000001</v>
      </c>
      <c r="L11" s="13">
        <v>50.06</v>
      </c>
      <c r="M11" s="13">
        <v>69.48</v>
      </c>
      <c r="N11" s="13">
        <v>58.510131241586201</v>
      </c>
      <c r="O11" s="15">
        <v>52.447007529162335</v>
      </c>
      <c r="P11" s="16">
        <f>SUMIF(B11:O11,"&gt;0")/COUNTIF(B11:O11,"&gt;0")</f>
        <v>56.539220887522887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6" ht="19.5" thickBot="1" x14ac:dyDescent="0.3">
      <c r="A13" s="47">
        <v>2022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5">
      <c r="A14" s="9" t="s">
        <v>21</v>
      </c>
      <c r="B14" s="10">
        <f>ROUND(12*B16/B15,0)</f>
        <v>5949</v>
      </c>
      <c r="C14" s="10">
        <f>ROUND(12*C16/C15,0)</f>
        <v>5332</v>
      </c>
      <c r="D14" s="10">
        <f t="shared" ref="D14:O14" si="2">ROUND(12*D16/D15,0)</f>
        <v>4837</v>
      </c>
      <c r="E14" s="10">
        <f t="shared" si="2"/>
        <v>5457</v>
      </c>
      <c r="F14" s="10">
        <f t="shared" si="2"/>
        <v>5332</v>
      </c>
      <c r="G14" s="10">
        <f t="shared" si="2"/>
        <v>5026</v>
      </c>
      <c r="H14" s="10">
        <f t="shared" si="2"/>
        <v>5453</v>
      </c>
      <c r="I14" s="10">
        <f t="shared" si="2"/>
        <v>4819</v>
      </c>
      <c r="J14" s="10">
        <f t="shared" si="2"/>
        <v>4662</v>
      </c>
      <c r="K14" s="10">
        <f t="shared" si="2"/>
        <v>5157</v>
      </c>
      <c r="L14" s="10">
        <f t="shared" si="2"/>
        <v>5573</v>
      </c>
      <c r="M14" s="10">
        <f t="shared" si="2"/>
        <v>3784</v>
      </c>
      <c r="N14" s="10">
        <f t="shared" si="2"/>
        <v>4779</v>
      </c>
      <c r="O14" s="10">
        <f t="shared" si="2"/>
        <v>4888</v>
      </c>
      <c r="P14" s="11">
        <f t="shared" ref="P14:P16" si="3">SUMIF(B14:O14,"&gt;0")/COUNTIF(B14:O14,"&gt;0")</f>
        <v>5074.8571428571431</v>
      </c>
    </row>
    <row r="15" spans="1:16" x14ac:dyDescent="0.25">
      <c r="A15" s="12" t="s">
        <v>16</v>
      </c>
      <c r="B15" s="13">
        <v>47.71</v>
      </c>
      <c r="C15" s="13">
        <v>54.586776423304684</v>
      </c>
      <c r="D15" s="13">
        <v>61.115000000000002</v>
      </c>
      <c r="E15" s="13">
        <v>52.91</v>
      </c>
      <c r="F15" s="13">
        <v>55.360914070355086</v>
      </c>
      <c r="G15" s="14">
        <v>53.86</v>
      </c>
      <c r="H15" s="13">
        <v>53.918132351762189</v>
      </c>
      <c r="I15" s="13">
        <v>58.03</v>
      </c>
      <c r="J15" s="13">
        <v>62.454031185619336</v>
      </c>
      <c r="K15" s="13">
        <v>55.896000000000001</v>
      </c>
      <c r="L15" s="13">
        <v>50.06</v>
      </c>
      <c r="M15" s="13">
        <v>69.48</v>
      </c>
      <c r="N15" s="13">
        <v>58.510131241586201</v>
      </c>
      <c r="O15" s="15">
        <v>57.691408282078569</v>
      </c>
      <c r="P15" s="16">
        <f t="shared" si="3"/>
        <v>56.541599539621863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x14ac:dyDescent="0.25">
      <c r="A18" s="9" t="s">
        <v>21</v>
      </c>
      <c r="B18" s="25">
        <f t="shared" ref="B18:O18" si="4">ROUND(B10-B6,0)</f>
        <v>1046</v>
      </c>
      <c r="C18" s="25">
        <f t="shared" si="4"/>
        <v>132</v>
      </c>
      <c r="D18" s="25">
        <f t="shared" si="4"/>
        <v>226</v>
      </c>
      <c r="E18" s="25">
        <f t="shared" si="4"/>
        <v>195</v>
      </c>
      <c r="F18" s="25">
        <f t="shared" si="4"/>
        <v>368</v>
      </c>
      <c r="G18" s="25">
        <f t="shared" si="4"/>
        <v>381</v>
      </c>
      <c r="H18" s="25">
        <f t="shared" si="4"/>
        <v>626</v>
      </c>
      <c r="I18" s="25">
        <f t="shared" si="4"/>
        <v>-153</v>
      </c>
      <c r="J18" s="25">
        <f t="shared" si="4"/>
        <v>-874</v>
      </c>
      <c r="K18" s="25">
        <f t="shared" si="4"/>
        <v>298</v>
      </c>
      <c r="L18" s="25">
        <f t="shared" si="4"/>
        <v>230</v>
      </c>
      <c r="M18" s="25">
        <f t="shared" si="4"/>
        <v>-674</v>
      </c>
      <c r="N18" s="25">
        <f t="shared" si="4"/>
        <v>309</v>
      </c>
      <c r="O18" s="26">
        <f t="shared" si="4"/>
        <v>263</v>
      </c>
      <c r="P18" s="11">
        <f t="shared" ref="P18:P20" si="5">AVERAGE(B18:O18)</f>
        <v>169.5</v>
      </c>
    </row>
    <row r="19" spans="1:16" x14ac:dyDescent="0.25">
      <c r="A19" s="12" t="s">
        <v>16</v>
      </c>
      <c r="B19" s="28">
        <f t="shared" ref="B19:O19" si="6">ROUND(B11-B7,2)</f>
        <v>-10.45</v>
      </c>
      <c r="C19" s="28">
        <f t="shared" si="6"/>
        <v>0.54</v>
      </c>
      <c r="D19" s="28">
        <f t="shared" si="6"/>
        <v>0</v>
      </c>
      <c r="E19" s="28">
        <f t="shared" si="6"/>
        <v>0.6</v>
      </c>
      <c r="F19" s="28">
        <f t="shared" si="6"/>
        <v>0</v>
      </c>
      <c r="G19" s="28">
        <f t="shared" si="6"/>
        <v>0</v>
      </c>
      <c r="H19" s="28">
        <f t="shared" si="6"/>
        <v>0</v>
      </c>
      <c r="I19" s="28">
        <f t="shared" si="6"/>
        <v>5.95</v>
      </c>
      <c r="J19" s="28">
        <f t="shared" si="6"/>
        <v>12.49</v>
      </c>
      <c r="K19" s="28">
        <f t="shared" si="6"/>
        <v>-1.1399999999999999</v>
      </c>
      <c r="L19" s="28">
        <f t="shared" si="6"/>
        <v>0</v>
      </c>
      <c r="M19" s="28">
        <f t="shared" si="6"/>
        <v>13.84</v>
      </c>
      <c r="N19" s="28">
        <f t="shared" si="6"/>
        <v>-1.5</v>
      </c>
      <c r="O19" s="29">
        <f t="shared" si="6"/>
        <v>0</v>
      </c>
      <c r="P19" s="27">
        <f t="shared" si="5"/>
        <v>1.452142857142857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9" t="s">
        <v>21</v>
      </c>
      <c r="B22" s="25">
        <f t="shared" ref="B22:O22" si="8">ROUND(B14-B10,0)</f>
        <v>846</v>
      </c>
      <c r="C22" s="25">
        <f t="shared" si="8"/>
        <v>-26</v>
      </c>
      <c r="D22" s="25">
        <f t="shared" si="8"/>
        <v>0</v>
      </c>
      <c r="E22" s="25">
        <f t="shared" si="8"/>
        <v>199</v>
      </c>
      <c r="F22" s="25">
        <f t="shared" si="8"/>
        <v>65</v>
      </c>
      <c r="G22" s="25">
        <f t="shared" si="8"/>
        <v>0</v>
      </c>
      <c r="H22" s="25">
        <f t="shared" si="8"/>
        <v>0</v>
      </c>
      <c r="I22" s="25">
        <f t="shared" si="8"/>
        <v>-195</v>
      </c>
      <c r="J22" s="25">
        <f t="shared" si="8"/>
        <v>73</v>
      </c>
      <c r="K22" s="25">
        <f t="shared" si="8"/>
        <v>4</v>
      </c>
      <c r="L22" s="25">
        <f t="shared" si="8"/>
        <v>38</v>
      </c>
      <c r="M22" s="25">
        <f t="shared" si="8"/>
        <v>0</v>
      </c>
      <c r="N22" s="25">
        <f t="shared" si="8"/>
        <v>93</v>
      </c>
      <c r="O22" s="26">
        <f t="shared" si="8"/>
        <v>-294</v>
      </c>
      <c r="P22" s="11">
        <f t="shared" ref="P22:P24" si="9">AVERAGE(B22:O22)</f>
        <v>57.357142857142854</v>
      </c>
    </row>
    <row r="23" spans="1:16" x14ac:dyDescent="0.25">
      <c r="A23" s="12" t="s">
        <v>16</v>
      </c>
      <c r="B23" s="28">
        <f t="shared" ref="B23:O23" si="10">ROUND(B15-B11,2)</f>
        <v>-6.02</v>
      </c>
      <c r="C23" s="28">
        <f t="shared" si="10"/>
        <v>0.27</v>
      </c>
      <c r="D23" s="28">
        <f t="shared" si="10"/>
        <v>0</v>
      </c>
      <c r="E23" s="28">
        <f t="shared" si="10"/>
        <v>-2</v>
      </c>
      <c r="F23" s="28">
        <f t="shared" si="10"/>
        <v>0</v>
      </c>
      <c r="G23" s="28">
        <f t="shared" si="10"/>
        <v>0</v>
      </c>
      <c r="H23" s="28">
        <f t="shared" si="10"/>
        <v>0</v>
      </c>
      <c r="I23" s="28">
        <f t="shared" si="10"/>
        <v>2.54</v>
      </c>
      <c r="J23" s="28">
        <f t="shared" si="10"/>
        <v>0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9">
        <f t="shared" si="10"/>
        <v>5.24</v>
      </c>
      <c r="P23" s="27">
        <f t="shared" si="9"/>
        <v>2.1428571428571607E-3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2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9" t="s">
        <v>21</v>
      </c>
      <c r="B26" s="33">
        <f t="shared" ref="B26:O28" si="12">ROUND(100*(B10-B6)/B6,2)</f>
        <v>25.78</v>
      </c>
      <c r="C26" s="33">
        <f t="shared" si="12"/>
        <v>2.5299999999999998</v>
      </c>
      <c r="D26" s="33">
        <f t="shared" si="12"/>
        <v>4.9000000000000004</v>
      </c>
      <c r="E26" s="33">
        <f t="shared" si="12"/>
        <v>3.85</v>
      </c>
      <c r="F26" s="33">
        <f t="shared" si="12"/>
        <v>7.51</v>
      </c>
      <c r="G26" s="33">
        <f t="shared" si="12"/>
        <v>8.1999999999999993</v>
      </c>
      <c r="H26" s="33">
        <f t="shared" si="12"/>
        <v>12.97</v>
      </c>
      <c r="I26" s="33">
        <f t="shared" si="12"/>
        <v>-2.96</v>
      </c>
      <c r="J26" s="33">
        <f t="shared" si="12"/>
        <v>-16</v>
      </c>
      <c r="K26" s="33">
        <f t="shared" si="12"/>
        <v>6.14</v>
      </c>
      <c r="L26" s="33">
        <f t="shared" si="12"/>
        <v>4.34</v>
      </c>
      <c r="M26" s="33">
        <f t="shared" si="12"/>
        <v>-15.12</v>
      </c>
      <c r="N26" s="33">
        <f t="shared" si="12"/>
        <v>7.06</v>
      </c>
      <c r="O26" s="34">
        <f t="shared" si="12"/>
        <v>5.35</v>
      </c>
      <c r="P26" s="31">
        <f t="shared" ref="P26:P28" si="13">AVERAGE(B26:O26)</f>
        <v>3.8964285714285714</v>
      </c>
    </row>
    <row r="27" spans="1:16" x14ac:dyDescent="0.25">
      <c r="A27" s="12" t="s">
        <v>16</v>
      </c>
      <c r="B27" s="28">
        <f t="shared" si="12"/>
        <v>-16.28</v>
      </c>
      <c r="C27" s="28">
        <f t="shared" si="12"/>
        <v>1</v>
      </c>
      <c r="D27" s="28">
        <f t="shared" si="12"/>
        <v>0</v>
      </c>
      <c r="E27" s="28">
        <f t="shared" si="12"/>
        <v>1.1000000000000001</v>
      </c>
      <c r="F27" s="28">
        <f t="shared" si="12"/>
        <v>0</v>
      </c>
      <c r="G27" s="28">
        <f t="shared" si="12"/>
        <v>0</v>
      </c>
      <c r="H27" s="28">
        <f t="shared" si="12"/>
        <v>0</v>
      </c>
      <c r="I27" s="28">
        <f t="shared" si="12"/>
        <v>12.01</v>
      </c>
      <c r="J27" s="28">
        <f t="shared" si="12"/>
        <v>25</v>
      </c>
      <c r="K27" s="28">
        <f t="shared" si="12"/>
        <v>-2</v>
      </c>
      <c r="L27" s="28">
        <f t="shared" si="12"/>
        <v>0</v>
      </c>
      <c r="M27" s="28">
        <f t="shared" si="12"/>
        <v>24.87</v>
      </c>
      <c r="N27" s="28">
        <f t="shared" si="12"/>
        <v>-2.5</v>
      </c>
      <c r="O27" s="29">
        <f t="shared" si="12"/>
        <v>0</v>
      </c>
      <c r="P27" s="27">
        <f t="shared" si="13"/>
        <v>3.0857142857142859</v>
      </c>
    </row>
    <row r="28" spans="1:16" ht="15.75" thickBot="1" x14ac:dyDescent="0.3">
      <c r="A28" s="17" t="s">
        <v>17</v>
      </c>
      <c r="B28" s="35">
        <f t="shared" si="12"/>
        <v>5.3</v>
      </c>
      <c r="C28" s="35">
        <f t="shared" si="12"/>
        <v>3.56</v>
      </c>
      <c r="D28" s="35">
        <f t="shared" si="12"/>
        <v>4.8899999999999997</v>
      </c>
      <c r="E28" s="35">
        <f t="shared" si="12"/>
        <v>5</v>
      </c>
      <c r="F28" s="35">
        <f t="shared" si="12"/>
        <v>7.52</v>
      </c>
      <c r="G28" s="35">
        <f t="shared" si="12"/>
        <v>8.19</v>
      </c>
      <c r="H28" s="35">
        <f t="shared" si="12"/>
        <v>12.96</v>
      </c>
      <c r="I28" s="35">
        <f t="shared" si="12"/>
        <v>8.69</v>
      </c>
      <c r="J28" s="35">
        <f t="shared" si="12"/>
        <v>5.01</v>
      </c>
      <c r="K28" s="35">
        <f t="shared" si="12"/>
        <v>4</v>
      </c>
      <c r="L28" s="35">
        <f t="shared" si="12"/>
        <v>4.34</v>
      </c>
      <c r="M28" s="35">
        <f t="shared" si="12"/>
        <v>6</v>
      </c>
      <c r="N28" s="35">
        <f t="shared" si="12"/>
        <v>4.4000000000000004</v>
      </c>
      <c r="O28" s="36">
        <f t="shared" si="12"/>
        <v>5.35</v>
      </c>
      <c r="P28" s="32">
        <f t="shared" si="13"/>
        <v>6.0864285714285717</v>
      </c>
    </row>
    <row r="29" spans="1:16" ht="19.5" thickBot="1" x14ac:dyDescent="0.3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x14ac:dyDescent="0.25">
      <c r="A30" s="9" t="s">
        <v>21</v>
      </c>
      <c r="B30" s="33">
        <f t="shared" ref="B30:O32" si="14">ROUND(100*(B14-B10)/B10,2)</f>
        <v>16.579999999999998</v>
      </c>
      <c r="C30" s="33">
        <f t="shared" si="14"/>
        <v>-0.49</v>
      </c>
      <c r="D30" s="33">
        <f t="shared" si="14"/>
        <v>0</v>
      </c>
      <c r="E30" s="33">
        <f t="shared" si="14"/>
        <v>3.78</v>
      </c>
      <c r="F30" s="33">
        <f t="shared" si="14"/>
        <v>1.23</v>
      </c>
      <c r="G30" s="33">
        <f t="shared" si="14"/>
        <v>0</v>
      </c>
      <c r="H30" s="33">
        <f t="shared" si="14"/>
        <v>0</v>
      </c>
      <c r="I30" s="33">
        <f t="shared" si="14"/>
        <v>-3.89</v>
      </c>
      <c r="J30" s="33">
        <f t="shared" si="14"/>
        <v>1.59</v>
      </c>
      <c r="K30" s="33">
        <f t="shared" si="14"/>
        <v>0.08</v>
      </c>
      <c r="L30" s="33">
        <f t="shared" si="14"/>
        <v>0.69</v>
      </c>
      <c r="M30" s="33">
        <f t="shared" si="14"/>
        <v>0</v>
      </c>
      <c r="N30" s="33">
        <f t="shared" si="14"/>
        <v>1.98</v>
      </c>
      <c r="O30" s="34">
        <f t="shared" si="14"/>
        <v>-5.67</v>
      </c>
      <c r="P30" s="31">
        <f t="shared" ref="P30:P32" si="15">AVERAGE(B30:O30)</f>
        <v>1.1342857142857143</v>
      </c>
    </row>
    <row r="31" spans="1:16" x14ac:dyDescent="0.25">
      <c r="A31" s="12" t="s">
        <v>16</v>
      </c>
      <c r="B31" s="28">
        <f t="shared" si="14"/>
        <v>-11.2</v>
      </c>
      <c r="C31" s="28">
        <f t="shared" si="14"/>
        <v>0.5</v>
      </c>
      <c r="D31" s="28">
        <f t="shared" si="14"/>
        <v>0</v>
      </c>
      <c r="E31" s="28">
        <f t="shared" si="14"/>
        <v>-3.64</v>
      </c>
      <c r="F31" s="28">
        <f t="shared" si="14"/>
        <v>0</v>
      </c>
      <c r="G31" s="28">
        <f t="shared" si="14"/>
        <v>0</v>
      </c>
      <c r="H31" s="28">
        <f t="shared" si="14"/>
        <v>0</v>
      </c>
      <c r="I31" s="28">
        <f t="shared" si="14"/>
        <v>4.58</v>
      </c>
      <c r="J31" s="28">
        <f t="shared" si="14"/>
        <v>0</v>
      </c>
      <c r="K31" s="28">
        <f t="shared" si="14"/>
        <v>0</v>
      </c>
      <c r="L31" s="28">
        <f t="shared" si="14"/>
        <v>0</v>
      </c>
      <c r="M31" s="28">
        <f t="shared" si="14"/>
        <v>0</v>
      </c>
      <c r="N31" s="28">
        <f t="shared" si="14"/>
        <v>0</v>
      </c>
      <c r="O31" s="29">
        <f t="shared" si="14"/>
        <v>10</v>
      </c>
      <c r="P31" s="27">
        <f t="shared" si="15"/>
        <v>1.7142857142857158E-2</v>
      </c>
    </row>
    <row r="32" spans="1:16" ht="15.75" thickBot="1" x14ac:dyDescent="0.3">
      <c r="A32" s="17" t="s">
        <v>17</v>
      </c>
      <c r="B32" s="35">
        <f t="shared" si="14"/>
        <v>3.51</v>
      </c>
      <c r="C32" s="35">
        <f t="shared" si="14"/>
        <v>0</v>
      </c>
      <c r="D32" s="35">
        <f t="shared" si="14"/>
        <v>0</v>
      </c>
      <c r="E32" s="35">
        <f t="shared" si="14"/>
        <v>0</v>
      </c>
      <c r="F32" s="35">
        <f t="shared" si="14"/>
        <v>1.23</v>
      </c>
      <c r="G32" s="35">
        <f t="shared" si="14"/>
        <v>0</v>
      </c>
      <c r="H32" s="35">
        <f t="shared" si="14"/>
        <v>0</v>
      </c>
      <c r="I32" s="35">
        <f t="shared" si="14"/>
        <v>0.5</v>
      </c>
      <c r="J32" s="35">
        <f t="shared" si="14"/>
        <v>1.58</v>
      </c>
      <c r="K32" s="35">
        <f t="shared" si="14"/>
        <v>0.08</v>
      </c>
      <c r="L32" s="35">
        <f t="shared" si="14"/>
        <v>0.68</v>
      </c>
      <c r="M32" s="35">
        <f t="shared" si="14"/>
        <v>0</v>
      </c>
      <c r="N32" s="35">
        <f t="shared" si="14"/>
        <v>1.97</v>
      </c>
      <c r="O32" s="36">
        <f t="shared" si="14"/>
        <v>3.75</v>
      </c>
      <c r="P32" s="32">
        <f t="shared" si="15"/>
        <v>0.95000000000000007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P32"/>
  <sheetViews>
    <sheetView zoomScaleNormal="100" workbookViewId="0">
      <selection activeCell="B1" sqref="B1:P1"/>
    </sheetView>
  </sheetViews>
  <sheetFormatPr defaultColWidth="9.140625" defaultRowHeight="15" x14ac:dyDescent="0.25"/>
  <cols>
    <col min="1" max="1" width="15.140625" bestFit="1" customWidth="1"/>
    <col min="2" max="15" width="7.7109375" customWidth="1"/>
    <col min="16" max="16" width="11.28515625" style="2" customWidth="1"/>
  </cols>
  <sheetData>
    <row r="1" spans="1:16" ht="18.75" x14ac:dyDescent="0.3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 x14ac:dyDescent="0.25">
      <c r="A2" s="8"/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47">
        <v>2020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x14ac:dyDescent="0.25">
      <c r="A6" s="9" t="s">
        <v>21</v>
      </c>
      <c r="B6" s="10">
        <f>ROUND(12*B8/B7,0)</f>
        <v>3966</v>
      </c>
      <c r="C6" s="10">
        <f>ROUND(12*C8/C7,0)</f>
        <v>4919</v>
      </c>
      <c r="D6" s="10">
        <f t="shared" ref="D6:O6" si="0">ROUND(12*D8/D7,0)</f>
        <v>4234</v>
      </c>
      <c r="E6" s="10">
        <f t="shared" si="0"/>
        <v>4769</v>
      </c>
      <c r="F6" s="10">
        <f t="shared" si="0"/>
        <v>4626</v>
      </c>
      <c r="G6" s="10">
        <f t="shared" si="0"/>
        <v>4040</v>
      </c>
      <c r="H6" s="10">
        <f t="shared" si="0"/>
        <v>4546</v>
      </c>
      <c r="I6" s="10">
        <f t="shared" si="0"/>
        <v>4772</v>
      </c>
      <c r="J6" s="10">
        <f t="shared" si="0"/>
        <v>5159</v>
      </c>
      <c r="K6" s="10">
        <f t="shared" si="0"/>
        <v>4538</v>
      </c>
      <c r="L6" s="10">
        <f t="shared" si="0"/>
        <v>5033</v>
      </c>
      <c r="M6" s="10">
        <f t="shared" si="0"/>
        <v>4210</v>
      </c>
      <c r="N6" s="10">
        <f t="shared" si="0"/>
        <v>4123</v>
      </c>
      <c r="O6" s="10">
        <f t="shared" si="0"/>
        <v>4633</v>
      </c>
      <c r="P6" s="11">
        <f>SUMIF(B6:O6,"&gt;0")/COUNTIF(B6:O6,"&gt;0")</f>
        <v>4540.5714285714284</v>
      </c>
    </row>
    <row r="7" spans="1:16" x14ac:dyDescent="0.25">
      <c r="A7" s="12" t="s">
        <v>16</v>
      </c>
      <c r="B7" s="13">
        <v>65.660021938448409</v>
      </c>
      <c r="C7" s="13">
        <v>57.133563767688436</v>
      </c>
      <c r="D7" s="13">
        <v>66.553975999999992</v>
      </c>
      <c r="E7" s="13">
        <v>57.66</v>
      </c>
      <c r="F7" s="13">
        <v>58.626822367539738</v>
      </c>
      <c r="G7" s="14">
        <v>61.93</v>
      </c>
      <c r="H7" s="13">
        <v>57.249358814890535</v>
      </c>
      <c r="I7" s="13">
        <v>53.65</v>
      </c>
      <c r="J7" s="13">
        <v>52.910707186704613</v>
      </c>
      <c r="K7" s="13">
        <v>61.027999999999999</v>
      </c>
      <c r="L7" s="13">
        <v>52.77</v>
      </c>
      <c r="M7" s="13">
        <v>58.92</v>
      </c>
      <c r="N7" s="13">
        <v>63.706057592459395</v>
      </c>
      <c r="O7" s="15">
        <v>55.684193577898284</v>
      </c>
      <c r="P7" s="16">
        <f>SUMIF(B7:O7,"&gt;0")/COUNTIF(B7:O7,"&gt;0")</f>
        <v>58.820192946116386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>SUMIF(B8:O8,"&gt;0")/COUNTIF(B8:O8,"&gt;0")</f>
        <v>22143.285714285714</v>
      </c>
    </row>
    <row r="9" spans="1:16" ht="19.5" thickBot="1" x14ac:dyDescent="0.3">
      <c r="A9" s="47">
        <v>2021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5">
      <c r="A10" s="9" t="s">
        <v>21</v>
      </c>
      <c r="B10" s="10">
        <f>ROUND(12*B12/B11,0)</f>
        <v>4805</v>
      </c>
      <c r="C10" s="10">
        <f t="shared" ref="C10:O10" si="1">ROUND(12*C12/C11,0)</f>
        <v>5044</v>
      </c>
      <c r="D10" s="10">
        <f t="shared" si="1"/>
        <v>4441</v>
      </c>
      <c r="E10" s="10">
        <f t="shared" si="1"/>
        <v>4956</v>
      </c>
      <c r="F10" s="10">
        <f t="shared" si="1"/>
        <v>4974</v>
      </c>
      <c r="G10" s="10">
        <f t="shared" si="1"/>
        <v>4371</v>
      </c>
      <c r="H10" s="10">
        <f t="shared" si="1"/>
        <v>5135</v>
      </c>
      <c r="I10" s="10">
        <f t="shared" si="1"/>
        <v>4630</v>
      </c>
      <c r="J10" s="10">
        <f t="shared" si="1"/>
        <v>4334</v>
      </c>
      <c r="K10" s="10">
        <f t="shared" si="1"/>
        <v>4816</v>
      </c>
      <c r="L10" s="10">
        <f t="shared" si="1"/>
        <v>5251</v>
      </c>
      <c r="M10" s="10">
        <f t="shared" si="1"/>
        <v>3573</v>
      </c>
      <c r="N10" s="10">
        <f t="shared" si="1"/>
        <v>4414</v>
      </c>
      <c r="O10" s="10">
        <f t="shared" si="1"/>
        <v>4881</v>
      </c>
      <c r="P10" s="11">
        <f>SUMIF(B10:O10,"&gt;0")/COUNTIF(B10:O10,"&gt;0")</f>
        <v>4687.5</v>
      </c>
    </row>
    <row r="11" spans="1:16" x14ac:dyDescent="0.25">
      <c r="A11" s="12" t="s">
        <v>16</v>
      </c>
      <c r="B11" s="13">
        <v>57.06</v>
      </c>
      <c r="C11" s="13">
        <v>57.704899405365317</v>
      </c>
      <c r="D11" s="13">
        <v>66.553975999999992</v>
      </c>
      <c r="E11" s="13">
        <v>58.26</v>
      </c>
      <c r="F11" s="13">
        <v>58.626822367539738</v>
      </c>
      <c r="G11" s="14">
        <v>61.93</v>
      </c>
      <c r="H11" s="13">
        <v>57.249358814890535</v>
      </c>
      <c r="I11" s="13">
        <v>60.09</v>
      </c>
      <c r="J11" s="13">
        <v>66.138383983380763</v>
      </c>
      <c r="K11" s="13">
        <v>59.807000000000002</v>
      </c>
      <c r="L11" s="13">
        <v>52.77</v>
      </c>
      <c r="M11" s="13">
        <v>73.58</v>
      </c>
      <c r="N11" s="13">
        <v>62.119577483251035</v>
      </c>
      <c r="O11" s="15">
        <v>55.684193577898284</v>
      </c>
      <c r="P11" s="16">
        <f>SUMIF(B11:O11,"&gt;0")/COUNTIF(B11:O11,"&gt;0")</f>
        <v>60.541015116594693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>SUMIF(B12:O12,"&gt;0")/COUNTIF(B12:O12,"&gt;0")</f>
        <v>23480.714285714286</v>
      </c>
    </row>
    <row r="13" spans="1:16" ht="19.5" thickBot="1" x14ac:dyDescent="0.3">
      <c r="A13" s="47">
        <v>2022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5">
      <c r="A14" s="9" t="s">
        <v>21</v>
      </c>
      <c r="B14" s="10">
        <f>ROUND(12*B16/B15,0)</f>
        <v>5785</v>
      </c>
      <c r="C14" s="10">
        <f>ROUND(12*C16/C15,0)</f>
        <v>5047</v>
      </c>
      <c r="D14" s="10">
        <f t="shared" ref="D14:O14" si="2">ROUND(12*D16/D15,0)</f>
        <v>4476</v>
      </c>
      <c r="E14" s="10">
        <f t="shared" si="2"/>
        <v>5161</v>
      </c>
      <c r="F14" s="10">
        <f t="shared" si="2"/>
        <v>5061</v>
      </c>
      <c r="G14" s="10">
        <f t="shared" si="2"/>
        <v>4431</v>
      </c>
      <c r="H14" s="10">
        <f t="shared" si="2"/>
        <v>5163</v>
      </c>
      <c r="I14" s="10">
        <f t="shared" si="2"/>
        <v>4514</v>
      </c>
      <c r="J14" s="10">
        <f t="shared" si="2"/>
        <v>4425</v>
      </c>
      <c r="K14" s="10">
        <f t="shared" si="2"/>
        <v>4850</v>
      </c>
      <c r="L14" s="10">
        <f t="shared" si="2"/>
        <v>5314</v>
      </c>
      <c r="M14" s="10">
        <f t="shared" si="2"/>
        <v>3592</v>
      </c>
      <c r="N14" s="10">
        <f t="shared" si="2"/>
        <v>4526</v>
      </c>
      <c r="O14" s="10">
        <f t="shared" si="2"/>
        <v>4629</v>
      </c>
      <c r="P14" s="11">
        <f t="shared" ref="P14:P16" si="3">SUMIF(B14:O14,"&gt;0")/COUNTIF(B14:O14,"&gt;0")</f>
        <v>4783.8571428571431</v>
      </c>
    </row>
    <row r="15" spans="1:16" x14ac:dyDescent="0.25">
      <c r="A15" s="12" t="s">
        <v>16</v>
      </c>
      <c r="B15" s="13">
        <v>49.06</v>
      </c>
      <c r="C15" s="13">
        <v>57.671126106993043</v>
      </c>
      <c r="D15" s="13">
        <v>66.031706</v>
      </c>
      <c r="E15" s="13">
        <v>55.94</v>
      </c>
      <c r="F15" s="13">
        <v>58.323060368874344</v>
      </c>
      <c r="G15" s="14">
        <v>61.09</v>
      </c>
      <c r="H15" s="13">
        <v>56.939521576251828</v>
      </c>
      <c r="I15" s="13">
        <v>61.94</v>
      </c>
      <c r="J15" s="13">
        <v>65.795702478636372</v>
      </c>
      <c r="K15" s="13">
        <v>59.436</v>
      </c>
      <c r="L15" s="13">
        <v>52.5</v>
      </c>
      <c r="M15" s="13">
        <v>73.2</v>
      </c>
      <c r="N15" s="13">
        <v>61.781705190552735</v>
      </c>
      <c r="O15" s="15">
        <v>60.924264362894064</v>
      </c>
      <c r="P15" s="16">
        <f t="shared" si="3"/>
        <v>60.045220434585893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3"/>
        <v>23700.285714285714</v>
      </c>
    </row>
    <row r="17" spans="1:16" ht="19.5" thickBot="1" x14ac:dyDescent="0.3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x14ac:dyDescent="0.25">
      <c r="A18" s="9" t="s">
        <v>21</v>
      </c>
      <c r="B18" s="25">
        <f t="shared" ref="B18:O18" si="4">ROUND(B10-B6,0)</f>
        <v>839</v>
      </c>
      <c r="C18" s="25">
        <f t="shared" si="4"/>
        <v>125</v>
      </c>
      <c r="D18" s="25">
        <f t="shared" si="4"/>
        <v>207</v>
      </c>
      <c r="E18" s="25">
        <f t="shared" si="4"/>
        <v>187</v>
      </c>
      <c r="F18" s="25">
        <f t="shared" si="4"/>
        <v>348</v>
      </c>
      <c r="G18" s="25">
        <f t="shared" si="4"/>
        <v>331</v>
      </c>
      <c r="H18" s="25">
        <f t="shared" si="4"/>
        <v>589</v>
      </c>
      <c r="I18" s="25">
        <f t="shared" si="4"/>
        <v>-142</v>
      </c>
      <c r="J18" s="25">
        <f t="shared" si="4"/>
        <v>-825</v>
      </c>
      <c r="K18" s="25">
        <f t="shared" si="4"/>
        <v>278</v>
      </c>
      <c r="L18" s="25">
        <f t="shared" si="4"/>
        <v>218</v>
      </c>
      <c r="M18" s="25">
        <f t="shared" si="4"/>
        <v>-637</v>
      </c>
      <c r="N18" s="25">
        <f t="shared" si="4"/>
        <v>291</v>
      </c>
      <c r="O18" s="26">
        <f t="shared" si="4"/>
        <v>248</v>
      </c>
      <c r="P18" s="11">
        <f t="shared" ref="P18:P20" si="5">AVERAGE(B18:O18)</f>
        <v>146.92857142857142</v>
      </c>
    </row>
    <row r="19" spans="1:16" x14ac:dyDescent="0.25">
      <c r="A19" s="12" t="s">
        <v>16</v>
      </c>
      <c r="B19" s="28">
        <f t="shared" ref="B19:O19" si="6">ROUND(B11-B7,2)</f>
        <v>-8.6</v>
      </c>
      <c r="C19" s="28">
        <f t="shared" si="6"/>
        <v>0.56999999999999995</v>
      </c>
      <c r="D19" s="28">
        <f t="shared" si="6"/>
        <v>0</v>
      </c>
      <c r="E19" s="28">
        <f t="shared" si="6"/>
        <v>0.6</v>
      </c>
      <c r="F19" s="28">
        <f t="shared" si="6"/>
        <v>0</v>
      </c>
      <c r="G19" s="28">
        <f t="shared" si="6"/>
        <v>0</v>
      </c>
      <c r="H19" s="28">
        <f t="shared" si="6"/>
        <v>0</v>
      </c>
      <c r="I19" s="28">
        <f t="shared" si="6"/>
        <v>6.44</v>
      </c>
      <c r="J19" s="28">
        <f t="shared" si="6"/>
        <v>13.23</v>
      </c>
      <c r="K19" s="28">
        <f t="shared" si="6"/>
        <v>-1.22</v>
      </c>
      <c r="L19" s="28">
        <f t="shared" si="6"/>
        <v>0</v>
      </c>
      <c r="M19" s="28">
        <f t="shared" si="6"/>
        <v>14.66</v>
      </c>
      <c r="N19" s="28">
        <f t="shared" si="6"/>
        <v>-1.59</v>
      </c>
      <c r="O19" s="29">
        <f t="shared" si="6"/>
        <v>0</v>
      </c>
      <c r="P19" s="27">
        <f t="shared" si="5"/>
        <v>1.7207142857142856</v>
      </c>
    </row>
    <row r="20" spans="1:16" ht="15.75" thickBot="1" x14ac:dyDescent="0.3">
      <c r="A20" s="17" t="s">
        <v>17</v>
      </c>
      <c r="B20" s="37">
        <f t="shared" ref="B20:O20" si="7">ROUND(B12-B8,0)</f>
        <v>1150</v>
      </c>
      <c r="C20" s="37">
        <f t="shared" si="7"/>
        <v>834</v>
      </c>
      <c r="D20" s="37">
        <f t="shared" si="7"/>
        <v>1148</v>
      </c>
      <c r="E20" s="37">
        <f t="shared" si="7"/>
        <v>1146</v>
      </c>
      <c r="F20" s="37">
        <f t="shared" si="7"/>
        <v>1700</v>
      </c>
      <c r="G20" s="37">
        <f t="shared" si="7"/>
        <v>1708</v>
      </c>
      <c r="H20" s="37">
        <f t="shared" si="7"/>
        <v>2810</v>
      </c>
      <c r="I20" s="37">
        <f t="shared" si="7"/>
        <v>1853</v>
      </c>
      <c r="J20" s="37">
        <f t="shared" si="7"/>
        <v>1140</v>
      </c>
      <c r="K20" s="37">
        <f t="shared" si="7"/>
        <v>923</v>
      </c>
      <c r="L20" s="37">
        <f t="shared" si="7"/>
        <v>960</v>
      </c>
      <c r="M20" s="37">
        <f t="shared" si="7"/>
        <v>1240</v>
      </c>
      <c r="N20" s="37">
        <f t="shared" si="7"/>
        <v>962</v>
      </c>
      <c r="O20" s="38">
        <f t="shared" si="7"/>
        <v>1150</v>
      </c>
      <c r="P20" s="39">
        <f t="shared" si="5"/>
        <v>1337.4285714285713</v>
      </c>
    </row>
    <row r="21" spans="1:16" ht="19.5" thickBot="1" x14ac:dyDescent="0.3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9" t="s">
        <v>21</v>
      </c>
      <c r="B22" s="25">
        <f t="shared" ref="B22:O22" si="8">ROUND(B14-B10,0)</f>
        <v>980</v>
      </c>
      <c r="C22" s="25">
        <f t="shared" si="8"/>
        <v>3</v>
      </c>
      <c r="D22" s="25">
        <f t="shared" si="8"/>
        <v>35</v>
      </c>
      <c r="E22" s="25">
        <f t="shared" si="8"/>
        <v>205</v>
      </c>
      <c r="F22" s="25">
        <f t="shared" si="8"/>
        <v>87</v>
      </c>
      <c r="G22" s="25">
        <f t="shared" si="8"/>
        <v>60</v>
      </c>
      <c r="H22" s="25">
        <f t="shared" si="8"/>
        <v>28</v>
      </c>
      <c r="I22" s="25">
        <f t="shared" si="8"/>
        <v>-116</v>
      </c>
      <c r="J22" s="25">
        <f t="shared" si="8"/>
        <v>91</v>
      </c>
      <c r="K22" s="25">
        <f t="shared" si="8"/>
        <v>34</v>
      </c>
      <c r="L22" s="25">
        <f t="shared" si="8"/>
        <v>63</v>
      </c>
      <c r="M22" s="25">
        <f t="shared" si="8"/>
        <v>19</v>
      </c>
      <c r="N22" s="25">
        <f t="shared" si="8"/>
        <v>112</v>
      </c>
      <c r="O22" s="26">
        <f t="shared" si="8"/>
        <v>-252</v>
      </c>
      <c r="P22" s="11">
        <f t="shared" ref="P22:P24" si="9">AVERAGE(B22:O22)</f>
        <v>96.357142857142861</v>
      </c>
    </row>
    <row r="23" spans="1:16" x14ac:dyDescent="0.25">
      <c r="A23" s="12" t="s">
        <v>16</v>
      </c>
      <c r="B23" s="28">
        <f t="shared" ref="B23:O23" si="10">ROUND(B15-B11,2)</f>
        <v>-8</v>
      </c>
      <c r="C23" s="28">
        <f t="shared" si="10"/>
        <v>-0.03</v>
      </c>
      <c r="D23" s="28">
        <f t="shared" si="10"/>
        <v>-0.52</v>
      </c>
      <c r="E23" s="28">
        <f t="shared" si="10"/>
        <v>-2.3199999999999998</v>
      </c>
      <c r="F23" s="28">
        <f t="shared" si="10"/>
        <v>-0.3</v>
      </c>
      <c r="G23" s="28">
        <f t="shared" si="10"/>
        <v>-0.84</v>
      </c>
      <c r="H23" s="28">
        <f t="shared" si="10"/>
        <v>-0.31</v>
      </c>
      <c r="I23" s="28">
        <f t="shared" si="10"/>
        <v>1.85</v>
      </c>
      <c r="J23" s="28">
        <f t="shared" si="10"/>
        <v>-0.34</v>
      </c>
      <c r="K23" s="28">
        <f t="shared" si="10"/>
        <v>-0.37</v>
      </c>
      <c r="L23" s="28">
        <f t="shared" si="10"/>
        <v>-0.27</v>
      </c>
      <c r="M23" s="28">
        <f t="shared" si="10"/>
        <v>-0.38</v>
      </c>
      <c r="N23" s="28">
        <f t="shared" si="10"/>
        <v>-0.34</v>
      </c>
      <c r="O23" s="29">
        <f t="shared" si="10"/>
        <v>5.24</v>
      </c>
      <c r="P23" s="27">
        <f t="shared" si="9"/>
        <v>-0.495</v>
      </c>
    </row>
    <row r="24" spans="1:16" ht="15.75" thickBot="1" x14ac:dyDescent="0.3">
      <c r="A24" s="17" t="s">
        <v>17</v>
      </c>
      <c r="B24" s="37">
        <f t="shared" ref="B24:O24" si="11">ROUND(B16-B12,0)</f>
        <v>803</v>
      </c>
      <c r="C24" s="37">
        <f t="shared" si="11"/>
        <v>0</v>
      </c>
      <c r="D24" s="37">
        <f t="shared" si="11"/>
        <v>0</v>
      </c>
      <c r="E24" s="37">
        <f t="shared" si="11"/>
        <v>0</v>
      </c>
      <c r="F24" s="37">
        <f t="shared" si="11"/>
        <v>300</v>
      </c>
      <c r="G24" s="37">
        <f t="shared" si="11"/>
        <v>0</v>
      </c>
      <c r="H24" s="37">
        <f t="shared" si="11"/>
        <v>0</v>
      </c>
      <c r="I24" s="37">
        <f t="shared" si="11"/>
        <v>116</v>
      </c>
      <c r="J24" s="37">
        <f t="shared" si="11"/>
        <v>377</v>
      </c>
      <c r="K24" s="37">
        <f t="shared" si="11"/>
        <v>20</v>
      </c>
      <c r="L24" s="37">
        <f t="shared" si="11"/>
        <v>158</v>
      </c>
      <c r="M24" s="37">
        <f t="shared" si="11"/>
        <v>0</v>
      </c>
      <c r="N24" s="37">
        <f t="shared" si="11"/>
        <v>450</v>
      </c>
      <c r="O24" s="38">
        <f t="shared" si="11"/>
        <v>850</v>
      </c>
      <c r="P24" s="39">
        <f t="shared" si="9"/>
        <v>219.57142857142858</v>
      </c>
    </row>
    <row r="25" spans="1:16" ht="19.5" thickBot="1" x14ac:dyDescent="0.3">
      <c r="A25" s="42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9" t="s">
        <v>21</v>
      </c>
      <c r="B26" s="33">
        <f t="shared" ref="B26:O26" si="12">ROUND(100*(B10-B6)/B6,2)</f>
        <v>21.15</v>
      </c>
      <c r="C26" s="33">
        <f t="shared" si="12"/>
        <v>2.54</v>
      </c>
      <c r="D26" s="33">
        <f t="shared" si="12"/>
        <v>4.8899999999999997</v>
      </c>
      <c r="E26" s="33">
        <f t="shared" si="12"/>
        <v>3.92</v>
      </c>
      <c r="F26" s="33">
        <f t="shared" si="12"/>
        <v>7.52</v>
      </c>
      <c r="G26" s="33">
        <f t="shared" si="12"/>
        <v>8.19</v>
      </c>
      <c r="H26" s="33">
        <f t="shared" si="12"/>
        <v>12.96</v>
      </c>
      <c r="I26" s="33">
        <f t="shared" si="12"/>
        <v>-2.98</v>
      </c>
      <c r="J26" s="33">
        <f t="shared" si="12"/>
        <v>-15.99</v>
      </c>
      <c r="K26" s="33">
        <f t="shared" si="12"/>
        <v>6.13</v>
      </c>
      <c r="L26" s="33">
        <f t="shared" si="12"/>
        <v>4.33</v>
      </c>
      <c r="M26" s="33">
        <f t="shared" si="12"/>
        <v>-15.13</v>
      </c>
      <c r="N26" s="33">
        <f t="shared" si="12"/>
        <v>7.06</v>
      </c>
      <c r="O26" s="34">
        <f t="shared" si="12"/>
        <v>5.35</v>
      </c>
      <c r="P26" s="31">
        <f t="shared" ref="P26:P28" si="13">AVERAGE(B26:O26)</f>
        <v>3.5671428571428572</v>
      </c>
    </row>
    <row r="27" spans="1:16" x14ac:dyDescent="0.25">
      <c r="A27" s="12" t="s">
        <v>16</v>
      </c>
      <c r="B27" s="28">
        <f t="shared" ref="B27:O27" si="14">ROUND(100*(B11-B7)/B7,2)</f>
        <v>-13.1</v>
      </c>
      <c r="C27" s="28">
        <f t="shared" si="14"/>
        <v>1</v>
      </c>
      <c r="D27" s="28">
        <f t="shared" si="14"/>
        <v>0</v>
      </c>
      <c r="E27" s="28">
        <f t="shared" si="14"/>
        <v>1.04</v>
      </c>
      <c r="F27" s="28">
        <f t="shared" si="14"/>
        <v>0</v>
      </c>
      <c r="G27" s="28">
        <f t="shared" si="14"/>
        <v>0</v>
      </c>
      <c r="H27" s="28">
        <f t="shared" si="14"/>
        <v>0</v>
      </c>
      <c r="I27" s="28">
        <f t="shared" si="14"/>
        <v>12</v>
      </c>
      <c r="J27" s="28">
        <f t="shared" si="14"/>
        <v>25</v>
      </c>
      <c r="K27" s="28">
        <f t="shared" si="14"/>
        <v>-2</v>
      </c>
      <c r="L27" s="28">
        <f t="shared" si="14"/>
        <v>0</v>
      </c>
      <c r="M27" s="28">
        <f t="shared" si="14"/>
        <v>24.88</v>
      </c>
      <c r="N27" s="28">
        <f t="shared" si="14"/>
        <v>-2.4900000000000002</v>
      </c>
      <c r="O27" s="29">
        <f t="shared" si="14"/>
        <v>0</v>
      </c>
      <c r="P27" s="27">
        <f t="shared" si="13"/>
        <v>3.3092857142857142</v>
      </c>
    </row>
    <row r="28" spans="1:16" ht="15.75" thickBot="1" x14ac:dyDescent="0.3">
      <c r="A28" s="17" t="s">
        <v>17</v>
      </c>
      <c r="B28" s="35">
        <f t="shared" ref="B28:O28" si="15">ROUND(100*(B12-B8)/B8,2)</f>
        <v>5.3</v>
      </c>
      <c r="C28" s="35">
        <f t="shared" si="15"/>
        <v>3.56</v>
      </c>
      <c r="D28" s="35">
        <f t="shared" si="15"/>
        <v>4.8899999999999997</v>
      </c>
      <c r="E28" s="35">
        <f t="shared" si="15"/>
        <v>5</v>
      </c>
      <c r="F28" s="35">
        <f t="shared" si="15"/>
        <v>7.52</v>
      </c>
      <c r="G28" s="35">
        <f t="shared" si="15"/>
        <v>8.19</v>
      </c>
      <c r="H28" s="35">
        <f t="shared" si="15"/>
        <v>12.96</v>
      </c>
      <c r="I28" s="35">
        <f t="shared" si="15"/>
        <v>8.69</v>
      </c>
      <c r="J28" s="35">
        <f t="shared" si="15"/>
        <v>5.01</v>
      </c>
      <c r="K28" s="35">
        <f t="shared" si="15"/>
        <v>4</v>
      </c>
      <c r="L28" s="35">
        <f t="shared" si="15"/>
        <v>4.34</v>
      </c>
      <c r="M28" s="35">
        <f t="shared" si="15"/>
        <v>6</v>
      </c>
      <c r="N28" s="35">
        <f t="shared" si="15"/>
        <v>4.4000000000000004</v>
      </c>
      <c r="O28" s="36">
        <f t="shared" si="15"/>
        <v>5.35</v>
      </c>
      <c r="P28" s="32">
        <f t="shared" si="13"/>
        <v>6.0864285714285717</v>
      </c>
    </row>
    <row r="29" spans="1:16" ht="19.5" thickBot="1" x14ac:dyDescent="0.3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x14ac:dyDescent="0.25">
      <c r="A30" s="9" t="s">
        <v>21</v>
      </c>
      <c r="B30" s="33">
        <f t="shared" ref="B30:O30" si="16">ROUND(100*(B14-B10)/B10,2)</f>
        <v>20.399999999999999</v>
      </c>
      <c r="C30" s="33">
        <f t="shared" si="16"/>
        <v>0.06</v>
      </c>
      <c r="D30" s="33">
        <f t="shared" si="16"/>
        <v>0.79</v>
      </c>
      <c r="E30" s="33">
        <f t="shared" si="16"/>
        <v>4.1399999999999997</v>
      </c>
      <c r="F30" s="33">
        <f t="shared" si="16"/>
        <v>1.75</v>
      </c>
      <c r="G30" s="33">
        <f t="shared" si="16"/>
        <v>1.37</v>
      </c>
      <c r="H30" s="33">
        <f t="shared" si="16"/>
        <v>0.55000000000000004</v>
      </c>
      <c r="I30" s="33">
        <f t="shared" si="16"/>
        <v>-2.5099999999999998</v>
      </c>
      <c r="J30" s="33">
        <f t="shared" si="16"/>
        <v>2.1</v>
      </c>
      <c r="K30" s="33">
        <f t="shared" si="16"/>
        <v>0.71</v>
      </c>
      <c r="L30" s="33">
        <f t="shared" si="16"/>
        <v>1.2</v>
      </c>
      <c r="M30" s="33">
        <f t="shared" si="16"/>
        <v>0.53</v>
      </c>
      <c r="N30" s="33">
        <f t="shared" si="16"/>
        <v>2.54</v>
      </c>
      <c r="O30" s="34">
        <f t="shared" si="16"/>
        <v>-5.16</v>
      </c>
      <c r="P30" s="31">
        <f t="shared" ref="P30:P32" si="17">AVERAGE(B30:O30)</f>
        <v>2.0335714285714288</v>
      </c>
    </row>
    <row r="31" spans="1:16" x14ac:dyDescent="0.25">
      <c r="A31" s="12" t="s">
        <v>16</v>
      </c>
      <c r="B31" s="28">
        <f t="shared" ref="B31:O31" si="18">ROUND(100*(B15-B11)/B11,2)</f>
        <v>-14.02</v>
      </c>
      <c r="C31" s="28">
        <f t="shared" si="18"/>
        <v>-0.06</v>
      </c>
      <c r="D31" s="28">
        <f t="shared" si="18"/>
        <v>-0.78</v>
      </c>
      <c r="E31" s="28">
        <f t="shared" si="18"/>
        <v>-3.98</v>
      </c>
      <c r="F31" s="28">
        <f t="shared" si="18"/>
        <v>-0.52</v>
      </c>
      <c r="G31" s="28">
        <f t="shared" si="18"/>
        <v>-1.36</v>
      </c>
      <c r="H31" s="28">
        <f t="shared" si="18"/>
        <v>-0.54</v>
      </c>
      <c r="I31" s="28">
        <f t="shared" si="18"/>
        <v>3.08</v>
      </c>
      <c r="J31" s="28">
        <f t="shared" si="18"/>
        <v>-0.52</v>
      </c>
      <c r="K31" s="28">
        <f t="shared" si="18"/>
        <v>-0.62</v>
      </c>
      <c r="L31" s="28">
        <f t="shared" si="18"/>
        <v>-0.51</v>
      </c>
      <c r="M31" s="28">
        <f t="shared" si="18"/>
        <v>-0.52</v>
      </c>
      <c r="N31" s="28">
        <f t="shared" si="18"/>
        <v>-0.54</v>
      </c>
      <c r="O31" s="29">
        <f t="shared" si="18"/>
        <v>9.41</v>
      </c>
      <c r="P31" s="27">
        <f t="shared" si="17"/>
        <v>-0.82000000000000006</v>
      </c>
    </row>
    <row r="32" spans="1:16" ht="15.75" thickBot="1" x14ac:dyDescent="0.3">
      <c r="A32" s="17" t="s">
        <v>17</v>
      </c>
      <c r="B32" s="35">
        <f t="shared" ref="B32:O32" si="19">ROUND(100*(B16-B12)/B12,2)</f>
        <v>3.51</v>
      </c>
      <c r="C32" s="35">
        <f t="shared" si="19"/>
        <v>0</v>
      </c>
      <c r="D32" s="35">
        <f t="shared" si="19"/>
        <v>0</v>
      </c>
      <c r="E32" s="35">
        <f t="shared" si="19"/>
        <v>0</v>
      </c>
      <c r="F32" s="35">
        <f t="shared" si="19"/>
        <v>1.23</v>
      </c>
      <c r="G32" s="35">
        <f t="shared" si="19"/>
        <v>0</v>
      </c>
      <c r="H32" s="35">
        <f t="shared" si="19"/>
        <v>0</v>
      </c>
      <c r="I32" s="35">
        <f t="shared" si="19"/>
        <v>0.5</v>
      </c>
      <c r="J32" s="35">
        <f t="shared" si="19"/>
        <v>1.58</v>
      </c>
      <c r="K32" s="35">
        <f t="shared" si="19"/>
        <v>0.08</v>
      </c>
      <c r="L32" s="35">
        <f t="shared" si="19"/>
        <v>0.68</v>
      </c>
      <c r="M32" s="35">
        <f t="shared" si="19"/>
        <v>0</v>
      </c>
      <c r="N32" s="35">
        <f t="shared" si="19"/>
        <v>1.97</v>
      </c>
      <c r="O32" s="36">
        <f t="shared" si="19"/>
        <v>3.75</v>
      </c>
      <c r="P32" s="32">
        <f t="shared" si="17"/>
        <v>0.95000000000000007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12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P32"/>
  <sheetViews>
    <sheetView zoomScaleNormal="100" workbookViewId="0">
      <selection activeCell="B1" sqref="B1:P1"/>
    </sheetView>
  </sheetViews>
  <sheetFormatPr defaultColWidth="9.140625" defaultRowHeight="15" x14ac:dyDescent="0.25"/>
  <cols>
    <col min="1" max="1" width="15.140625" bestFit="1" customWidth="1"/>
    <col min="2" max="15" width="7.7109375" customWidth="1"/>
    <col min="16" max="16" width="11.5703125" style="2" customWidth="1"/>
  </cols>
  <sheetData>
    <row r="1" spans="1:16" ht="18.75" x14ac:dyDescent="0.3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 x14ac:dyDescent="0.25">
      <c r="A2" s="8"/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8"/>
    </row>
    <row r="3" spans="1:16" ht="16.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</row>
    <row r="4" spans="1:16" s="3" customFormat="1" ht="81" customHeight="1" thickBot="1" x14ac:dyDescent="0.3">
      <c r="A4" s="22"/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4" t="s">
        <v>18</v>
      </c>
    </row>
    <row r="5" spans="1:16" ht="19.5" thickBot="1" x14ac:dyDescent="0.3">
      <c r="A5" s="47">
        <v>2020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x14ac:dyDescent="0.25">
      <c r="A6" s="9" t="s">
        <v>21</v>
      </c>
      <c r="B6" s="10">
        <f>ROUND(12*B8/B7,0)</f>
        <v>3793</v>
      </c>
      <c r="C6" s="10">
        <f>ROUND(12*C8/C7,0)</f>
        <v>4328</v>
      </c>
      <c r="D6" s="10">
        <f t="shared" ref="D6:O6" si="0">ROUND(12*D8/D7,0)</f>
        <v>3753</v>
      </c>
      <c r="E6" s="10">
        <f t="shared" si="0"/>
        <v>4214</v>
      </c>
      <c r="F6" s="10">
        <f t="shared" si="0"/>
        <v>4112</v>
      </c>
      <c r="G6" s="10">
        <f t="shared" si="0"/>
        <v>2853</v>
      </c>
      <c r="H6" s="10">
        <f t="shared" si="0"/>
        <v>4022</v>
      </c>
      <c r="I6" s="10">
        <f t="shared" si="0"/>
        <v>4024</v>
      </c>
      <c r="J6" s="10">
        <f t="shared" si="0"/>
        <v>4586</v>
      </c>
      <c r="K6" s="10">
        <f t="shared" si="0"/>
        <v>3923</v>
      </c>
      <c r="L6" s="10">
        <f t="shared" si="0"/>
        <v>4337</v>
      </c>
      <c r="M6" s="10">
        <f t="shared" si="0"/>
        <v>3742</v>
      </c>
      <c r="N6" s="10">
        <f t="shared" si="0"/>
        <v>3638</v>
      </c>
      <c r="O6" s="10">
        <f t="shared" si="0"/>
        <v>4118</v>
      </c>
      <c r="P6" s="11">
        <f t="shared" ref="P6:P8" si="1">SUMIF(B6:O6,"&gt;0")/COUNTIF(B6:O6,"&gt;0")</f>
        <v>3960.2142857142858</v>
      </c>
    </row>
    <row r="7" spans="1:16" x14ac:dyDescent="0.25">
      <c r="A7" s="12" t="s">
        <v>16</v>
      </c>
      <c r="B7" s="13">
        <v>68.657399936021932</v>
      </c>
      <c r="C7" s="13">
        <v>64.941176725509109</v>
      </c>
      <c r="D7" s="13">
        <v>75.084639999999993</v>
      </c>
      <c r="E7" s="13">
        <v>65.25</v>
      </c>
      <c r="F7" s="13">
        <v>65.952647838775235</v>
      </c>
      <c r="G7" s="14">
        <v>87.71</v>
      </c>
      <c r="H7" s="13">
        <v>64.721700795550731</v>
      </c>
      <c r="I7" s="13">
        <v>63.61</v>
      </c>
      <c r="J7" s="13">
        <v>59.52226467449465</v>
      </c>
      <c r="K7" s="13">
        <v>70.596000000000004</v>
      </c>
      <c r="L7" s="13">
        <v>61.23</v>
      </c>
      <c r="M7" s="13">
        <v>66.28</v>
      </c>
      <c r="N7" s="13">
        <v>72.200750501300149</v>
      </c>
      <c r="O7" s="15">
        <v>62.654973006708815</v>
      </c>
      <c r="P7" s="16">
        <f t="shared" si="1"/>
        <v>67.743682391311467</v>
      </c>
    </row>
    <row r="8" spans="1:16" ht="15.75" thickBot="1" x14ac:dyDescent="0.3">
      <c r="A8" s="17" t="s">
        <v>17</v>
      </c>
      <c r="B8" s="18">
        <v>21700</v>
      </c>
      <c r="C8" s="18">
        <v>23420</v>
      </c>
      <c r="D8" s="18">
        <v>23484</v>
      </c>
      <c r="E8" s="18">
        <v>22915</v>
      </c>
      <c r="F8" s="18">
        <v>22600</v>
      </c>
      <c r="G8" s="18">
        <v>20850</v>
      </c>
      <c r="H8" s="18">
        <v>21690</v>
      </c>
      <c r="I8" s="18">
        <v>21333</v>
      </c>
      <c r="J8" s="18">
        <v>22745</v>
      </c>
      <c r="K8" s="18">
        <v>23078</v>
      </c>
      <c r="L8" s="19">
        <v>22132</v>
      </c>
      <c r="M8" s="18">
        <v>20671</v>
      </c>
      <c r="N8" s="18">
        <v>21888</v>
      </c>
      <c r="O8" s="20">
        <v>21500</v>
      </c>
      <c r="P8" s="21">
        <f t="shared" si="1"/>
        <v>22143.285714285714</v>
      </c>
    </row>
    <row r="9" spans="1:16" ht="19.5" thickBot="1" x14ac:dyDescent="0.3">
      <c r="A9" s="47">
        <v>2021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5">
      <c r="A10" s="9" t="s">
        <v>21</v>
      </c>
      <c r="B10" s="10">
        <f>ROUND(12*B12/B11,0)</f>
        <v>4302</v>
      </c>
      <c r="C10" s="10">
        <f t="shared" ref="C10:O10" si="2">ROUND(12*C12/C11,0)</f>
        <v>4437</v>
      </c>
      <c r="D10" s="10">
        <f t="shared" si="2"/>
        <v>3937</v>
      </c>
      <c r="E10" s="10">
        <f t="shared" si="2"/>
        <v>4385</v>
      </c>
      <c r="F10" s="10">
        <f t="shared" si="2"/>
        <v>4421</v>
      </c>
      <c r="G10" s="10">
        <f t="shared" si="2"/>
        <v>3086</v>
      </c>
      <c r="H10" s="10">
        <f t="shared" si="2"/>
        <v>4543</v>
      </c>
      <c r="I10" s="10">
        <f t="shared" si="2"/>
        <v>3905</v>
      </c>
      <c r="J10" s="10">
        <f t="shared" si="2"/>
        <v>3852</v>
      </c>
      <c r="K10" s="10">
        <f t="shared" si="2"/>
        <v>4163</v>
      </c>
      <c r="L10" s="10">
        <f t="shared" si="2"/>
        <v>4526</v>
      </c>
      <c r="M10" s="10">
        <f t="shared" si="2"/>
        <v>3177</v>
      </c>
      <c r="N10" s="10">
        <f t="shared" si="2"/>
        <v>3893</v>
      </c>
      <c r="O10" s="10">
        <f t="shared" si="2"/>
        <v>4338</v>
      </c>
      <c r="P10" s="11">
        <f>SUMIF(B10:O10,"&gt;0")/COUNTIF(B10:O10,"&gt;0")</f>
        <v>4068.9285714285716</v>
      </c>
    </row>
    <row r="11" spans="1:16" x14ac:dyDescent="0.25">
      <c r="A11" s="12" t="s">
        <v>16</v>
      </c>
      <c r="B11" s="13">
        <v>63.74</v>
      </c>
      <c r="C11" s="13">
        <v>65.590588492764198</v>
      </c>
      <c r="D11" s="13">
        <v>75.084639999999993</v>
      </c>
      <c r="E11" s="13">
        <v>65.849999999999994</v>
      </c>
      <c r="F11" s="13">
        <v>65.952647838775235</v>
      </c>
      <c r="G11" s="14">
        <v>87.71</v>
      </c>
      <c r="H11" s="13">
        <v>64.721700795550731</v>
      </c>
      <c r="I11" s="13">
        <v>71.25</v>
      </c>
      <c r="J11" s="13">
        <v>74.402830843118309</v>
      </c>
      <c r="K11" s="13">
        <v>69.183999999999997</v>
      </c>
      <c r="L11" s="13">
        <v>61.23</v>
      </c>
      <c r="M11" s="13">
        <v>82.77</v>
      </c>
      <c r="N11" s="13">
        <v>70.4349192918651</v>
      </c>
      <c r="O11" s="15">
        <v>62.654973006708815</v>
      </c>
      <c r="P11" s="16">
        <f t="shared" ref="P11:P12" si="3">SUMIF(B11:O11,"&gt;0")/COUNTIF(B11:O11,"&gt;0")</f>
        <v>70.041164304913025</v>
      </c>
    </row>
    <row r="12" spans="1:16" ht="15.75" thickBot="1" x14ac:dyDescent="0.3">
      <c r="A12" s="17" t="s">
        <v>17</v>
      </c>
      <c r="B12" s="18">
        <v>22850</v>
      </c>
      <c r="C12" s="18">
        <v>24254</v>
      </c>
      <c r="D12" s="18">
        <v>24632</v>
      </c>
      <c r="E12" s="18">
        <v>24061</v>
      </c>
      <c r="F12" s="18">
        <v>24300</v>
      </c>
      <c r="G12" s="18">
        <v>22558</v>
      </c>
      <c r="H12" s="18">
        <v>24500</v>
      </c>
      <c r="I12" s="18">
        <v>23186</v>
      </c>
      <c r="J12" s="18">
        <v>23885</v>
      </c>
      <c r="K12" s="18">
        <v>24001</v>
      </c>
      <c r="L12" s="19">
        <v>23092</v>
      </c>
      <c r="M12" s="18">
        <v>21911</v>
      </c>
      <c r="N12" s="18">
        <v>22850</v>
      </c>
      <c r="O12" s="20">
        <v>22650</v>
      </c>
      <c r="P12" s="21">
        <f t="shared" si="3"/>
        <v>23480.714285714286</v>
      </c>
    </row>
    <row r="13" spans="1:16" ht="19.5" thickBot="1" x14ac:dyDescent="0.3">
      <c r="A13" s="47">
        <v>2022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5">
      <c r="A14" s="9" t="s">
        <v>21</v>
      </c>
      <c r="B14" s="10">
        <f>ROUND(12*B16/B15,0)</f>
        <v>5785</v>
      </c>
      <c r="C14" s="10">
        <f>ROUND(12*C16/C15,0)</f>
        <v>4415</v>
      </c>
      <c r="D14" s="10">
        <f t="shared" ref="D14:O14" si="4">ROUND(12*D16/D15,0)</f>
        <v>3937</v>
      </c>
      <c r="E14" s="10">
        <f t="shared" si="4"/>
        <v>4522</v>
      </c>
      <c r="F14" s="10">
        <f t="shared" si="4"/>
        <v>4476</v>
      </c>
      <c r="G14" s="10">
        <f t="shared" si="4"/>
        <v>3086</v>
      </c>
      <c r="H14" s="10">
        <f t="shared" si="4"/>
        <v>4543</v>
      </c>
      <c r="I14" s="10">
        <f t="shared" si="4"/>
        <v>3890</v>
      </c>
      <c r="J14" s="10">
        <f t="shared" si="4"/>
        <v>3913</v>
      </c>
      <c r="K14" s="10">
        <f t="shared" si="4"/>
        <v>4166</v>
      </c>
      <c r="L14" s="10">
        <f t="shared" si="4"/>
        <v>4557</v>
      </c>
      <c r="M14" s="10">
        <f t="shared" si="4"/>
        <v>3177</v>
      </c>
      <c r="N14" s="10">
        <f t="shared" si="4"/>
        <v>3970</v>
      </c>
      <c r="O14" s="10">
        <f t="shared" si="4"/>
        <v>4092</v>
      </c>
      <c r="P14" s="11">
        <f>SUMIF(B14:O14,"&gt;0")/COUNTIF(B14:O14,"&gt;0")</f>
        <v>4180.6428571428569</v>
      </c>
    </row>
    <row r="15" spans="1:16" x14ac:dyDescent="0.25">
      <c r="A15" s="12" t="s">
        <v>16</v>
      </c>
      <c r="B15" s="13">
        <v>49.06</v>
      </c>
      <c r="C15" s="13">
        <v>65.915294376391742</v>
      </c>
      <c r="D15" s="13">
        <v>75.084639999999993</v>
      </c>
      <c r="E15" s="13">
        <v>63.85</v>
      </c>
      <c r="F15" s="13">
        <v>65.952647838775235</v>
      </c>
      <c r="G15" s="14">
        <v>87.71</v>
      </c>
      <c r="H15" s="13">
        <v>64.721700795550731</v>
      </c>
      <c r="I15" s="13">
        <v>71.89</v>
      </c>
      <c r="J15" s="13">
        <v>74.402830843118309</v>
      </c>
      <c r="K15" s="13">
        <v>69.183999999999997</v>
      </c>
      <c r="L15" s="13">
        <v>61.23</v>
      </c>
      <c r="M15" s="13">
        <v>82.77</v>
      </c>
      <c r="N15" s="13">
        <v>70.4349192918651</v>
      </c>
      <c r="O15" s="15">
        <v>68.920170307379692</v>
      </c>
      <c r="P15" s="16">
        <f t="shared" ref="P15:P16" si="5">SUMIF(B15:O15,"&gt;0")/COUNTIF(B15:O15,"&gt;0")</f>
        <v>69.366157389505773</v>
      </c>
    </row>
    <row r="16" spans="1:16" ht="15.75" thickBot="1" x14ac:dyDescent="0.3">
      <c r="A16" s="17" t="s">
        <v>17</v>
      </c>
      <c r="B16" s="18">
        <v>23653</v>
      </c>
      <c r="C16" s="18">
        <v>24254</v>
      </c>
      <c r="D16" s="18">
        <v>24632</v>
      </c>
      <c r="E16" s="18">
        <v>24061</v>
      </c>
      <c r="F16" s="18">
        <v>24600</v>
      </c>
      <c r="G16" s="18">
        <v>22558</v>
      </c>
      <c r="H16" s="18">
        <v>24500</v>
      </c>
      <c r="I16" s="18">
        <v>23302</v>
      </c>
      <c r="J16" s="18">
        <v>24262</v>
      </c>
      <c r="K16" s="18">
        <v>24021</v>
      </c>
      <c r="L16" s="19">
        <v>23250</v>
      </c>
      <c r="M16" s="18">
        <v>21911</v>
      </c>
      <c r="N16" s="18">
        <v>23300</v>
      </c>
      <c r="O16" s="20">
        <v>23500</v>
      </c>
      <c r="P16" s="21">
        <f t="shared" si="5"/>
        <v>23700.285714285714</v>
      </c>
    </row>
    <row r="17" spans="1:16" ht="19.5" thickBot="1" x14ac:dyDescent="0.3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x14ac:dyDescent="0.25">
      <c r="A18" s="9" t="s">
        <v>21</v>
      </c>
      <c r="B18" s="25">
        <f t="shared" ref="B18:O18" si="6">ROUND(B10-B6,0)</f>
        <v>509</v>
      </c>
      <c r="C18" s="25">
        <f t="shared" si="6"/>
        <v>109</v>
      </c>
      <c r="D18" s="25">
        <f t="shared" si="6"/>
        <v>184</v>
      </c>
      <c r="E18" s="25">
        <f t="shared" si="6"/>
        <v>171</v>
      </c>
      <c r="F18" s="25">
        <f t="shared" si="6"/>
        <v>309</v>
      </c>
      <c r="G18" s="25">
        <f t="shared" si="6"/>
        <v>233</v>
      </c>
      <c r="H18" s="25">
        <f t="shared" si="6"/>
        <v>521</v>
      </c>
      <c r="I18" s="25">
        <f t="shared" si="6"/>
        <v>-119</v>
      </c>
      <c r="J18" s="25">
        <f t="shared" si="6"/>
        <v>-734</v>
      </c>
      <c r="K18" s="25">
        <f t="shared" si="6"/>
        <v>240</v>
      </c>
      <c r="L18" s="25">
        <f t="shared" si="6"/>
        <v>189</v>
      </c>
      <c r="M18" s="25">
        <f t="shared" si="6"/>
        <v>-565</v>
      </c>
      <c r="N18" s="25">
        <f t="shared" si="6"/>
        <v>255</v>
      </c>
      <c r="O18" s="26">
        <f t="shared" si="6"/>
        <v>220</v>
      </c>
      <c r="P18" s="11">
        <f t="shared" ref="P18:P20" si="7">AVERAGE(B18:O18)</f>
        <v>108.71428571428571</v>
      </c>
    </row>
    <row r="19" spans="1:16" x14ac:dyDescent="0.25">
      <c r="A19" s="12" t="s">
        <v>16</v>
      </c>
      <c r="B19" s="28">
        <f t="shared" ref="B19:O19" si="8">ROUND(B11-B7,2)</f>
        <v>-4.92</v>
      </c>
      <c r="C19" s="28">
        <f t="shared" si="8"/>
        <v>0.65</v>
      </c>
      <c r="D19" s="28">
        <f t="shared" si="8"/>
        <v>0</v>
      </c>
      <c r="E19" s="28">
        <f t="shared" si="8"/>
        <v>0.6</v>
      </c>
      <c r="F19" s="28">
        <f t="shared" si="8"/>
        <v>0</v>
      </c>
      <c r="G19" s="28">
        <f t="shared" si="8"/>
        <v>0</v>
      </c>
      <c r="H19" s="28">
        <f t="shared" si="8"/>
        <v>0</v>
      </c>
      <c r="I19" s="28">
        <f t="shared" si="8"/>
        <v>7.64</v>
      </c>
      <c r="J19" s="28">
        <f t="shared" si="8"/>
        <v>14.88</v>
      </c>
      <c r="K19" s="28">
        <f t="shared" si="8"/>
        <v>-1.41</v>
      </c>
      <c r="L19" s="28">
        <f t="shared" si="8"/>
        <v>0</v>
      </c>
      <c r="M19" s="28">
        <f t="shared" si="8"/>
        <v>16.489999999999998</v>
      </c>
      <c r="N19" s="28">
        <f t="shared" si="8"/>
        <v>-1.77</v>
      </c>
      <c r="O19" s="29">
        <f t="shared" si="8"/>
        <v>0</v>
      </c>
      <c r="P19" s="27">
        <f t="shared" si="7"/>
        <v>2.2971428571428567</v>
      </c>
    </row>
    <row r="20" spans="1:16" ht="15.75" thickBot="1" x14ac:dyDescent="0.3">
      <c r="A20" s="17" t="s">
        <v>17</v>
      </c>
      <c r="B20" s="37">
        <f t="shared" ref="B20:O20" si="9">ROUND(B12-B8,0)</f>
        <v>1150</v>
      </c>
      <c r="C20" s="37">
        <f t="shared" si="9"/>
        <v>834</v>
      </c>
      <c r="D20" s="37">
        <f t="shared" si="9"/>
        <v>1148</v>
      </c>
      <c r="E20" s="37">
        <f t="shared" si="9"/>
        <v>1146</v>
      </c>
      <c r="F20" s="37">
        <f t="shared" si="9"/>
        <v>1700</v>
      </c>
      <c r="G20" s="37">
        <f t="shared" si="9"/>
        <v>1708</v>
      </c>
      <c r="H20" s="37">
        <f t="shared" si="9"/>
        <v>2810</v>
      </c>
      <c r="I20" s="37">
        <f t="shared" si="9"/>
        <v>1853</v>
      </c>
      <c r="J20" s="37">
        <f t="shared" si="9"/>
        <v>1140</v>
      </c>
      <c r="K20" s="37">
        <f t="shared" si="9"/>
        <v>923</v>
      </c>
      <c r="L20" s="37">
        <f t="shared" si="9"/>
        <v>960</v>
      </c>
      <c r="M20" s="37">
        <f t="shared" si="9"/>
        <v>1240</v>
      </c>
      <c r="N20" s="37">
        <f t="shared" si="9"/>
        <v>962</v>
      </c>
      <c r="O20" s="38">
        <f t="shared" si="9"/>
        <v>1150</v>
      </c>
      <c r="P20" s="39">
        <f t="shared" si="7"/>
        <v>1337.4285714285713</v>
      </c>
    </row>
    <row r="21" spans="1:16" ht="19.5" thickBot="1" x14ac:dyDescent="0.3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x14ac:dyDescent="0.25">
      <c r="A22" s="9" t="s">
        <v>21</v>
      </c>
      <c r="B22" s="25">
        <f t="shared" ref="B22:O22" si="10">ROUND(B14-B10,0)</f>
        <v>1483</v>
      </c>
      <c r="C22" s="25">
        <f t="shared" si="10"/>
        <v>-22</v>
      </c>
      <c r="D22" s="25">
        <f t="shared" si="10"/>
        <v>0</v>
      </c>
      <c r="E22" s="25">
        <f t="shared" si="10"/>
        <v>137</v>
      </c>
      <c r="F22" s="25">
        <f t="shared" si="10"/>
        <v>55</v>
      </c>
      <c r="G22" s="25">
        <f t="shared" si="10"/>
        <v>0</v>
      </c>
      <c r="H22" s="25">
        <f t="shared" si="10"/>
        <v>0</v>
      </c>
      <c r="I22" s="25">
        <f t="shared" si="10"/>
        <v>-15</v>
      </c>
      <c r="J22" s="25">
        <f t="shared" si="10"/>
        <v>61</v>
      </c>
      <c r="K22" s="25">
        <f t="shared" si="10"/>
        <v>3</v>
      </c>
      <c r="L22" s="25">
        <f t="shared" si="10"/>
        <v>31</v>
      </c>
      <c r="M22" s="25">
        <f t="shared" si="10"/>
        <v>0</v>
      </c>
      <c r="N22" s="25">
        <f t="shared" si="10"/>
        <v>77</v>
      </c>
      <c r="O22" s="26">
        <f t="shared" si="10"/>
        <v>-246</v>
      </c>
      <c r="P22" s="11">
        <f t="shared" ref="P22:P24" si="11">AVERAGE(B22:O22)</f>
        <v>111.71428571428571</v>
      </c>
    </row>
    <row r="23" spans="1:16" x14ac:dyDescent="0.25">
      <c r="A23" s="12" t="s">
        <v>16</v>
      </c>
      <c r="B23" s="28">
        <f t="shared" ref="B23:O23" si="12">ROUND(B15-B11,2)</f>
        <v>-14.68</v>
      </c>
      <c r="C23" s="28">
        <f t="shared" si="12"/>
        <v>0.32</v>
      </c>
      <c r="D23" s="28">
        <f t="shared" si="12"/>
        <v>0</v>
      </c>
      <c r="E23" s="28">
        <f t="shared" si="12"/>
        <v>-2</v>
      </c>
      <c r="F23" s="28">
        <f t="shared" si="12"/>
        <v>0</v>
      </c>
      <c r="G23" s="28">
        <f t="shared" si="12"/>
        <v>0</v>
      </c>
      <c r="H23" s="28">
        <f t="shared" si="12"/>
        <v>0</v>
      </c>
      <c r="I23" s="28">
        <f t="shared" si="12"/>
        <v>0.64</v>
      </c>
      <c r="J23" s="28">
        <f t="shared" si="12"/>
        <v>0</v>
      </c>
      <c r="K23" s="28">
        <f t="shared" si="12"/>
        <v>0</v>
      </c>
      <c r="L23" s="28">
        <f t="shared" si="12"/>
        <v>0</v>
      </c>
      <c r="M23" s="28">
        <f t="shared" si="12"/>
        <v>0</v>
      </c>
      <c r="N23" s="28">
        <f t="shared" si="12"/>
        <v>0</v>
      </c>
      <c r="O23" s="29">
        <f t="shared" si="12"/>
        <v>6.27</v>
      </c>
      <c r="P23" s="27">
        <f t="shared" si="11"/>
        <v>-0.67499999999999993</v>
      </c>
    </row>
    <row r="24" spans="1:16" ht="15.75" thickBot="1" x14ac:dyDescent="0.3">
      <c r="A24" s="17" t="s">
        <v>17</v>
      </c>
      <c r="B24" s="37">
        <f t="shared" ref="B24:O24" si="13">ROUND(B16-B12,0)</f>
        <v>803</v>
      </c>
      <c r="C24" s="37">
        <f t="shared" si="13"/>
        <v>0</v>
      </c>
      <c r="D24" s="37">
        <f t="shared" si="13"/>
        <v>0</v>
      </c>
      <c r="E24" s="37">
        <f t="shared" si="13"/>
        <v>0</v>
      </c>
      <c r="F24" s="37">
        <f t="shared" si="13"/>
        <v>300</v>
      </c>
      <c r="G24" s="37">
        <f t="shared" si="13"/>
        <v>0</v>
      </c>
      <c r="H24" s="37">
        <f t="shared" si="13"/>
        <v>0</v>
      </c>
      <c r="I24" s="37">
        <f t="shared" si="13"/>
        <v>116</v>
      </c>
      <c r="J24" s="37">
        <f t="shared" si="13"/>
        <v>377</v>
      </c>
      <c r="K24" s="37">
        <f t="shared" si="13"/>
        <v>20</v>
      </c>
      <c r="L24" s="37">
        <f t="shared" si="13"/>
        <v>158</v>
      </c>
      <c r="M24" s="37">
        <f t="shared" si="13"/>
        <v>0</v>
      </c>
      <c r="N24" s="37">
        <f t="shared" si="13"/>
        <v>450</v>
      </c>
      <c r="O24" s="38">
        <f t="shared" si="13"/>
        <v>850</v>
      </c>
      <c r="P24" s="39">
        <f t="shared" si="11"/>
        <v>219.57142857142858</v>
      </c>
    </row>
    <row r="25" spans="1:16" ht="19.5" thickBot="1" x14ac:dyDescent="0.3">
      <c r="A25" s="42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9" t="s">
        <v>21</v>
      </c>
      <c r="B26" s="33">
        <f t="shared" ref="B26:O26" si="14">ROUND(100*(B10-B6)/B6,2)</f>
        <v>13.42</v>
      </c>
      <c r="C26" s="33">
        <f t="shared" si="14"/>
        <v>2.52</v>
      </c>
      <c r="D26" s="33">
        <f t="shared" si="14"/>
        <v>4.9000000000000004</v>
      </c>
      <c r="E26" s="33">
        <f t="shared" si="14"/>
        <v>4.0599999999999996</v>
      </c>
      <c r="F26" s="33">
        <f t="shared" si="14"/>
        <v>7.51</v>
      </c>
      <c r="G26" s="33">
        <f t="shared" si="14"/>
        <v>8.17</v>
      </c>
      <c r="H26" s="33">
        <f t="shared" si="14"/>
        <v>12.95</v>
      </c>
      <c r="I26" s="33">
        <f t="shared" si="14"/>
        <v>-2.96</v>
      </c>
      <c r="J26" s="33">
        <f t="shared" si="14"/>
        <v>-16.010000000000002</v>
      </c>
      <c r="K26" s="33">
        <f t="shared" si="14"/>
        <v>6.12</v>
      </c>
      <c r="L26" s="33">
        <f t="shared" si="14"/>
        <v>4.3600000000000003</v>
      </c>
      <c r="M26" s="33">
        <f t="shared" si="14"/>
        <v>-15.1</v>
      </c>
      <c r="N26" s="33">
        <f t="shared" si="14"/>
        <v>7.01</v>
      </c>
      <c r="O26" s="34">
        <f t="shared" si="14"/>
        <v>5.34</v>
      </c>
      <c r="P26" s="31">
        <f t="shared" ref="P26:P28" si="15">AVERAGE(B26:O26)</f>
        <v>3.020714285714285</v>
      </c>
    </row>
    <row r="27" spans="1:16" x14ac:dyDescent="0.25">
      <c r="A27" s="12" t="s">
        <v>16</v>
      </c>
      <c r="B27" s="28">
        <f t="shared" ref="B27:O27" si="16">ROUND(100*(B11-B7)/B7,2)</f>
        <v>-7.16</v>
      </c>
      <c r="C27" s="28">
        <f t="shared" si="16"/>
        <v>1</v>
      </c>
      <c r="D27" s="28">
        <f t="shared" si="16"/>
        <v>0</v>
      </c>
      <c r="E27" s="28">
        <f t="shared" si="16"/>
        <v>0.92</v>
      </c>
      <c r="F27" s="28">
        <f t="shared" si="16"/>
        <v>0</v>
      </c>
      <c r="G27" s="28">
        <f t="shared" si="16"/>
        <v>0</v>
      </c>
      <c r="H27" s="28">
        <f t="shared" si="16"/>
        <v>0</v>
      </c>
      <c r="I27" s="28">
        <f t="shared" si="16"/>
        <v>12.01</v>
      </c>
      <c r="J27" s="28">
        <f t="shared" si="16"/>
        <v>25</v>
      </c>
      <c r="K27" s="28">
        <f t="shared" si="16"/>
        <v>-2</v>
      </c>
      <c r="L27" s="28">
        <f t="shared" si="16"/>
        <v>0</v>
      </c>
      <c r="M27" s="28">
        <f t="shared" si="16"/>
        <v>24.88</v>
      </c>
      <c r="N27" s="28">
        <f t="shared" si="16"/>
        <v>-2.4500000000000002</v>
      </c>
      <c r="O27" s="29">
        <f t="shared" si="16"/>
        <v>0</v>
      </c>
      <c r="P27" s="27">
        <f t="shared" si="15"/>
        <v>3.7285714285714282</v>
      </c>
    </row>
    <row r="28" spans="1:16" ht="15.75" thickBot="1" x14ac:dyDescent="0.3">
      <c r="A28" s="17" t="s">
        <v>17</v>
      </c>
      <c r="B28" s="35">
        <f t="shared" ref="B28:O28" si="17">ROUND(100*(B12-B8)/B8,2)</f>
        <v>5.3</v>
      </c>
      <c r="C28" s="35">
        <f t="shared" si="17"/>
        <v>3.56</v>
      </c>
      <c r="D28" s="35">
        <f t="shared" si="17"/>
        <v>4.8899999999999997</v>
      </c>
      <c r="E28" s="35">
        <f t="shared" si="17"/>
        <v>5</v>
      </c>
      <c r="F28" s="35">
        <f t="shared" si="17"/>
        <v>7.52</v>
      </c>
      <c r="G28" s="35">
        <f t="shared" si="17"/>
        <v>8.19</v>
      </c>
      <c r="H28" s="35">
        <f t="shared" si="17"/>
        <v>12.96</v>
      </c>
      <c r="I28" s="35">
        <f t="shared" si="17"/>
        <v>8.69</v>
      </c>
      <c r="J28" s="35">
        <f t="shared" si="17"/>
        <v>5.01</v>
      </c>
      <c r="K28" s="35">
        <f t="shared" si="17"/>
        <v>4</v>
      </c>
      <c r="L28" s="35">
        <f t="shared" si="17"/>
        <v>4.34</v>
      </c>
      <c r="M28" s="35">
        <f t="shared" si="17"/>
        <v>6</v>
      </c>
      <c r="N28" s="35">
        <f t="shared" si="17"/>
        <v>4.4000000000000004</v>
      </c>
      <c r="O28" s="36">
        <f t="shared" si="17"/>
        <v>5.35</v>
      </c>
      <c r="P28" s="32">
        <f t="shared" si="15"/>
        <v>6.0864285714285717</v>
      </c>
    </row>
    <row r="29" spans="1:16" ht="19.5" thickBot="1" x14ac:dyDescent="0.3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x14ac:dyDescent="0.25">
      <c r="A30" s="9" t="s">
        <v>21</v>
      </c>
      <c r="B30" s="33">
        <f t="shared" ref="B30:O30" si="18">ROUND(100*(B14-B10)/B10,2)</f>
        <v>34.47</v>
      </c>
      <c r="C30" s="33">
        <f t="shared" si="18"/>
        <v>-0.5</v>
      </c>
      <c r="D30" s="33">
        <f t="shared" si="18"/>
        <v>0</v>
      </c>
      <c r="E30" s="33">
        <f t="shared" si="18"/>
        <v>3.12</v>
      </c>
      <c r="F30" s="33">
        <f t="shared" si="18"/>
        <v>1.24</v>
      </c>
      <c r="G30" s="33">
        <f t="shared" si="18"/>
        <v>0</v>
      </c>
      <c r="H30" s="33">
        <f t="shared" si="18"/>
        <v>0</v>
      </c>
      <c r="I30" s="33">
        <f t="shared" si="18"/>
        <v>-0.38</v>
      </c>
      <c r="J30" s="33">
        <f t="shared" si="18"/>
        <v>1.58</v>
      </c>
      <c r="K30" s="33">
        <f t="shared" si="18"/>
        <v>7.0000000000000007E-2</v>
      </c>
      <c r="L30" s="33">
        <f t="shared" si="18"/>
        <v>0.68</v>
      </c>
      <c r="M30" s="33">
        <f t="shared" si="18"/>
        <v>0</v>
      </c>
      <c r="N30" s="33">
        <f t="shared" si="18"/>
        <v>1.98</v>
      </c>
      <c r="O30" s="34">
        <f t="shared" si="18"/>
        <v>-5.67</v>
      </c>
      <c r="P30" s="31">
        <f t="shared" ref="P30:P32" si="19">AVERAGE(B30:O30)</f>
        <v>2.613571428571428</v>
      </c>
    </row>
    <row r="31" spans="1:16" x14ac:dyDescent="0.25">
      <c r="A31" s="12" t="s">
        <v>16</v>
      </c>
      <c r="B31" s="28">
        <f t="shared" ref="B31:O31" si="20">ROUND(100*(B15-B11)/B11,2)</f>
        <v>-23.03</v>
      </c>
      <c r="C31" s="28">
        <f t="shared" si="20"/>
        <v>0.5</v>
      </c>
      <c r="D31" s="28">
        <f t="shared" si="20"/>
        <v>0</v>
      </c>
      <c r="E31" s="28">
        <f t="shared" si="20"/>
        <v>-3.04</v>
      </c>
      <c r="F31" s="28">
        <f t="shared" si="20"/>
        <v>0</v>
      </c>
      <c r="G31" s="28">
        <f t="shared" si="20"/>
        <v>0</v>
      </c>
      <c r="H31" s="28">
        <f t="shared" si="20"/>
        <v>0</v>
      </c>
      <c r="I31" s="28">
        <f t="shared" si="20"/>
        <v>0.9</v>
      </c>
      <c r="J31" s="28">
        <f t="shared" si="20"/>
        <v>0</v>
      </c>
      <c r="K31" s="28">
        <f t="shared" si="20"/>
        <v>0</v>
      </c>
      <c r="L31" s="28">
        <f t="shared" si="20"/>
        <v>0</v>
      </c>
      <c r="M31" s="28">
        <f t="shared" si="20"/>
        <v>0</v>
      </c>
      <c r="N31" s="28">
        <f t="shared" si="20"/>
        <v>0</v>
      </c>
      <c r="O31" s="29">
        <f t="shared" si="20"/>
        <v>10</v>
      </c>
      <c r="P31" s="27">
        <f t="shared" si="19"/>
        <v>-1.047857142857143</v>
      </c>
    </row>
    <row r="32" spans="1:16" ht="15.75" thickBot="1" x14ac:dyDescent="0.3">
      <c r="A32" s="17" t="s">
        <v>17</v>
      </c>
      <c r="B32" s="35">
        <f t="shared" ref="B32:O32" si="21">ROUND(100*(B16-B12)/B12,2)</f>
        <v>3.51</v>
      </c>
      <c r="C32" s="35">
        <f t="shared" si="21"/>
        <v>0</v>
      </c>
      <c r="D32" s="35">
        <f t="shared" si="21"/>
        <v>0</v>
      </c>
      <c r="E32" s="35">
        <f t="shared" si="21"/>
        <v>0</v>
      </c>
      <c r="F32" s="35">
        <f t="shared" si="21"/>
        <v>1.23</v>
      </c>
      <c r="G32" s="35">
        <f t="shared" si="21"/>
        <v>0</v>
      </c>
      <c r="H32" s="35">
        <f t="shared" si="21"/>
        <v>0</v>
      </c>
      <c r="I32" s="35">
        <f t="shared" si="21"/>
        <v>0.5</v>
      </c>
      <c r="J32" s="35">
        <f t="shared" si="21"/>
        <v>1.58</v>
      </c>
      <c r="K32" s="35">
        <f t="shared" si="21"/>
        <v>0.08</v>
      </c>
      <c r="L32" s="35">
        <f t="shared" si="21"/>
        <v>0.68</v>
      </c>
      <c r="M32" s="35">
        <f t="shared" si="21"/>
        <v>0</v>
      </c>
      <c r="N32" s="35">
        <f t="shared" si="21"/>
        <v>1.97</v>
      </c>
      <c r="O32" s="36">
        <f t="shared" si="21"/>
        <v>3.75</v>
      </c>
      <c r="P32" s="32">
        <f t="shared" si="19"/>
        <v>0.95000000000000007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12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2020-04-21T12:34:35Z</cp:lastPrinted>
  <dcterms:created xsi:type="dcterms:W3CDTF">2013-07-15T08:35:23Z</dcterms:created>
  <dcterms:modified xsi:type="dcterms:W3CDTF">2023-01-20T13:53:28Z</dcterms:modified>
</cp:coreProperties>
</file>