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90" windowWidth="19020" windowHeight="11895"/>
  </bookViews>
  <sheets>
    <sheet name="titul" sheetId="19" r:id="rId1"/>
    <sheet name="Graf č. 1" sheetId="7" r:id="rId2"/>
    <sheet name="Graf č. 2" sheetId="33" r:id="rId3"/>
    <sheet name="Graf č. 3" sheetId="34" r:id="rId4"/>
    <sheet name="Tabulka č. 1" sheetId="24" r:id="rId5"/>
    <sheet name="Tabulka č. 2" sheetId="31" r:id="rId6"/>
    <sheet name="Tabulka č. 3" sheetId="32" r:id="rId7"/>
  </sheets>
  <definedNames>
    <definedName name="_xlnm._FilterDatabase" localSheetId="4" hidden="1">'Tabulka č. 1'!$A$4:$P$4</definedName>
    <definedName name="_xlnm._FilterDatabase" localSheetId="5" hidden="1">'Tabulka č. 2'!$A$4:$P$4</definedName>
    <definedName name="_xlnm._FilterDatabase" localSheetId="6" hidden="1">'Tabulka č. 3'!$A$4:$P$4</definedName>
  </definedNames>
  <calcPr calcId="152511"/>
</workbook>
</file>

<file path=xl/calcChain.xml><?xml version="1.0" encoding="utf-8"?>
<calcChain xmlns="http://schemas.openxmlformats.org/spreadsheetml/2006/main">
  <c r="O67" i="32" l="1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P31" i="32"/>
  <c r="P30" i="32"/>
  <c r="P29" i="32"/>
  <c r="P28" i="32"/>
  <c r="P27" i="32"/>
  <c r="P26" i="32"/>
  <c r="P25" i="32"/>
  <c r="P24" i="32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P31" i="31"/>
  <c r="P30" i="31"/>
  <c r="P29" i="31"/>
  <c r="P28" i="31"/>
  <c r="P27" i="31"/>
  <c r="P26" i="31"/>
  <c r="P25" i="31"/>
  <c r="P24" i="31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P31" i="24"/>
  <c r="P30" i="24"/>
  <c r="P29" i="24"/>
  <c r="P28" i="24"/>
  <c r="P27" i="24"/>
  <c r="P26" i="24"/>
  <c r="P25" i="24"/>
  <c r="P24" i="24"/>
  <c r="B1" i="32"/>
  <c r="B1" i="31"/>
  <c r="B1" i="34"/>
  <c r="B1" i="33"/>
  <c r="P61" i="24" l="1"/>
  <c r="P65" i="24"/>
  <c r="P66" i="24"/>
  <c r="P62" i="24"/>
  <c r="P63" i="24"/>
  <c r="P64" i="32"/>
  <c r="P60" i="32"/>
  <c r="P64" i="31"/>
  <c r="P46" i="31"/>
  <c r="P42" i="31"/>
  <c r="P60" i="31"/>
  <c r="P64" i="24"/>
  <c r="P67" i="24"/>
  <c r="P60" i="24"/>
  <c r="P49" i="32"/>
  <c r="P63" i="32"/>
  <c r="P67" i="32"/>
  <c r="P42" i="32"/>
  <c r="P46" i="32"/>
  <c r="P61" i="32"/>
  <c r="P62" i="32"/>
  <c r="P65" i="32"/>
  <c r="P66" i="32"/>
  <c r="P44" i="32"/>
  <c r="P45" i="32"/>
  <c r="P48" i="32"/>
  <c r="P43" i="32"/>
  <c r="P47" i="32"/>
  <c r="P45" i="31"/>
  <c r="P49" i="31"/>
  <c r="P63" i="31"/>
  <c r="P43" i="31"/>
  <c r="P44" i="31"/>
  <c r="P47" i="31"/>
  <c r="P48" i="31"/>
  <c r="P61" i="31"/>
  <c r="P62" i="31"/>
  <c r="P65" i="31"/>
  <c r="P66" i="31"/>
  <c r="P67" i="31"/>
  <c r="P42" i="24"/>
  <c r="P46" i="24"/>
  <c r="P44" i="24"/>
  <c r="P45" i="24"/>
  <c r="P48" i="24"/>
  <c r="P49" i="24"/>
  <c r="P43" i="24"/>
  <c r="P47" i="24"/>
  <c r="O58" i="32" l="1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B33" i="31"/>
  <c r="C33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B34" i="31"/>
  <c r="C34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B35" i="31"/>
  <c r="C35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B36" i="31"/>
  <c r="C36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B37" i="31"/>
  <c r="C37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B38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B39" i="31"/>
  <c r="C39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B40" i="31"/>
  <c r="C40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P51" i="31" l="1"/>
  <c r="P53" i="31"/>
  <c r="P55" i="31"/>
  <c r="P54" i="31"/>
  <c r="P52" i="31"/>
  <c r="P40" i="31"/>
  <c r="P38" i="31"/>
  <c r="P39" i="31"/>
  <c r="P37" i="31"/>
  <c r="P33" i="31"/>
  <c r="P36" i="31"/>
  <c r="P34" i="31"/>
  <c r="P35" i="31"/>
  <c r="P34" i="24"/>
  <c r="P36" i="24"/>
  <c r="P38" i="24"/>
  <c r="P40" i="24"/>
  <c r="P33" i="24"/>
  <c r="P37" i="24"/>
  <c r="P39" i="24"/>
  <c r="P35" i="24"/>
  <c r="B2" i="34"/>
  <c r="B2" i="33"/>
  <c r="B2" i="7"/>
  <c r="P52" i="24"/>
  <c r="P58" i="31" l="1"/>
  <c r="P57" i="31"/>
  <c r="P56" i="31"/>
  <c r="P58" i="24"/>
  <c r="P57" i="24"/>
  <c r="P56" i="24"/>
  <c r="P53" i="24"/>
  <c r="P54" i="24"/>
  <c r="P51" i="24"/>
  <c r="P55" i="24"/>
  <c r="P58" i="32"/>
  <c r="P40" i="32"/>
  <c r="P39" i="32"/>
  <c r="P57" i="32"/>
  <c r="P56" i="32"/>
  <c r="P38" i="32"/>
  <c r="P37" i="32"/>
  <c r="P55" i="32"/>
  <c r="P36" i="32"/>
  <c r="P54" i="32"/>
  <c r="P53" i="32"/>
  <c r="P35" i="32"/>
  <c r="P34" i="32"/>
  <c r="P52" i="32"/>
  <c r="P33" i="32"/>
  <c r="P51" i="32"/>
  <c r="P22" i="32" l="1"/>
  <c r="P21" i="32"/>
  <c r="P20" i="32"/>
  <c r="P19" i="32"/>
  <c r="P18" i="32"/>
  <c r="P17" i="32"/>
  <c r="P16" i="32"/>
  <c r="P15" i="32"/>
  <c r="P13" i="32"/>
  <c r="P12" i="32"/>
  <c r="P11" i="32"/>
  <c r="P10" i="32"/>
  <c r="P9" i="32"/>
  <c r="P8" i="32"/>
  <c r="P7" i="32"/>
  <c r="P6" i="32"/>
  <c r="P22" i="31"/>
  <c r="P21" i="31"/>
  <c r="P20" i="31"/>
  <c r="P19" i="31"/>
  <c r="P18" i="31"/>
  <c r="P17" i="31"/>
  <c r="P16" i="31"/>
  <c r="P15" i="31"/>
  <c r="P13" i="31"/>
  <c r="P12" i="31"/>
  <c r="P11" i="31"/>
  <c r="P10" i="31"/>
  <c r="P9" i="31"/>
  <c r="P8" i="31"/>
  <c r="P7" i="31"/>
  <c r="P6" i="31"/>
  <c r="P22" i="24" l="1"/>
  <c r="P21" i="24"/>
  <c r="P20" i="24"/>
  <c r="P19" i="24"/>
  <c r="P18" i="24"/>
  <c r="P17" i="24"/>
  <c r="P16" i="24"/>
  <c r="P15" i="24"/>
  <c r="P6" i="24"/>
  <c r="P8" i="24"/>
  <c r="P7" i="24"/>
  <c r="P12" i="24"/>
  <c r="P10" i="24"/>
  <c r="P9" i="24" l="1"/>
  <c r="P11" i="24"/>
  <c r="P13" i="24"/>
</calcChain>
</file>

<file path=xl/sharedStrings.xml><?xml version="1.0" encoding="utf-8"?>
<sst xmlns="http://schemas.openxmlformats.org/spreadsheetml/2006/main" count="246" uniqueCount="42">
  <si>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</si>
  <si>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</si>
  <si>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</si>
  <si>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</si>
  <si>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</si>
  <si>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</si>
  <si>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</si>
  <si>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</si>
  <si>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</si>
  <si>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</si>
  <si>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</si>
  <si>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</si>
  <si>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</si>
  <si>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</si>
  <si>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</si>
  <si>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</si>
  <si>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</si>
  <si>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</si>
  <si>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</si>
  <si>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</si>
  <si>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MP v Kč/dítě</t>
  </si>
  <si>
    <t>ONIV v Kč/dítě</t>
  </si>
  <si>
    <t>MPP v Kč/dítě</t>
  </si>
  <si>
    <t>MPN v Kč/dítě</t>
  </si>
  <si>
    <t>Průměr</t>
  </si>
  <si>
    <t>Příloha č. 12</t>
  </si>
  <si>
    <t>ZÁKLADNÍ ŠKOLY</t>
  </si>
  <si>
    <t>tvořené pouze ročníky 1. stupně</t>
  </si>
  <si>
    <t>pro 16 žáků</t>
  </si>
  <si>
    <t>pro 26 žáků</t>
  </si>
  <si>
    <t>pro 85 žáků</t>
  </si>
  <si>
    <t>2016</t>
  </si>
  <si>
    <t>2017</t>
  </si>
  <si>
    <t>Meziroční změny 2017 oproti 2016 - absolutně</t>
  </si>
  <si>
    <t>Meziroční změny 2017 oproti 2016 - v %</t>
  </si>
  <si>
    <t>2018</t>
  </si>
  <si>
    <t>Krajské normativy základní školy s pouze 1. stupněm v roce 2016 - 2018</t>
  </si>
  <si>
    <t>Meziroční změny 2018 oproti 2017 - absolutně</t>
  </si>
  <si>
    <t>Meziroční změny 2018 oproti 2017 - v %</t>
  </si>
  <si>
    <t>v letech 2016 - 2018</t>
  </si>
  <si>
    <t>Krajské normativy MP, MPP a MPN - základní školy s pouze 1. stupněm v roce 2016 - 2018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</si>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</sst>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0_ ;[Red]\-0.00\ "/>
    <numFmt numFmtId="166" formatCode="0_ ;[Red]\-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70">
    <xf numFmtId="0" fontId="0" fillId="0" borderId="0" xfId="0"/>
    <xf numFmtId="0" fontId="0" fillId="0" borderId="0" xfId="0" applyFont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12" fillId="0" borderId="4" xfId="0" applyNumberFormat="1" applyFont="1" applyFill="1" applyBorder="1" applyAlignment="1">
      <alignment vertical="center"/>
    </xf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2" borderId="7" xfId="0" applyNumberFormat="1" applyFont="1" applyFill="1" applyBorder="1"/>
    <xf numFmtId="3" fontId="12" fillId="0" borderId="8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9" xfId="0" applyNumberFormat="1" applyFont="1" applyBorder="1"/>
    <xf numFmtId="3" fontId="0" fillId="2" borderId="10" xfId="0" applyNumberFormat="1" applyFont="1" applyFill="1" applyBorder="1"/>
    <xf numFmtId="4" fontId="12" fillId="0" borderId="8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9" xfId="0" applyNumberFormat="1" applyFont="1" applyBorder="1" applyAlignment="1">
      <alignment wrapText="1"/>
    </xf>
    <xf numFmtId="4" fontId="4" fillId="2" borderId="10" xfId="0" applyNumberFormat="1" applyFont="1" applyFill="1" applyBorder="1" applyAlignment="1"/>
    <xf numFmtId="3" fontId="4" fillId="0" borderId="9" xfId="0" applyNumberFormat="1" applyFont="1" applyBorder="1" applyAlignment="1">
      <alignment wrapText="1"/>
    </xf>
    <xf numFmtId="3" fontId="4" fillId="2" borderId="10" xfId="0" applyNumberFormat="1" applyFont="1" applyFill="1" applyBorder="1" applyAlignment="1"/>
    <xf numFmtId="3" fontId="12" fillId="0" borderId="11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>
      <alignment wrapText="1"/>
    </xf>
    <xf numFmtId="3" fontId="4" fillId="2" borderId="14" xfId="0" applyNumberFormat="1" applyFont="1" applyFill="1" applyBorder="1" applyAlignment="1"/>
    <xf numFmtId="3" fontId="0" fillId="0" borderId="3" xfId="0" applyNumberFormat="1" applyFont="1" applyBorder="1"/>
    <xf numFmtId="3" fontId="0" fillId="0" borderId="15" xfId="0" applyNumberFormat="1" applyFont="1" applyBorder="1"/>
    <xf numFmtId="3" fontId="0" fillId="2" borderId="16" xfId="0" applyNumberFormat="1" applyFont="1" applyFill="1" applyBorder="1"/>
    <xf numFmtId="0" fontId="3" fillId="0" borderId="1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2" fontId="6" fillId="0" borderId="2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Border="1"/>
    <xf numFmtId="164" fontId="0" fillId="0" borderId="15" xfId="0" applyNumberFormat="1" applyFont="1" applyBorder="1"/>
    <xf numFmtId="164" fontId="0" fillId="0" borderId="1" xfId="0" applyNumberFormat="1" applyFont="1" applyBorder="1"/>
    <xf numFmtId="164" fontId="0" fillId="0" borderId="9" xfId="0" applyNumberFormat="1" applyFont="1" applyBorder="1"/>
    <xf numFmtId="165" fontId="4" fillId="2" borderId="24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2" borderId="22" xfId="0" applyNumberFormat="1" applyFont="1" applyFill="1" applyBorder="1" applyAlignment="1">
      <alignment horizontal="right"/>
    </xf>
    <xf numFmtId="165" fontId="0" fillId="2" borderId="23" xfId="0" applyNumberFormat="1" applyFont="1" applyFill="1" applyBorder="1" applyAlignment="1">
      <alignment horizontal="right"/>
    </xf>
    <xf numFmtId="165" fontId="0" fillId="2" borderId="24" xfId="0" applyNumberFormat="1" applyFont="1" applyFill="1" applyBorder="1" applyAlignment="1">
      <alignment horizontal="right"/>
    </xf>
    <xf numFmtId="165" fontId="4" fillId="2" borderId="25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6" fontId="0" fillId="2" borderId="22" xfId="0" applyNumberFormat="1" applyFont="1" applyFill="1" applyBorder="1" applyAlignment="1">
      <alignment horizontal="right"/>
    </xf>
    <xf numFmtId="166" fontId="0" fillId="2" borderId="23" xfId="0" applyNumberFormat="1" applyFont="1" applyFill="1" applyBorder="1" applyAlignment="1">
      <alignment horizontal="right"/>
    </xf>
    <xf numFmtId="166" fontId="0" fillId="2" borderId="24" xfId="0" applyNumberFormat="1" applyFont="1" applyFill="1" applyBorder="1" applyAlignment="1">
      <alignment horizontal="right"/>
    </xf>
    <xf numFmtId="166" fontId="4" fillId="2" borderId="24" xfId="0" applyNumberFormat="1" applyFont="1" applyFill="1" applyBorder="1" applyAlignment="1">
      <alignment horizontal="right"/>
    </xf>
    <xf numFmtId="166" fontId="4" fillId="2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1'!$B$6:$O$6</c:f>
              <c:numCache>
                <c:formatCode>#,##0</c:formatCode>
                <c:ptCount val="14"/>
                <c:pt idx="0">
                  <c:v>41606.848340972996</c:v>
                </c:pt>
                <c:pt idx="1">
                  <c:v>40359.23252862598</c:v>
                </c:pt>
                <c:pt idx="2">
                  <c:v>41575.252178392606</c:v>
                </c:pt>
                <c:pt idx="3">
                  <c:v>41571.923913630191</c:v>
                </c:pt>
                <c:pt idx="4">
                  <c:v>41039.112117587763</c:v>
                </c:pt>
                <c:pt idx="5">
                  <c:v>44344.828269971535</c:v>
                </c:pt>
                <c:pt idx="6">
                  <c:v>41590.199866400588</c:v>
                </c:pt>
                <c:pt idx="7">
                  <c:v>42180.203067679606</c:v>
                </c:pt>
                <c:pt idx="8">
                  <c:v>41550.064607508786</c:v>
                </c:pt>
                <c:pt idx="9">
                  <c:v>39594.338595226967</c:v>
                </c:pt>
                <c:pt idx="10">
                  <c:v>42151.576165940016</c:v>
                </c:pt>
                <c:pt idx="11">
                  <c:v>45523.670365733997</c:v>
                </c:pt>
                <c:pt idx="12">
                  <c:v>42773.220774898786</c:v>
                </c:pt>
                <c:pt idx="13">
                  <c:v>44425.197261901529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1'!$B$15:$O$15</c:f>
              <c:numCache>
                <c:formatCode>#,##0</c:formatCode>
                <c:ptCount val="14"/>
                <c:pt idx="0">
                  <c:v>44771.127569495344</c:v>
                </c:pt>
                <c:pt idx="1">
                  <c:v>48437.301181341463</c:v>
                </c:pt>
                <c:pt idx="2">
                  <c:v>44681.057335922014</c:v>
                </c:pt>
                <c:pt idx="3">
                  <c:v>45816.855007681741</c:v>
                </c:pt>
                <c:pt idx="4">
                  <c:v>43957.366946941926</c:v>
                </c:pt>
                <c:pt idx="5">
                  <c:v>51679.366479190103</c:v>
                </c:pt>
                <c:pt idx="6">
                  <c:v>47398.668426561373</c:v>
                </c:pt>
                <c:pt idx="7">
                  <c:v>47862.115058032578</c:v>
                </c:pt>
                <c:pt idx="8">
                  <c:v>44860.84761811122</c:v>
                </c:pt>
                <c:pt idx="9">
                  <c:v>42582.706597968878</c:v>
                </c:pt>
                <c:pt idx="10">
                  <c:v>47241.711712915334</c:v>
                </c:pt>
                <c:pt idx="11">
                  <c:v>49443.889424652523</c:v>
                </c:pt>
                <c:pt idx="12">
                  <c:v>49437.673105209491</c:v>
                </c:pt>
                <c:pt idx="13">
                  <c:v>48628.609103447248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1'!$B$24:$O$24</c:f>
              <c:numCache>
                <c:formatCode>#,##0</c:formatCode>
                <c:ptCount val="14"/>
                <c:pt idx="0">
                  <c:v>49904.63083503813</c:v>
                </c:pt>
                <c:pt idx="1">
                  <c:v>54554.543816365258</c:v>
                </c:pt>
                <c:pt idx="2">
                  <c:v>50008.191741608076</c:v>
                </c:pt>
                <c:pt idx="3">
                  <c:v>51358.478436402555</c:v>
                </c:pt>
                <c:pt idx="4">
                  <c:v>49136.355402489455</c:v>
                </c:pt>
                <c:pt idx="5">
                  <c:v>56529.760179977508</c:v>
                </c:pt>
                <c:pt idx="6">
                  <c:v>52379.243171012466</c:v>
                </c:pt>
                <c:pt idx="7">
                  <c:v>54066.27057094434</c:v>
                </c:pt>
                <c:pt idx="8">
                  <c:v>50587.323698662738</c:v>
                </c:pt>
                <c:pt idx="9">
                  <c:v>48343.455467099979</c:v>
                </c:pt>
                <c:pt idx="10">
                  <c:v>54010.471215380298</c:v>
                </c:pt>
                <c:pt idx="11">
                  <c:v>55800.939079473086</c:v>
                </c:pt>
                <c:pt idx="12">
                  <c:v>55899.061696597775</c:v>
                </c:pt>
                <c:pt idx="13">
                  <c:v>54612.301913869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80832"/>
        <c:axId val="244382008"/>
      </c:barChart>
      <c:catAx>
        <c:axId val="24438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382008"/>
        <c:crosses val="autoZero"/>
        <c:auto val="1"/>
        <c:lblAlgn val="ctr"/>
        <c:lblOffset val="100"/>
        <c:noMultiLvlLbl val="0"/>
      </c:catAx>
      <c:valAx>
        <c:axId val="244382008"/>
        <c:scaling>
          <c:orientation val="minMax"/>
          <c:max val="6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4380832"/>
        <c:crosses val="autoZero"/>
        <c:crossBetween val="between"/>
        <c:majorUnit val="5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1'!$B$7:$O$7</c:f>
              <c:numCache>
                <c:formatCode>#,##0</c:formatCode>
                <c:ptCount val="14"/>
                <c:pt idx="0">
                  <c:v>35301.547987616104</c:v>
                </c:pt>
                <c:pt idx="1">
                  <c:v>34376.98131503375</c:v>
                </c:pt>
                <c:pt idx="2">
                  <c:v>35894.615530953328</c:v>
                </c:pt>
                <c:pt idx="3">
                  <c:v>35154.574132492111</c:v>
                </c:pt>
                <c:pt idx="4">
                  <c:v>33915.528739282316</c:v>
                </c:pt>
                <c:pt idx="5">
                  <c:v>37932.942555685819</c:v>
                </c:pt>
                <c:pt idx="6">
                  <c:v>35089.625993202535</c:v>
                </c:pt>
                <c:pt idx="7">
                  <c:v>35934.61538461539</c:v>
                </c:pt>
                <c:pt idx="8">
                  <c:v>35135.969668669146</c:v>
                </c:pt>
                <c:pt idx="9">
                  <c:v>33444.880700694652</c:v>
                </c:pt>
                <c:pt idx="10">
                  <c:v>35208.888888888891</c:v>
                </c:pt>
                <c:pt idx="11">
                  <c:v>39934.090909090904</c:v>
                </c:pt>
                <c:pt idx="12">
                  <c:v>37251.69666564848</c:v>
                </c:pt>
                <c:pt idx="13">
                  <c:v>36442.233835830877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1'!$B$16:$O$16</c:f>
              <c:numCache>
                <c:formatCode>#,##0</c:formatCode>
                <c:ptCount val="14"/>
                <c:pt idx="0">
                  <c:v>37944.272445820432</c:v>
                </c:pt>
                <c:pt idx="1">
                  <c:v>41843.399482312336</c:v>
                </c:pt>
                <c:pt idx="2">
                  <c:v>38716.634663636825</c:v>
                </c:pt>
                <c:pt idx="3">
                  <c:v>38950.161812297738</c:v>
                </c:pt>
                <c:pt idx="4">
                  <c:v>36456.017783423311</c:v>
                </c:pt>
                <c:pt idx="5">
                  <c:v>45011.023622047243</c:v>
                </c:pt>
                <c:pt idx="6">
                  <c:v>40541.18163938832</c:v>
                </c:pt>
                <c:pt idx="7">
                  <c:v>41304.247990815151</c:v>
                </c:pt>
                <c:pt idx="8">
                  <c:v>38189.991373020886</c:v>
                </c:pt>
                <c:pt idx="9">
                  <c:v>36120.809423135004</c:v>
                </c:pt>
                <c:pt idx="10">
                  <c:v>39928.988764044945</c:v>
                </c:pt>
                <c:pt idx="11">
                  <c:v>43574.741676234211</c:v>
                </c:pt>
                <c:pt idx="12">
                  <c:v>43575.163270433724</c:v>
                </c:pt>
                <c:pt idx="13">
                  <c:v>40206.05518034628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1'!$B$25:$O$25</c:f>
              <c:numCache>
                <c:formatCode>#,##0</c:formatCode>
                <c:ptCount val="14"/>
                <c:pt idx="0">
                  <c:v>41894.736842105267</c:v>
                </c:pt>
                <c:pt idx="1">
                  <c:v>47006.981519507186</c:v>
                </c:pt>
                <c:pt idx="2">
                  <c:v>42976.066561747284</c:v>
                </c:pt>
                <c:pt idx="3">
                  <c:v>43118.446601941752</c:v>
                </c:pt>
                <c:pt idx="4">
                  <c:v>40393.775801841861</c:v>
                </c:pt>
                <c:pt idx="5">
                  <c:v>49061.417322834648</c:v>
                </c:pt>
                <c:pt idx="6">
                  <c:v>44622.3358406224</c:v>
                </c:pt>
                <c:pt idx="7">
                  <c:v>46393.570608495975</c:v>
                </c:pt>
                <c:pt idx="8">
                  <c:v>42692.811298258741</c:v>
                </c:pt>
                <c:pt idx="9">
                  <c:v>40744.186046511626</c:v>
                </c:pt>
                <c:pt idx="10">
                  <c:v>45314.157303370783</c:v>
                </c:pt>
                <c:pt idx="11">
                  <c:v>48934.098737083805</c:v>
                </c:pt>
                <c:pt idx="12">
                  <c:v>49149.314590831789</c:v>
                </c:pt>
                <c:pt idx="13">
                  <c:v>44613.083408085942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82792"/>
        <c:axId val="244383184"/>
      </c:barChart>
      <c:catAx>
        <c:axId val="244382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383184"/>
        <c:crosses val="autoZero"/>
        <c:auto val="1"/>
        <c:lblAlgn val="ctr"/>
        <c:lblOffset val="100"/>
        <c:noMultiLvlLbl val="0"/>
      </c:catAx>
      <c:valAx>
        <c:axId val="244383184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43827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1'!$B$8:$O$8</c:f>
              <c:numCache>
                <c:formatCode>#,##0</c:formatCode>
                <c:ptCount val="14"/>
                <c:pt idx="0">
                  <c:v>6305.3003533568899</c:v>
                </c:pt>
                <c:pt idx="1">
                  <c:v>5982.2512135922325</c:v>
                </c:pt>
                <c:pt idx="2">
                  <c:v>5680.6366474392771</c:v>
                </c:pt>
                <c:pt idx="3">
                  <c:v>6417.3497811380821</c:v>
                </c:pt>
                <c:pt idx="4">
                  <c:v>7123.5833783054504</c:v>
                </c:pt>
                <c:pt idx="5">
                  <c:v>6411.8857142857141</c:v>
                </c:pt>
                <c:pt idx="6">
                  <c:v>6500.5738731980528</c:v>
                </c:pt>
                <c:pt idx="7">
                  <c:v>6245.5876830642137</c:v>
                </c:pt>
                <c:pt idx="8">
                  <c:v>6414.0949388396366</c:v>
                </c:pt>
                <c:pt idx="9">
                  <c:v>6149.4578945323128</c:v>
                </c:pt>
                <c:pt idx="10">
                  <c:v>6942.6872770511291</c:v>
                </c:pt>
                <c:pt idx="11">
                  <c:v>5589.5794566430959</c:v>
                </c:pt>
                <c:pt idx="12">
                  <c:v>5521.5241092503093</c:v>
                </c:pt>
                <c:pt idx="13">
                  <c:v>7982.963426070648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1'!$B$17:$O$17</c:f>
              <c:numCache>
                <c:formatCode>#,##0</c:formatCode>
                <c:ptCount val="14"/>
                <c:pt idx="0">
                  <c:v>6826.8551236749117</c:v>
                </c:pt>
                <c:pt idx="1">
                  <c:v>6593.9016990291257</c:v>
                </c:pt>
                <c:pt idx="2">
                  <c:v>5964.4226722851863</c:v>
                </c:pt>
                <c:pt idx="3">
                  <c:v>6866.693195384003</c:v>
                </c:pt>
                <c:pt idx="4">
                  <c:v>7501.3491635186183</c:v>
                </c:pt>
                <c:pt idx="5">
                  <c:v>6668.3428571428567</c:v>
                </c:pt>
                <c:pt idx="6">
                  <c:v>6857.4867871730557</c:v>
                </c:pt>
                <c:pt idx="7">
                  <c:v>6557.8670672174239</c:v>
                </c:pt>
                <c:pt idx="8">
                  <c:v>6670.8562450903373</c:v>
                </c:pt>
                <c:pt idx="9">
                  <c:v>6461.8971748338708</c:v>
                </c:pt>
                <c:pt idx="10">
                  <c:v>7312.7229488703924</c:v>
                </c:pt>
                <c:pt idx="11">
                  <c:v>5869.1477484183106</c:v>
                </c:pt>
                <c:pt idx="12">
                  <c:v>5862.5098347757676</c:v>
                </c:pt>
                <c:pt idx="13">
                  <c:v>8422.5539231009698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1'!$B$26:$O$26</c:f>
              <c:numCache>
                <c:formatCode>#,##0</c:formatCode>
                <c:ptCount val="14"/>
                <c:pt idx="0">
                  <c:v>8009.8939929328617</c:v>
                </c:pt>
                <c:pt idx="1">
                  <c:v>7547.562296858071</c:v>
                </c:pt>
                <c:pt idx="2">
                  <c:v>7032.12517986079</c:v>
                </c:pt>
                <c:pt idx="3">
                  <c:v>8240.031834460804</c:v>
                </c:pt>
                <c:pt idx="4">
                  <c:v>8742.5796006475975</c:v>
                </c:pt>
                <c:pt idx="5">
                  <c:v>7468.3428571428567</c:v>
                </c:pt>
                <c:pt idx="6">
                  <c:v>7756.9073303900632</c:v>
                </c:pt>
                <c:pt idx="7">
                  <c:v>7672.6999624483669</c:v>
                </c:pt>
                <c:pt idx="8">
                  <c:v>7894.5124004039953</c:v>
                </c:pt>
                <c:pt idx="9">
                  <c:v>7599.269420588349</c:v>
                </c:pt>
                <c:pt idx="10">
                  <c:v>8696.3139120095129</c:v>
                </c:pt>
                <c:pt idx="11">
                  <c:v>6866.8403423892814</c:v>
                </c:pt>
                <c:pt idx="12">
                  <c:v>6749.7471057659886</c:v>
                </c:pt>
                <c:pt idx="13">
                  <c:v>9999.2185057830575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83968"/>
        <c:axId val="245157928"/>
      </c:barChart>
      <c:catAx>
        <c:axId val="24438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157928"/>
        <c:crosses val="autoZero"/>
        <c:auto val="1"/>
        <c:lblAlgn val="ctr"/>
        <c:lblOffset val="100"/>
        <c:noMultiLvlLbl val="0"/>
      </c:catAx>
      <c:valAx>
        <c:axId val="245157928"/>
        <c:scaling>
          <c:orientation val="minMax"/>
          <c:max val="1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4383968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2'!$B$6:$O$6</c:f>
              <c:numCache>
                <c:formatCode>#,##0</c:formatCode>
                <c:ptCount val="14"/>
                <c:pt idx="0">
                  <c:v>40054.701621952983</c:v>
                </c:pt>
                <c:pt idx="1">
                  <c:v>40464.232277808405</c:v>
                </c:pt>
                <c:pt idx="2">
                  <c:v>36611.543750085279</c:v>
                </c:pt>
                <c:pt idx="3">
                  <c:v>35091.74513627241</c:v>
                </c:pt>
                <c:pt idx="4">
                  <c:v>35203.608826248274</c:v>
                </c:pt>
                <c:pt idx="5">
                  <c:v>39564.344730679157</c:v>
                </c:pt>
                <c:pt idx="6">
                  <c:v>31338.792308595584</c:v>
                </c:pt>
                <c:pt idx="7">
                  <c:v>36713.785369038465</c:v>
                </c:pt>
                <c:pt idx="8">
                  <c:v>34759.815697227292</c:v>
                </c:pt>
                <c:pt idx="9">
                  <c:v>34482.858304612753</c:v>
                </c:pt>
                <c:pt idx="10">
                  <c:v>35825.933781076936</c:v>
                </c:pt>
                <c:pt idx="11">
                  <c:v>38333.971291866037</c:v>
                </c:pt>
                <c:pt idx="12">
                  <c:v>35453.002269148965</c:v>
                </c:pt>
                <c:pt idx="13">
                  <c:v>37130.413055729914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2'!$B$15:$O$15</c:f>
              <c:numCache>
                <c:formatCode>#,##0</c:formatCode>
                <c:ptCount val="14"/>
                <c:pt idx="0">
                  <c:v>43099.932057099148</c:v>
                </c:pt>
                <c:pt idx="1">
                  <c:v>45224.004331134005</c:v>
                </c:pt>
                <c:pt idx="2">
                  <c:v>39346.263529396732</c:v>
                </c:pt>
                <c:pt idx="3">
                  <c:v>38484.403302367573</c:v>
                </c:pt>
                <c:pt idx="4">
                  <c:v>37713.502733283814</c:v>
                </c:pt>
                <c:pt idx="5">
                  <c:v>45511.377964730629</c:v>
                </c:pt>
                <c:pt idx="6">
                  <c:v>35443.652819457682</c:v>
                </c:pt>
                <c:pt idx="7">
                  <c:v>40686.604892757707</c:v>
                </c:pt>
                <c:pt idx="8">
                  <c:v>37528.028862759034</c:v>
                </c:pt>
                <c:pt idx="9">
                  <c:v>37091.628663809242</c:v>
                </c:pt>
                <c:pt idx="10">
                  <c:v>39729.34782608696</c:v>
                </c:pt>
                <c:pt idx="11">
                  <c:v>41646.210788092088</c:v>
                </c:pt>
                <c:pt idx="12">
                  <c:v>38381.663604993279</c:v>
                </c:pt>
                <c:pt idx="13">
                  <c:v>40129.756373121774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2'!$B$24:$O$24</c:f>
              <c:numCache>
                <c:formatCode>#,##0</c:formatCode>
                <c:ptCount val="14"/>
                <c:pt idx="0">
                  <c:v>48032.241175670395</c:v>
                </c:pt>
                <c:pt idx="1">
                  <c:v>51185.875708300271</c:v>
                </c:pt>
                <c:pt idx="2">
                  <c:v>44040.975204278431</c:v>
                </c:pt>
                <c:pt idx="3">
                  <c:v>43740.287085589101</c:v>
                </c:pt>
                <c:pt idx="4">
                  <c:v>42138.540773831803</c:v>
                </c:pt>
                <c:pt idx="5">
                  <c:v>49806.734703122471</c:v>
                </c:pt>
                <c:pt idx="6">
                  <c:v>39176.742411867301</c:v>
                </c:pt>
                <c:pt idx="7">
                  <c:v>45954.822510060265</c:v>
                </c:pt>
                <c:pt idx="8">
                  <c:v>42320.682929505674</c:v>
                </c:pt>
                <c:pt idx="9">
                  <c:v>42098.78506974387</c:v>
                </c:pt>
                <c:pt idx="10">
                  <c:v>45417.786561264817</c:v>
                </c:pt>
                <c:pt idx="11">
                  <c:v>47000.567181978156</c:v>
                </c:pt>
                <c:pt idx="12">
                  <c:v>43406.353935938729</c:v>
                </c:pt>
                <c:pt idx="13">
                  <c:v>45082.160521932492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58712"/>
        <c:axId val="245159104"/>
      </c:barChart>
      <c:catAx>
        <c:axId val="245158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159104"/>
        <c:crosses val="autoZero"/>
        <c:auto val="1"/>
        <c:lblAlgn val="ctr"/>
        <c:lblOffset val="100"/>
        <c:noMultiLvlLbl val="0"/>
      </c:catAx>
      <c:valAx>
        <c:axId val="24515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5158712"/>
        <c:crosses val="autoZero"/>
        <c:crossBetween val="between"/>
        <c:majorUnit val="5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2'!$B$7:$O$7</c:f>
              <c:numCache>
                <c:formatCode>#,##0</c:formatCode>
                <c:ptCount val="14"/>
                <c:pt idx="0">
                  <c:v>34112.571726031987</c:v>
                </c:pt>
                <c:pt idx="1">
                  <c:v>35266.525674407851</c:v>
                </c:pt>
                <c:pt idx="2">
                  <c:v>31558.742965310012</c:v>
                </c:pt>
                <c:pt idx="3">
                  <c:v>29690.94138543517</c:v>
                </c:pt>
                <c:pt idx="4">
                  <c:v>29394.495412844037</c:v>
                </c:pt>
                <c:pt idx="5">
                  <c:v>33152.459016393441</c:v>
                </c:pt>
                <c:pt idx="6">
                  <c:v>26206.457484444003</c:v>
                </c:pt>
                <c:pt idx="7">
                  <c:v>31522.774133083411</c:v>
                </c:pt>
                <c:pt idx="8">
                  <c:v>29361.714042864714</c:v>
                </c:pt>
                <c:pt idx="9">
                  <c:v>29339.221054490859</c:v>
                </c:pt>
                <c:pt idx="10">
                  <c:v>30056.368563685635</c:v>
                </c:pt>
                <c:pt idx="11">
                  <c:v>33628.708133971297</c:v>
                </c:pt>
                <c:pt idx="12">
                  <c:v>30832.65274499794</c:v>
                </c:pt>
                <c:pt idx="13">
                  <c:v>30365.680391806003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2'!$B$16:$O$16</c:f>
              <c:numCache>
                <c:formatCode>#,##0</c:formatCode>
                <c:ptCount val="14"/>
                <c:pt idx="0">
                  <c:v>36666.287717870626</c:v>
                </c:pt>
                <c:pt idx="1">
                  <c:v>39494.862377792764</c:v>
                </c:pt>
                <c:pt idx="2">
                  <c:v>34041.476694772311</c:v>
                </c:pt>
                <c:pt idx="3">
                  <c:v>32705.4347826087</c:v>
                </c:pt>
                <c:pt idx="4">
                  <c:v>31596.330275229357</c:v>
                </c:pt>
                <c:pt idx="5">
                  <c:v>38843.03510758777</c:v>
                </c:pt>
                <c:pt idx="6">
                  <c:v>30029.528015941989</c:v>
                </c:pt>
                <c:pt idx="7">
                  <c:v>35236.043095004898</c:v>
                </c:pt>
                <c:pt idx="8">
                  <c:v>31913.836918922359</c:v>
                </c:pt>
                <c:pt idx="9">
                  <c:v>31686.655479996465</c:v>
                </c:pt>
                <c:pt idx="10">
                  <c:v>33652.272727272728</c:v>
                </c:pt>
                <c:pt idx="11">
                  <c:v>36705.609284332691</c:v>
                </c:pt>
                <c:pt idx="12">
                  <c:v>33475.981045343156</c:v>
                </c:pt>
                <c:pt idx="13">
                  <c:v>32992.51640391571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2'!$B$25:$O$25</c:f>
              <c:numCache>
                <c:formatCode>#,##0</c:formatCode>
                <c:ptCount val="14"/>
                <c:pt idx="0">
                  <c:v>40483.698221134575</c:v>
                </c:pt>
                <c:pt idx="1">
                  <c:v>44628.23529411765</c:v>
                </c:pt>
                <c:pt idx="2">
                  <c:v>37786.568512597078</c:v>
                </c:pt>
                <c:pt idx="3">
                  <c:v>36805.524861878454</c:v>
                </c:pt>
                <c:pt idx="4">
                  <c:v>35009.174311926603</c:v>
                </c:pt>
                <c:pt idx="5">
                  <c:v>42338.391845979611</c:v>
                </c:pt>
                <c:pt idx="6">
                  <c:v>33052.506860354064</c:v>
                </c:pt>
                <c:pt idx="7">
                  <c:v>39577.668952007829</c:v>
                </c:pt>
                <c:pt idx="8">
                  <c:v>35676.662088629855</c:v>
                </c:pt>
                <c:pt idx="9">
                  <c:v>35742.471076569811</c:v>
                </c:pt>
                <c:pt idx="10">
                  <c:v>38190.909090909088</c:v>
                </c:pt>
                <c:pt idx="11">
                  <c:v>41220.116054158607</c:v>
                </c:pt>
                <c:pt idx="12">
                  <c:v>37758.241166491818</c:v>
                </c:pt>
                <c:pt idx="13">
                  <c:v>36608.861017781106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59888"/>
        <c:axId val="245160280"/>
      </c:barChart>
      <c:catAx>
        <c:axId val="245159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160280"/>
        <c:crosses val="autoZero"/>
        <c:auto val="1"/>
        <c:lblAlgn val="ctr"/>
        <c:lblOffset val="100"/>
        <c:noMultiLvlLbl val="0"/>
      </c:catAx>
      <c:valAx>
        <c:axId val="245160280"/>
        <c:scaling>
          <c:orientation val="minMax"/>
          <c:max val="4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5159888"/>
        <c:crosses val="autoZero"/>
        <c:crossBetween val="between"/>
        <c:majorUnit val="5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2'!$B$8:$O$8</c:f>
              <c:numCache>
                <c:formatCode>#,##0</c:formatCode>
                <c:ptCount val="14"/>
                <c:pt idx="0">
                  <c:v>5942.1298959209989</c:v>
                </c:pt>
                <c:pt idx="1">
                  <c:v>5197.7066034005538</c:v>
                </c:pt>
                <c:pt idx="2">
                  <c:v>5052.8007847752642</c:v>
                </c:pt>
                <c:pt idx="3">
                  <c:v>5400.8037508372408</c:v>
                </c:pt>
                <c:pt idx="4">
                  <c:v>5809.1134134042359</c:v>
                </c:pt>
                <c:pt idx="5">
                  <c:v>6411.8857142857141</c:v>
                </c:pt>
                <c:pt idx="6">
                  <c:v>5132.3348241515832</c:v>
                </c:pt>
                <c:pt idx="7">
                  <c:v>5191.0112359550567</c:v>
                </c:pt>
                <c:pt idx="8">
                  <c:v>5398.1016543625747</c:v>
                </c:pt>
                <c:pt idx="9">
                  <c:v>5143.6372501218921</c:v>
                </c:pt>
                <c:pt idx="10">
                  <c:v>5769.565217391304</c:v>
                </c:pt>
                <c:pt idx="11">
                  <c:v>4705.2631578947367</c:v>
                </c:pt>
                <c:pt idx="12">
                  <c:v>4620.3495241510263</c:v>
                </c:pt>
                <c:pt idx="13">
                  <c:v>6764.73266392391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2'!$B$17:$O$17</c:f>
              <c:numCache>
                <c:formatCode>#,##0</c:formatCode>
                <c:ptCount val="14"/>
                <c:pt idx="0">
                  <c:v>6433.64433922852</c:v>
                </c:pt>
                <c:pt idx="1">
                  <c:v>5729.1419533412418</c:v>
                </c:pt>
                <c:pt idx="2">
                  <c:v>5304.786834624425</c:v>
                </c:pt>
                <c:pt idx="3">
                  <c:v>5778.9685197588751</c:v>
                </c:pt>
                <c:pt idx="4">
                  <c:v>6117.1724580544605</c:v>
                </c:pt>
                <c:pt idx="5">
                  <c:v>6668.3428571428567</c:v>
                </c:pt>
                <c:pt idx="6">
                  <c:v>5414.1248035156896</c:v>
                </c:pt>
                <c:pt idx="7">
                  <c:v>5450.5617977528091</c:v>
                </c:pt>
                <c:pt idx="8">
                  <c:v>5614.1919438366731</c:v>
                </c:pt>
                <c:pt idx="9">
                  <c:v>5404.9731838127746</c:v>
                </c:pt>
                <c:pt idx="10">
                  <c:v>6077.075098814229</c:v>
                </c:pt>
                <c:pt idx="11">
                  <c:v>4940.6015037593979</c:v>
                </c:pt>
                <c:pt idx="12">
                  <c:v>4905.6825596501239</c:v>
                </c:pt>
                <c:pt idx="13">
                  <c:v>7137.2399692060635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2'!$B$26:$O$26</c:f>
              <c:numCache>
                <c:formatCode>#,##0</c:formatCode>
                <c:ptCount val="14"/>
                <c:pt idx="0">
                  <c:v>7548.542954535822</c:v>
                </c:pt>
                <c:pt idx="1">
                  <c:v>6557.640414182617</c:v>
                </c:pt>
                <c:pt idx="2">
                  <c:v>6254.4066916813508</c:v>
                </c:pt>
                <c:pt idx="3">
                  <c:v>6934.7622237106498</c:v>
                </c:pt>
                <c:pt idx="4">
                  <c:v>7129.3664619051988</c:v>
                </c:pt>
                <c:pt idx="5">
                  <c:v>7468.3428571428567</c:v>
                </c:pt>
                <c:pt idx="6">
                  <c:v>6124.2355515132367</c:v>
                </c:pt>
                <c:pt idx="7">
                  <c:v>6377.1535580524351</c:v>
                </c:pt>
                <c:pt idx="8">
                  <c:v>6644.0208408758208</c:v>
                </c:pt>
                <c:pt idx="9">
                  <c:v>6356.3139931740616</c:v>
                </c:pt>
                <c:pt idx="10">
                  <c:v>7226.877470355731</c:v>
                </c:pt>
                <c:pt idx="11">
                  <c:v>5780.4511278195487</c:v>
                </c:pt>
                <c:pt idx="12">
                  <c:v>5648.1127694469105</c:v>
                </c:pt>
                <c:pt idx="13">
                  <c:v>8473.2995041513877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61064"/>
        <c:axId val="245161456"/>
      </c:barChart>
      <c:catAx>
        <c:axId val="24516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161456"/>
        <c:crosses val="autoZero"/>
        <c:auto val="1"/>
        <c:lblAlgn val="ctr"/>
        <c:lblOffset val="100"/>
        <c:noMultiLvlLbl val="0"/>
      </c:catAx>
      <c:valAx>
        <c:axId val="24516145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516106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30808.8546159783</c:v>
                </c:pt>
                <c:pt idx="1">
                  <c:v>27299.916195585291</c:v>
                </c:pt>
                <c:pt idx="2">
                  <c:v>26854.909082204133</c:v>
                </c:pt>
                <c:pt idx="3">
                  <c:v>26434.607696195933</c:v>
                </c:pt>
                <c:pt idx="4">
                  <c:v>32887.251912149455</c:v>
                </c:pt>
                <c:pt idx="5">
                  <c:v>27540.60113013921</c:v>
                </c:pt>
                <c:pt idx="6">
                  <c:v>22921.266091551606</c:v>
                </c:pt>
                <c:pt idx="7">
                  <c:v>26595.555424004735</c:v>
                </c:pt>
                <c:pt idx="8">
                  <c:v>26088.947666930861</c:v>
                </c:pt>
                <c:pt idx="9">
                  <c:v>25745.310796882386</c:v>
                </c:pt>
                <c:pt idx="10">
                  <c:v>26378.005910533713</c:v>
                </c:pt>
                <c:pt idx="11">
                  <c:v>26704.857025701578</c:v>
                </c:pt>
                <c:pt idx="12">
                  <c:v>26128.706384653833</c:v>
                </c:pt>
                <c:pt idx="13">
                  <c:v>28205.556471363954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33148.099792062261</c:v>
                </c:pt>
                <c:pt idx="1">
                  <c:v>29324.053168780341</c:v>
                </c:pt>
                <c:pt idx="2">
                  <c:v>28875.56489128805</c:v>
                </c:pt>
                <c:pt idx="3">
                  <c:v>28566.538331549349</c:v>
                </c:pt>
                <c:pt idx="4">
                  <c:v>35274.308710104</c:v>
                </c:pt>
                <c:pt idx="5">
                  <c:v>30270.989939983534</c:v>
                </c:pt>
                <c:pt idx="6">
                  <c:v>25023.48065906285</c:v>
                </c:pt>
                <c:pt idx="7">
                  <c:v>28311.877254399587</c:v>
                </c:pt>
                <c:pt idx="8">
                  <c:v>27787.624008089089</c:v>
                </c:pt>
                <c:pt idx="9">
                  <c:v>27710.594011365676</c:v>
                </c:pt>
                <c:pt idx="10">
                  <c:v>28389.935421479975</c:v>
                </c:pt>
                <c:pt idx="11">
                  <c:v>28991.881771248394</c:v>
                </c:pt>
                <c:pt idx="12">
                  <c:v>28015.680617447404</c:v>
                </c:pt>
                <c:pt idx="13">
                  <c:v>30538.227104886158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36912.45145050835</c:v>
                </c:pt>
                <c:pt idx="1">
                  <c:v>32700.127450189564</c:v>
                </c:pt>
                <c:pt idx="2">
                  <c:v>32293.653395902536</c:v>
                </c:pt>
                <c:pt idx="3">
                  <c:v>31966.021049547708</c:v>
                </c:pt>
                <c:pt idx="4">
                  <c:v>39295.739106528708</c:v>
                </c:pt>
                <c:pt idx="5">
                  <c:v>33119.96746344259</c:v>
                </c:pt>
                <c:pt idx="6">
                  <c:v>27656.836437061982</c:v>
                </c:pt>
                <c:pt idx="7">
                  <c:v>31967.314843004817</c:v>
                </c:pt>
                <c:pt idx="8">
                  <c:v>31298.370167998841</c:v>
                </c:pt>
                <c:pt idx="9">
                  <c:v>31420.930097199107</c:v>
                </c:pt>
                <c:pt idx="10">
                  <c:v>32424.230310191422</c:v>
                </c:pt>
                <c:pt idx="11">
                  <c:v>32709.257533537817</c:v>
                </c:pt>
                <c:pt idx="12">
                  <c:v>31670.294309215118</c:v>
                </c:pt>
                <c:pt idx="13">
                  <c:v>34202.209366392824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96104"/>
        <c:axId val="245396496"/>
      </c:barChart>
      <c:catAx>
        <c:axId val="245396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396496"/>
        <c:crosses val="autoZero"/>
        <c:auto val="1"/>
        <c:lblAlgn val="ctr"/>
        <c:lblOffset val="100"/>
        <c:noMultiLvlLbl val="0"/>
      </c:catAx>
      <c:valAx>
        <c:axId val="245396496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5396104"/>
        <c:crosses val="autoZero"/>
        <c:crossBetween val="between"/>
        <c:majorUnit val="2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26627.019958277546</c:v>
                </c:pt>
                <c:pt idx="1">
                  <c:v>24182.524891237466</c:v>
                </c:pt>
                <c:pt idx="2">
                  <c:v>23524.011201683141</c:v>
                </c:pt>
                <c:pt idx="3">
                  <c:v>22993.122420907843</c:v>
                </c:pt>
                <c:pt idx="4">
                  <c:v>29394.495412844037</c:v>
                </c:pt>
                <c:pt idx="5">
                  <c:v>23532.218181818182</c:v>
                </c:pt>
                <c:pt idx="6">
                  <c:v>19367.221895004834</c:v>
                </c:pt>
                <c:pt idx="7">
                  <c:v>23196.413793103449</c:v>
                </c:pt>
                <c:pt idx="8">
                  <c:v>22649.130623117668</c:v>
                </c:pt>
                <c:pt idx="9">
                  <c:v>22505.792290495225</c:v>
                </c:pt>
                <c:pt idx="10">
                  <c:v>22789.31506849315</c:v>
                </c:pt>
                <c:pt idx="11">
                  <c:v>23632.817753866846</c:v>
                </c:pt>
                <c:pt idx="12">
                  <c:v>23280.041696226534</c:v>
                </c:pt>
                <c:pt idx="13">
                  <c:v>24337.154104500049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28620.356820375499</c:v>
                </c:pt>
                <c:pt idx="1">
                  <c:v>25887.926686566901</c:v>
                </c:pt>
                <c:pt idx="2">
                  <c:v>25377.881331485783</c:v>
                </c:pt>
                <c:pt idx="3">
                  <c:v>24884.079944865611</c:v>
                </c:pt>
                <c:pt idx="4">
                  <c:v>31596.330275229357</c:v>
                </c:pt>
                <c:pt idx="5">
                  <c:v>26102.283105022831</c:v>
                </c:pt>
                <c:pt idx="6">
                  <c:v>21274.302264316218</c:v>
                </c:pt>
                <c:pt idx="7">
                  <c:v>24742.778541953234</c:v>
                </c:pt>
                <c:pt idx="8">
                  <c:v>24210.10836052048</c:v>
                </c:pt>
                <c:pt idx="9">
                  <c:v>24306.483300589392</c:v>
                </c:pt>
                <c:pt idx="10">
                  <c:v>24609.972299168974</c:v>
                </c:pt>
                <c:pt idx="11">
                  <c:v>25766.191446028512</c:v>
                </c:pt>
                <c:pt idx="12">
                  <c:v>24991.094575360741</c:v>
                </c:pt>
                <c:pt idx="13">
                  <c:v>26456.806986542964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31600.087181243573</c:v>
                </c:pt>
                <c:pt idx="1">
                  <c:v>28766.5306122449</c:v>
                </c:pt>
                <c:pt idx="2">
                  <c:v>28169.842931167823</c:v>
                </c:pt>
                <c:pt idx="3">
                  <c:v>27547.070985527222</c:v>
                </c:pt>
                <c:pt idx="4">
                  <c:v>35009.174311926603</c:v>
                </c:pt>
                <c:pt idx="5">
                  <c:v>28451.141552511413</c:v>
                </c:pt>
                <c:pt idx="6">
                  <c:v>23415.919862851704</c:v>
                </c:pt>
                <c:pt idx="7">
                  <c:v>27791.471801925723</c:v>
                </c:pt>
                <c:pt idx="8">
                  <c:v>27064.61956616928</c:v>
                </c:pt>
                <c:pt idx="9">
                  <c:v>27417.654630445093</c:v>
                </c:pt>
                <c:pt idx="10">
                  <c:v>27929.085872576179</c:v>
                </c:pt>
                <c:pt idx="11">
                  <c:v>28935.234215885946</c:v>
                </c:pt>
                <c:pt idx="12">
                  <c:v>28187.964819102541</c:v>
                </c:pt>
                <c:pt idx="13">
                  <c:v>29356.765579410578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97280"/>
        <c:axId val="245397672"/>
      </c:barChart>
      <c:catAx>
        <c:axId val="24539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397672"/>
        <c:crosses val="autoZero"/>
        <c:auto val="1"/>
        <c:lblAlgn val="ctr"/>
        <c:lblOffset val="100"/>
        <c:noMultiLvlLbl val="0"/>
      </c:catAx>
      <c:valAx>
        <c:axId val="245397672"/>
        <c:scaling>
          <c:orientation val="minMax"/>
          <c:max val="37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5397280"/>
        <c:crosses val="autoZero"/>
        <c:crossBetween val="between"/>
        <c:majorUnit val="2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4181.834657700756</c:v>
                </c:pt>
                <c:pt idx="1">
                  <c:v>3117.391304347826</c:v>
                </c:pt>
                <c:pt idx="2">
                  <c:v>3330.8978805209913</c:v>
                </c:pt>
                <c:pt idx="3">
                  <c:v>3441.4852752880925</c:v>
                </c:pt>
                <c:pt idx="4">
                  <c:v>3492.7564993054179</c:v>
                </c:pt>
                <c:pt idx="5">
                  <c:v>4008.3829483210288</c:v>
                </c:pt>
                <c:pt idx="6">
                  <c:v>3554.044196546773</c:v>
                </c:pt>
                <c:pt idx="7">
                  <c:v>3399.1416309012875</c:v>
                </c:pt>
                <c:pt idx="8">
                  <c:v>3439.817043813192</c:v>
                </c:pt>
                <c:pt idx="9">
                  <c:v>3239.5185063871604</c:v>
                </c:pt>
                <c:pt idx="10">
                  <c:v>3588.6908420405653</c:v>
                </c:pt>
                <c:pt idx="11">
                  <c:v>3072.0392718347312</c:v>
                </c:pt>
                <c:pt idx="12">
                  <c:v>2848.6646884272996</c:v>
                </c:pt>
                <c:pt idx="13">
                  <c:v>3868.4023668639052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4527.7429716867637</c:v>
                </c:pt>
                <c:pt idx="1">
                  <c:v>3436.1264822134385</c:v>
                </c:pt>
                <c:pt idx="2">
                  <c:v>3497.6835598022649</c:v>
                </c:pt>
                <c:pt idx="3">
                  <c:v>3682.4583866837388</c:v>
                </c:pt>
                <c:pt idx="4">
                  <c:v>3677.9784348746443</c:v>
                </c:pt>
                <c:pt idx="5">
                  <c:v>4168.7068349607043</c:v>
                </c:pt>
                <c:pt idx="6">
                  <c:v>3749.178394746632</c:v>
                </c:pt>
                <c:pt idx="7">
                  <c:v>3569.0987124463518</c:v>
                </c:pt>
                <c:pt idx="8">
                  <c:v>3577.5156475686085</c:v>
                </c:pt>
                <c:pt idx="9">
                  <c:v>3404.1107107762855</c:v>
                </c:pt>
                <c:pt idx="10">
                  <c:v>3779.9631223110018</c:v>
                </c:pt>
                <c:pt idx="11">
                  <c:v>3225.6903252198813</c:v>
                </c:pt>
                <c:pt idx="12">
                  <c:v>3024.5860420866647</c:v>
                </c:pt>
                <c:pt idx="13">
                  <c:v>4081.4201183431951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5312.36426926478</c:v>
                </c:pt>
                <c:pt idx="1">
                  <c:v>3933.596837944664</c:v>
                </c:pt>
                <c:pt idx="2">
                  <c:v>4123.8104647347127</c:v>
                </c:pt>
                <c:pt idx="3">
                  <c:v>4418.9500640204869</c:v>
                </c:pt>
                <c:pt idx="4">
                  <c:v>4286.5647946021036</c:v>
                </c:pt>
                <c:pt idx="5">
                  <c:v>4668.8259109311739</c:v>
                </c:pt>
                <c:pt idx="6">
                  <c:v>4240.9165742102778</c:v>
                </c:pt>
                <c:pt idx="7">
                  <c:v>4175.8430410790925</c:v>
                </c:pt>
                <c:pt idx="8">
                  <c:v>4233.7506018295617</c:v>
                </c:pt>
                <c:pt idx="9">
                  <c:v>4003.2754667540125</c:v>
                </c:pt>
                <c:pt idx="10">
                  <c:v>4495.1444376152422</c:v>
                </c:pt>
                <c:pt idx="11">
                  <c:v>3774.0233176518714</c:v>
                </c:pt>
                <c:pt idx="12">
                  <c:v>3482.3294901125782</c:v>
                </c:pt>
                <c:pt idx="13">
                  <c:v>4845.4437869822486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98456"/>
        <c:axId val="245398848"/>
      </c:barChart>
      <c:catAx>
        <c:axId val="245398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398848"/>
        <c:crosses val="autoZero"/>
        <c:auto val="1"/>
        <c:lblAlgn val="ctr"/>
        <c:lblOffset val="100"/>
        <c:noMultiLvlLbl val="0"/>
      </c:catAx>
      <c:valAx>
        <c:axId val="245398848"/>
        <c:scaling>
          <c:orientation val="minMax"/>
          <c:max val="5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5398456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11" customWidth="1"/>
    <col min="2" max="2" width="9.140625" customWidth="1"/>
  </cols>
  <sheetData>
    <row r="1" spans="1:1" x14ac:dyDescent="0.25">
      <c r="A1" s="64"/>
    </row>
    <row r="2" spans="1:1" x14ac:dyDescent="0.25">
      <c r="A2" s="64" t="s">
        <v>41</v>
      </c>
    </row>
    <row r="15" spans="1:1" ht="36" x14ac:dyDescent="0.55000000000000004">
      <c r="A15" s="8" t="s">
        <v>26</v>
      </c>
    </row>
    <row r="19" spans="1:1" ht="18.75" x14ac:dyDescent="0.3">
      <c r="A19" s="9" t="s">
        <v>27</v>
      </c>
    </row>
    <row r="21" spans="1:1" ht="18.75" x14ac:dyDescent="0.3">
      <c r="A21" s="9" t="s">
        <v>25</v>
      </c>
    </row>
    <row r="45" spans="1:1" x14ac:dyDescent="0.25">
      <c r="A45" s="10" t="s">
        <v>14</v>
      </c>
    </row>
    <row r="46" spans="1:1" x14ac:dyDescent="0.25">
      <c r="A46" s="11" t="s">
        <v>15</v>
      </c>
    </row>
    <row r="47" spans="1:1" x14ac:dyDescent="0.25">
      <c r="A47" s="11" t="s">
        <v>39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T17" sqref="T17"/>
    </sheetView>
  </sheetViews>
  <sheetFormatPr defaultRowHeight="15" x14ac:dyDescent="0.25"/>
  <sheetData>
    <row r="1" spans="1:16" ht="18.75" x14ac:dyDescent="0.3">
      <c r="A1" s="7"/>
      <c r="B1" s="65" t="s">
        <v>40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tr">
        <f>'Tabulka č. 1'!B2:O2</f>
        <v>pro 16 žáků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topLeftCell="A58" zoomScaleNormal="100" workbookViewId="0">
      <selection activeCell="B1" sqref="B1:O1"/>
    </sheetView>
  </sheetViews>
  <sheetFormatPr defaultRowHeight="15" x14ac:dyDescent="0.25"/>
  <sheetData>
    <row r="1" spans="1:16" ht="18.75" x14ac:dyDescent="0.3">
      <c r="A1" s="7"/>
      <c r="B1" s="65" t="str">
        <f>'Graf č. 1'!B1:O1</f>
        <v>Krajské normativy MP, MPP a MPN - základní školy s pouze 1. stupněm v roce 2016 - 2018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tr">
        <f>'Tabulka č. 2'!B2:O2</f>
        <v>pro 26 žáků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topLeftCell="A61" zoomScaleNormal="100" workbookViewId="0">
      <selection activeCell="B1" sqref="B1:O1"/>
    </sheetView>
  </sheetViews>
  <sheetFormatPr defaultRowHeight="15" x14ac:dyDescent="0.25"/>
  <sheetData>
    <row r="1" spans="1:16" ht="18.75" x14ac:dyDescent="0.3">
      <c r="A1" s="7"/>
      <c r="B1" s="65" t="str">
        <f>'Graf č. 1'!B1:O1</f>
        <v>Krajské normativy MP, MPP a MPN - základní školy s pouze 1. stupněm v roce 2016 - 2018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tr">
        <f>'Tabulka č. 3'!B2:O2</f>
        <v>pro 85 žáků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41" activePane="bottomRight" state="frozen"/>
      <selection pane="topRight" activeCell="B1" sqref="B1"/>
      <selection pane="bottomLeft" activeCell="A7" sqref="A7"/>
      <selection pane="bottomRight" activeCell="B31" sqref="B31:O31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">
        <v>28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6.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24</v>
      </c>
    </row>
    <row r="5" spans="1:16" ht="19.5" thickBot="1" x14ac:dyDescent="0.3">
      <c r="A5" s="67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x14ac:dyDescent="0.25">
      <c r="A6" s="15" t="s">
        <v>20</v>
      </c>
      <c r="B6" s="16">
        <v>41606.848340972996</v>
      </c>
      <c r="C6" s="16">
        <v>40359.23252862598</v>
      </c>
      <c r="D6" s="16">
        <v>41575.252178392606</v>
      </c>
      <c r="E6" s="16">
        <v>41571.923913630191</v>
      </c>
      <c r="F6" s="16">
        <v>41039.112117587763</v>
      </c>
      <c r="G6" s="16">
        <v>44344.828269971535</v>
      </c>
      <c r="H6" s="16">
        <v>41590.199866400588</v>
      </c>
      <c r="I6" s="16">
        <v>42180.203067679606</v>
      </c>
      <c r="J6" s="16">
        <v>41550.064607508786</v>
      </c>
      <c r="K6" s="16">
        <v>39594.338595226967</v>
      </c>
      <c r="L6" s="16">
        <v>42151.576165940016</v>
      </c>
      <c r="M6" s="16">
        <v>45523.670365733997</v>
      </c>
      <c r="N6" s="16">
        <v>42773.220774898786</v>
      </c>
      <c r="O6" s="17">
        <v>44425.197261901529</v>
      </c>
      <c r="P6" s="18">
        <f t="shared" ref="P6:P13" si="0">SUMIF(B6:O6,"&gt;0")/COUNTIF(B6:O6,"&gt;0")</f>
        <v>42163.262003890814</v>
      </c>
    </row>
    <row r="7" spans="1:16" x14ac:dyDescent="0.25">
      <c r="A7" s="19" t="s">
        <v>22</v>
      </c>
      <c r="B7" s="35">
        <v>35301.547987616104</v>
      </c>
      <c r="C7" s="35">
        <v>34376.98131503375</v>
      </c>
      <c r="D7" s="35">
        <v>35894.615530953328</v>
      </c>
      <c r="E7" s="35">
        <v>35154.574132492111</v>
      </c>
      <c r="F7" s="35">
        <v>33915.528739282316</v>
      </c>
      <c r="G7" s="35">
        <v>37932.942555685819</v>
      </c>
      <c r="H7" s="35">
        <v>35089.625993202535</v>
      </c>
      <c r="I7" s="35">
        <v>35934.61538461539</v>
      </c>
      <c r="J7" s="35">
        <v>35135.969668669146</v>
      </c>
      <c r="K7" s="35">
        <v>33444.880700694652</v>
      </c>
      <c r="L7" s="35">
        <v>35208.888888888891</v>
      </c>
      <c r="M7" s="35">
        <v>39934.090909090904</v>
      </c>
      <c r="N7" s="35">
        <v>37251.69666564848</v>
      </c>
      <c r="O7" s="36">
        <v>36442.233835830877</v>
      </c>
      <c r="P7" s="37">
        <f t="shared" si="0"/>
        <v>35787.013736264591</v>
      </c>
    </row>
    <row r="8" spans="1:16" x14ac:dyDescent="0.25">
      <c r="A8" s="19" t="s">
        <v>23</v>
      </c>
      <c r="B8" s="35">
        <v>6305.3003533568899</v>
      </c>
      <c r="C8" s="35">
        <v>5982.2512135922325</v>
      </c>
      <c r="D8" s="35">
        <v>5680.6366474392771</v>
      </c>
      <c r="E8" s="35">
        <v>6417.3497811380821</v>
      </c>
      <c r="F8" s="35">
        <v>7123.5833783054504</v>
      </c>
      <c r="G8" s="35">
        <v>6411.8857142857141</v>
      </c>
      <c r="H8" s="35">
        <v>6500.5738731980528</v>
      </c>
      <c r="I8" s="35">
        <v>6245.5876830642137</v>
      </c>
      <c r="J8" s="35">
        <v>6414.0949388396366</v>
      </c>
      <c r="K8" s="35">
        <v>6149.4578945323128</v>
      </c>
      <c r="L8" s="35">
        <v>6942.6872770511291</v>
      </c>
      <c r="M8" s="35">
        <v>5589.5794566430959</v>
      </c>
      <c r="N8" s="35">
        <v>5521.5241092503093</v>
      </c>
      <c r="O8" s="36">
        <v>7982.963426070648</v>
      </c>
      <c r="P8" s="37">
        <f t="shared" si="0"/>
        <v>6376.248267626218</v>
      </c>
    </row>
    <row r="9" spans="1:16" x14ac:dyDescent="0.25">
      <c r="A9" s="19" t="s">
        <v>21</v>
      </c>
      <c r="B9" s="20">
        <v>1210</v>
      </c>
      <c r="C9" s="20">
        <v>1252</v>
      </c>
      <c r="D9" s="20">
        <v>1210</v>
      </c>
      <c r="E9" s="20">
        <v>1230</v>
      </c>
      <c r="F9" s="20">
        <v>1185</v>
      </c>
      <c r="G9" s="20">
        <v>1486</v>
      </c>
      <c r="H9" s="20">
        <v>1320</v>
      </c>
      <c r="I9" s="20">
        <v>1338.7</v>
      </c>
      <c r="J9" s="20">
        <v>1404</v>
      </c>
      <c r="K9" s="20">
        <v>1379</v>
      </c>
      <c r="L9" s="20">
        <v>1486</v>
      </c>
      <c r="M9" s="20">
        <v>1377</v>
      </c>
      <c r="N9" s="20">
        <v>1335</v>
      </c>
      <c r="O9" s="21">
        <v>1355</v>
      </c>
      <c r="P9" s="22">
        <f t="shared" si="0"/>
        <v>1326.2642857142857</v>
      </c>
    </row>
    <row r="10" spans="1:16" x14ac:dyDescent="0.25">
      <c r="A10" s="23" t="s">
        <v>16</v>
      </c>
      <c r="B10" s="24">
        <v>9.69</v>
      </c>
      <c r="C10" s="24">
        <v>10.725200000000001</v>
      </c>
      <c r="D10" s="24">
        <v>9.364078568</v>
      </c>
      <c r="E10" s="24">
        <v>9.51</v>
      </c>
      <c r="F10" s="24">
        <v>9.4469999999999992</v>
      </c>
      <c r="G10" s="25">
        <v>8.5299999999999994</v>
      </c>
      <c r="H10" s="24">
        <v>9.9721781038015482</v>
      </c>
      <c r="I10" s="24">
        <v>9.36</v>
      </c>
      <c r="J10" s="24">
        <v>9.2288331034491762</v>
      </c>
      <c r="K10" s="24">
        <v>9.9329999999999998</v>
      </c>
      <c r="L10" s="24">
        <v>9.4499999999999993</v>
      </c>
      <c r="M10" s="24">
        <v>8.8000000000000007</v>
      </c>
      <c r="N10" s="24">
        <v>8.643472078331305</v>
      </c>
      <c r="O10" s="26">
        <v>9.4835020695190693</v>
      </c>
      <c r="P10" s="27">
        <f t="shared" si="0"/>
        <v>9.4383759945072221</v>
      </c>
    </row>
    <row r="11" spans="1:16" x14ac:dyDescent="0.25">
      <c r="A11" s="19" t="s">
        <v>17</v>
      </c>
      <c r="B11" s="2">
        <v>28506</v>
      </c>
      <c r="C11" s="2">
        <v>30725</v>
      </c>
      <c r="D11" s="2">
        <v>28010</v>
      </c>
      <c r="E11" s="2">
        <v>27860</v>
      </c>
      <c r="F11" s="2">
        <v>26700</v>
      </c>
      <c r="G11" s="2">
        <v>26964</v>
      </c>
      <c r="H11" s="2">
        <v>29160</v>
      </c>
      <c r="I11" s="2">
        <v>28029</v>
      </c>
      <c r="J11" s="2">
        <v>27022</v>
      </c>
      <c r="K11" s="2">
        <v>27684</v>
      </c>
      <c r="L11" s="3">
        <v>27727</v>
      </c>
      <c r="M11" s="2">
        <v>29285</v>
      </c>
      <c r="N11" s="2">
        <v>26832</v>
      </c>
      <c r="O11" s="28">
        <v>28800</v>
      </c>
      <c r="P11" s="29">
        <f t="shared" si="0"/>
        <v>28093.142857142859</v>
      </c>
    </row>
    <row r="12" spans="1:16" x14ac:dyDescent="0.25">
      <c r="A12" s="23" t="s">
        <v>18</v>
      </c>
      <c r="B12" s="24">
        <v>28.3</v>
      </c>
      <c r="C12" s="24">
        <v>26.368000000000002</v>
      </c>
      <c r="D12" s="24">
        <v>26.591385679999998</v>
      </c>
      <c r="E12" s="24">
        <v>25.13</v>
      </c>
      <c r="F12" s="24">
        <v>22.236000000000001</v>
      </c>
      <c r="G12" s="25">
        <v>26.25</v>
      </c>
      <c r="H12" s="24">
        <v>25.216235242836667</v>
      </c>
      <c r="I12" s="24">
        <v>26.63</v>
      </c>
      <c r="J12" s="24">
        <v>26.733000000000001</v>
      </c>
      <c r="K12" s="24">
        <v>25.733000000000001</v>
      </c>
      <c r="L12" s="24">
        <v>25.23</v>
      </c>
      <c r="M12" s="24">
        <v>26.87</v>
      </c>
      <c r="N12" s="24">
        <v>28.470399999999998</v>
      </c>
      <c r="O12" s="26">
        <v>20.473599999999998</v>
      </c>
      <c r="P12" s="27">
        <f t="shared" si="0"/>
        <v>25.730830065916901</v>
      </c>
    </row>
    <row r="13" spans="1:16" ht="15.75" thickBot="1" x14ac:dyDescent="0.3">
      <c r="A13" s="30" t="s">
        <v>19</v>
      </c>
      <c r="B13" s="31">
        <v>14870</v>
      </c>
      <c r="C13" s="31">
        <v>13145</v>
      </c>
      <c r="D13" s="31">
        <v>12588</v>
      </c>
      <c r="E13" s="31">
        <v>13439</v>
      </c>
      <c r="F13" s="31">
        <v>13200</v>
      </c>
      <c r="G13" s="31">
        <v>14026</v>
      </c>
      <c r="H13" s="31">
        <v>13660</v>
      </c>
      <c r="I13" s="31">
        <v>13860</v>
      </c>
      <c r="J13" s="31">
        <v>14289</v>
      </c>
      <c r="K13" s="31">
        <v>13187</v>
      </c>
      <c r="L13" s="32">
        <v>14597</v>
      </c>
      <c r="M13" s="31">
        <v>12516</v>
      </c>
      <c r="N13" s="31">
        <v>13100</v>
      </c>
      <c r="O13" s="33">
        <v>13620</v>
      </c>
      <c r="P13" s="34">
        <f t="shared" si="0"/>
        <v>13578.357142857143</v>
      </c>
    </row>
    <row r="14" spans="1:16" s="7" customFormat="1" ht="19.5" thickBot="1" x14ac:dyDescent="0.3">
      <c r="A14" s="67" t="s">
        <v>32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1:16" s="7" customFormat="1" x14ac:dyDescent="0.25">
      <c r="A15" s="15" t="s">
        <v>20</v>
      </c>
      <c r="B15" s="16">
        <v>44771.127569495344</v>
      </c>
      <c r="C15" s="16">
        <v>48437.301181341463</v>
      </c>
      <c r="D15" s="16">
        <v>44681.057335922014</v>
      </c>
      <c r="E15" s="16">
        <v>45816.855007681741</v>
      </c>
      <c r="F15" s="16">
        <v>43957.366946941926</v>
      </c>
      <c r="G15" s="16">
        <v>51679.366479190103</v>
      </c>
      <c r="H15" s="16">
        <v>47398.668426561373</v>
      </c>
      <c r="I15" s="16">
        <v>47862.115058032578</v>
      </c>
      <c r="J15" s="16">
        <v>44860.84761811122</v>
      </c>
      <c r="K15" s="16">
        <v>42582.706597968878</v>
      </c>
      <c r="L15" s="16">
        <v>47241.711712915334</v>
      </c>
      <c r="M15" s="16">
        <v>49443.889424652523</v>
      </c>
      <c r="N15" s="16">
        <v>49437.673105209491</v>
      </c>
      <c r="O15" s="17">
        <v>48628.609103447248</v>
      </c>
      <c r="P15" s="18">
        <f t="shared" ref="P15:P22" si="1">SUMIF(B15:O15,"&gt;0")/COUNTIF(B15:O15,"&gt;0")</f>
        <v>46914.235397676523</v>
      </c>
    </row>
    <row r="16" spans="1:16" s="7" customFormat="1" x14ac:dyDescent="0.25">
      <c r="A16" s="19" t="s">
        <v>22</v>
      </c>
      <c r="B16" s="35">
        <v>37944.272445820432</v>
      </c>
      <c r="C16" s="35">
        <v>41843.399482312336</v>
      </c>
      <c r="D16" s="35">
        <v>38716.634663636825</v>
      </c>
      <c r="E16" s="35">
        <v>38950.161812297738</v>
      </c>
      <c r="F16" s="35">
        <v>36456.017783423311</v>
      </c>
      <c r="G16" s="35">
        <v>45011.023622047243</v>
      </c>
      <c r="H16" s="35">
        <v>40541.18163938832</v>
      </c>
      <c r="I16" s="35">
        <v>41304.247990815151</v>
      </c>
      <c r="J16" s="35">
        <v>38189.991373020886</v>
      </c>
      <c r="K16" s="35">
        <v>36120.809423135004</v>
      </c>
      <c r="L16" s="35">
        <v>39928.988764044945</v>
      </c>
      <c r="M16" s="35">
        <v>43574.741676234211</v>
      </c>
      <c r="N16" s="35">
        <v>43575.163270433724</v>
      </c>
      <c r="O16" s="36">
        <v>40206.05518034628</v>
      </c>
      <c r="P16" s="37">
        <f t="shared" si="1"/>
        <v>40168.763509068311</v>
      </c>
    </row>
    <row r="17" spans="1:16" s="7" customFormat="1" x14ac:dyDescent="0.25">
      <c r="A17" s="19" t="s">
        <v>23</v>
      </c>
      <c r="B17" s="35">
        <v>6826.8551236749117</v>
      </c>
      <c r="C17" s="35">
        <v>6593.9016990291257</v>
      </c>
      <c r="D17" s="35">
        <v>5964.4226722851863</v>
      </c>
      <c r="E17" s="35">
        <v>6866.693195384003</v>
      </c>
      <c r="F17" s="35">
        <v>7501.3491635186183</v>
      </c>
      <c r="G17" s="35">
        <v>6668.3428571428567</v>
      </c>
      <c r="H17" s="35">
        <v>6857.4867871730557</v>
      </c>
      <c r="I17" s="35">
        <v>6557.8670672174239</v>
      </c>
      <c r="J17" s="35">
        <v>6670.8562450903373</v>
      </c>
      <c r="K17" s="35">
        <v>6461.8971748338708</v>
      </c>
      <c r="L17" s="35">
        <v>7312.7229488703924</v>
      </c>
      <c r="M17" s="35">
        <v>5869.1477484183106</v>
      </c>
      <c r="N17" s="35">
        <v>5862.5098347757676</v>
      </c>
      <c r="O17" s="36">
        <v>8422.5539231009698</v>
      </c>
      <c r="P17" s="37">
        <f t="shared" si="1"/>
        <v>6745.4718886082028</v>
      </c>
    </row>
    <row r="18" spans="1:16" s="7" customFormat="1" x14ac:dyDescent="0.25">
      <c r="A18" s="19" t="s">
        <v>21</v>
      </c>
      <c r="B18" s="20">
        <v>1210</v>
      </c>
      <c r="C18" s="20">
        <v>1252</v>
      </c>
      <c r="D18" s="20">
        <v>1195</v>
      </c>
      <c r="E18" s="20">
        <v>1230</v>
      </c>
      <c r="F18" s="20">
        <v>1185</v>
      </c>
      <c r="G18" s="20">
        <v>1517</v>
      </c>
      <c r="H18" s="20">
        <v>1320</v>
      </c>
      <c r="I18" s="20">
        <v>1351.9</v>
      </c>
      <c r="J18" s="20">
        <v>1389</v>
      </c>
      <c r="K18" s="20">
        <v>1376</v>
      </c>
      <c r="L18" s="20">
        <v>1456</v>
      </c>
      <c r="M18" s="20">
        <v>1377</v>
      </c>
      <c r="N18" s="20">
        <v>1335</v>
      </c>
      <c r="O18" s="21">
        <v>1335</v>
      </c>
      <c r="P18" s="22">
        <f t="shared" si="1"/>
        <v>1323.4928571428572</v>
      </c>
    </row>
    <row r="19" spans="1:16" s="7" customFormat="1" x14ac:dyDescent="0.25">
      <c r="A19" s="23" t="s">
        <v>16</v>
      </c>
      <c r="B19" s="24">
        <v>9.69</v>
      </c>
      <c r="C19" s="24">
        <v>9.2720000000000002</v>
      </c>
      <c r="D19" s="24">
        <v>9.3674464000000004</v>
      </c>
      <c r="E19" s="24">
        <v>9.27</v>
      </c>
      <c r="F19" s="24">
        <v>9.4469999999999992</v>
      </c>
      <c r="G19" s="25">
        <v>7.62</v>
      </c>
      <c r="H19" s="24">
        <v>9.3208926015334903</v>
      </c>
      <c r="I19" s="24">
        <v>8.7100000000000009</v>
      </c>
      <c r="J19" s="24">
        <v>9.0023586714626926</v>
      </c>
      <c r="K19" s="24">
        <v>9.9329999999999998</v>
      </c>
      <c r="L19" s="24">
        <v>8.9</v>
      </c>
      <c r="M19" s="24">
        <v>8.7100000000000009</v>
      </c>
      <c r="N19" s="24">
        <v>7.8856847389749278</v>
      </c>
      <c r="O19" s="26">
        <v>9.2851685728792432</v>
      </c>
      <c r="P19" s="27">
        <f t="shared" si="1"/>
        <v>9.0295393560607415</v>
      </c>
    </row>
    <row r="20" spans="1:16" s="7" customFormat="1" x14ac:dyDescent="0.25">
      <c r="A20" s="19" t="s">
        <v>17</v>
      </c>
      <c r="B20" s="2">
        <v>30640</v>
      </c>
      <c r="C20" s="2">
        <v>32331</v>
      </c>
      <c r="D20" s="2">
        <v>30223</v>
      </c>
      <c r="E20" s="2">
        <v>30089</v>
      </c>
      <c r="F20" s="2">
        <v>28700</v>
      </c>
      <c r="G20" s="2">
        <v>28582</v>
      </c>
      <c r="H20" s="2">
        <v>31490</v>
      </c>
      <c r="I20" s="2">
        <v>29980</v>
      </c>
      <c r="J20" s="2">
        <v>28650</v>
      </c>
      <c r="K20" s="2">
        <v>29899</v>
      </c>
      <c r="L20" s="3">
        <v>29614</v>
      </c>
      <c r="M20" s="2">
        <v>31628</v>
      </c>
      <c r="N20" s="2">
        <v>28635</v>
      </c>
      <c r="O20" s="28">
        <v>31110</v>
      </c>
      <c r="P20" s="29">
        <f t="shared" si="1"/>
        <v>30112.214285714286</v>
      </c>
    </row>
    <row r="21" spans="1:16" s="7" customFormat="1" x14ac:dyDescent="0.25">
      <c r="A21" s="23" t="s">
        <v>18</v>
      </c>
      <c r="B21" s="24">
        <v>28.3</v>
      </c>
      <c r="C21" s="24">
        <v>26.368000000000002</v>
      </c>
      <c r="D21" s="24">
        <v>26.591676800000002</v>
      </c>
      <c r="E21" s="24">
        <v>25.13</v>
      </c>
      <c r="F21" s="24">
        <v>22.236000000000001</v>
      </c>
      <c r="G21" s="25">
        <v>26.25</v>
      </c>
      <c r="H21" s="24">
        <v>25.216235242836667</v>
      </c>
      <c r="I21" s="24">
        <v>26.63</v>
      </c>
      <c r="J21" s="24">
        <v>26.733000000000001</v>
      </c>
      <c r="K21" s="24">
        <v>25.733000000000001</v>
      </c>
      <c r="L21" s="24">
        <v>25.23</v>
      </c>
      <c r="M21" s="24">
        <v>26.87</v>
      </c>
      <c r="N21" s="24">
        <v>28.470399999999998</v>
      </c>
      <c r="O21" s="26">
        <v>20.473599999999998</v>
      </c>
      <c r="P21" s="27">
        <f t="shared" si="1"/>
        <v>25.730850860202619</v>
      </c>
    </row>
    <row r="22" spans="1:16" s="7" customFormat="1" ht="15.75" thickBot="1" x14ac:dyDescent="0.3">
      <c r="A22" s="30" t="s">
        <v>19</v>
      </c>
      <c r="B22" s="31">
        <v>16100</v>
      </c>
      <c r="C22" s="31">
        <v>14489</v>
      </c>
      <c r="D22" s="31">
        <v>13217</v>
      </c>
      <c r="E22" s="31">
        <v>14380</v>
      </c>
      <c r="F22" s="31">
        <v>13900</v>
      </c>
      <c r="G22" s="31">
        <v>14587</v>
      </c>
      <c r="H22" s="31">
        <v>14410</v>
      </c>
      <c r="I22" s="31">
        <v>14553</v>
      </c>
      <c r="J22" s="31">
        <v>14861</v>
      </c>
      <c r="K22" s="31">
        <v>13857</v>
      </c>
      <c r="L22" s="32">
        <v>15375</v>
      </c>
      <c r="M22" s="31">
        <v>13142</v>
      </c>
      <c r="N22" s="31">
        <v>13909</v>
      </c>
      <c r="O22" s="33">
        <v>14370</v>
      </c>
      <c r="P22" s="34">
        <f t="shared" si="1"/>
        <v>14367.857142857143</v>
      </c>
    </row>
    <row r="23" spans="1:16" s="7" customFormat="1" ht="19.5" thickBot="1" x14ac:dyDescent="0.3">
      <c r="A23" s="67" t="s">
        <v>35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16" s="7" customFormat="1" x14ac:dyDescent="0.25">
      <c r="A24" s="15" t="s">
        <v>20</v>
      </c>
      <c r="B24" s="16">
        <v>49904.63083503813</v>
      </c>
      <c r="C24" s="16">
        <v>54554.543816365258</v>
      </c>
      <c r="D24" s="16">
        <v>50008.191741608076</v>
      </c>
      <c r="E24" s="16">
        <v>51358.478436402555</v>
      </c>
      <c r="F24" s="16">
        <v>49136.355402489455</v>
      </c>
      <c r="G24" s="16">
        <v>56529.760179977508</v>
      </c>
      <c r="H24" s="16">
        <v>52379.243171012466</v>
      </c>
      <c r="I24" s="16">
        <v>54066.27057094434</v>
      </c>
      <c r="J24" s="16">
        <v>50587.323698662738</v>
      </c>
      <c r="K24" s="16">
        <v>48343.455467099979</v>
      </c>
      <c r="L24" s="16">
        <v>54010.471215380298</v>
      </c>
      <c r="M24" s="16">
        <v>55800.939079473086</v>
      </c>
      <c r="N24" s="16">
        <v>55899.061696597775</v>
      </c>
      <c r="O24" s="17">
        <v>54612.301913869</v>
      </c>
      <c r="P24" s="18">
        <f t="shared" ref="P24:P31" si="2">SUMIF(B24:O24,"&gt;0")/COUNTIF(B24:O24,"&gt;0")</f>
        <v>52656.501944637195</v>
      </c>
    </row>
    <row r="25" spans="1:16" s="7" customFormat="1" x14ac:dyDescent="0.25">
      <c r="A25" s="19" t="s">
        <v>22</v>
      </c>
      <c r="B25" s="35">
        <v>41894.736842105267</v>
      </c>
      <c r="C25" s="35">
        <v>47006.981519507186</v>
      </c>
      <c r="D25" s="35">
        <v>42976.066561747284</v>
      </c>
      <c r="E25" s="35">
        <v>43118.446601941752</v>
      </c>
      <c r="F25" s="35">
        <v>40393.775801841861</v>
      </c>
      <c r="G25" s="35">
        <v>49061.417322834648</v>
      </c>
      <c r="H25" s="35">
        <v>44622.3358406224</v>
      </c>
      <c r="I25" s="35">
        <v>46393.570608495975</v>
      </c>
      <c r="J25" s="35">
        <v>42692.811298258741</v>
      </c>
      <c r="K25" s="35">
        <v>40744.186046511626</v>
      </c>
      <c r="L25" s="35">
        <v>45314.157303370783</v>
      </c>
      <c r="M25" s="35">
        <v>48934.098737083805</v>
      </c>
      <c r="N25" s="35">
        <v>49149.314590831789</v>
      </c>
      <c r="O25" s="36">
        <v>44613.083408085942</v>
      </c>
      <c r="P25" s="37">
        <f t="shared" si="2"/>
        <v>44779.641605945646</v>
      </c>
    </row>
    <row r="26" spans="1:16" s="7" customFormat="1" x14ac:dyDescent="0.25">
      <c r="A26" s="19" t="s">
        <v>23</v>
      </c>
      <c r="B26" s="35">
        <v>8009.8939929328617</v>
      </c>
      <c r="C26" s="35">
        <v>7547.562296858071</v>
      </c>
      <c r="D26" s="35">
        <v>7032.12517986079</v>
      </c>
      <c r="E26" s="35">
        <v>8240.031834460804</v>
      </c>
      <c r="F26" s="35">
        <v>8742.5796006475975</v>
      </c>
      <c r="G26" s="35">
        <v>7468.3428571428567</v>
      </c>
      <c r="H26" s="35">
        <v>7756.9073303900632</v>
      </c>
      <c r="I26" s="35">
        <v>7672.6999624483669</v>
      </c>
      <c r="J26" s="35">
        <v>7894.5124004039953</v>
      </c>
      <c r="K26" s="35">
        <v>7599.269420588349</v>
      </c>
      <c r="L26" s="35">
        <v>8696.3139120095129</v>
      </c>
      <c r="M26" s="35">
        <v>6866.8403423892814</v>
      </c>
      <c r="N26" s="35">
        <v>6749.7471057659886</v>
      </c>
      <c r="O26" s="36">
        <v>9999.2185057830575</v>
      </c>
      <c r="P26" s="37">
        <f t="shared" si="2"/>
        <v>7876.8603386915429</v>
      </c>
    </row>
    <row r="27" spans="1:16" s="7" customFormat="1" x14ac:dyDescent="0.25">
      <c r="A27" s="19" t="s">
        <v>21</v>
      </c>
      <c r="B27" s="20">
        <v>1160</v>
      </c>
      <c r="C27" s="20">
        <v>1239</v>
      </c>
      <c r="D27" s="20">
        <v>1110</v>
      </c>
      <c r="E27" s="20">
        <v>1230</v>
      </c>
      <c r="F27" s="20">
        <v>1185</v>
      </c>
      <c r="G27" s="20">
        <v>1487</v>
      </c>
      <c r="H27" s="20">
        <v>1390</v>
      </c>
      <c r="I27" s="20">
        <v>1329.9</v>
      </c>
      <c r="J27" s="20">
        <v>1362</v>
      </c>
      <c r="K27" s="20">
        <v>1360</v>
      </c>
      <c r="L27" s="20">
        <v>1456</v>
      </c>
      <c r="M27" s="20">
        <v>1364</v>
      </c>
      <c r="N27" s="20">
        <v>1335</v>
      </c>
      <c r="O27" s="21">
        <v>1315</v>
      </c>
      <c r="P27" s="22">
        <f t="shared" si="2"/>
        <v>1308.7785714285715</v>
      </c>
    </row>
    <row r="28" spans="1:16" s="7" customFormat="1" x14ac:dyDescent="0.25">
      <c r="A28" s="23" t="s">
        <v>16</v>
      </c>
      <c r="B28" s="24">
        <v>9.69</v>
      </c>
      <c r="C28" s="24">
        <v>9.74</v>
      </c>
      <c r="D28" s="24">
        <v>9.3674464000000004</v>
      </c>
      <c r="E28" s="24">
        <v>9.27</v>
      </c>
      <c r="F28" s="24">
        <v>9.4469999999999992</v>
      </c>
      <c r="G28" s="25">
        <v>7.62</v>
      </c>
      <c r="H28" s="24">
        <v>9.3208926015334903</v>
      </c>
      <c r="I28" s="24">
        <v>8.7100000000000009</v>
      </c>
      <c r="J28" s="24">
        <v>9.0023586714626926</v>
      </c>
      <c r="K28" s="24">
        <v>9.9329999999999998</v>
      </c>
      <c r="L28" s="24">
        <v>8.9</v>
      </c>
      <c r="M28" s="24">
        <v>8.7100000000000009</v>
      </c>
      <c r="N28" s="24">
        <v>7.8856847389749278</v>
      </c>
      <c r="O28" s="26">
        <v>9.2851685728792432</v>
      </c>
      <c r="P28" s="27">
        <f t="shared" si="2"/>
        <v>9.0629679274893125</v>
      </c>
    </row>
    <row r="29" spans="1:16" s="7" customFormat="1" x14ac:dyDescent="0.25">
      <c r="A29" s="19" t="s">
        <v>17</v>
      </c>
      <c r="B29" s="2">
        <v>33830</v>
      </c>
      <c r="C29" s="2">
        <v>38154</v>
      </c>
      <c r="D29" s="2">
        <v>33548</v>
      </c>
      <c r="E29" s="2">
        <v>33309</v>
      </c>
      <c r="F29" s="2">
        <v>31800</v>
      </c>
      <c r="G29" s="2">
        <v>31154</v>
      </c>
      <c r="H29" s="2">
        <v>34660</v>
      </c>
      <c r="I29" s="2">
        <v>33674</v>
      </c>
      <c r="J29" s="2">
        <v>32028</v>
      </c>
      <c r="K29" s="2">
        <v>33726</v>
      </c>
      <c r="L29" s="3">
        <v>33608</v>
      </c>
      <c r="M29" s="2">
        <v>35518</v>
      </c>
      <c r="N29" s="2">
        <v>32298</v>
      </c>
      <c r="O29" s="28">
        <v>34520</v>
      </c>
      <c r="P29" s="29">
        <f t="shared" si="2"/>
        <v>33701.928571428572</v>
      </c>
    </row>
    <row r="30" spans="1:16" s="7" customFormat="1" x14ac:dyDescent="0.25">
      <c r="A30" s="23" t="s">
        <v>18</v>
      </c>
      <c r="B30" s="24">
        <v>28.3</v>
      </c>
      <c r="C30" s="24">
        <v>27.69</v>
      </c>
      <c r="D30" s="24">
        <v>26.591676800000002</v>
      </c>
      <c r="E30" s="24">
        <v>25.13</v>
      </c>
      <c r="F30" s="24">
        <v>22.236000000000001</v>
      </c>
      <c r="G30" s="25">
        <v>26.25</v>
      </c>
      <c r="H30" s="24">
        <v>25.216235242836667</v>
      </c>
      <c r="I30" s="24">
        <v>26.63</v>
      </c>
      <c r="J30" s="24">
        <v>26.733000000000001</v>
      </c>
      <c r="K30" s="24">
        <v>25.733000000000001</v>
      </c>
      <c r="L30" s="24">
        <v>25.23</v>
      </c>
      <c r="M30" s="24">
        <v>26.87</v>
      </c>
      <c r="N30" s="24">
        <v>28.470399999999998</v>
      </c>
      <c r="O30" s="26">
        <v>20.473599999999998</v>
      </c>
      <c r="P30" s="27">
        <f t="shared" si="2"/>
        <v>25.825279431631184</v>
      </c>
    </row>
    <row r="31" spans="1:16" s="7" customFormat="1" ht="15.75" thickBot="1" x14ac:dyDescent="0.3">
      <c r="A31" s="30" t="s">
        <v>19</v>
      </c>
      <c r="B31" s="31">
        <v>18890</v>
      </c>
      <c r="C31" s="31">
        <v>17416</v>
      </c>
      <c r="D31" s="31">
        <v>15583</v>
      </c>
      <c r="E31" s="31">
        <v>17256</v>
      </c>
      <c r="F31" s="31">
        <v>16200</v>
      </c>
      <c r="G31" s="31">
        <v>16337</v>
      </c>
      <c r="H31" s="31">
        <v>16300</v>
      </c>
      <c r="I31" s="31">
        <v>17027</v>
      </c>
      <c r="J31" s="31">
        <v>17587</v>
      </c>
      <c r="K31" s="31">
        <v>16296</v>
      </c>
      <c r="L31" s="32">
        <v>18284</v>
      </c>
      <c r="M31" s="31">
        <v>15376</v>
      </c>
      <c r="N31" s="31">
        <v>16014</v>
      </c>
      <c r="O31" s="33">
        <v>17060</v>
      </c>
      <c r="P31" s="34">
        <f t="shared" si="2"/>
        <v>16830.428571428572</v>
      </c>
    </row>
    <row r="32" spans="1:16" ht="19.5" thickBot="1" x14ac:dyDescent="0.3">
      <c r="A32" s="67" t="s">
        <v>33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x14ac:dyDescent="0.25">
      <c r="A33" s="15" t="s">
        <v>20</v>
      </c>
      <c r="B33" s="42">
        <f>ROUND(B15-B6,0)</f>
        <v>3164</v>
      </c>
      <c r="C33" s="42">
        <f t="shared" ref="C33:O33" si="3">ROUND(C15-C6,0)</f>
        <v>8078</v>
      </c>
      <c r="D33" s="42">
        <f t="shared" si="3"/>
        <v>3106</v>
      </c>
      <c r="E33" s="42">
        <f t="shared" si="3"/>
        <v>4245</v>
      </c>
      <c r="F33" s="42">
        <f t="shared" si="3"/>
        <v>2918</v>
      </c>
      <c r="G33" s="42">
        <f t="shared" si="3"/>
        <v>7335</v>
      </c>
      <c r="H33" s="42">
        <f t="shared" si="3"/>
        <v>5808</v>
      </c>
      <c r="I33" s="42">
        <f t="shared" si="3"/>
        <v>5682</v>
      </c>
      <c r="J33" s="42">
        <f t="shared" si="3"/>
        <v>3311</v>
      </c>
      <c r="K33" s="42">
        <f t="shared" si="3"/>
        <v>2988</v>
      </c>
      <c r="L33" s="42">
        <f t="shared" si="3"/>
        <v>5090</v>
      </c>
      <c r="M33" s="42">
        <f t="shared" si="3"/>
        <v>3920</v>
      </c>
      <c r="N33" s="42">
        <f t="shared" si="3"/>
        <v>6664</v>
      </c>
      <c r="O33" s="43">
        <f t="shared" si="3"/>
        <v>4203</v>
      </c>
      <c r="P33" s="59">
        <f>AVERAGE(B33:O33)</f>
        <v>4750.8571428571431</v>
      </c>
    </row>
    <row r="34" spans="1:16" x14ac:dyDescent="0.25">
      <c r="A34" s="19" t="s">
        <v>22</v>
      </c>
      <c r="B34" s="44">
        <f>ROUND(B16-B7,0)</f>
        <v>2643</v>
      </c>
      <c r="C34" s="44">
        <f t="shared" ref="C34:O34" si="4">ROUND(C16-C7,0)</f>
        <v>7466</v>
      </c>
      <c r="D34" s="44">
        <f t="shared" si="4"/>
        <v>2822</v>
      </c>
      <c r="E34" s="44">
        <f t="shared" si="4"/>
        <v>3796</v>
      </c>
      <c r="F34" s="44">
        <f t="shared" si="4"/>
        <v>2540</v>
      </c>
      <c r="G34" s="44">
        <f t="shared" si="4"/>
        <v>7078</v>
      </c>
      <c r="H34" s="44">
        <f t="shared" si="4"/>
        <v>5452</v>
      </c>
      <c r="I34" s="44">
        <f t="shared" si="4"/>
        <v>5370</v>
      </c>
      <c r="J34" s="44">
        <f t="shared" si="4"/>
        <v>3054</v>
      </c>
      <c r="K34" s="44">
        <f t="shared" si="4"/>
        <v>2676</v>
      </c>
      <c r="L34" s="44">
        <f t="shared" si="4"/>
        <v>4720</v>
      </c>
      <c r="M34" s="44">
        <f t="shared" si="4"/>
        <v>3641</v>
      </c>
      <c r="N34" s="44">
        <f t="shared" si="4"/>
        <v>6323</v>
      </c>
      <c r="O34" s="45">
        <f t="shared" si="4"/>
        <v>3764</v>
      </c>
      <c r="P34" s="60">
        <f t="shared" ref="P34:P40" si="5">AVERAGE(B34:O34)</f>
        <v>4381.7857142857147</v>
      </c>
    </row>
    <row r="35" spans="1:16" x14ac:dyDescent="0.25">
      <c r="A35" s="19" t="s">
        <v>23</v>
      </c>
      <c r="B35" s="44">
        <f>ROUND(B17-B8,0)</f>
        <v>522</v>
      </c>
      <c r="C35" s="44">
        <f t="shared" ref="C35:O35" si="6">ROUND(C17-C8,0)</f>
        <v>612</v>
      </c>
      <c r="D35" s="44">
        <f t="shared" si="6"/>
        <v>284</v>
      </c>
      <c r="E35" s="44">
        <f t="shared" si="6"/>
        <v>449</v>
      </c>
      <c r="F35" s="44">
        <f t="shared" si="6"/>
        <v>378</v>
      </c>
      <c r="G35" s="44">
        <f t="shared" si="6"/>
        <v>256</v>
      </c>
      <c r="H35" s="44">
        <f t="shared" si="6"/>
        <v>357</v>
      </c>
      <c r="I35" s="44">
        <f t="shared" si="6"/>
        <v>312</v>
      </c>
      <c r="J35" s="44">
        <f t="shared" si="6"/>
        <v>257</v>
      </c>
      <c r="K35" s="44">
        <f t="shared" si="6"/>
        <v>312</v>
      </c>
      <c r="L35" s="44">
        <f t="shared" si="6"/>
        <v>370</v>
      </c>
      <c r="M35" s="44">
        <f t="shared" si="6"/>
        <v>280</v>
      </c>
      <c r="N35" s="44">
        <f t="shared" si="6"/>
        <v>341</v>
      </c>
      <c r="O35" s="45">
        <f t="shared" si="6"/>
        <v>440</v>
      </c>
      <c r="P35" s="60">
        <f t="shared" si="5"/>
        <v>369.28571428571428</v>
      </c>
    </row>
    <row r="36" spans="1:16" x14ac:dyDescent="0.25">
      <c r="A36" s="19" t="s">
        <v>21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-15</v>
      </c>
      <c r="E36" s="46">
        <f t="shared" si="7"/>
        <v>0</v>
      </c>
      <c r="F36" s="46">
        <f t="shared" si="7"/>
        <v>0</v>
      </c>
      <c r="G36" s="46">
        <f t="shared" si="7"/>
        <v>31</v>
      </c>
      <c r="H36" s="46">
        <f t="shared" si="7"/>
        <v>0</v>
      </c>
      <c r="I36" s="46">
        <f t="shared" si="7"/>
        <v>13</v>
      </c>
      <c r="J36" s="46">
        <f t="shared" si="7"/>
        <v>-15</v>
      </c>
      <c r="K36" s="46">
        <f t="shared" si="7"/>
        <v>-3</v>
      </c>
      <c r="L36" s="46">
        <f t="shared" si="7"/>
        <v>-30</v>
      </c>
      <c r="M36" s="46">
        <f t="shared" si="7"/>
        <v>0</v>
      </c>
      <c r="N36" s="46">
        <f t="shared" si="7"/>
        <v>0</v>
      </c>
      <c r="O36" s="47">
        <f t="shared" si="7"/>
        <v>-20</v>
      </c>
      <c r="P36" s="61">
        <f t="shared" si="5"/>
        <v>-2.7857142857142856</v>
      </c>
    </row>
    <row r="37" spans="1:16" x14ac:dyDescent="0.25">
      <c r="A37" s="23" t="s">
        <v>16</v>
      </c>
      <c r="B37" s="49">
        <f>ROUND(B19-B10,2)</f>
        <v>0</v>
      </c>
      <c r="C37" s="49">
        <f t="shared" ref="C37:O37" si="8">ROUND(C19-C10,2)</f>
        <v>-1.45</v>
      </c>
      <c r="D37" s="49">
        <f t="shared" si="8"/>
        <v>0</v>
      </c>
      <c r="E37" s="49">
        <f t="shared" si="8"/>
        <v>-0.24</v>
      </c>
      <c r="F37" s="49">
        <f t="shared" si="8"/>
        <v>0</v>
      </c>
      <c r="G37" s="49">
        <f t="shared" si="8"/>
        <v>-0.91</v>
      </c>
      <c r="H37" s="49">
        <f t="shared" si="8"/>
        <v>-0.65</v>
      </c>
      <c r="I37" s="49">
        <f t="shared" si="8"/>
        <v>-0.65</v>
      </c>
      <c r="J37" s="49">
        <f t="shared" si="8"/>
        <v>-0.23</v>
      </c>
      <c r="K37" s="49">
        <f t="shared" si="8"/>
        <v>0</v>
      </c>
      <c r="L37" s="49">
        <f t="shared" si="8"/>
        <v>-0.55000000000000004</v>
      </c>
      <c r="M37" s="49">
        <f t="shared" si="8"/>
        <v>-0.09</v>
      </c>
      <c r="N37" s="49">
        <f t="shared" si="8"/>
        <v>-0.76</v>
      </c>
      <c r="O37" s="50">
        <f t="shared" si="8"/>
        <v>-0.2</v>
      </c>
      <c r="P37" s="48">
        <f t="shared" si="5"/>
        <v>-0.40928571428571425</v>
      </c>
    </row>
    <row r="38" spans="1:16" x14ac:dyDescent="0.25">
      <c r="A38" s="19" t="s">
        <v>17</v>
      </c>
      <c r="B38" s="46">
        <f t="shared" ref="B38:O38" si="9">ROUND(B20-B11,0)</f>
        <v>2134</v>
      </c>
      <c r="C38" s="46">
        <f t="shared" si="9"/>
        <v>1606</v>
      </c>
      <c r="D38" s="46">
        <f t="shared" si="9"/>
        <v>2213</v>
      </c>
      <c r="E38" s="46">
        <f t="shared" si="9"/>
        <v>2229</v>
      </c>
      <c r="F38" s="46">
        <f t="shared" si="9"/>
        <v>2000</v>
      </c>
      <c r="G38" s="46">
        <f t="shared" si="9"/>
        <v>1618</v>
      </c>
      <c r="H38" s="46">
        <f t="shared" si="9"/>
        <v>2330</v>
      </c>
      <c r="I38" s="46">
        <f t="shared" si="9"/>
        <v>1951</v>
      </c>
      <c r="J38" s="46">
        <f t="shared" si="9"/>
        <v>1628</v>
      </c>
      <c r="K38" s="46">
        <f t="shared" si="9"/>
        <v>2215</v>
      </c>
      <c r="L38" s="46">
        <f t="shared" si="9"/>
        <v>1887</v>
      </c>
      <c r="M38" s="46">
        <f t="shared" si="9"/>
        <v>2343</v>
      </c>
      <c r="N38" s="46">
        <f t="shared" si="9"/>
        <v>1803</v>
      </c>
      <c r="O38" s="47">
        <f t="shared" si="9"/>
        <v>2310</v>
      </c>
      <c r="P38" s="62">
        <f t="shared" si="5"/>
        <v>2019.0714285714287</v>
      </c>
    </row>
    <row r="39" spans="1:16" x14ac:dyDescent="0.25">
      <c r="A39" s="23" t="s">
        <v>18</v>
      </c>
      <c r="B39" s="49">
        <f t="shared" ref="B39:O39" si="10">ROUND(B21-B12,2)</f>
        <v>0</v>
      </c>
      <c r="C39" s="49">
        <f t="shared" si="10"/>
        <v>0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 t="shared" si="5"/>
        <v>0</v>
      </c>
    </row>
    <row r="40" spans="1:16" ht="15.75" thickBot="1" x14ac:dyDescent="0.3">
      <c r="A40" s="30" t="s">
        <v>19</v>
      </c>
      <c r="B40" s="46">
        <f t="shared" ref="B40:O40" si="11">ROUND(B22-B13,0)</f>
        <v>1230</v>
      </c>
      <c r="C40" s="46">
        <f t="shared" si="11"/>
        <v>1344</v>
      </c>
      <c r="D40" s="46">
        <f t="shared" si="11"/>
        <v>629</v>
      </c>
      <c r="E40" s="46">
        <f t="shared" si="11"/>
        <v>941</v>
      </c>
      <c r="F40" s="46">
        <f t="shared" si="11"/>
        <v>700</v>
      </c>
      <c r="G40" s="46">
        <f t="shared" si="11"/>
        <v>561</v>
      </c>
      <c r="H40" s="46">
        <f t="shared" si="11"/>
        <v>750</v>
      </c>
      <c r="I40" s="46">
        <f t="shared" si="11"/>
        <v>693</v>
      </c>
      <c r="J40" s="46">
        <f t="shared" si="11"/>
        <v>572</v>
      </c>
      <c r="K40" s="46">
        <f t="shared" si="11"/>
        <v>670</v>
      </c>
      <c r="L40" s="46">
        <f t="shared" si="11"/>
        <v>778</v>
      </c>
      <c r="M40" s="46">
        <f t="shared" si="11"/>
        <v>626</v>
      </c>
      <c r="N40" s="46">
        <f t="shared" si="11"/>
        <v>809</v>
      </c>
      <c r="O40" s="47">
        <f t="shared" si="11"/>
        <v>750</v>
      </c>
      <c r="P40" s="63">
        <f t="shared" si="5"/>
        <v>789.5</v>
      </c>
    </row>
    <row r="41" spans="1:16" ht="19.5" thickBot="1" x14ac:dyDescent="0.3">
      <c r="A41" s="67" t="s">
        <v>37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</row>
    <row r="42" spans="1:16" x14ac:dyDescent="0.25">
      <c r="A42" s="15" t="s">
        <v>20</v>
      </c>
      <c r="B42" s="42">
        <f>ROUND(B24-B15,0)</f>
        <v>5134</v>
      </c>
      <c r="C42" s="42">
        <f t="shared" ref="C42:O42" si="12">ROUND(C24-C15,0)</f>
        <v>6117</v>
      </c>
      <c r="D42" s="42">
        <f t="shared" si="12"/>
        <v>5327</v>
      </c>
      <c r="E42" s="42">
        <f t="shared" si="12"/>
        <v>5542</v>
      </c>
      <c r="F42" s="42">
        <f t="shared" si="12"/>
        <v>5179</v>
      </c>
      <c r="G42" s="42">
        <f t="shared" si="12"/>
        <v>4850</v>
      </c>
      <c r="H42" s="42">
        <f t="shared" si="12"/>
        <v>4981</v>
      </c>
      <c r="I42" s="42">
        <f t="shared" si="12"/>
        <v>6204</v>
      </c>
      <c r="J42" s="42">
        <f t="shared" si="12"/>
        <v>5726</v>
      </c>
      <c r="K42" s="42">
        <f t="shared" si="12"/>
        <v>5761</v>
      </c>
      <c r="L42" s="42">
        <f t="shared" si="12"/>
        <v>6769</v>
      </c>
      <c r="M42" s="42">
        <f t="shared" si="12"/>
        <v>6357</v>
      </c>
      <c r="N42" s="42">
        <f t="shared" si="12"/>
        <v>6461</v>
      </c>
      <c r="O42" s="43">
        <f t="shared" si="12"/>
        <v>5984</v>
      </c>
      <c r="P42" s="59">
        <f>AVERAGE(B42:O42)</f>
        <v>5742.2857142857147</v>
      </c>
    </row>
    <row r="43" spans="1:16" x14ac:dyDescent="0.25">
      <c r="A43" s="19" t="s">
        <v>22</v>
      </c>
      <c r="B43" s="44">
        <f>ROUND(B25-B16,0)</f>
        <v>3950</v>
      </c>
      <c r="C43" s="44">
        <f t="shared" ref="C43:O43" si="13">ROUND(C25-C16,0)</f>
        <v>5164</v>
      </c>
      <c r="D43" s="44">
        <f t="shared" si="13"/>
        <v>4259</v>
      </c>
      <c r="E43" s="44">
        <f t="shared" si="13"/>
        <v>4168</v>
      </c>
      <c r="F43" s="44">
        <f t="shared" si="13"/>
        <v>3938</v>
      </c>
      <c r="G43" s="44">
        <f t="shared" si="13"/>
        <v>4050</v>
      </c>
      <c r="H43" s="44">
        <f t="shared" si="13"/>
        <v>4081</v>
      </c>
      <c r="I43" s="44">
        <f t="shared" si="13"/>
        <v>5089</v>
      </c>
      <c r="J43" s="44">
        <f t="shared" si="13"/>
        <v>4503</v>
      </c>
      <c r="K43" s="44">
        <f t="shared" si="13"/>
        <v>4623</v>
      </c>
      <c r="L43" s="44">
        <f t="shared" si="13"/>
        <v>5385</v>
      </c>
      <c r="M43" s="44">
        <f t="shared" si="13"/>
        <v>5359</v>
      </c>
      <c r="N43" s="44">
        <f t="shared" si="13"/>
        <v>5574</v>
      </c>
      <c r="O43" s="45">
        <f t="shared" si="13"/>
        <v>4407</v>
      </c>
      <c r="P43" s="60">
        <f t="shared" ref="P43:P49" si="14">AVERAGE(B43:O43)</f>
        <v>4610.7142857142853</v>
      </c>
    </row>
    <row r="44" spans="1:16" x14ac:dyDescent="0.25">
      <c r="A44" s="19" t="s">
        <v>23</v>
      </c>
      <c r="B44" s="44">
        <f>ROUND(B26-B17,0)</f>
        <v>1183</v>
      </c>
      <c r="C44" s="44">
        <f t="shared" ref="C44:O44" si="15">ROUND(C26-C17,0)</f>
        <v>954</v>
      </c>
      <c r="D44" s="44">
        <f t="shared" si="15"/>
        <v>1068</v>
      </c>
      <c r="E44" s="44">
        <f t="shared" si="15"/>
        <v>1373</v>
      </c>
      <c r="F44" s="44">
        <f t="shared" si="15"/>
        <v>1241</v>
      </c>
      <c r="G44" s="44">
        <f t="shared" si="15"/>
        <v>800</v>
      </c>
      <c r="H44" s="44">
        <f t="shared" si="15"/>
        <v>899</v>
      </c>
      <c r="I44" s="44">
        <f t="shared" si="15"/>
        <v>1115</v>
      </c>
      <c r="J44" s="44">
        <f t="shared" si="15"/>
        <v>1224</v>
      </c>
      <c r="K44" s="44">
        <f t="shared" si="15"/>
        <v>1137</v>
      </c>
      <c r="L44" s="44">
        <f t="shared" si="15"/>
        <v>1384</v>
      </c>
      <c r="M44" s="44">
        <f t="shared" si="15"/>
        <v>998</v>
      </c>
      <c r="N44" s="44">
        <f t="shared" si="15"/>
        <v>887</v>
      </c>
      <c r="O44" s="45">
        <f t="shared" si="15"/>
        <v>1577</v>
      </c>
      <c r="P44" s="60">
        <f t="shared" si="14"/>
        <v>1131.4285714285713</v>
      </c>
    </row>
    <row r="45" spans="1:16" x14ac:dyDescent="0.25">
      <c r="A45" s="19" t="s">
        <v>21</v>
      </c>
      <c r="B45" s="46">
        <f>ROUND(B27-B18,0)</f>
        <v>-50</v>
      </c>
      <c r="C45" s="46">
        <f t="shared" ref="C45:O45" si="16">ROUND(C27-C18,0)</f>
        <v>-13</v>
      </c>
      <c r="D45" s="46">
        <f t="shared" si="16"/>
        <v>-85</v>
      </c>
      <c r="E45" s="46">
        <f t="shared" si="16"/>
        <v>0</v>
      </c>
      <c r="F45" s="46">
        <f t="shared" si="16"/>
        <v>0</v>
      </c>
      <c r="G45" s="46">
        <f t="shared" si="16"/>
        <v>-30</v>
      </c>
      <c r="H45" s="46">
        <f t="shared" si="16"/>
        <v>70</v>
      </c>
      <c r="I45" s="46">
        <f t="shared" si="16"/>
        <v>-22</v>
      </c>
      <c r="J45" s="46">
        <f t="shared" si="16"/>
        <v>-27</v>
      </c>
      <c r="K45" s="46">
        <f t="shared" si="16"/>
        <v>-16</v>
      </c>
      <c r="L45" s="46">
        <f t="shared" si="16"/>
        <v>0</v>
      </c>
      <c r="M45" s="46">
        <f t="shared" si="16"/>
        <v>-13</v>
      </c>
      <c r="N45" s="46">
        <f t="shared" si="16"/>
        <v>0</v>
      </c>
      <c r="O45" s="47">
        <f t="shared" si="16"/>
        <v>-20</v>
      </c>
      <c r="P45" s="61">
        <f t="shared" si="14"/>
        <v>-14.714285714285714</v>
      </c>
    </row>
    <row r="46" spans="1:16" x14ac:dyDescent="0.25">
      <c r="A46" s="23" t="s">
        <v>16</v>
      </c>
      <c r="B46" s="49">
        <f>ROUND(B28-B19,2)</f>
        <v>0</v>
      </c>
      <c r="C46" s="49">
        <f t="shared" ref="C46:O46" si="17">ROUND(C28-C19,2)</f>
        <v>0.47</v>
      </c>
      <c r="D46" s="49">
        <f t="shared" si="17"/>
        <v>0</v>
      </c>
      <c r="E46" s="49">
        <f t="shared" si="17"/>
        <v>0</v>
      </c>
      <c r="F46" s="49">
        <f t="shared" si="17"/>
        <v>0</v>
      </c>
      <c r="G46" s="49">
        <f t="shared" si="17"/>
        <v>0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7"/>
        <v>0</v>
      </c>
      <c r="L46" s="49">
        <f t="shared" si="17"/>
        <v>0</v>
      </c>
      <c r="M46" s="49">
        <f t="shared" si="17"/>
        <v>0</v>
      </c>
      <c r="N46" s="49">
        <f t="shared" si="17"/>
        <v>0</v>
      </c>
      <c r="O46" s="50">
        <f t="shared" si="17"/>
        <v>0</v>
      </c>
      <c r="P46" s="48">
        <f t="shared" si="14"/>
        <v>3.3571428571428572E-2</v>
      </c>
    </row>
    <row r="47" spans="1:16" x14ac:dyDescent="0.25">
      <c r="A47" s="19" t="s">
        <v>17</v>
      </c>
      <c r="B47" s="46">
        <f t="shared" ref="B47:O47" si="18">ROUND(B29-B20,0)</f>
        <v>3190</v>
      </c>
      <c r="C47" s="46">
        <f t="shared" si="18"/>
        <v>5823</v>
      </c>
      <c r="D47" s="46">
        <f t="shared" si="18"/>
        <v>3325</v>
      </c>
      <c r="E47" s="46">
        <f t="shared" si="18"/>
        <v>3220</v>
      </c>
      <c r="F47" s="46">
        <f t="shared" si="18"/>
        <v>3100</v>
      </c>
      <c r="G47" s="46">
        <f t="shared" si="18"/>
        <v>2572</v>
      </c>
      <c r="H47" s="46">
        <f t="shared" si="18"/>
        <v>3170</v>
      </c>
      <c r="I47" s="46">
        <f t="shared" si="18"/>
        <v>3694</v>
      </c>
      <c r="J47" s="46">
        <f t="shared" si="18"/>
        <v>3378</v>
      </c>
      <c r="K47" s="46">
        <f t="shared" si="18"/>
        <v>3827</v>
      </c>
      <c r="L47" s="46">
        <f t="shared" si="18"/>
        <v>3994</v>
      </c>
      <c r="M47" s="46">
        <f t="shared" si="18"/>
        <v>3890</v>
      </c>
      <c r="N47" s="46">
        <f t="shared" si="18"/>
        <v>3663</v>
      </c>
      <c r="O47" s="47">
        <f t="shared" si="18"/>
        <v>3410</v>
      </c>
      <c r="P47" s="62">
        <f t="shared" si="14"/>
        <v>3589.7142857142858</v>
      </c>
    </row>
    <row r="48" spans="1:16" x14ac:dyDescent="0.25">
      <c r="A48" s="23" t="s">
        <v>18</v>
      </c>
      <c r="B48" s="49">
        <f t="shared" ref="B48:O48" si="19">ROUND(B30-B21,2)</f>
        <v>0</v>
      </c>
      <c r="C48" s="49">
        <f t="shared" si="19"/>
        <v>1.32</v>
      </c>
      <c r="D48" s="49">
        <f t="shared" si="19"/>
        <v>0</v>
      </c>
      <c r="E48" s="49">
        <f t="shared" si="19"/>
        <v>0</v>
      </c>
      <c r="F48" s="49">
        <f t="shared" si="19"/>
        <v>0</v>
      </c>
      <c r="G48" s="49">
        <f t="shared" si="19"/>
        <v>0</v>
      </c>
      <c r="H48" s="49">
        <f t="shared" si="19"/>
        <v>0</v>
      </c>
      <c r="I48" s="49">
        <f t="shared" si="19"/>
        <v>0</v>
      </c>
      <c r="J48" s="49">
        <f t="shared" si="19"/>
        <v>0</v>
      </c>
      <c r="K48" s="49">
        <f t="shared" si="19"/>
        <v>0</v>
      </c>
      <c r="L48" s="49">
        <f t="shared" si="19"/>
        <v>0</v>
      </c>
      <c r="M48" s="49">
        <f t="shared" si="19"/>
        <v>0</v>
      </c>
      <c r="N48" s="49">
        <f t="shared" si="19"/>
        <v>0</v>
      </c>
      <c r="O48" s="50">
        <f t="shared" si="19"/>
        <v>0</v>
      </c>
      <c r="P48" s="48">
        <f t="shared" si="14"/>
        <v>9.4285714285714292E-2</v>
      </c>
    </row>
    <row r="49" spans="1:16" ht="15.75" thickBot="1" x14ac:dyDescent="0.3">
      <c r="A49" s="30" t="s">
        <v>19</v>
      </c>
      <c r="B49" s="46">
        <f t="shared" ref="B49:O49" si="20">ROUND(B31-B22,0)</f>
        <v>2790</v>
      </c>
      <c r="C49" s="46">
        <f t="shared" si="20"/>
        <v>2927</v>
      </c>
      <c r="D49" s="46">
        <f t="shared" si="20"/>
        <v>2366</v>
      </c>
      <c r="E49" s="46">
        <f t="shared" si="20"/>
        <v>2876</v>
      </c>
      <c r="F49" s="46">
        <f t="shared" si="20"/>
        <v>2300</v>
      </c>
      <c r="G49" s="46">
        <f t="shared" si="20"/>
        <v>1750</v>
      </c>
      <c r="H49" s="46">
        <f t="shared" si="20"/>
        <v>1890</v>
      </c>
      <c r="I49" s="46">
        <f t="shared" si="20"/>
        <v>2474</v>
      </c>
      <c r="J49" s="46">
        <f t="shared" si="20"/>
        <v>2726</v>
      </c>
      <c r="K49" s="46">
        <f t="shared" si="20"/>
        <v>2439</v>
      </c>
      <c r="L49" s="46">
        <f t="shared" si="20"/>
        <v>2909</v>
      </c>
      <c r="M49" s="46">
        <f t="shared" si="20"/>
        <v>2234</v>
      </c>
      <c r="N49" s="46">
        <f t="shared" si="20"/>
        <v>2105</v>
      </c>
      <c r="O49" s="47">
        <f t="shared" si="20"/>
        <v>2690</v>
      </c>
      <c r="P49" s="63">
        <f t="shared" si="14"/>
        <v>2462.5714285714284</v>
      </c>
    </row>
    <row r="50" spans="1:16" ht="19.5" thickBot="1" x14ac:dyDescent="0.3">
      <c r="A50" s="67" t="s">
        <v>34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x14ac:dyDescent="0.25">
      <c r="A51" s="15" t="s">
        <v>20</v>
      </c>
      <c r="B51" s="55">
        <f>ROUND(100*(B15-B6)/B6,2)</f>
        <v>7.61</v>
      </c>
      <c r="C51" s="55">
        <f t="shared" ref="C51:O51" si="21">ROUND(100*(C15-C6)/C6,2)</f>
        <v>20.02</v>
      </c>
      <c r="D51" s="55">
        <f t="shared" si="21"/>
        <v>7.47</v>
      </c>
      <c r="E51" s="55">
        <f t="shared" si="21"/>
        <v>10.210000000000001</v>
      </c>
      <c r="F51" s="55">
        <f t="shared" si="21"/>
        <v>7.11</v>
      </c>
      <c r="G51" s="55">
        <f t="shared" si="21"/>
        <v>16.54</v>
      </c>
      <c r="H51" s="55">
        <f t="shared" si="21"/>
        <v>13.97</v>
      </c>
      <c r="I51" s="55">
        <f t="shared" si="21"/>
        <v>13.47</v>
      </c>
      <c r="J51" s="55">
        <f t="shared" si="21"/>
        <v>7.97</v>
      </c>
      <c r="K51" s="55">
        <f t="shared" si="21"/>
        <v>7.55</v>
      </c>
      <c r="L51" s="55">
        <f t="shared" si="21"/>
        <v>12.08</v>
      </c>
      <c r="M51" s="55">
        <f t="shared" si="21"/>
        <v>8.61</v>
      </c>
      <c r="N51" s="55">
        <f t="shared" si="21"/>
        <v>15.58</v>
      </c>
      <c r="O51" s="56">
        <f t="shared" si="21"/>
        <v>9.4600000000000009</v>
      </c>
      <c r="P51" s="51">
        <f t="shared" ref="P51:P58" si="22">AVERAGE(B51:O51)</f>
        <v>11.260714285714288</v>
      </c>
    </row>
    <row r="52" spans="1:16" x14ac:dyDescent="0.25">
      <c r="A52" s="19" t="s">
        <v>22</v>
      </c>
      <c r="B52" s="49">
        <f t="shared" ref="B52:O58" si="23">ROUND(100*(B16-B7)/B7,2)</f>
        <v>7.49</v>
      </c>
      <c r="C52" s="49">
        <f t="shared" si="23"/>
        <v>21.72</v>
      </c>
      <c r="D52" s="49">
        <f t="shared" si="23"/>
        <v>7.86</v>
      </c>
      <c r="E52" s="49">
        <f t="shared" si="23"/>
        <v>10.8</v>
      </c>
      <c r="F52" s="49">
        <f t="shared" si="23"/>
        <v>7.49</v>
      </c>
      <c r="G52" s="49">
        <f t="shared" si="23"/>
        <v>18.66</v>
      </c>
      <c r="H52" s="49">
        <f t="shared" si="23"/>
        <v>15.54</v>
      </c>
      <c r="I52" s="49">
        <f t="shared" si="23"/>
        <v>14.94</v>
      </c>
      <c r="J52" s="49">
        <f t="shared" si="23"/>
        <v>8.69</v>
      </c>
      <c r="K52" s="49">
        <f t="shared" si="23"/>
        <v>8</v>
      </c>
      <c r="L52" s="49">
        <f t="shared" si="23"/>
        <v>13.41</v>
      </c>
      <c r="M52" s="49">
        <f t="shared" si="23"/>
        <v>9.1199999999999992</v>
      </c>
      <c r="N52" s="49">
        <f t="shared" si="23"/>
        <v>16.97</v>
      </c>
      <c r="O52" s="50">
        <f t="shared" si="23"/>
        <v>10.33</v>
      </c>
      <c r="P52" s="52">
        <f t="shared" si="22"/>
        <v>12.215714285714286</v>
      </c>
    </row>
    <row r="53" spans="1:16" x14ac:dyDescent="0.25">
      <c r="A53" s="19" t="s">
        <v>23</v>
      </c>
      <c r="B53" s="49">
        <f t="shared" si="23"/>
        <v>8.27</v>
      </c>
      <c r="C53" s="49">
        <f t="shared" si="23"/>
        <v>10.220000000000001</v>
      </c>
      <c r="D53" s="49">
        <f t="shared" si="23"/>
        <v>5</v>
      </c>
      <c r="E53" s="49">
        <f t="shared" si="23"/>
        <v>7</v>
      </c>
      <c r="F53" s="49">
        <f t="shared" si="23"/>
        <v>5.3</v>
      </c>
      <c r="G53" s="49">
        <f t="shared" si="23"/>
        <v>4</v>
      </c>
      <c r="H53" s="49">
        <f t="shared" si="23"/>
        <v>5.49</v>
      </c>
      <c r="I53" s="49">
        <f t="shared" si="23"/>
        <v>5</v>
      </c>
      <c r="J53" s="49">
        <f t="shared" si="23"/>
        <v>4</v>
      </c>
      <c r="K53" s="49">
        <f t="shared" si="23"/>
        <v>5.08</v>
      </c>
      <c r="L53" s="49">
        <f t="shared" si="23"/>
        <v>5.33</v>
      </c>
      <c r="M53" s="49">
        <f t="shared" si="23"/>
        <v>5</v>
      </c>
      <c r="N53" s="49">
        <f t="shared" si="23"/>
        <v>6.18</v>
      </c>
      <c r="O53" s="50">
        <f t="shared" si="23"/>
        <v>5.51</v>
      </c>
      <c r="P53" s="52">
        <f t="shared" si="22"/>
        <v>5.8128571428571432</v>
      </c>
    </row>
    <row r="54" spans="1:16" x14ac:dyDescent="0.25">
      <c r="A54" s="19" t="s">
        <v>21</v>
      </c>
      <c r="B54" s="49">
        <f t="shared" si="23"/>
        <v>0</v>
      </c>
      <c r="C54" s="49">
        <f t="shared" si="23"/>
        <v>0</v>
      </c>
      <c r="D54" s="49">
        <f t="shared" si="23"/>
        <v>-1.24</v>
      </c>
      <c r="E54" s="49">
        <f t="shared" si="23"/>
        <v>0</v>
      </c>
      <c r="F54" s="49">
        <f t="shared" si="23"/>
        <v>0</v>
      </c>
      <c r="G54" s="49">
        <f t="shared" si="23"/>
        <v>2.09</v>
      </c>
      <c r="H54" s="49">
        <f t="shared" si="23"/>
        <v>0</v>
      </c>
      <c r="I54" s="49">
        <f t="shared" si="23"/>
        <v>0.99</v>
      </c>
      <c r="J54" s="49">
        <f t="shared" si="23"/>
        <v>-1.07</v>
      </c>
      <c r="K54" s="49">
        <f t="shared" si="23"/>
        <v>-0.22</v>
      </c>
      <c r="L54" s="49">
        <f t="shared" si="23"/>
        <v>-2.02</v>
      </c>
      <c r="M54" s="49">
        <f t="shared" si="23"/>
        <v>0</v>
      </c>
      <c r="N54" s="49">
        <f t="shared" si="23"/>
        <v>0</v>
      </c>
      <c r="O54" s="50">
        <f t="shared" si="23"/>
        <v>-1.48</v>
      </c>
      <c r="P54" s="53">
        <f t="shared" si="22"/>
        <v>-0.21071428571428572</v>
      </c>
    </row>
    <row r="55" spans="1:16" x14ac:dyDescent="0.25">
      <c r="A55" s="23" t="s">
        <v>16</v>
      </c>
      <c r="B55" s="49">
        <f t="shared" si="23"/>
        <v>0</v>
      </c>
      <c r="C55" s="49">
        <f t="shared" si="23"/>
        <v>-13.55</v>
      </c>
      <c r="D55" s="49">
        <f t="shared" si="23"/>
        <v>0.04</v>
      </c>
      <c r="E55" s="49">
        <f t="shared" si="23"/>
        <v>-2.52</v>
      </c>
      <c r="F55" s="49">
        <f t="shared" si="23"/>
        <v>0</v>
      </c>
      <c r="G55" s="49">
        <f t="shared" si="23"/>
        <v>-10.67</v>
      </c>
      <c r="H55" s="49">
        <f t="shared" si="23"/>
        <v>-6.53</v>
      </c>
      <c r="I55" s="49">
        <f t="shared" si="23"/>
        <v>-6.94</v>
      </c>
      <c r="J55" s="49">
        <f t="shared" si="23"/>
        <v>-2.4500000000000002</v>
      </c>
      <c r="K55" s="49">
        <f t="shared" si="23"/>
        <v>0</v>
      </c>
      <c r="L55" s="49">
        <f t="shared" si="23"/>
        <v>-5.82</v>
      </c>
      <c r="M55" s="49">
        <f t="shared" si="23"/>
        <v>-1.02</v>
      </c>
      <c r="N55" s="49">
        <f t="shared" si="23"/>
        <v>-8.77</v>
      </c>
      <c r="O55" s="50">
        <f t="shared" si="23"/>
        <v>-2.09</v>
      </c>
      <c r="P55" s="48">
        <f t="shared" si="22"/>
        <v>-4.3085714285714287</v>
      </c>
    </row>
    <row r="56" spans="1:16" x14ac:dyDescent="0.25">
      <c r="A56" s="19" t="s">
        <v>17</v>
      </c>
      <c r="B56" s="49">
        <f t="shared" si="23"/>
        <v>7.49</v>
      </c>
      <c r="C56" s="49">
        <f t="shared" si="23"/>
        <v>5.23</v>
      </c>
      <c r="D56" s="49">
        <f t="shared" si="23"/>
        <v>7.9</v>
      </c>
      <c r="E56" s="49">
        <f t="shared" si="23"/>
        <v>8</v>
      </c>
      <c r="F56" s="49">
        <f t="shared" si="23"/>
        <v>7.49</v>
      </c>
      <c r="G56" s="49">
        <f t="shared" si="23"/>
        <v>6</v>
      </c>
      <c r="H56" s="49">
        <f t="shared" si="23"/>
        <v>7.99</v>
      </c>
      <c r="I56" s="49">
        <f t="shared" si="23"/>
        <v>6.96</v>
      </c>
      <c r="J56" s="49">
        <f t="shared" si="23"/>
        <v>6.02</v>
      </c>
      <c r="K56" s="49">
        <f t="shared" si="23"/>
        <v>8</v>
      </c>
      <c r="L56" s="49">
        <f t="shared" si="23"/>
        <v>6.81</v>
      </c>
      <c r="M56" s="49">
        <f t="shared" si="23"/>
        <v>8</v>
      </c>
      <c r="N56" s="49">
        <f t="shared" si="23"/>
        <v>6.72</v>
      </c>
      <c r="O56" s="50">
        <f t="shared" si="23"/>
        <v>8.02</v>
      </c>
      <c r="P56" s="48">
        <f t="shared" si="22"/>
        <v>7.1878571428571423</v>
      </c>
    </row>
    <row r="57" spans="1:16" x14ac:dyDescent="0.25">
      <c r="A57" s="23" t="s">
        <v>18</v>
      </c>
      <c r="B57" s="49">
        <f t="shared" si="23"/>
        <v>0</v>
      </c>
      <c r="C57" s="49">
        <f t="shared" si="23"/>
        <v>0</v>
      </c>
      <c r="D57" s="49">
        <f t="shared" si="23"/>
        <v>0</v>
      </c>
      <c r="E57" s="49">
        <f t="shared" si="23"/>
        <v>0</v>
      </c>
      <c r="F57" s="49">
        <f t="shared" si="23"/>
        <v>0</v>
      </c>
      <c r="G57" s="49">
        <f t="shared" si="23"/>
        <v>0</v>
      </c>
      <c r="H57" s="49">
        <f t="shared" si="23"/>
        <v>0</v>
      </c>
      <c r="I57" s="49">
        <f t="shared" si="23"/>
        <v>0</v>
      </c>
      <c r="J57" s="49">
        <f t="shared" si="23"/>
        <v>0</v>
      </c>
      <c r="K57" s="49">
        <f t="shared" si="23"/>
        <v>0</v>
      </c>
      <c r="L57" s="49">
        <f t="shared" si="23"/>
        <v>0</v>
      </c>
      <c r="M57" s="49">
        <f t="shared" si="23"/>
        <v>0</v>
      </c>
      <c r="N57" s="49">
        <f t="shared" si="23"/>
        <v>0</v>
      </c>
      <c r="O57" s="50">
        <f t="shared" si="23"/>
        <v>0</v>
      </c>
      <c r="P57" s="48">
        <f t="shared" si="22"/>
        <v>0</v>
      </c>
    </row>
    <row r="58" spans="1:16" ht="15.75" thickBot="1" x14ac:dyDescent="0.3">
      <c r="A58" s="30" t="s">
        <v>19</v>
      </c>
      <c r="B58" s="57">
        <f t="shared" si="23"/>
        <v>8.27</v>
      </c>
      <c r="C58" s="57">
        <f t="shared" si="23"/>
        <v>10.220000000000001</v>
      </c>
      <c r="D58" s="57">
        <f t="shared" si="23"/>
        <v>5</v>
      </c>
      <c r="E58" s="57">
        <f t="shared" si="23"/>
        <v>7</v>
      </c>
      <c r="F58" s="57">
        <f t="shared" si="23"/>
        <v>5.3</v>
      </c>
      <c r="G58" s="57">
        <f t="shared" si="23"/>
        <v>4</v>
      </c>
      <c r="H58" s="57">
        <f t="shared" si="23"/>
        <v>5.49</v>
      </c>
      <c r="I58" s="57">
        <f t="shared" si="23"/>
        <v>5</v>
      </c>
      <c r="J58" s="57">
        <f t="shared" si="23"/>
        <v>4</v>
      </c>
      <c r="K58" s="57">
        <f t="shared" si="23"/>
        <v>5.08</v>
      </c>
      <c r="L58" s="57">
        <f t="shared" si="23"/>
        <v>5.33</v>
      </c>
      <c r="M58" s="57">
        <f t="shared" si="23"/>
        <v>5</v>
      </c>
      <c r="N58" s="57">
        <f t="shared" si="23"/>
        <v>6.18</v>
      </c>
      <c r="O58" s="58">
        <f t="shared" si="23"/>
        <v>5.51</v>
      </c>
      <c r="P58" s="54">
        <f t="shared" si="22"/>
        <v>5.8128571428571432</v>
      </c>
    </row>
    <row r="59" spans="1:16" ht="19.5" thickBot="1" x14ac:dyDescent="0.3">
      <c r="A59" s="67" t="s">
        <v>38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</row>
    <row r="60" spans="1:16" x14ac:dyDescent="0.25">
      <c r="A60" s="15" t="s">
        <v>20</v>
      </c>
      <c r="B60" s="55">
        <f>ROUND(100*(B24-B15)/B15,2)</f>
        <v>11.47</v>
      </c>
      <c r="C60" s="55">
        <f t="shared" ref="C60:O60" si="24">ROUND(100*(C24-C15)/C15,2)</f>
        <v>12.63</v>
      </c>
      <c r="D60" s="55">
        <f t="shared" si="24"/>
        <v>11.92</v>
      </c>
      <c r="E60" s="55">
        <f t="shared" si="24"/>
        <v>12.1</v>
      </c>
      <c r="F60" s="55">
        <f t="shared" si="24"/>
        <v>11.78</v>
      </c>
      <c r="G60" s="55">
        <f t="shared" si="24"/>
        <v>9.39</v>
      </c>
      <c r="H60" s="55">
        <f t="shared" si="24"/>
        <v>10.51</v>
      </c>
      <c r="I60" s="55">
        <f t="shared" si="24"/>
        <v>12.96</v>
      </c>
      <c r="J60" s="55">
        <f t="shared" si="24"/>
        <v>12.76</v>
      </c>
      <c r="K60" s="55">
        <f t="shared" si="24"/>
        <v>13.53</v>
      </c>
      <c r="L60" s="55">
        <f t="shared" si="24"/>
        <v>14.33</v>
      </c>
      <c r="M60" s="55">
        <f t="shared" si="24"/>
        <v>12.86</v>
      </c>
      <c r="N60" s="55">
        <f t="shared" si="24"/>
        <v>13.07</v>
      </c>
      <c r="O60" s="56">
        <f t="shared" si="24"/>
        <v>12.3</v>
      </c>
      <c r="P60" s="51">
        <f t="shared" ref="P60:P67" si="25">AVERAGE(B60:O60)</f>
        <v>12.257857142857144</v>
      </c>
    </row>
    <row r="61" spans="1:16" x14ac:dyDescent="0.25">
      <c r="A61" s="19" t="s">
        <v>22</v>
      </c>
      <c r="B61" s="49">
        <f t="shared" ref="B61:O61" si="26">ROUND(100*(B25-B16)/B16,2)</f>
        <v>10.41</v>
      </c>
      <c r="C61" s="49">
        <f t="shared" si="26"/>
        <v>12.34</v>
      </c>
      <c r="D61" s="49">
        <f t="shared" si="26"/>
        <v>11</v>
      </c>
      <c r="E61" s="49">
        <f t="shared" si="26"/>
        <v>10.7</v>
      </c>
      <c r="F61" s="49">
        <f t="shared" si="26"/>
        <v>10.8</v>
      </c>
      <c r="G61" s="49">
        <f t="shared" si="26"/>
        <v>9</v>
      </c>
      <c r="H61" s="49">
        <f t="shared" si="26"/>
        <v>10.07</v>
      </c>
      <c r="I61" s="49">
        <f t="shared" si="26"/>
        <v>12.32</v>
      </c>
      <c r="J61" s="49">
        <f t="shared" si="26"/>
        <v>11.79</v>
      </c>
      <c r="K61" s="49">
        <f t="shared" si="26"/>
        <v>12.8</v>
      </c>
      <c r="L61" s="49">
        <f t="shared" si="26"/>
        <v>13.49</v>
      </c>
      <c r="M61" s="49">
        <f t="shared" si="26"/>
        <v>12.3</v>
      </c>
      <c r="N61" s="49">
        <f t="shared" si="26"/>
        <v>12.79</v>
      </c>
      <c r="O61" s="50">
        <f t="shared" si="26"/>
        <v>10.96</v>
      </c>
      <c r="P61" s="52">
        <f t="shared" si="25"/>
        <v>11.483571428571427</v>
      </c>
    </row>
    <row r="62" spans="1:16" x14ac:dyDescent="0.25">
      <c r="A62" s="19" t="s">
        <v>23</v>
      </c>
      <c r="B62" s="49">
        <f t="shared" ref="B62:O62" si="27">ROUND(100*(B26-B17)/B17,2)</f>
        <v>17.329999999999998</v>
      </c>
      <c r="C62" s="49">
        <f t="shared" si="27"/>
        <v>14.46</v>
      </c>
      <c r="D62" s="49">
        <f t="shared" si="27"/>
        <v>17.899999999999999</v>
      </c>
      <c r="E62" s="49">
        <f t="shared" si="27"/>
        <v>20</v>
      </c>
      <c r="F62" s="49">
        <f t="shared" si="27"/>
        <v>16.55</v>
      </c>
      <c r="G62" s="49">
        <f t="shared" si="27"/>
        <v>12</v>
      </c>
      <c r="H62" s="49">
        <f t="shared" si="27"/>
        <v>13.12</v>
      </c>
      <c r="I62" s="49">
        <f t="shared" si="27"/>
        <v>17</v>
      </c>
      <c r="J62" s="49">
        <f t="shared" si="27"/>
        <v>18.34</v>
      </c>
      <c r="K62" s="49">
        <f t="shared" si="27"/>
        <v>17.600000000000001</v>
      </c>
      <c r="L62" s="49">
        <f t="shared" si="27"/>
        <v>18.920000000000002</v>
      </c>
      <c r="M62" s="49">
        <f t="shared" si="27"/>
        <v>17</v>
      </c>
      <c r="N62" s="49">
        <f t="shared" si="27"/>
        <v>15.13</v>
      </c>
      <c r="O62" s="50">
        <f t="shared" si="27"/>
        <v>18.72</v>
      </c>
      <c r="P62" s="52">
        <f t="shared" si="25"/>
        <v>16.719285714285714</v>
      </c>
    </row>
    <row r="63" spans="1:16" x14ac:dyDescent="0.25">
      <c r="A63" s="19" t="s">
        <v>21</v>
      </c>
      <c r="B63" s="49">
        <f t="shared" ref="B63:O63" si="28">ROUND(100*(B27-B18)/B18,2)</f>
        <v>-4.13</v>
      </c>
      <c r="C63" s="49">
        <f t="shared" si="28"/>
        <v>-1.04</v>
      </c>
      <c r="D63" s="49">
        <f t="shared" si="28"/>
        <v>-7.11</v>
      </c>
      <c r="E63" s="49">
        <f t="shared" si="28"/>
        <v>0</v>
      </c>
      <c r="F63" s="49">
        <f t="shared" si="28"/>
        <v>0</v>
      </c>
      <c r="G63" s="49">
        <f t="shared" si="28"/>
        <v>-1.98</v>
      </c>
      <c r="H63" s="49">
        <f t="shared" si="28"/>
        <v>5.3</v>
      </c>
      <c r="I63" s="49">
        <f t="shared" si="28"/>
        <v>-1.63</v>
      </c>
      <c r="J63" s="49">
        <f t="shared" si="28"/>
        <v>-1.94</v>
      </c>
      <c r="K63" s="49">
        <f t="shared" si="28"/>
        <v>-1.1599999999999999</v>
      </c>
      <c r="L63" s="49">
        <f t="shared" si="28"/>
        <v>0</v>
      </c>
      <c r="M63" s="49">
        <f t="shared" si="28"/>
        <v>-0.94</v>
      </c>
      <c r="N63" s="49">
        <f t="shared" si="28"/>
        <v>0</v>
      </c>
      <c r="O63" s="50">
        <f t="shared" si="28"/>
        <v>-1.5</v>
      </c>
      <c r="P63" s="53">
        <f t="shared" si="25"/>
        <v>-1.1521428571428571</v>
      </c>
    </row>
    <row r="64" spans="1:16" x14ac:dyDescent="0.25">
      <c r="A64" s="23" t="s">
        <v>16</v>
      </c>
      <c r="B64" s="49">
        <f t="shared" ref="B64:O64" si="29">ROUND(100*(B28-B19)/B19,2)</f>
        <v>0</v>
      </c>
      <c r="C64" s="49">
        <f t="shared" si="29"/>
        <v>5.05</v>
      </c>
      <c r="D64" s="49">
        <f t="shared" si="29"/>
        <v>0</v>
      </c>
      <c r="E64" s="49">
        <f t="shared" si="29"/>
        <v>0</v>
      </c>
      <c r="F64" s="49">
        <f t="shared" si="29"/>
        <v>0</v>
      </c>
      <c r="G64" s="49">
        <f t="shared" si="29"/>
        <v>0</v>
      </c>
      <c r="H64" s="49">
        <f t="shared" si="29"/>
        <v>0</v>
      </c>
      <c r="I64" s="49">
        <f t="shared" si="29"/>
        <v>0</v>
      </c>
      <c r="J64" s="49">
        <f t="shared" si="29"/>
        <v>0</v>
      </c>
      <c r="K64" s="49">
        <f t="shared" si="29"/>
        <v>0</v>
      </c>
      <c r="L64" s="49">
        <f t="shared" si="29"/>
        <v>0</v>
      </c>
      <c r="M64" s="49">
        <f t="shared" si="29"/>
        <v>0</v>
      </c>
      <c r="N64" s="49">
        <f t="shared" si="29"/>
        <v>0</v>
      </c>
      <c r="O64" s="50">
        <f t="shared" si="29"/>
        <v>0</v>
      </c>
      <c r="P64" s="48">
        <f t="shared" si="25"/>
        <v>0.36071428571428571</v>
      </c>
    </row>
    <row r="65" spans="1:16" x14ac:dyDescent="0.25">
      <c r="A65" s="19" t="s">
        <v>17</v>
      </c>
      <c r="B65" s="49">
        <f t="shared" ref="B65:O65" si="30">ROUND(100*(B29-B20)/B20,2)</f>
        <v>10.41</v>
      </c>
      <c r="C65" s="49">
        <f t="shared" si="30"/>
        <v>18.010000000000002</v>
      </c>
      <c r="D65" s="49">
        <f t="shared" si="30"/>
        <v>11</v>
      </c>
      <c r="E65" s="49">
        <f t="shared" si="30"/>
        <v>10.7</v>
      </c>
      <c r="F65" s="49">
        <f t="shared" si="30"/>
        <v>10.8</v>
      </c>
      <c r="G65" s="49">
        <f t="shared" si="30"/>
        <v>9</v>
      </c>
      <c r="H65" s="49">
        <f t="shared" si="30"/>
        <v>10.07</v>
      </c>
      <c r="I65" s="49">
        <f t="shared" si="30"/>
        <v>12.32</v>
      </c>
      <c r="J65" s="49">
        <f t="shared" si="30"/>
        <v>11.79</v>
      </c>
      <c r="K65" s="49">
        <f t="shared" si="30"/>
        <v>12.8</v>
      </c>
      <c r="L65" s="49">
        <f t="shared" si="30"/>
        <v>13.49</v>
      </c>
      <c r="M65" s="49">
        <f t="shared" si="30"/>
        <v>12.3</v>
      </c>
      <c r="N65" s="49">
        <f t="shared" si="30"/>
        <v>12.79</v>
      </c>
      <c r="O65" s="50">
        <f t="shared" si="30"/>
        <v>10.96</v>
      </c>
      <c r="P65" s="48">
        <f t="shared" si="25"/>
        <v>11.888571428571428</v>
      </c>
    </row>
    <row r="66" spans="1:16" x14ac:dyDescent="0.25">
      <c r="A66" s="23" t="s">
        <v>18</v>
      </c>
      <c r="B66" s="49">
        <f t="shared" ref="B66:O66" si="31">ROUND(100*(B30-B21)/B21,2)</f>
        <v>0</v>
      </c>
      <c r="C66" s="49">
        <f t="shared" si="31"/>
        <v>5.01</v>
      </c>
      <c r="D66" s="49">
        <f t="shared" si="31"/>
        <v>0</v>
      </c>
      <c r="E66" s="49">
        <f t="shared" si="31"/>
        <v>0</v>
      </c>
      <c r="F66" s="49">
        <f t="shared" si="31"/>
        <v>0</v>
      </c>
      <c r="G66" s="49">
        <f t="shared" si="31"/>
        <v>0</v>
      </c>
      <c r="H66" s="49">
        <f t="shared" si="31"/>
        <v>0</v>
      </c>
      <c r="I66" s="49">
        <f t="shared" si="31"/>
        <v>0</v>
      </c>
      <c r="J66" s="49">
        <f t="shared" si="31"/>
        <v>0</v>
      </c>
      <c r="K66" s="49">
        <f t="shared" si="31"/>
        <v>0</v>
      </c>
      <c r="L66" s="49">
        <f t="shared" si="31"/>
        <v>0</v>
      </c>
      <c r="M66" s="49">
        <f t="shared" si="31"/>
        <v>0</v>
      </c>
      <c r="N66" s="49">
        <f t="shared" si="31"/>
        <v>0</v>
      </c>
      <c r="O66" s="50">
        <f t="shared" si="31"/>
        <v>0</v>
      </c>
      <c r="P66" s="48">
        <f t="shared" si="25"/>
        <v>0.35785714285714282</v>
      </c>
    </row>
    <row r="67" spans="1:16" ht="15.75" thickBot="1" x14ac:dyDescent="0.3">
      <c r="A67" s="30" t="s">
        <v>19</v>
      </c>
      <c r="B67" s="57">
        <f t="shared" ref="B67:O67" si="32">ROUND(100*(B31-B22)/B22,2)</f>
        <v>17.329999999999998</v>
      </c>
      <c r="C67" s="57">
        <f t="shared" si="32"/>
        <v>20.2</v>
      </c>
      <c r="D67" s="57">
        <f t="shared" si="32"/>
        <v>17.899999999999999</v>
      </c>
      <c r="E67" s="57">
        <f t="shared" si="32"/>
        <v>20</v>
      </c>
      <c r="F67" s="57">
        <f t="shared" si="32"/>
        <v>16.55</v>
      </c>
      <c r="G67" s="57">
        <f t="shared" si="32"/>
        <v>12</v>
      </c>
      <c r="H67" s="57">
        <f t="shared" si="32"/>
        <v>13.12</v>
      </c>
      <c r="I67" s="57">
        <f t="shared" si="32"/>
        <v>17</v>
      </c>
      <c r="J67" s="57">
        <f t="shared" si="32"/>
        <v>18.34</v>
      </c>
      <c r="K67" s="57">
        <f t="shared" si="32"/>
        <v>17.600000000000001</v>
      </c>
      <c r="L67" s="57">
        <f t="shared" si="32"/>
        <v>18.920000000000002</v>
      </c>
      <c r="M67" s="57">
        <f t="shared" si="32"/>
        <v>17</v>
      </c>
      <c r="N67" s="57">
        <f t="shared" si="32"/>
        <v>15.13</v>
      </c>
      <c r="O67" s="58">
        <f t="shared" si="32"/>
        <v>18.72</v>
      </c>
      <c r="P67" s="54">
        <f t="shared" si="25"/>
        <v>17.129285714285718</v>
      </c>
    </row>
  </sheetData>
  <mergeCells count="9">
    <mergeCell ref="A59:P59"/>
    <mergeCell ref="B1:O1"/>
    <mergeCell ref="A14:P14"/>
    <mergeCell ref="B2:O2"/>
    <mergeCell ref="A32:P32"/>
    <mergeCell ref="A50:P50"/>
    <mergeCell ref="A5:P5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17" activePane="bottomRight" state="frozen"/>
      <selection pane="topRight" activeCell="B1" sqref="B1"/>
      <selection pane="bottomLeft" activeCell="A7" sqref="A7"/>
      <selection pane="bottomRight" activeCell="H27" sqref="H27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65" t="str">
        <f>'Tabulka č. 1'!B1:O1</f>
        <v>Krajské normativy základní školy s pouze 1. stupněm v roce 2016 - 2018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">
        <v>29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24</v>
      </c>
    </row>
    <row r="5" spans="1:16" ht="19.5" thickBot="1" x14ac:dyDescent="0.3">
      <c r="A5" s="67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x14ac:dyDescent="0.25">
      <c r="A6" s="15" t="s">
        <v>20</v>
      </c>
      <c r="B6" s="16">
        <v>40054.701621952983</v>
      </c>
      <c r="C6" s="16">
        <v>40464.232277808405</v>
      </c>
      <c r="D6" s="16">
        <v>36611.543750085279</v>
      </c>
      <c r="E6" s="16">
        <v>35091.74513627241</v>
      </c>
      <c r="F6" s="16">
        <v>35203.608826248274</v>
      </c>
      <c r="G6" s="16">
        <v>39564.344730679157</v>
      </c>
      <c r="H6" s="16">
        <v>31338.792308595584</v>
      </c>
      <c r="I6" s="16">
        <v>36713.785369038465</v>
      </c>
      <c r="J6" s="16">
        <v>34759.815697227292</v>
      </c>
      <c r="K6" s="16">
        <v>34482.858304612753</v>
      </c>
      <c r="L6" s="16">
        <v>35825.933781076936</v>
      </c>
      <c r="M6" s="16">
        <v>38333.971291866037</v>
      </c>
      <c r="N6" s="16">
        <v>35453.002269148965</v>
      </c>
      <c r="O6" s="17">
        <v>37130.413055729914</v>
      </c>
      <c r="P6" s="18">
        <f t="shared" ref="P6:P13" si="0">SUMIF(B6:O6,"&gt;0")/COUNTIF(B6:O6,"&gt;0")</f>
        <v>36502.053458595889</v>
      </c>
    </row>
    <row r="7" spans="1:16" x14ac:dyDescent="0.25">
      <c r="A7" s="19" t="s">
        <v>22</v>
      </c>
      <c r="B7" s="35">
        <v>34112.571726031987</v>
      </c>
      <c r="C7" s="35">
        <v>35266.525674407851</v>
      </c>
      <c r="D7" s="35">
        <v>31558.742965310012</v>
      </c>
      <c r="E7" s="35">
        <v>29690.94138543517</v>
      </c>
      <c r="F7" s="35">
        <v>29394.495412844037</v>
      </c>
      <c r="G7" s="35">
        <v>33152.459016393441</v>
      </c>
      <c r="H7" s="35">
        <v>26206.457484444003</v>
      </c>
      <c r="I7" s="35">
        <v>31522.774133083411</v>
      </c>
      <c r="J7" s="35">
        <v>29361.714042864714</v>
      </c>
      <c r="K7" s="35">
        <v>29339.221054490859</v>
      </c>
      <c r="L7" s="35">
        <v>30056.368563685635</v>
      </c>
      <c r="M7" s="35">
        <v>33628.708133971297</v>
      </c>
      <c r="N7" s="35">
        <v>30832.65274499794</v>
      </c>
      <c r="O7" s="36">
        <v>30365.680391806003</v>
      </c>
      <c r="P7" s="37">
        <f t="shared" si="0"/>
        <v>31034.950909269031</v>
      </c>
    </row>
    <row r="8" spans="1:16" x14ac:dyDescent="0.25">
      <c r="A8" s="19" t="s">
        <v>23</v>
      </c>
      <c r="B8" s="35">
        <v>5942.1298959209989</v>
      </c>
      <c r="C8" s="35">
        <v>5197.7066034005538</v>
      </c>
      <c r="D8" s="35">
        <v>5052.8007847752642</v>
      </c>
      <c r="E8" s="35">
        <v>5400.8037508372408</v>
      </c>
      <c r="F8" s="35">
        <v>5809.1134134042359</v>
      </c>
      <c r="G8" s="35">
        <v>6411.8857142857141</v>
      </c>
      <c r="H8" s="35">
        <v>5132.3348241515832</v>
      </c>
      <c r="I8" s="35">
        <v>5191.0112359550567</v>
      </c>
      <c r="J8" s="35">
        <v>5398.1016543625747</v>
      </c>
      <c r="K8" s="35">
        <v>5143.6372501218921</v>
      </c>
      <c r="L8" s="35">
        <v>5769.565217391304</v>
      </c>
      <c r="M8" s="35">
        <v>4705.2631578947367</v>
      </c>
      <c r="N8" s="35">
        <v>4620.3495241510263</v>
      </c>
      <c r="O8" s="36">
        <v>6764.73266392391</v>
      </c>
      <c r="P8" s="37">
        <f t="shared" si="0"/>
        <v>5467.1025493268626</v>
      </c>
    </row>
    <row r="9" spans="1:16" x14ac:dyDescent="0.25">
      <c r="A9" s="19" t="s">
        <v>21</v>
      </c>
      <c r="B9" s="20">
        <v>1210</v>
      </c>
      <c r="C9" s="20">
        <v>1252</v>
      </c>
      <c r="D9" s="20">
        <v>1210</v>
      </c>
      <c r="E9" s="20">
        <v>1230</v>
      </c>
      <c r="F9" s="20">
        <v>1185</v>
      </c>
      <c r="G9" s="20">
        <v>1466</v>
      </c>
      <c r="H9" s="20">
        <v>1320</v>
      </c>
      <c r="I9" s="20">
        <v>1316.9</v>
      </c>
      <c r="J9" s="20">
        <v>1372</v>
      </c>
      <c r="K9" s="20">
        <v>1347</v>
      </c>
      <c r="L9" s="20">
        <v>1486</v>
      </c>
      <c r="M9" s="20">
        <v>1377</v>
      </c>
      <c r="N9" s="20">
        <v>1335</v>
      </c>
      <c r="O9" s="21">
        <v>1355</v>
      </c>
      <c r="P9" s="22">
        <f t="shared" si="0"/>
        <v>1318.707142857143</v>
      </c>
    </row>
    <row r="10" spans="1:16" x14ac:dyDescent="0.25">
      <c r="A10" s="23" t="s">
        <v>16</v>
      </c>
      <c r="B10" s="24">
        <v>10.02774</v>
      </c>
      <c r="C10" s="24">
        <v>10.335580072876578</v>
      </c>
      <c r="D10" s="24">
        <v>10.650614328</v>
      </c>
      <c r="E10" s="24">
        <v>11.26</v>
      </c>
      <c r="F10" s="24">
        <v>10.9</v>
      </c>
      <c r="G10" s="25">
        <v>9.76</v>
      </c>
      <c r="H10" s="24">
        <v>13.35243423143744</v>
      </c>
      <c r="I10" s="24">
        <v>10.67</v>
      </c>
      <c r="J10" s="24">
        <v>11.043769431396681</v>
      </c>
      <c r="K10" s="24">
        <v>11.323</v>
      </c>
      <c r="L10" s="24">
        <v>11.07</v>
      </c>
      <c r="M10" s="24">
        <v>10.45</v>
      </c>
      <c r="N10" s="24">
        <v>10.442954833078263</v>
      </c>
      <c r="O10" s="26">
        <v>11.381269760491126</v>
      </c>
      <c r="P10" s="27">
        <f t="shared" si="0"/>
        <v>10.904811618377149</v>
      </c>
    </row>
    <row r="11" spans="1:16" x14ac:dyDescent="0.25">
      <c r="A11" s="19" t="s">
        <v>17</v>
      </c>
      <c r="B11" s="2">
        <v>28506</v>
      </c>
      <c r="C11" s="2">
        <v>30375</v>
      </c>
      <c r="D11" s="2">
        <v>28010</v>
      </c>
      <c r="E11" s="2">
        <v>27860</v>
      </c>
      <c r="F11" s="2">
        <v>26700</v>
      </c>
      <c r="G11" s="2">
        <v>26964</v>
      </c>
      <c r="H11" s="2">
        <v>29160</v>
      </c>
      <c r="I11" s="2">
        <v>28029</v>
      </c>
      <c r="J11" s="2">
        <v>27022</v>
      </c>
      <c r="K11" s="2">
        <v>27684</v>
      </c>
      <c r="L11" s="3">
        <v>27727</v>
      </c>
      <c r="M11" s="2">
        <v>29285</v>
      </c>
      <c r="N11" s="2">
        <v>26832</v>
      </c>
      <c r="O11" s="28">
        <v>28800</v>
      </c>
      <c r="P11" s="29">
        <f t="shared" si="0"/>
        <v>28068.142857142859</v>
      </c>
    </row>
    <row r="12" spans="1:16" x14ac:dyDescent="0.25">
      <c r="A12" s="23" t="s">
        <v>18</v>
      </c>
      <c r="B12" s="24">
        <v>30.029636363636364</v>
      </c>
      <c r="C12" s="24">
        <v>30.347999999999999</v>
      </c>
      <c r="D12" s="24">
        <v>29.895498839999998</v>
      </c>
      <c r="E12" s="24">
        <v>29.86</v>
      </c>
      <c r="F12" s="24">
        <v>27.267499999999998</v>
      </c>
      <c r="G12" s="25">
        <v>26.25</v>
      </c>
      <c r="H12" s="24">
        <v>31.938680077657892</v>
      </c>
      <c r="I12" s="24">
        <v>32.04</v>
      </c>
      <c r="J12" s="24">
        <v>31.764499999999998</v>
      </c>
      <c r="K12" s="24">
        <v>30.765000000000001</v>
      </c>
      <c r="L12" s="24">
        <v>30.36</v>
      </c>
      <c r="M12" s="24">
        <v>31.92</v>
      </c>
      <c r="N12" s="24">
        <v>34.023399999999995</v>
      </c>
      <c r="O12" s="26">
        <v>24.160599999999999</v>
      </c>
      <c r="P12" s="27">
        <f t="shared" si="0"/>
        <v>30.044486805806731</v>
      </c>
    </row>
    <row r="13" spans="1:16" ht="15.75" thickBot="1" x14ac:dyDescent="0.3">
      <c r="A13" s="30" t="s">
        <v>19</v>
      </c>
      <c r="B13" s="31">
        <v>14870</v>
      </c>
      <c r="C13" s="31">
        <v>13145</v>
      </c>
      <c r="D13" s="31">
        <v>12588</v>
      </c>
      <c r="E13" s="31">
        <v>13439</v>
      </c>
      <c r="F13" s="31">
        <v>13200</v>
      </c>
      <c r="G13" s="31">
        <v>14026</v>
      </c>
      <c r="H13" s="31">
        <v>13660</v>
      </c>
      <c r="I13" s="31">
        <v>13860</v>
      </c>
      <c r="J13" s="31">
        <v>14289</v>
      </c>
      <c r="K13" s="31">
        <v>13187</v>
      </c>
      <c r="L13" s="32">
        <v>14597</v>
      </c>
      <c r="M13" s="31">
        <v>12516</v>
      </c>
      <c r="N13" s="31">
        <v>13100</v>
      </c>
      <c r="O13" s="33">
        <v>13620</v>
      </c>
      <c r="P13" s="34">
        <f t="shared" si="0"/>
        <v>13578.357142857143</v>
      </c>
    </row>
    <row r="14" spans="1:16" s="7" customFormat="1" ht="19.5" thickBot="1" x14ac:dyDescent="0.3">
      <c r="A14" s="67" t="s">
        <v>32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1:16" s="7" customFormat="1" x14ac:dyDescent="0.25">
      <c r="A15" s="15" t="s">
        <v>20</v>
      </c>
      <c r="B15" s="16">
        <v>43099.932057099148</v>
      </c>
      <c r="C15" s="16">
        <v>45224.004331134005</v>
      </c>
      <c r="D15" s="16">
        <v>39346.263529396732</v>
      </c>
      <c r="E15" s="16">
        <v>38484.403302367573</v>
      </c>
      <c r="F15" s="16">
        <v>37713.502733283814</v>
      </c>
      <c r="G15" s="16">
        <v>45511.377964730629</v>
      </c>
      <c r="H15" s="16">
        <v>35443.652819457682</v>
      </c>
      <c r="I15" s="16">
        <v>40686.604892757707</v>
      </c>
      <c r="J15" s="16">
        <v>37528.028862759034</v>
      </c>
      <c r="K15" s="16">
        <v>37091.628663809242</v>
      </c>
      <c r="L15" s="16">
        <v>39729.34782608696</v>
      </c>
      <c r="M15" s="16">
        <v>41646.210788092088</v>
      </c>
      <c r="N15" s="16">
        <v>38381.663604993279</v>
      </c>
      <c r="O15" s="17">
        <v>40129.756373121774</v>
      </c>
      <c r="P15" s="18">
        <f t="shared" ref="P15:P22" si="1">SUMIF(B15:O15,"&gt;0")/COUNTIF(B15:O15,"&gt;0")</f>
        <v>40001.169839220696</v>
      </c>
    </row>
    <row r="16" spans="1:16" s="7" customFormat="1" x14ac:dyDescent="0.25">
      <c r="A16" s="19" t="s">
        <v>22</v>
      </c>
      <c r="B16" s="35">
        <v>36666.287717870626</v>
      </c>
      <c r="C16" s="35">
        <v>39494.862377792764</v>
      </c>
      <c r="D16" s="35">
        <v>34041.476694772311</v>
      </c>
      <c r="E16" s="35">
        <v>32705.4347826087</v>
      </c>
      <c r="F16" s="35">
        <v>31596.330275229357</v>
      </c>
      <c r="G16" s="35">
        <v>38843.03510758777</v>
      </c>
      <c r="H16" s="35">
        <v>30029.528015941989</v>
      </c>
      <c r="I16" s="35">
        <v>35236.043095004898</v>
      </c>
      <c r="J16" s="35">
        <v>31913.836918922359</v>
      </c>
      <c r="K16" s="35">
        <v>31686.655479996465</v>
      </c>
      <c r="L16" s="35">
        <v>33652.272727272728</v>
      </c>
      <c r="M16" s="35">
        <v>36705.609284332691</v>
      </c>
      <c r="N16" s="35">
        <v>33475.981045343156</v>
      </c>
      <c r="O16" s="36">
        <v>32992.51640391571</v>
      </c>
      <c r="P16" s="37">
        <f t="shared" si="1"/>
        <v>34217.133566185104</v>
      </c>
    </row>
    <row r="17" spans="1:16" s="7" customFormat="1" x14ac:dyDescent="0.25">
      <c r="A17" s="19" t="s">
        <v>23</v>
      </c>
      <c r="B17" s="35">
        <v>6433.64433922852</v>
      </c>
      <c r="C17" s="35">
        <v>5729.1419533412418</v>
      </c>
      <c r="D17" s="35">
        <v>5304.786834624425</v>
      </c>
      <c r="E17" s="35">
        <v>5778.9685197588751</v>
      </c>
      <c r="F17" s="35">
        <v>6117.1724580544605</v>
      </c>
      <c r="G17" s="35">
        <v>6668.3428571428567</v>
      </c>
      <c r="H17" s="35">
        <v>5414.1248035156896</v>
      </c>
      <c r="I17" s="35">
        <v>5450.5617977528091</v>
      </c>
      <c r="J17" s="35">
        <v>5614.1919438366731</v>
      </c>
      <c r="K17" s="35">
        <v>5404.9731838127746</v>
      </c>
      <c r="L17" s="35">
        <v>6077.075098814229</v>
      </c>
      <c r="M17" s="35">
        <v>4940.6015037593979</v>
      </c>
      <c r="N17" s="35">
        <v>4905.6825596501239</v>
      </c>
      <c r="O17" s="36">
        <v>7137.2399692060635</v>
      </c>
      <c r="P17" s="37">
        <f t="shared" si="1"/>
        <v>5784.0362730355828</v>
      </c>
    </row>
    <row r="18" spans="1:16" s="7" customFormat="1" x14ac:dyDescent="0.25">
      <c r="A18" s="19" t="s">
        <v>21</v>
      </c>
      <c r="B18" s="20">
        <v>1210</v>
      </c>
      <c r="C18" s="20">
        <v>1252</v>
      </c>
      <c r="D18" s="20">
        <v>1195</v>
      </c>
      <c r="E18" s="20">
        <v>1230</v>
      </c>
      <c r="F18" s="20">
        <v>1185</v>
      </c>
      <c r="G18" s="20">
        <v>1491</v>
      </c>
      <c r="H18" s="20">
        <v>1320</v>
      </c>
      <c r="I18" s="20">
        <v>1324.6</v>
      </c>
      <c r="J18" s="20">
        <v>1360</v>
      </c>
      <c r="K18" s="20">
        <v>1344</v>
      </c>
      <c r="L18" s="20">
        <v>1456</v>
      </c>
      <c r="M18" s="20">
        <v>1377</v>
      </c>
      <c r="N18" s="20">
        <v>1335</v>
      </c>
      <c r="O18" s="21">
        <v>1335</v>
      </c>
      <c r="P18" s="22">
        <f t="shared" si="1"/>
        <v>1315.3285714285714</v>
      </c>
    </row>
    <row r="19" spans="1:16" s="7" customFormat="1" x14ac:dyDescent="0.25">
      <c r="A19" s="23" t="s">
        <v>16</v>
      </c>
      <c r="B19" s="24">
        <v>10.02774</v>
      </c>
      <c r="C19" s="24">
        <v>9.780816459236604</v>
      </c>
      <c r="D19" s="24">
        <v>10.6539444</v>
      </c>
      <c r="E19" s="24">
        <v>11.04</v>
      </c>
      <c r="F19" s="24">
        <v>10.9</v>
      </c>
      <c r="G19" s="25">
        <v>8.83</v>
      </c>
      <c r="H19" s="24">
        <v>12.583614361151202</v>
      </c>
      <c r="I19" s="24">
        <v>10.210000000000001</v>
      </c>
      <c r="J19" s="24">
        <v>10.77275668461394</v>
      </c>
      <c r="K19" s="24">
        <v>11.323</v>
      </c>
      <c r="L19" s="24">
        <v>10.56</v>
      </c>
      <c r="M19" s="24">
        <v>10.34</v>
      </c>
      <c r="N19" s="24">
        <v>10.264673036305265</v>
      </c>
      <c r="O19" s="26">
        <v>11.315293305596192</v>
      </c>
      <c r="P19" s="27">
        <f t="shared" si="1"/>
        <v>10.614417017635942</v>
      </c>
    </row>
    <row r="20" spans="1:16" s="7" customFormat="1" x14ac:dyDescent="0.25">
      <c r="A20" s="19" t="s">
        <v>17</v>
      </c>
      <c r="B20" s="2">
        <v>30640</v>
      </c>
      <c r="C20" s="2">
        <v>32191</v>
      </c>
      <c r="D20" s="2">
        <v>30223</v>
      </c>
      <c r="E20" s="2">
        <v>30089</v>
      </c>
      <c r="F20" s="2">
        <v>28700</v>
      </c>
      <c r="G20" s="2">
        <v>28582</v>
      </c>
      <c r="H20" s="2">
        <v>31490</v>
      </c>
      <c r="I20" s="2">
        <v>29980</v>
      </c>
      <c r="J20" s="2">
        <v>28650</v>
      </c>
      <c r="K20" s="2">
        <v>29899</v>
      </c>
      <c r="L20" s="3">
        <v>29614</v>
      </c>
      <c r="M20" s="2">
        <v>31628</v>
      </c>
      <c r="N20" s="2">
        <v>28635</v>
      </c>
      <c r="O20" s="28">
        <v>31110</v>
      </c>
      <c r="P20" s="29">
        <f t="shared" si="1"/>
        <v>30102.214285714286</v>
      </c>
    </row>
    <row r="21" spans="1:16" s="7" customFormat="1" x14ac:dyDescent="0.25">
      <c r="A21" s="23" t="s">
        <v>18</v>
      </c>
      <c r="B21" s="24">
        <v>30.029636363636364</v>
      </c>
      <c r="C21" s="24">
        <v>30.347999999999999</v>
      </c>
      <c r="D21" s="24">
        <v>29.898279599999999</v>
      </c>
      <c r="E21" s="24">
        <v>29.86</v>
      </c>
      <c r="F21" s="24">
        <v>27.267499999999998</v>
      </c>
      <c r="G21" s="25">
        <v>26.25</v>
      </c>
      <c r="H21" s="24">
        <v>31.938680077657892</v>
      </c>
      <c r="I21" s="24">
        <v>32.04</v>
      </c>
      <c r="J21" s="24">
        <v>31.764499999999998</v>
      </c>
      <c r="K21" s="24">
        <v>30.765000000000001</v>
      </c>
      <c r="L21" s="24">
        <v>30.36</v>
      </c>
      <c r="M21" s="24">
        <v>31.92</v>
      </c>
      <c r="N21" s="24">
        <v>34.023399999999995</v>
      </c>
      <c r="O21" s="26">
        <v>24.160599999999999</v>
      </c>
      <c r="P21" s="27">
        <f t="shared" si="1"/>
        <v>30.044685431521014</v>
      </c>
    </row>
    <row r="22" spans="1:16" s="7" customFormat="1" ht="15.75" thickBot="1" x14ac:dyDescent="0.3">
      <c r="A22" s="30" t="s">
        <v>19</v>
      </c>
      <c r="B22" s="31">
        <v>16100</v>
      </c>
      <c r="C22" s="31">
        <v>14489</v>
      </c>
      <c r="D22" s="31">
        <v>13217</v>
      </c>
      <c r="E22" s="31">
        <v>14380</v>
      </c>
      <c r="F22" s="31">
        <v>13900</v>
      </c>
      <c r="G22" s="31">
        <v>14587</v>
      </c>
      <c r="H22" s="31">
        <v>14410</v>
      </c>
      <c r="I22" s="31">
        <v>14553</v>
      </c>
      <c r="J22" s="31">
        <v>14861</v>
      </c>
      <c r="K22" s="31">
        <v>13857</v>
      </c>
      <c r="L22" s="32">
        <v>15375</v>
      </c>
      <c r="M22" s="31">
        <v>13142</v>
      </c>
      <c r="N22" s="31">
        <v>13909</v>
      </c>
      <c r="O22" s="33">
        <v>14370</v>
      </c>
      <c r="P22" s="34">
        <f t="shared" si="1"/>
        <v>14367.857142857143</v>
      </c>
    </row>
    <row r="23" spans="1:16" s="7" customFormat="1" ht="19.5" thickBot="1" x14ac:dyDescent="0.3">
      <c r="A23" s="67" t="s">
        <v>35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16" s="7" customFormat="1" x14ac:dyDescent="0.25">
      <c r="A24" s="15" t="s">
        <v>20</v>
      </c>
      <c r="B24" s="16">
        <v>48032.241175670395</v>
      </c>
      <c r="C24" s="16">
        <v>51185.875708300271</v>
      </c>
      <c r="D24" s="16">
        <v>44040.975204278431</v>
      </c>
      <c r="E24" s="16">
        <v>43740.287085589101</v>
      </c>
      <c r="F24" s="16">
        <v>42138.540773831803</v>
      </c>
      <c r="G24" s="16">
        <v>49806.734703122471</v>
      </c>
      <c r="H24" s="16">
        <v>39176.742411867301</v>
      </c>
      <c r="I24" s="16">
        <v>45954.822510060265</v>
      </c>
      <c r="J24" s="16">
        <v>42320.682929505674</v>
      </c>
      <c r="K24" s="16">
        <v>42098.78506974387</v>
      </c>
      <c r="L24" s="16">
        <v>45417.786561264817</v>
      </c>
      <c r="M24" s="16">
        <v>47000.567181978156</v>
      </c>
      <c r="N24" s="16">
        <v>43406.353935938729</v>
      </c>
      <c r="O24" s="17">
        <v>45082.160521932492</v>
      </c>
      <c r="P24" s="18">
        <f t="shared" ref="P24:P31" si="2">SUMIF(B24:O24,"&gt;0")/COUNTIF(B24:O24,"&gt;0")</f>
        <v>44957.325412363127</v>
      </c>
    </row>
    <row r="25" spans="1:16" s="7" customFormat="1" x14ac:dyDescent="0.25">
      <c r="A25" s="19" t="s">
        <v>22</v>
      </c>
      <c r="B25" s="35">
        <v>40483.698221134575</v>
      </c>
      <c r="C25" s="35">
        <v>44628.23529411765</v>
      </c>
      <c r="D25" s="35">
        <v>37786.568512597078</v>
      </c>
      <c r="E25" s="35">
        <v>36805.524861878454</v>
      </c>
      <c r="F25" s="35">
        <v>35009.174311926603</v>
      </c>
      <c r="G25" s="35">
        <v>42338.391845979611</v>
      </c>
      <c r="H25" s="35">
        <v>33052.506860354064</v>
      </c>
      <c r="I25" s="35">
        <v>39577.668952007829</v>
      </c>
      <c r="J25" s="35">
        <v>35676.662088629855</v>
      </c>
      <c r="K25" s="35">
        <v>35742.471076569811</v>
      </c>
      <c r="L25" s="35">
        <v>38190.909090909088</v>
      </c>
      <c r="M25" s="35">
        <v>41220.116054158607</v>
      </c>
      <c r="N25" s="35">
        <v>37758.241166491818</v>
      </c>
      <c r="O25" s="36">
        <v>36608.861017781106</v>
      </c>
      <c r="P25" s="37">
        <f t="shared" si="2"/>
        <v>38205.644953895433</v>
      </c>
    </row>
    <row r="26" spans="1:16" s="7" customFormat="1" x14ac:dyDescent="0.25">
      <c r="A26" s="19" t="s">
        <v>23</v>
      </c>
      <c r="B26" s="35">
        <v>7548.542954535822</v>
      </c>
      <c r="C26" s="35">
        <v>6557.640414182617</v>
      </c>
      <c r="D26" s="35">
        <v>6254.4066916813508</v>
      </c>
      <c r="E26" s="35">
        <v>6934.7622237106498</v>
      </c>
      <c r="F26" s="35">
        <v>7129.3664619051988</v>
      </c>
      <c r="G26" s="35">
        <v>7468.3428571428567</v>
      </c>
      <c r="H26" s="35">
        <v>6124.2355515132367</v>
      </c>
      <c r="I26" s="35">
        <v>6377.1535580524351</v>
      </c>
      <c r="J26" s="35">
        <v>6644.0208408758208</v>
      </c>
      <c r="K26" s="35">
        <v>6356.3139931740616</v>
      </c>
      <c r="L26" s="35">
        <v>7226.877470355731</v>
      </c>
      <c r="M26" s="35">
        <v>5780.4511278195487</v>
      </c>
      <c r="N26" s="35">
        <v>5648.1127694469105</v>
      </c>
      <c r="O26" s="36">
        <v>8473.2995041513877</v>
      </c>
      <c r="P26" s="37">
        <f t="shared" si="2"/>
        <v>6751.6804584676884</v>
      </c>
    </row>
    <row r="27" spans="1:16" s="7" customFormat="1" x14ac:dyDescent="0.25">
      <c r="A27" s="19" t="s">
        <v>21</v>
      </c>
      <c r="B27" s="20">
        <v>1160</v>
      </c>
      <c r="C27" s="20">
        <v>1239</v>
      </c>
      <c r="D27" s="20">
        <v>1110</v>
      </c>
      <c r="E27" s="20">
        <v>1230</v>
      </c>
      <c r="F27" s="20">
        <v>1185</v>
      </c>
      <c r="G27" s="20">
        <v>1459</v>
      </c>
      <c r="H27" s="20">
        <v>1390</v>
      </c>
      <c r="I27" s="20">
        <v>1313.8</v>
      </c>
      <c r="J27" s="20">
        <v>1337</v>
      </c>
      <c r="K27" s="20">
        <v>1331</v>
      </c>
      <c r="L27" s="20">
        <v>1456</v>
      </c>
      <c r="M27" s="20">
        <v>1364</v>
      </c>
      <c r="N27" s="20">
        <v>1335</v>
      </c>
      <c r="O27" s="21">
        <v>1315</v>
      </c>
      <c r="P27" s="22">
        <f t="shared" si="2"/>
        <v>1301.7714285714285</v>
      </c>
    </row>
    <row r="28" spans="1:16" s="7" customFormat="1" x14ac:dyDescent="0.25">
      <c r="A28" s="23" t="s">
        <v>16</v>
      </c>
      <c r="B28" s="24">
        <v>10.02774</v>
      </c>
      <c r="C28" s="24">
        <v>10.199999999999999</v>
      </c>
      <c r="D28" s="24">
        <v>10.6539444</v>
      </c>
      <c r="E28" s="24">
        <v>10.86</v>
      </c>
      <c r="F28" s="24">
        <v>10.9</v>
      </c>
      <c r="G28" s="25">
        <v>8.83</v>
      </c>
      <c r="H28" s="24">
        <v>12.583614361151202</v>
      </c>
      <c r="I28" s="24">
        <v>10.210000000000001</v>
      </c>
      <c r="J28" s="24">
        <v>10.77275668461394</v>
      </c>
      <c r="K28" s="24">
        <v>11.323</v>
      </c>
      <c r="L28" s="24">
        <v>10.56</v>
      </c>
      <c r="M28" s="24">
        <v>10.34</v>
      </c>
      <c r="N28" s="24">
        <v>10.264673036305265</v>
      </c>
      <c r="O28" s="26">
        <v>11.315293305596192</v>
      </c>
      <c r="P28" s="27">
        <f t="shared" si="2"/>
        <v>10.631501556261899</v>
      </c>
    </row>
    <row r="29" spans="1:16" s="7" customFormat="1" x14ac:dyDescent="0.25">
      <c r="A29" s="19" t="s">
        <v>17</v>
      </c>
      <c r="B29" s="2">
        <v>33830</v>
      </c>
      <c r="C29" s="2">
        <v>37934</v>
      </c>
      <c r="D29" s="2">
        <v>33548</v>
      </c>
      <c r="E29" s="2">
        <v>33309</v>
      </c>
      <c r="F29" s="2">
        <v>31800</v>
      </c>
      <c r="G29" s="2">
        <v>31154</v>
      </c>
      <c r="H29" s="2">
        <v>34660</v>
      </c>
      <c r="I29" s="2">
        <v>33674</v>
      </c>
      <c r="J29" s="2">
        <v>32028</v>
      </c>
      <c r="K29" s="2">
        <v>33726</v>
      </c>
      <c r="L29" s="3">
        <v>33608</v>
      </c>
      <c r="M29" s="2">
        <v>35518</v>
      </c>
      <c r="N29" s="2">
        <v>32298</v>
      </c>
      <c r="O29" s="28">
        <v>34520</v>
      </c>
      <c r="P29" s="29">
        <f t="shared" si="2"/>
        <v>33686.214285714283</v>
      </c>
    </row>
    <row r="30" spans="1:16" s="7" customFormat="1" x14ac:dyDescent="0.25">
      <c r="A30" s="23" t="s">
        <v>18</v>
      </c>
      <c r="B30" s="24">
        <v>30.029636363636364</v>
      </c>
      <c r="C30" s="24">
        <v>31.87</v>
      </c>
      <c r="D30" s="24">
        <v>29.898279599999999</v>
      </c>
      <c r="E30" s="24">
        <v>29.86</v>
      </c>
      <c r="F30" s="24">
        <v>27.267499999999998</v>
      </c>
      <c r="G30" s="25">
        <v>26.25</v>
      </c>
      <c r="H30" s="24">
        <v>31.938680077657892</v>
      </c>
      <c r="I30" s="24">
        <v>32.04</v>
      </c>
      <c r="J30" s="24">
        <v>31.764499999999998</v>
      </c>
      <c r="K30" s="24">
        <v>30.765000000000001</v>
      </c>
      <c r="L30" s="24">
        <v>30.36</v>
      </c>
      <c r="M30" s="24">
        <v>31.92</v>
      </c>
      <c r="N30" s="24">
        <v>34.023399999999995</v>
      </c>
      <c r="O30" s="26">
        <v>24.160599999999999</v>
      </c>
      <c r="P30" s="27">
        <f t="shared" si="2"/>
        <v>30.153399717235299</v>
      </c>
    </row>
    <row r="31" spans="1:16" s="7" customFormat="1" ht="15.75" thickBot="1" x14ac:dyDescent="0.3">
      <c r="A31" s="30" t="s">
        <v>19</v>
      </c>
      <c r="B31" s="31">
        <v>18890</v>
      </c>
      <c r="C31" s="31">
        <v>17416</v>
      </c>
      <c r="D31" s="31">
        <v>15583</v>
      </c>
      <c r="E31" s="31">
        <v>17256</v>
      </c>
      <c r="F31" s="31">
        <v>16200</v>
      </c>
      <c r="G31" s="31">
        <v>16337</v>
      </c>
      <c r="H31" s="31">
        <v>16300</v>
      </c>
      <c r="I31" s="31">
        <v>17027</v>
      </c>
      <c r="J31" s="31">
        <v>17587</v>
      </c>
      <c r="K31" s="31">
        <v>16296</v>
      </c>
      <c r="L31" s="32">
        <v>18284</v>
      </c>
      <c r="M31" s="31">
        <v>15376</v>
      </c>
      <c r="N31" s="31">
        <v>16014</v>
      </c>
      <c r="O31" s="33">
        <v>17060</v>
      </c>
      <c r="P31" s="34">
        <f t="shared" si="2"/>
        <v>16830.428571428572</v>
      </c>
    </row>
    <row r="32" spans="1:16" ht="19.5" thickBot="1" x14ac:dyDescent="0.3">
      <c r="A32" s="67" t="s">
        <v>33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x14ac:dyDescent="0.25">
      <c r="A33" s="15" t="s">
        <v>20</v>
      </c>
      <c r="B33" s="42">
        <f>ROUND(B15-B6,0)</f>
        <v>3045</v>
      </c>
      <c r="C33" s="42">
        <f t="shared" ref="C33:O33" si="3">ROUND(C15-C6,0)</f>
        <v>4760</v>
      </c>
      <c r="D33" s="42">
        <f t="shared" si="3"/>
        <v>2735</v>
      </c>
      <c r="E33" s="42">
        <f t="shared" si="3"/>
        <v>3393</v>
      </c>
      <c r="F33" s="42">
        <f t="shared" si="3"/>
        <v>2510</v>
      </c>
      <c r="G33" s="42">
        <f t="shared" si="3"/>
        <v>5947</v>
      </c>
      <c r="H33" s="42">
        <f t="shared" si="3"/>
        <v>4105</v>
      </c>
      <c r="I33" s="42">
        <f t="shared" si="3"/>
        <v>3973</v>
      </c>
      <c r="J33" s="42">
        <f t="shared" si="3"/>
        <v>2768</v>
      </c>
      <c r="K33" s="42">
        <f t="shared" si="3"/>
        <v>2609</v>
      </c>
      <c r="L33" s="42">
        <f t="shared" si="3"/>
        <v>3903</v>
      </c>
      <c r="M33" s="42">
        <f t="shared" si="3"/>
        <v>3312</v>
      </c>
      <c r="N33" s="42">
        <f t="shared" si="3"/>
        <v>2929</v>
      </c>
      <c r="O33" s="43">
        <f t="shared" si="3"/>
        <v>2999</v>
      </c>
      <c r="P33" s="59">
        <f>AVERAGE(B33:O33)</f>
        <v>3499.1428571428573</v>
      </c>
    </row>
    <row r="34" spans="1:16" x14ac:dyDescent="0.25">
      <c r="A34" s="19" t="s">
        <v>22</v>
      </c>
      <c r="B34" s="44">
        <f>ROUND(B16-B7,0)</f>
        <v>2554</v>
      </c>
      <c r="C34" s="44">
        <f t="shared" ref="C34:O34" si="4">ROUND(C16-C7,0)</f>
        <v>4228</v>
      </c>
      <c r="D34" s="44">
        <f t="shared" si="4"/>
        <v>2483</v>
      </c>
      <c r="E34" s="44">
        <f t="shared" si="4"/>
        <v>3014</v>
      </c>
      <c r="F34" s="44">
        <f t="shared" si="4"/>
        <v>2202</v>
      </c>
      <c r="G34" s="44">
        <f t="shared" si="4"/>
        <v>5691</v>
      </c>
      <c r="H34" s="44">
        <f t="shared" si="4"/>
        <v>3823</v>
      </c>
      <c r="I34" s="44">
        <f t="shared" si="4"/>
        <v>3713</v>
      </c>
      <c r="J34" s="44">
        <f t="shared" si="4"/>
        <v>2552</v>
      </c>
      <c r="K34" s="44">
        <f t="shared" si="4"/>
        <v>2347</v>
      </c>
      <c r="L34" s="44">
        <f t="shared" si="4"/>
        <v>3596</v>
      </c>
      <c r="M34" s="44">
        <f t="shared" si="4"/>
        <v>3077</v>
      </c>
      <c r="N34" s="44">
        <f t="shared" si="4"/>
        <v>2643</v>
      </c>
      <c r="O34" s="45">
        <f t="shared" si="4"/>
        <v>2627</v>
      </c>
      <c r="P34" s="60">
        <f t="shared" ref="P34:P40" si="5">AVERAGE(B34:O34)</f>
        <v>3182.1428571428573</v>
      </c>
    </row>
    <row r="35" spans="1:16" x14ac:dyDescent="0.25">
      <c r="A35" s="19" t="s">
        <v>23</v>
      </c>
      <c r="B35" s="44">
        <f>ROUND(B17-B8,0)</f>
        <v>492</v>
      </c>
      <c r="C35" s="44">
        <f t="shared" ref="C35:O35" si="6">ROUND(C17-C8,0)</f>
        <v>531</v>
      </c>
      <c r="D35" s="44">
        <f t="shared" si="6"/>
        <v>252</v>
      </c>
      <c r="E35" s="44">
        <f t="shared" si="6"/>
        <v>378</v>
      </c>
      <c r="F35" s="44">
        <f t="shared" si="6"/>
        <v>308</v>
      </c>
      <c r="G35" s="44">
        <f t="shared" si="6"/>
        <v>256</v>
      </c>
      <c r="H35" s="44">
        <f t="shared" si="6"/>
        <v>282</v>
      </c>
      <c r="I35" s="44">
        <f t="shared" si="6"/>
        <v>260</v>
      </c>
      <c r="J35" s="44">
        <f t="shared" si="6"/>
        <v>216</v>
      </c>
      <c r="K35" s="44">
        <f t="shared" si="6"/>
        <v>261</v>
      </c>
      <c r="L35" s="44">
        <f t="shared" si="6"/>
        <v>308</v>
      </c>
      <c r="M35" s="44">
        <f t="shared" si="6"/>
        <v>235</v>
      </c>
      <c r="N35" s="44">
        <f t="shared" si="6"/>
        <v>285</v>
      </c>
      <c r="O35" s="45">
        <f t="shared" si="6"/>
        <v>373</v>
      </c>
      <c r="P35" s="60">
        <f t="shared" si="5"/>
        <v>316.92857142857144</v>
      </c>
    </row>
    <row r="36" spans="1:16" x14ac:dyDescent="0.25">
      <c r="A36" s="19" t="s">
        <v>21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-15</v>
      </c>
      <c r="E36" s="46">
        <f t="shared" si="7"/>
        <v>0</v>
      </c>
      <c r="F36" s="46">
        <f t="shared" si="7"/>
        <v>0</v>
      </c>
      <c r="G36" s="46">
        <f t="shared" si="7"/>
        <v>25</v>
      </c>
      <c r="H36" s="46">
        <f t="shared" si="7"/>
        <v>0</v>
      </c>
      <c r="I36" s="46">
        <f t="shared" si="7"/>
        <v>8</v>
      </c>
      <c r="J36" s="46">
        <f t="shared" si="7"/>
        <v>-12</v>
      </c>
      <c r="K36" s="46">
        <f t="shared" si="7"/>
        <v>-3</v>
      </c>
      <c r="L36" s="46">
        <f t="shared" si="7"/>
        <v>-30</v>
      </c>
      <c r="M36" s="46">
        <f t="shared" si="7"/>
        <v>0</v>
      </c>
      <c r="N36" s="46">
        <f t="shared" si="7"/>
        <v>0</v>
      </c>
      <c r="O36" s="47">
        <f t="shared" si="7"/>
        <v>-20</v>
      </c>
      <c r="P36" s="61">
        <f t="shared" si="5"/>
        <v>-3.3571428571428572</v>
      </c>
    </row>
    <row r="37" spans="1:16" x14ac:dyDescent="0.25">
      <c r="A37" s="23" t="s">
        <v>16</v>
      </c>
      <c r="B37" s="49">
        <f>ROUND(B19-B10,2)</f>
        <v>0</v>
      </c>
      <c r="C37" s="49">
        <f t="shared" ref="C37:O37" si="8">ROUND(C19-C10,2)</f>
        <v>-0.55000000000000004</v>
      </c>
      <c r="D37" s="49">
        <f t="shared" si="8"/>
        <v>0</v>
      </c>
      <c r="E37" s="49">
        <f t="shared" si="8"/>
        <v>-0.22</v>
      </c>
      <c r="F37" s="49">
        <f t="shared" si="8"/>
        <v>0</v>
      </c>
      <c r="G37" s="49">
        <f t="shared" si="8"/>
        <v>-0.93</v>
      </c>
      <c r="H37" s="49">
        <f t="shared" si="8"/>
        <v>-0.77</v>
      </c>
      <c r="I37" s="49">
        <f t="shared" si="8"/>
        <v>-0.46</v>
      </c>
      <c r="J37" s="49">
        <f t="shared" si="8"/>
        <v>-0.27</v>
      </c>
      <c r="K37" s="49">
        <f t="shared" si="8"/>
        <v>0</v>
      </c>
      <c r="L37" s="49">
        <f t="shared" si="8"/>
        <v>-0.51</v>
      </c>
      <c r="M37" s="49">
        <f t="shared" si="8"/>
        <v>-0.11</v>
      </c>
      <c r="N37" s="49">
        <f t="shared" si="8"/>
        <v>-0.18</v>
      </c>
      <c r="O37" s="50">
        <f t="shared" si="8"/>
        <v>-7.0000000000000007E-2</v>
      </c>
      <c r="P37" s="48">
        <f t="shared" si="5"/>
        <v>-0.29071428571428576</v>
      </c>
    </row>
    <row r="38" spans="1:16" x14ac:dyDescent="0.25">
      <c r="A38" s="19" t="s">
        <v>17</v>
      </c>
      <c r="B38" s="46">
        <f t="shared" ref="B38:O38" si="9">ROUND(B20-B11,0)</f>
        <v>2134</v>
      </c>
      <c r="C38" s="46">
        <f t="shared" si="9"/>
        <v>1816</v>
      </c>
      <c r="D38" s="46">
        <f t="shared" si="9"/>
        <v>2213</v>
      </c>
      <c r="E38" s="46">
        <f t="shared" si="9"/>
        <v>2229</v>
      </c>
      <c r="F38" s="46">
        <f t="shared" si="9"/>
        <v>2000</v>
      </c>
      <c r="G38" s="46">
        <f t="shared" si="9"/>
        <v>1618</v>
      </c>
      <c r="H38" s="46">
        <f t="shared" si="9"/>
        <v>2330</v>
      </c>
      <c r="I38" s="46">
        <f t="shared" si="9"/>
        <v>1951</v>
      </c>
      <c r="J38" s="46">
        <f t="shared" si="9"/>
        <v>1628</v>
      </c>
      <c r="K38" s="46">
        <f t="shared" si="9"/>
        <v>2215</v>
      </c>
      <c r="L38" s="46">
        <f t="shared" si="9"/>
        <v>1887</v>
      </c>
      <c r="M38" s="46">
        <f t="shared" si="9"/>
        <v>2343</v>
      </c>
      <c r="N38" s="46">
        <f t="shared" si="9"/>
        <v>1803</v>
      </c>
      <c r="O38" s="47">
        <f t="shared" si="9"/>
        <v>2310</v>
      </c>
      <c r="P38" s="62">
        <f t="shared" si="5"/>
        <v>2034.0714285714287</v>
      </c>
    </row>
    <row r="39" spans="1:16" x14ac:dyDescent="0.25">
      <c r="A39" s="23" t="s">
        <v>18</v>
      </c>
      <c r="B39" s="49">
        <f t="shared" ref="B39:O39" si="10">ROUND(B21-B12,2)</f>
        <v>0</v>
      </c>
      <c r="C39" s="49">
        <f t="shared" si="10"/>
        <v>0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 t="shared" si="5"/>
        <v>0</v>
      </c>
    </row>
    <row r="40" spans="1:16" ht="15.75" thickBot="1" x14ac:dyDescent="0.3">
      <c r="A40" s="30" t="s">
        <v>19</v>
      </c>
      <c r="B40" s="46">
        <f t="shared" ref="B40:O40" si="11">ROUND(B22-B13,0)</f>
        <v>1230</v>
      </c>
      <c r="C40" s="46">
        <f t="shared" si="11"/>
        <v>1344</v>
      </c>
      <c r="D40" s="46">
        <f t="shared" si="11"/>
        <v>629</v>
      </c>
      <c r="E40" s="46">
        <f t="shared" si="11"/>
        <v>941</v>
      </c>
      <c r="F40" s="46">
        <f t="shared" si="11"/>
        <v>700</v>
      </c>
      <c r="G40" s="46">
        <f t="shared" si="11"/>
        <v>561</v>
      </c>
      <c r="H40" s="46">
        <f t="shared" si="11"/>
        <v>750</v>
      </c>
      <c r="I40" s="46">
        <f t="shared" si="11"/>
        <v>693</v>
      </c>
      <c r="J40" s="46">
        <f t="shared" si="11"/>
        <v>572</v>
      </c>
      <c r="K40" s="46">
        <f t="shared" si="11"/>
        <v>670</v>
      </c>
      <c r="L40" s="46">
        <f t="shared" si="11"/>
        <v>778</v>
      </c>
      <c r="M40" s="46">
        <f t="shared" si="11"/>
        <v>626</v>
      </c>
      <c r="N40" s="46">
        <f t="shared" si="11"/>
        <v>809</v>
      </c>
      <c r="O40" s="47">
        <f t="shared" si="11"/>
        <v>750</v>
      </c>
      <c r="P40" s="63">
        <f t="shared" si="5"/>
        <v>789.5</v>
      </c>
    </row>
    <row r="41" spans="1:16" ht="19.5" thickBot="1" x14ac:dyDescent="0.3">
      <c r="A41" s="67" t="s">
        <v>37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</row>
    <row r="42" spans="1:16" x14ac:dyDescent="0.25">
      <c r="A42" s="15" t="s">
        <v>20</v>
      </c>
      <c r="B42" s="42">
        <f>ROUND(B24-B15,0)</f>
        <v>4932</v>
      </c>
      <c r="C42" s="42">
        <f t="shared" ref="C42:O42" si="12">ROUND(C24-C15,0)</f>
        <v>5962</v>
      </c>
      <c r="D42" s="42">
        <f t="shared" si="12"/>
        <v>4695</v>
      </c>
      <c r="E42" s="42">
        <f t="shared" si="12"/>
        <v>5256</v>
      </c>
      <c r="F42" s="42">
        <f t="shared" si="12"/>
        <v>4425</v>
      </c>
      <c r="G42" s="42">
        <f t="shared" si="12"/>
        <v>4295</v>
      </c>
      <c r="H42" s="42">
        <f t="shared" si="12"/>
        <v>3733</v>
      </c>
      <c r="I42" s="42">
        <f t="shared" si="12"/>
        <v>5268</v>
      </c>
      <c r="J42" s="42">
        <f t="shared" si="12"/>
        <v>4793</v>
      </c>
      <c r="K42" s="42">
        <f t="shared" si="12"/>
        <v>5007</v>
      </c>
      <c r="L42" s="42">
        <f t="shared" si="12"/>
        <v>5688</v>
      </c>
      <c r="M42" s="42">
        <f t="shared" si="12"/>
        <v>5354</v>
      </c>
      <c r="N42" s="42">
        <f t="shared" si="12"/>
        <v>5025</v>
      </c>
      <c r="O42" s="43">
        <f t="shared" si="12"/>
        <v>4952</v>
      </c>
      <c r="P42" s="59">
        <f>AVERAGE(B42:O42)</f>
        <v>4956.0714285714284</v>
      </c>
    </row>
    <row r="43" spans="1:16" x14ac:dyDescent="0.25">
      <c r="A43" s="19" t="s">
        <v>22</v>
      </c>
      <c r="B43" s="44">
        <f>ROUND(B25-B16,0)</f>
        <v>3817</v>
      </c>
      <c r="C43" s="44">
        <f t="shared" ref="C43:O43" si="13">ROUND(C25-C16,0)</f>
        <v>5133</v>
      </c>
      <c r="D43" s="44">
        <f t="shared" si="13"/>
        <v>3745</v>
      </c>
      <c r="E43" s="44">
        <f t="shared" si="13"/>
        <v>4100</v>
      </c>
      <c r="F43" s="44">
        <f t="shared" si="13"/>
        <v>3413</v>
      </c>
      <c r="G43" s="44">
        <f t="shared" si="13"/>
        <v>3495</v>
      </c>
      <c r="H43" s="44">
        <f t="shared" si="13"/>
        <v>3023</v>
      </c>
      <c r="I43" s="44">
        <f t="shared" si="13"/>
        <v>4342</v>
      </c>
      <c r="J43" s="44">
        <f t="shared" si="13"/>
        <v>3763</v>
      </c>
      <c r="K43" s="44">
        <f t="shared" si="13"/>
        <v>4056</v>
      </c>
      <c r="L43" s="44">
        <f t="shared" si="13"/>
        <v>4539</v>
      </c>
      <c r="M43" s="44">
        <f t="shared" si="13"/>
        <v>4515</v>
      </c>
      <c r="N43" s="44">
        <f t="shared" si="13"/>
        <v>4282</v>
      </c>
      <c r="O43" s="45">
        <f t="shared" si="13"/>
        <v>3616</v>
      </c>
      <c r="P43" s="60">
        <f t="shared" ref="P43:P49" si="14">AVERAGE(B43:O43)</f>
        <v>3988.5</v>
      </c>
    </row>
    <row r="44" spans="1:16" x14ac:dyDescent="0.25">
      <c r="A44" s="19" t="s">
        <v>23</v>
      </c>
      <c r="B44" s="44">
        <f>ROUND(B26-B17,0)</f>
        <v>1115</v>
      </c>
      <c r="C44" s="44">
        <f t="shared" ref="C44:O44" si="15">ROUND(C26-C17,0)</f>
        <v>828</v>
      </c>
      <c r="D44" s="44">
        <f t="shared" si="15"/>
        <v>950</v>
      </c>
      <c r="E44" s="44">
        <f t="shared" si="15"/>
        <v>1156</v>
      </c>
      <c r="F44" s="44">
        <f t="shared" si="15"/>
        <v>1012</v>
      </c>
      <c r="G44" s="44">
        <f t="shared" si="15"/>
        <v>800</v>
      </c>
      <c r="H44" s="44">
        <f t="shared" si="15"/>
        <v>710</v>
      </c>
      <c r="I44" s="44">
        <f t="shared" si="15"/>
        <v>927</v>
      </c>
      <c r="J44" s="44">
        <f t="shared" si="15"/>
        <v>1030</v>
      </c>
      <c r="K44" s="44">
        <f t="shared" si="15"/>
        <v>951</v>
      </c>
      <c r="L44" s="44">
        <f t="shared" si="15"/>
        <v>1150</v>
      </c>
      <c r="M44" s="44">
        <f t="shared" si="15"/>
        <v>840</v>
      </c>
      <c r="N44" s="44">
        <f t="shared" si="15"/>
        <v>742</v>
      </c>
      <c r="O44" s="45">
        <f t="shared" si="15"/>
        <v>1336</v>
      </c>
      <c r="P44" s="60">
        <f t="shared" si="14"/>
        <v>967.64285714285711</v>
      </c>
    </row>
    <row r="45" spans="1:16" x14ac:dyDescent="0.25">
      <c r="A45" s="19" t="s">
        <v>21</v>
      </c>
      <c r="B45" s="46">
        <f>ROUND(B27-B18,0)</f>
        <v>-50</v>
      </c>
      <c r="C45" s="46">
        <f t="shared" ref="C45:O45" si="16">ROUND(C27-C18,0)</f>
        <v>-13</v>
      </c>
      <c r="D45" s="46">
        <f t="shared" si="16"/>
        <v>-85</v>
      </c>
      <c r="E45" s="46">
        <f t="shared" si="16"/>
        <v>0</v>
      </c>
      <c r="F45" s="46">
        <f t="shared" si="16"/>
        <v>0</v>
      </c>
      <c r="G45" s="46">
        <f t="shared" si="16"/>
        <v>-32</v>
      </c>
      <c r="H45" s="46">
        <f t="shared" si="16"/>
        <v>70</v>
      </c>
      <c r="I45" s="46">
        <f t="shared" si="16"/>
        <v>-11</v>
      </c>
      <c r="J45" s="46">
        <f t="shared" si="16"/>
        <v>-23</v>
      </c>
      <c r="K45" s="46">
        <f t="shared" si="16"/>
        <v>-13</v>
      </c>
      <c r="L45" s="46">
        <f t="shared" si="16"/>
        <v>0</v>
      </c>
      <c r="M45" s="46">
        <f t="shared" si="16"/>
        <v>-13</v>
      </c>
      <c r="N45" s="46">
        <f t="shared" si="16"/>
        <v>0</v>
      </c>
      <c r="O45" s="47">
        <f t="shared" si="16"/>
        <v>-20</v>
      </c>
      <c r="P45" s="61">
        <f t="shared" si="14"/>
        <v>-13.571428571428571</v>
      </c>
    </row>
    <row r="46" spans="1:16" x14ac:dyDescent="0.25">
      <c r="A46" s="23" t="s">
        <v>16</v>
      </c>
      <c r="B46" s="49">
        <f>ROUND(B28-B19,2)</f>
        <v>0</v>
      </c>
      <c r="C46" s="49">
        <f t="shared" ref="C46:O46" si="17">ROUND(C28-C19,2)</f>
        <v>0.42</v>
      </c>
      <c r="D46" s="49">
        <f t="shared" si="17"/>
        <v>0</v>
      </c>
      <c r="E46" s="49">
        <f t="shared" si="17"/>
        <v>-0.18</v>
      </c>
      <c r="F46" s="49">
        <f t="shared" si="17"/>
        <v>0</v>
      </c>
      <c r="G46" s="49">
        <f t="shared" si="17"/>
        <v>0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7"/>
        <v>0</v>
      </c>
      <c r="L46" s="49">
        <f t="shared" si="17"/>
        <v>0</v>
      </c>
      <c r="M46" s="49">
        <f t="shared" si="17"/>
        <v>0</v>
      </c>
      <c r="N46" s="49">
        <f t="shared" si="17"/>
        <v>0</v>
      </c>
      <c r="O46" s="50">
        <f t="shared" si="17"/>
        <v>0</v>
      </c>
      <c r="P46" s="48">
        <f t="shared" si="14"/>
        <v>1.7142857142857144E-2</v>
      </c>
    </row>
    <row r="47" spans="1:16" x14ac:dyDescent="0.25">
      <c r="A47" s="19" t="s">
        <v>17</v>
      </c>
      <c r="B47" s="46">
        <f t="shared" ref="B47:O47" si="18">ROUND(B29-B20,0)</f>
        <v>3190</v>
      </c>
      <c r="C47" s="46">
        <f t="shared" si="18"/>
        <v>5743</v>
      </c>
      <c r="D47" s="46">
        <f t="shared" si="18"/>
        <v>3325</v>
      </c>
      <c r="E47" s="46">
        <f t="shared" si="18"/>
        <v>3220</v>
      </c>
      <c r="F47" s="46">
        <f t="shared" si="18"/>
        <v>3100</v>
      </c>
      <c r="G47" s="46">
        <f t="shared" si="18"/>
        <v>2572</v>
      </c>
      <c r="H47" s="46">
        <f t="shared" si="18"/>
        <v>3170</v>
      </c>
      <c r="I47" s="46">
        <f t="shared" si="18"/>
        <v>3694</v>
      </c>
      <c r="J47" s="46">
        <f t="shared" si="18"/>
        <v>3378</v>
      </c>
      <c r="K47" s="46">
        <f t="shared" si="18"/>
        <v>3827</v>
      </c>
      <c r="L47" s="46">
        <f t="shared" si="18"/>
        <v>3994</v>
      </c>
      <c r="M47" s="46">
        <f t="shared" si="18"/>
        <v>3890</v>
      </c>
      <c r="N47" s="46">
        <f t="shared" si="18"/>
        <v>3663</v>
      </c>
      <c r="O47" s="47">
        <f t="shared" si="18"/>
        <v>3410</v>
      </c>
      <c r="P47" s="62">
        <f t="shared" si="14"/>
        <v>3584</v>
      </c>
    </row>
    <row r="48" spans="1:16" x14ac:dyDescent="0.25">
      <c r="A48" s="23" t="s">
        <v>18</v>
      </c>
      <c r="B48" s="49">
        <f t="shared" ref="B48:O48" si="19">ROUND(B30-B21,2)</f>
        <v>0</v>
      </c>
      <c r="C48" s="49">
        <f t="shared" si="19"/>
        <v>1.52</v>
      </c>
      <c r="D48" s="49">
        <f t="shared" si="19"/>
        <v>0</v>
      </c>
      <c r="E48" s="49">
        <f t="shared" si="19"/>
        <v>0</v>
      </c>
      <c r="F48" s="49">
        <f t="shared" si="19"/>
        <v>0</v>
      </c>
      <c r="G48" s="49">
        <f t="shared" si="19"/>
        <v>0</v>
      </c>
      <c r="H48" s="49">
        <f t="shared" si="19"/>
        <v>0</v>
      </c>
      <c r="I48" s="49">
        <f t="shared" si="19"/>
        <v>0</v>
      </c>
      <c r="J48" s="49">
        <f t="shared" si="19"/>
        <v>0</v>
      </c>
      <c r="K48" s="49">
        <f t="shared" si="19"/>
        <v>0</v>
      </c>
      <c r="L48" s="49">
        <f t="shared" si="19"/>
        <v>0</v>
      </c>
      <c r="M48" s="49">
        <f t="shared" si="19"/>
        <v>0</v>
      </c>
      <c r="N48" s="49">
        <f t="shared" si="19"/>
        <v>0</v>
      </c>
      <c r="O48" s="50">
        <f t="shared" si="19"/>
        <v>0</v>
      </c>
      <c r="P48" s="48">
        <f t="shared" si="14"/>
        <v>0.10857142857142857</v>
      </c>
    </row>
    <row r="49" spans="1:16" ht="15.75" thickBot="1" x14ac:dyDescent="0.3">
      <c r="A49" s="30" t="s">
        <v>19</v>
      </c>
      <c r="B49" s="46">
        <f t="shared" ref="B49:O49" si="20">ROUND(B31-B22,0)</f>
        <v>2790</v>
      </c>
      <c r="C49" s="46">
        <f t="shared" si="20"/>
        <v>2927</v>
      </c>
      <c r="D49" s="46">
        <f t="shared" si="20"/>
        <v>2366</v>
      </c>
      <c r="E49" s="46">
        <f t="shared" si="20"/>
        <v>2876</v>
      </c>
      <c r="F49" s="46">
        <f t="shared" si="20"/>
        <v>2300</v>
      </c>
      <c r="G49" s="46">
        <f t="shared" si="20"/>
        <v>1750</v>
      </c>
      <c r="H49" s="46">
        <f t="shared" si="20"/>
        <v>1890</v>
      </c>
      <c r="I49" s="46">
        <f t="shared" si="20"/>
        <v>2474</v>
      </c>
      <c r="J49" s="46">
        <f t="shared" si="20"/>
        <v>2726</v>
      </c>
      <c r="K49" s="46">
        <f t="shared" si="20"/>
        <v>2439</v>
      </c>
      <c r="L49" s="46">
        <f t="shared" si="20"/>
        <v>2909</v>
      </c>
      <c r="M49" s="46">
        <f t="shared" si="20"/>
        <v>2234</v>
      </c>
      <c r="N49" s="46">
        <f t="shared" si="20"/>
        <v>2105</v>
      </c>
      <c r="O49" s="47">
        <f t="shared" si="20"/>
        <v>2690</v>
      </c>
      <c r="P49" s="63">
        <f t="shared" si="14"/>
        <v>2462.5714285714284</v>
      </c>
    </row>
    <row r="50" spans="1:16" ht="19.5" thickBot="1" x14ac:dyDescent="0.3">
      <c r="A50" s="67" t="s">
        <v>34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x14ac:dyDescent="0.25">
      <c r="A51" s="15" t="s">
        <v>20</v>
      </c>
      <c r="B51" s="55">
        <f>ROUND(100*(B15-B6)/B6,2)</f>
        <v>7.6</v>
      </c>
      <c r="C51" s="55">
        <f t="shared" ref="C51:O51" si="21">ROUND(100*(C15-C6)/C6,2)</f>
        <v>11.76</v>
      </c>
      <c r="D51" s="55">
        <f t="shared" si="21"/>
        <v>7.47</v>
      </c>
      <c r="E51" s="55">
        <f t="shared" si="21"/>
        <v>9.67</v>
      </c>
      <c r="F51" s="55">
        <f t="shared" si="21"/>
        <v>7.13</v>
      </c>
      <c r="G51" s="55">
        <f t="shared" si="21"/>
        <v>15.03</v>
      </c>
      <c r="H51" s="55">
        <f t="shared" si="21"/>
        <v>13.1</v>
      </c>
      <c r="I51" s="55">
        <f t="shared" si="21"/>
        <v>10.82</v>
      </c>
      <c r="J51" s="55">
        <f t="shared" si="21"/>
        <v>7.96</v>
      </c>
      <c r="K51" s="55">
        <f t="shared" si="21"/>
        <v>7.57</v>
      </c>
      <c r="L51" s="55">
        <f t="shared" si="21"/>
        <v>10.9</v>
      </c>
      <c r="M51" s="55">
        <f t="shared" si="21"/>
        <v>8.64</v>
      </c>
      <c r="N51" s="55">
        <f t="shared" si="21"/>
        <v>8.26</v>
      </c>
      <c r="O51" s="56">
        <f t="shared" si="21"/>
        <v>8.08</v>
      </c>
      <c r="P51" s="51">
        <f t="shared" ref="P51:P58" si="22">AVERAGE(B51:O51)</f>
        <v>9.5707142857142884</v>
      </c>
    </row>
    <row r="52" spans="1:16" x14ac:dyDescent="0.25">
      <c r="A52" s="19" t="s">
        <v>22</v>
      </c>
      <c r="B52" s="49">
        <f t="shared" ref="B52:O58" si="23">ROUND(100*(B16-B7)/B7,2)</f>
        <v>7.49</v>
      </c>
      <c r="C52" s="49">
        <f t="shared" si="23"/>
        <v>11.99</v>
      </c>
      <c r="D52" s="49">
        <f t="shared" si="23"/>
        <v>7.87</v>
      </c>
      <c r="E52" s="49">
        <f t="shared" si="23"/>
        <v>10.15</v>
      </c>
      <c r="F52" s="49">
        <f t="shared" si="23"/>
        <v>7.49</v>
      </c>
      <c r="G52" s="49">
        <f t="shared" si="23"/>
        <v>17.16</v>
      </c>
      <c r="H52" s="49">
        <f t="shared" si="23"/>
        <v>14.59</v>
      </c>
      <c r="I52" s="49">
        <f t="shared" si="23"/>
        <v>11.78</v>
      </c>
      <c r="J52" s="49">
        <f t="shared" si="23"/>
        <v>8.69</v>
      </c>
      <c r="K52" s="49">
        <f t="shared" si="23"/>
        <v>8</v>
      </c>
      <c r="L52" s="49">
        <f t="shared" si="23"/>
        <v>11.96</v>
      </c>
      <c r="M52" s="49">
        <f t="shared" si="23"/>
        <v>9.15</v>
      </c>
      <c r="N52" s="49">
        <f t="shared" si="23"/>
        <v>8.57</v>
      </c>
      <c r="O52" s="50">
        <f t="shared" si="23"/>
        <v>8.65</v>
      </c>
      <c r="P52" s="52">
        <f t="shared" si="22"/>
        <v>10.252857142857144</v>
      </c>
    </row>
    <row r="53" spans="1:16" x14ac:dyDescent="0.25">
      <c r="A53" s="19" t="s">
        <v>23</v>
      </c>
      <c r="B53" s="49">
        <f t="shared" si="23"/>
        <v>8.27</v>
      </c>
      <c r="C53" s="49">
        <f t="shared" si="23"/>
        <v>10.220000000000001</v>
      </c>
      <c r="D53" s="49">
        <f t="shared" si="23"/>
        <v>4.99</v>
      </c>
      <c r="E53" s="49">
        <f t="shared" si="23"/>
        <v>7</v>
      </c>
      <c r="F53" s="49">
        <f t="shared" si="23"/>
        <v>5.3</v>
      </c>
      <c r="G53" s="49">
        <f t="shared" si="23"/>
        <v>4</v>
      </c>
      <c r="H53" s="49">
        <f t="shared" si="23"/>
        <v>5.49</v>
      </c>
      <c r="I53" s="49">
        <f t="shared" si="23"/>
        <v>5</v>
      </c>
      <c r="J53" s="49">
        <f t="shared" si="23"/>
        <v>4</v>
      </c>
      <c r="K53" s="49">
        <f t="shared" si="23"/>
        <v>5.08</v>
      </c>
      <c r="L53" s="49">
        <f t="shared" si="23"/>
        <v>5.33</v>
      </c>
      <c r="M53" s="49">
        <f t="shared" si="23"/>
        <v>5</v>
      </c>
      <c r="N53" s="49">
        <f t="shared" si="23"/>
        <v>6.18</v>
      </c>
      <c r="O53" s="50">
        <f t="shared" si="23"/>
        <v>5.51</v>
      </c>
      <c r="P53" s="52">
        <f t="shared" si="22"/>
        <v>5.8121428571428586</v>
      </c>
    </row>
    <row r="54" spans="1:16" x14ac:dyDescent="0.25">
      <c r="A54" s="19" t="s">
        <v>21</v>
      </c>
      <c r="B54" s="49">
        <f t="shared" si="23"/>
        <v>0</v>
      </c>
      <c r="C54" s="49">
        <f t="shared" si="23"/>
        <v>0</v>
      </c>
      <c r="D54" s="49">
        <f t="shared" si="23"/>
        <v>-1.24</v>
      </c>
      <c r="E54" s="49">
        <f t="shared" si="23"/>
        <v>0</v>
      </c>
      <c r="F54" s="49">
        <f t="shared" si="23"/>
        <v>0</v>
      </c>
      <c r="G54" s="49">
        <f t="shared" si="23"/>
        <v>1.71</v>
      </c>
      <c r="H54" s="49">
        <f t="shared" si="23"/>
        <v>0</v>
      </c>
      <c r="I54" s="49">
        <f t="shared" si="23"/>
        <v>0.57999999999999996</v>
      </c>
      <c r="J54" s="49">
        <f t="shared" si="23"/>
        <v>-0.87</v>
      </c>
      <c r="K54" s="49">
        <f t="shared" si="23"/>
        <v>-0.22</v>
      </c>
      <c r="L54" s="49">
        <f t="shared" si="23"/>
        <v>-2.02</v>
      </c>
      <c r="M54" s="49">
        <f t="shared" si="23"/>
        <v>0</v>
      </c>
      <c r="N54" s="49">
        <f t="shared" si="23"/>
        <v>0</v>
      </c>
      <c r="O54" s="50">
        <f t="shared" si="23"/>
        <v>-1.48</v>
      </c>
      <c r="P54" s="53">
        <f t="shared" si="22"/>
        <v>-0.25285714285714284</v>
      </c>
    </row>
    <row r="55" spans="1:16" x14ac:dyDescent="0.25">
      <c r="A55" s="23" t="s">
        <v>16</v>
      </c>
      <c r="B55" s="49">
        <f t="shared" si="23"/>
        <v>0</v>
      </c>
      <c r="C55" s="49">
        <f t="shared" si="23"/>
        <v>-5.37</v>
      </c>
      <c r="D55" s="49">
        <f t="shared" si="23"/>
        <v>0.03</v>
      </c>
      <c r="E55" s="49">
        <f t="shared" si="23"/>
        <v>-1.95</v>
      </c>
      <c r="F55" s="49">
        <f t="shared" si="23"/>
        <v>0</v>
      </c>
      <c r="G55" s="49">
        <f t="shared" si="23"/>
        <v>-9.5299999999999994</v>
      </c>
      <c r="H55" s="49">
        <f t="shared" si="23"/>
        <v>-5.76</v>
      </c>
      <c r="I55" s="49">
        <f t="shared" si="23"/>
        <v>-4.3099999999999996</v>
      </c>
      <c r="J55" s="49">
        <f t="shared" si="23"/>
        <v>-2.4500000000000002</v>
      </c>
      <c r="K55" s="49">
        <f t="shared" si="23"/>
        <v>0</v>
      </c>
      <c r="L55" s="49">
        <f t="shared" si="23"/>
        <v>-4.6100000000000003</v>
      </c>
      <c r="M55" s="49">
        <f t="shared" si="23"/>
        <v>-1.05</v>
      </c>
      <c r="N55" s="49">
        <f t="shared" si="23"/>
        <v>-1.71</v>
      </c>
      <c r="O55" s="50">
        <f t="shared" si="23"/>
        <v>-0.57999999999999996</v>
      </c>
      <c r="P55" s="48">
        <f t="shared" si="22"/>
        <v>-2.6635714285714278</v>
      </c>
    </row>
    <row r="56" spans="1:16" x14ac:dyDescent="0.25">
      <c r="A56" s="19" t="s">
        <v>17</v>
      </c>
      <c r="B56" s="49">
        <f t="shared" si="23"/>
        <v>7.49</v>
      </c>
      <c r="C56" s="49">
        <f t="shared" si="23"/>
        <v>5.98</v>
      </c>
      <c r="D56" s="49">
        <f t="shared" si="23"/>
        <v>7.9</v>
      </c>
      <c r="E56" s="49">
        <f t="shared" si="23"/>
        <v>8</v>
      </c>
      <c r="F56" s="49">
        <f t="shared" si="23"/>
        <v>7.49</v>
      </c>
      <c r="G56" s="49">
        <f t="shared" si="23"/>
        <v>6</v>
      </c>
      <c r="H56" s="49">
        <f t="shared" si="23"/>
        <v>7.99</v>
      </c>
      <c r="I56" s="49">
        <f t="shared" si="23"/>
        <v>6.96</v>
      </c>
      <c r="J56" s="49">
        <f t="shared" si="23"/>
        <v>6.02</v>
      </c>
      <c r="K56" s="49">
        <f t="shared" si="23"/>
        <v>8</v>
      </c>
      <c r="L56" s="49">
        <f t="shared" si="23"/>
        <v>6.81</v>
      </c>
      <c r="M56" s="49">
        <f t="shared" si="23"/>
        <v>8</v>
      </c>
      <c r="N56" s="49">
        <f t="shared" si="23"/>
        <v>6.72</v>
      </c>
      <c r="O56" s="50">
        <f t="shared" si="23"/>
        <v>8.02</v>
      </c>
      <c r="P56" s="48">
        <f t="shared" si="22"/>
        <v>7.2414285714285711</v>
      </c>
    </row>
    <row r="57" spans="1:16" x14ac:dyDescent="0.25">
      <c r="A57" s="23" t="s">
        <v>18</v>
      </c>
      <c r="B57" s="49">
        <f t="shared" si="23"/>
        <v>0</v>
      </c>
      <c r="C57" s="49">
        <f t="shared" si="23"/>
        <v>0</v>
      </c>
      <c r="D57" s="49">
        <f t="shared" si="23"/>
        <v>0.01</v>
      </c>
      <c r="E57" s="49">
        <f t="shared" si="23"/>
        <v>0</v>
      </c>
      <c r="F57" s="49">
        <f t="shared" si="23"/>
        <v>0</v>
      </c>
      <c r="G57" s="49">
        <f t="shared" si="23"/>
        <v>0</v>
      </c>
      <c r="H57" s="49">
        <f t="shared" si="23"/>
        <v>0</v>
      </c>
      <c r="I57" s="49">
        <f t="shared" si="23"/>
        <v>0</v>
      </c>
      <c r="J57" s="49">
        <f t="shared" si="23"/>
        <v>0</v>
      </c>
      <c r="K57" s="49">
        <f t="shared" si="23"/>
        <v>0</v>
      </c>
      <c r="L57" s="49">
        <f t="shared" si="23"/>
        <v>0</v>
      </c>
      <c r="M57" s="49">
        <f t="shared" si="23"/>
        <v>0</v>
      </c>
      <c r="N57" s="49">
        <f t="shared" si="23"/>
        <v>0</v>
      </c>
      <c r="O57" s="50">
        <f t="shared" si="23"/>
        <v>0</v>
      </c>
      <c r="P57" s="48">
        <f t="shared" si="22"/>
        <v>7.1428571428571429E-4</v>
      </c>
    </row>
    <row r="58" spans="1:16" ht="15.75" thickBot="1" x14ac:dyDescent="0.3">
      <c r="A58" s="30" t="s">
        <v>19</v>
      </c>
      <c r="B58" s="57">
        <f t="shared" si="23"/>
        <v>8.27</v>
      </c>
      <c r="C58" s="57">
        <f t="shared" si="23"/>
        <v>10.220000000000001</v>
      </c>
      <c r="D58" s="57">
        <f t="shared" si="23"/>
        <v>5</v>
      </c>
      <c r="E58" s="57">
        <f t="shared" si="23"/>
        <v>7</v>
      </c>
      <c r="F58" s="57">
        <f t="shared" si="23"/>
        <v>5.3</v>
      </c>
      <c r="G58" s="57">
        <f t="shared" si="23"/>
        <v>4</v>
      </c>
      <c r="H58" s="57">
        <f t="shared" si="23"/>
        <v>5.49</v>
      </c>
      <c r="I58" s="57">
        <f t="shared" si="23"/>
        <v>5</v>
      </c>
      <c r="J58" s="57">
        <f t="shared" si="23"/>
        <v>4</v>
      </c>
      <c r="K58" s="57">
        <f t="shared" si="23"/>
        <v>5.08</v>
      </c>
      <c r="L58" s="57">
        <f t="shared" si="23"/>
        <v>5.33</v>
      </c>
      <c r="M58" s="57">
        <f t="shared" si="23"/>
        <v>5</v>
      </c>
      <c r="N58" s="57">
        <f t="shared" si="23"/>
        <v>6.18</v>
      </c>
      <c r="O58" s="58">
        <f t="shared" si="23"/>
        <v>5.51</v>
      </c>
      <c r="P58" s="54">
        <f t="shared" si="22"/>
        <v>5.8128571428571432</v>
      </c>
    </row>
    <row r="59" spans="1:16" ht="19.5" thickBot="1" x14ac:dyDescent="0.3">
      <c r="A59" s="67" t="s">
        <v>38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</row>
    <row r="60" spans="1:16" x14ac:dyDescent="0.25">
      <c r="A60" s="15" t="s">
        <v>20</v>
      </c>
      <c r="B60" s="55">
        <f>ROUND(100*(B24-B15)/B15,2)</f>
        <v>11.44</v>
      </c>
      <c r="C60" s="55">
        <f t="shared" ref="C60:O60" si="24">ROUND(100*(C24-C15)/C15,2)</f>
        <v>13.18</v>
      </c>
      <c r="D60" s="55">
        <f t="shared" si="24"/>
        <v>11.93</v>
      </c>
      <c r="E60" s="55">
        <f t="shared" si="24"/>
        <v>13.66</v>
      </c>
      <c r="F60" s="55">
        <f t="shared" si="24"/>
        <v>11.73</v>
      </c>
      <c r="G60" s="55">
        <f t="shared" si="24"/>
        <v>9.44</v>
      </c>
      <c r="H60" s="55">
        <f t="shared" si="24"/>
        <v>10.53</v>
      </c>
      <c r="I60" s="55">
        <f t="shared" si="24"/>
        <v>12.95</v>
      </c>
      <c r="J60" s="55">
        <f t="shared" si="24"/>
        <v>12.77</v>
      </c>
      <c r="K60" s="55">
        <f t="shared" si="24"/>
        <v>13.5</v>
      </c>
      <c r="L60" s="55">
        <f t="shared" si="24"/>
        <v>14.32</v>
      </c>
      <c r="M60" s="55">
        <f t="shared" si="24"/>
        <v>12.86</v>
      </c>
      <c r="N60" s="55">
        <f t="shared" si="24"/>
        <v>13.09</v>
      </c>
      <c r="O60" s="56">
        <f t="shared" si="24"/>
        <v>12.34</v>
      </c>
      <c r="P60" s="51">
        <f t="shared" ref="P60:P67" si="25">AVERAGE(B60:O60)</f>
        <v>12.41</v>
      </c>
    </row>
    <row r="61" spans="1:16" x14ac:dyDescent="0.25">
      <c r="A61" s="19" t="s">
        <v>22</v>
      </c>
      <c r="B61" s="49">
        <f t="shared" ref="B61:O61" si="26">ROUND(100*(B25-B16)/B16,2)</f>
        <v>10.41</v>
      </c>
      <c r="C61" s="49">
        <f t="shared" si="26"/>
        <v>13</v>
      </c>
      <c r="D61" s="49">
        <f t="shared" si="26"/>
        <v>11</v>
      </c>
      <c r="E61" s="49">
        <f t="shared" si="26"/>
        <v>12.54</v>
      </c>
      <c r="F61" s="49">
        <f t="shared" si="26"/>
        <v>10.8</v>
      </c>
      <c r="G61" s="49">
        <f t="shared" si="26"/>
        <v>9</v>
      </c>
      <c r="H61" s="49">
        <f t="shared" si="26"/>
        <v>10.07</v>
      </c>
      <c r="I61" s="49">
        <f t="shared" si="26"/>
        <v>12.32</v>
      </c>
      <c r="J61" s="49">
        <f t="shared" si="26"/>
        <v>11.79</v>
      </c>
      <c r="K61" s="49">
        <f t="shared" si="26"/>
        <v>12.8</v>
      </c>
      <c r="L61" s="49">
        <f t="shared" si="26"/>
        <v>13.49</v>
      </c>
      <c r="M61" s="49">
        <f t="shared" si="26"/>
        <v>12.3</v>
      </c>
      <c r="N61" s="49">
        <f t="shared" si="26"/>
        <v>12.79</v>
      </c>
      <c r="O61" s="50">
        <f t="shared" si="26"/>
        <v>10.96</v>
      </c>
      <c r="P61" s="52">
        <f t="shared" si="25"/>
        <v>11.662142857142856</v>
      </c>
    </row>
    <row r="62" spans="1:16" x14ac:dyDescent="0.25">
      <c r="A62" s="19" t="s">
        <v>23</v>
      </c>
      <c r="B62" s="49">
        <f t="shared" ref="B62:O62" si="27">ROUND(100*(B26-B17)/B17,2)</f>
        <v>17.329999999999998</v>
      </c>
      <c r="C62" s="49">
        <f t="shared" si="27"/>
        <v>14.46</v>
      </c>
      <c r="D62" s="49">
        <f t="shared" si="27"/>
        <v>17.899999999999999</v>
      </c>
      <c r="E62" s="49">
        <f t="shared" si="27"/>
        <v>20</v>
      </c>
      <c r="F62" s="49">
        <f t="shared" si="27"/>
        <v>16.55</v>
      </c>
      <c r="G62" s="49">
        <f t="shared" si="27"/>
        <v>12</v>
      </c>
      <c r="H62" s="49">
        <f t="shared" si="27"/>
        <v>13.12</v>
      </c>
      <c r="I62" s="49">
        <f t="shared" si="27"/>
        <v>17</v>
      </c>
      <c r="J62" s="49">
        <f t="shared" si="27"/>
        <v>18.34</v>
      </c>
      <c r="K62" s="49">
        <f t="shared" si="27"/>
        <v>17.600000000000001</v>
      </c>
      <c r="L62" s="49">
        <f t="shared" si="27"/>
        <v>18.920000000000002</v>
      </c>
      <c r="M62" s="49">
        <f t="shared" si="27"/>
        <v>17</v>
      </c>
      <c r="N62" s="49">
        <f t="shared" si="27"/>
        <v>15.13</v>
      </c>
      <c r="O62" s="50">
        <f t="shared" si="27"/>
        <v>18.72</v>
      </c>
      <c r="P62" s="52">
        <f t="shared" si="25"/>
        <v>16.719285714285714</v>
      </c>
    </row>
    <row r="63" spans="1:16" x14ac:dyDescent="0.25">
      <c r="A63" s="19" t="s">
        <v>21</v>
      </c>
      <c r="B63" s="49">
        <f t="shared" ref="B63:O63" si="28">ROUND(100*(B27-B18)/B18,2)</f>
        <v>-4.13</v>
      </c>
      <c r="C63" s="49">
        <f t="shared" si="28"/>
        <v>-1.04</v>
      </c>
      <c r="D63" s="49">
        <f t="shared" si="28"/>
        <v>-7.11</v>
      </c>
      <c r="E63" s="49">
        <f t="shared" si="28"/>
        <v>0</v>
      </c>
      <c r="F63" s="49">
        <f t="shared" si="28"/>
        <v>0</v>
      </c>
      <c r="G63" s="49">
        <f t="shared" si="28"/>
        <v>-2.15</v>
      </c>
      <c r="H63" s="49">
        <f t="shared" si="28"/>
        <v>5.3</v>
      </c>
      <c r="I63" s="49">
        <f t="shared" si="28"/>
        <v>-0.82</v>
      </c>
      <c r="J63" s="49">
        <f t="shared" si="28"/>
        <v>-1.69</v>
      </c>
      <c r="K63" s="49">
        <f t="shared" si="28"/>
        <v>-0.97</v>
      </c>
      <c r="L63" s="49">
        <f t="shared" si="28"/>
        <v>0</v>
      </c>
      <c r="M63" s="49">
        <f t="shared" si="28"/>
        <v>-0.94</v>
      </c>
      <c r="N63" s="49">
        <f t="shared" si="28"/>
        <v>0</v>
      </c>
      <c r="O63" s="50">
        <f t="shared" si="28"/>
        <v>-1.5</v>
      </c>
      <c r="P63" s="53">
        <f t="shared" si="25"/>
        <v>-1.0750000000000002</v>
      </c>
    </row>
    <row r="64" spans="1:16" x14ac:dyDescent="0.25">
      <c r="A64" s="23" t="s">
        <v>16</v>
      </c>
      <c r="B64" s="49">
        <f t="shared" ref="B64:O64" si="29">ROUND(100*(B28-B19)/B19,2)</f>
        <v>0</v>
      </c>
      <c r="C64" s="49">
        <f t="shared" si="29"/>
        <v>4.29</v>
      </c>
      <c r="D64" s="49">
        <f t="shared" si="29"/>
        <v>0</v>
      </c>
      <c r="E64" s="49">
        <f t="shared" si="29"/>
        <v>-1.63</v>
      </c>
      <c r="F64" s="49">
        <f t="shared" si="29"/>
        <v>0</v>
      </c>
      <c r="G64" s="49">
        <f t="shared" si="29"/>
        <v>0</v>
      </c>
      <c r="H64" s="49">
        <f t="shared" si="29"/>
        <v>0</v>
      </c>
      <c r="I64" s="49">
        <f t="shared" si="29"/>
        <v>0</v>
      </c>
      <c r="J64" s="49">
        <f t="shared" si="29"/>
        <v>0</v>
      </c>
      <c r="K64" s="49">
        <f t="shared" si="29"/>
        <v>0</v>
      </c>
      <c r="L64" s="49">
        <f t="shared" si="29"/>
        <v>0</v>
      </c>
      <c r="M64" s="49">
        <f t="shared" si="29"/>
        <v>0</v>
      </c>
      <c r="N64" s="49">
        <f t="shared" si="29"/>
        <v>0</v>
      </c>
      <c r="O64" s="50">
        <f t="shared" si="29"/>
        <v>0</v>
      </c>
      <c r="P64" s="48">
        <f t="shared" si="25"/>
        <v>0.19</v>
      </c>
    </row>
    <row r="65" spans="1:16" x14ac:dyDescent="0.25">
      <c r="A65" s="19" t="s">
        <v>17</v>
      </c>
      <c r="B65" s="49">
        <f t="shared" ref="B65:O65" si="30">ROUND(100*(B29-B20)/B20,2)</f>
        <v>10.41</v>
      </c>
      <c r="C65" s="49">
        <f t="shared" si="30"/>
        <v>17.84</v>
      </c>
      <c r="D65" s="49">
        <f t="shared" si="30"/>
        <v>11</v>
      </c>
      <c r="E65" s="49">
        <f t="shared" si="30"/>
        <v>10.7</v>
      </c>
      <c r="F65" s="49">
        <f t="shared" si="30"/>
        <v>10.8</v>
      </c>
      <c r="G65" s="49">
        <f t="shared" si="30"/>
        <v>9</v>
      </c>
      <c r="H65" s="49">
        <f t="shared" si="30"/>
        <v>10.07</v>
      </c>
      <c r="I65" s="49">
        <f t="shared" si="30"/>
        <v>12.32</v>
      </c>
      <c r="J65" s="49">
        <f t="shared" si="30"/>
        <v>11.79</v>
      </c>
      <c r="K65" s="49">
        <f t="shared" si="30"/>
        <v>12.8</v>
      </c>
      <c r="L65" s="49">
        <f t="shared" si="30"/>
        <v>13.49</v>
      </c>
      <c r="M65" s="49">
        <f t="shared" si="30"/>
        <v>12.3</v>
      </c>
      <c r="N65" s="49">
        <f t="shared" si="30"/>
        <v>12.79</v>
      </c>
      <c r="O65" s="50">
        <f t="shared" si="30"/>
        <v>10.96</v>
      </c>
      <c r="P65" s="48">
        <f t="shared" si="25"/>
        <v>11.876428571428571</v>
      </c>
    </row>
    <row r="66" spans="1:16" x14ac:dyDescent="0.25">
      <c r="A66" s="23" t="s">
        <v>18</v>
      </c>
      <c r="B66" s="49">
        <f t="shared" ref="B66:O66" si="31">ROUND(100*(B30-B21)/B21,2)</f>
        <v>0</v>
      </c>
      <c r="C66" s="49">
        <f t="shared" si="31"/>
        <v>5.0199999999999996</v>
      </c>
      <c r="D66" s="49">
        <f t="shared" si="31"/>
        <v>0</v>
      </c>
      <c r="E66" s="49">
        <f t="shared" si="31"/>
        <v>0</v>
      </c>
      <c r="F66" s="49">
        <f t="shared" si="31"/>
        <v>0</v>
      </c>
      <c r="G66" s="49">
        <f t="shared" si="31"/>
        <v>0</v>
      </c>
      <c r="H66" s="49">
        <f t="shared" si="31"/>
        <v>0</v>
      </c>
      <c r="I66" s="49">
        <f t="shared" si="31"/>
        <v>0</v>
      </c>
      <c r="J66" s="49">
        <f t="shared" si="31"/>
        <v>0</v>
      </c>
      <c r="K66" s="49">
        <f t="shared" si="31"/>
        <v>0</v>
      </c>
      <c r="L66" s="49">
        <f t="shared" si="31"/>
        <v>0</v>
      </c>
      <c r="M66" s="49">
        <f t="shared" si="31"/>
        <v>0</v>
      </c>
      <c r="N66" s="49">
        <f t="shared" si="31"/>
        <v>0</v>
      </c>
      <c r="O66" s="50">
        <f t="shared" si="31"/>
        <v>0</v>
      </c>
      <c r="P66" s="48">
        <f t="shared" si="25"/>
        <v>0.35857142857142854</v>
      </c>
    </row>
    <row r="67" spans="1:16" ht="15.75" thickBot="1" x14ac:dyDescent="0.3">
      <c r="A67" s="30" t="s">
        <v>19</v>
      </c>
      <c r="B67" s="57">
        <f t="shared" ref="B67:O67" si="32">ROUND(100*(B31-B22)/B22,2)</f>
        <v>17.329999999999998</v>
      </c>
      <c r="C67" s="57">
        <f t="shared" si="32"/>
        <v>20.2</v>
      </c>
      <c r="D67" s="57">
        <f t="shared" si="32"/>
        <v>17.899999999999999</v>
      </c>
      <c r="E67" s="57">
        <f t="shared" si="32"/>
        <v>20</v>
      </c>
      <c r="F67" s="57">
        <f t="shared" si="32"/>
        <v>16.55</v>
      </c>
      <c r="G67" s="57">
        <f t="shared" si="32"/>
        <v>12</v>
      </c>
      <c r="H67" s="57">
        <f t="shared" si="32"/>
        <v>13.12</v>
      </c>
      <c r="I67" s="57">
        <f t="shared" si="32"/>
        <v>17</v>
      </c>
      <c r="J67" s="57">
        <f t="shared" si="32"/>
        <v>18.34</v>
      </c>
      <c r="K67" s="57">
        <f t="shared" si="32"/>
        <v>17.600000000000001</v>
      </c>
      <c r="L67" s="57">
        <f t="shared" si="32"/>
        <v>18.920000000000002</v>
      </c>
      <c r="M67" s="57">
        <f t="shared" si="32"/>
        <v>17</v>
      </c>
      <c r="N67" s="57">
        <f t="shared" si="32"/>
        <v>15.13</v>
      </c>
      <c r="O67" s="58">
        <f t="shared" si="32"/>
        <v>18.72</v>
      </c>
      <c r="P67" s="54">
        <f t="shared" si="25"/>
        <v>17.129285714285718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31" sqref="B31:O31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65" t="str">
        <f>'Tabulka č. 1'!B1:O1</f>
        <v>Krajské normativy základní školy s pouze 1. stupněm v roce 2016 - 2018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">
        <v>30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24</v>
      </c>
    </row>
    <row r="5" spans="1:16" ht="19.5" thickBot="1" x14ac:dyDescent="0.3">
      <c r="A5" s="67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x14ac:dyDescent="0.25">
      <c r="A6" s="15" t="s">
        <v>20</v>
      </c>
      <c r="B6" s="16">
        <v>30808.8546159783</v>
      </c>
      <c r="C6" s="16">
        <v>27299.916195585291</v>
      </c>
      <c r="D6" s="16">
        <v>26854.909082204133</v>
      </c>
      <c r="E6" s="16">
        <v>26434.607696195933</v>
      </c>
      <c r="F6" s="16">
        <v>32887.251912149455</v>
      </c>
      <c r="G6" s="16">
        <v>27540.60113013921</v>
      </c>
      <c r="H6" s="16">
        <v>22921.266091551606</v>
      </c>
      <c r="I6" s="16">
        <v>26595.555424004735</v>
      </c>
      <c r="J6" s="16">
        <v>26088.947666930861</v>
      </c>
      <c r="K6" s="16">
        <v>25745.310796882386</v>
      </c>
      <c r="L6" s="16">
        <v>26378.005910533713</v>
      </c>
      <c r="M6" s="16">
        <v>26704.857025701578</v>
      </c>
      <c r="N6" s="16">
        <v>26128.706384653833</v>
      </c>
      <c r="O6" s="17">
        <v>28205.556471363954</v>
      </c>
      <c r="P6" s="18">
        <f t="shared" ref="P6:P13" si="0">SUMIF(B6:O6,"&gt;0")/COUNTIF(B6:O6,"&gt;0")</f>
        <v>27185.310457419637</v>
      </c>
    </row>
    <row r="7" spans="1:16" x14ac:dyDescent="0.25">
      <c r="A7" s="19" t="s">
        <v>22</v>
      </c>
      <c r="B7" s="35">
        <v>26627.019958277546</v>
      </c>
      <c r="C7" s="35">
        <v>24182.524891237466</v>
      </c>
      <c r="D7" s="35">
        <v>23524.011201683141</v>
      </c>
      <c r="E7" s="35">
        <v>22993.122420907843</v>
      </c>
      <c r="F7" s="35">
        <v>29394.495412844037</v>
      </c>
      <c r="G7" s="35">
        <v>23532.218181818182</v>
      </c>
      <c r="H7" s="35">
        <v>19367.221895004834</v>
      </c>
      <c r="I7" s="35">
        <v>23196.413793103449</v>
      </c>
      <c r="J7" s="35">
        <v>22649.130623117668</v>
      </c>
      <c r="K7" s="35">
        <v>22505.792290495225</v>
      </c>
      <c r="L7" s="35">
        <v>22789.31506849315</v>
      </c>
      <c r="M7" s="35">
        <v>23632.817753866846</v>
      </c>
      <c r="N7" s="35">
        <v>23280.041696226534</v>
      </c>
      <c r="O7" s="36">
        <v>24337.154104500049</v>
      </c>
      <c r="P7" s="37">
        <f t="shared" si="0"/>
        <v>23715.091377969708</v>
      </c>
    </row>
    <row r="8" spans="1:16" x14ac:dyDescent="0.25">
      <c r="A8" s="19" t="s">
        <v>23</v>
      </c>
      <c r="B8" s="20">
        <v>4181.834657700756</v>
      </c>
      <c r="C8" s="20">
        <v>3117.391304347826</v>
      </c>
      <c r="D8" s="20">
        <v>3330.8978805209913</v>
      </c>
      <c r="E8" s="20">
        <v>3441.4852752880925</v>
      </c>
      <c r="F8" s="20">
        <v>3492.7564993054179</v>
      </c>
      <c r="G8" s="20">
        <v>4008.3829483210288</v>
      </c>
      <c r="H8" s="20">
        <v>3554.044196546773</v>
      </c>
      <c r="I8" s="20">
        <v>3399.1416309012875</v>
      </c>
      <c r="J8" s="20">
        <v>3439.817043813192</v>
      </c>
      <c r="K8" s="20">
        <v>3239.5185063871604</v>
      </c>
      <c r="L8" s="20">
        <v>3588.6908420405653</v>
      </c>
      <c r="M8" s="20">
        <v>3072.0392718347312</v>
      </c>
      <c r="N8" s="20">
        <v>2848.6646884272996</v>
      </c>
      <c r="O8" s="21">
        <v>3868.4023668639052</v>
      </c>
      <c r="P8" s="37">
        <f t="shared" si="0"/>
        <v>3470.2190794499302</v>
      </c>
    </row>
    <row r="9" spans="1:16" x14ac:dyDescent="0.25">
      <c r="A9" s="19" t="s">
        <v>21</v>
      </c>
      <c r="B9" s="20">
        <v>1210</v>
      </c>
      <c r="C9" s="20">
        <v>1252</v>
      </c>
      <c r="D9" s="20">
        <v>1210</v>
      </c>
      <c r="E9" s="20">
        <v>1230</v>
      </c>
      <c r="F9" s="20">
        <v>1185</v>
      </c>
      <c r="G9" s="20">
        <v>1416</v>
      </c>
      <c r="H9" s="20">
        <v>1320</v>
      </c>
      <c r="I9" s="20">
        <v>1276.4000000000001</v>
      </c>
      <c r="J9" s="20">
        <v>1332</v>
      </c>
      <c r="K9" s="20">
        <v>1293</v>
      </c>
      <c r="L9" s="20">
        <v>1486</v>
      </c>
      <c r="M9" s="20">
        <v>1377</v>
      </c>
      <c r="N9" s="20">
        <v>1335</v>
      </c>
      <c r="O9" s="21">
        <v>1355</v>
      </c>
      <c r="P9" s="22">
        <f t="shared" si="0"/>
        <v>1305.5285714285715</v>
      </c>
    </row>
    <row r="10" spans="1:16" x14ac:dyDescent="0.25">
      <c r="A10" s="23" t="s">
        <v>16</v>
      </c>
      <c r="B10" s="24">
        <v>12.846800000000002</v>
      </c>
      <c r="C10" s="24">
        <v>14.221840008303655</v>
      </c>
      <c r="D10" s="24">
        <v>14.288379524999998</v>
      </c>
      <c r="E10" s="24">
        <v>14.54</v>
      </c>
      <c r="F10" s="24">
        <v>10.9</v>
      </c>
      <c r="G10" s="25">
        <v>13.75</v>
      </c>
      <c r="H10" s="24">
        <v>18.06764036148369</v>
      </c>
      <c r="I10" s="24">
        <v>14.5</v>
      </c>
      <c r="J10" s="24">
        <v>14.316840915254735</v>
      </c>
      <c r="K10" s="24">
        <v>14.760999999999999</v>
      </c>
      <c r="L10" s="24">
        <v>14.6</v>
      </c>
      <c r="M10" s="24">
        <v>14.87</v>
      </c>
      <c r="N10" s="24">
        <v>13.830903062866525</v>
      </c>
      <c r="O10" s="26">
        <v>14.200509990446953</v>
      </c>
      <c r="P10" s="27">
        <f t="shared" si="0"/>
        <v>14.263850990239684</v>
      </c>
    </row>
    <row r="11" spans="1:16" x14ac:dyDescent="0.25">
      <c r="A11" s="19" t="s">
        <v>17</v>
      </c>
      <c r="B11" s="2">
        <v>28506</v>
      </c>
      <c r="C11" s="2">
        <v>28660</v>
      </c>
      <c r="D11" s="2">
        <v>28010</v>
      </c>
      <c r="E11" s="2">
        <v>27860</v>
      </c>
      <c r="F11" s="2">
        <v>26700</v>
      </c>
      <c r="G11" s="2">
        <v>26964</v>
      </c>
      <c r="H11" s="2">
        <v>29160</v>
      </c>
      <c r="I11" s="2">
        <v>28029</v>
      </c>
      <c r="J11" s="2">
        <v>27022</v>
      </c>
      <c r="K11" s="2">
        <v>27684</v>
      </c>
      <c r="L11" s="3">
        <v>27727</v>
      </c>
      <c r="M11" s="2">
        <v>29285</v>
      </c>
      <c r="N11" s="2">
        <v>26832</v>
      </c>
      <c r="O11" s="28">
        <v>28800</v>
      </c>
      <c r="P11" s="29">
        <f t="shared" si="0"/>
        <v>27945.642857142859</v>
      </c>
    </row>
    <row r="12" spans="1:16" x14ac:dyDescent="0.25">
      <c r="A12" s="23" t="s">
        <v>18</v>
      </c>
      <c r="B12" s="24">
        <v>42.67026666666667</v>
      </c>
      <c r="C12" s="24">
        <v>50.6</v>
      </c>
      <c r="D12" s="24">
        <v>45.349934287500005</v>
      </c>
      <c r="E12" s="24">
        <v>46.86</v>
      </c>
      <c r="F12" s="24">
        <v>45.350999999999999</v>
      </c>
      <c r="G12" s="25">
        <v>41.99</v>
      </c>
      <c r="H12" s="24">
        <v>46.122105110361346</v>
      </c>
      <c r="I12" s="24">
        <v>48.93</v>
      </c>
      <c r="J12" s="24">
        <v>49.847999999999999</v>
      </c>
      <c r="K12" s="24">
        <v>48.847999999999999</v>
      </c>
      <c r="L12" s="24">
        <v>48.81</v>
      </c>
      <c r="M12" s="24">
        <v>48.89</v>
      </c>
      <c r="N12" s="24">
        <v>55.183750000000003</v>
      </c>
      <c r="O12" s="26">
        <v>42.25</v>
      </c>
      <c r="P12" s="27">
        <f t="shared" si="0"/>
        <v>47.264504004609144</v>
      </c>
    </row>
    <row r="13" spans="1:16" ht="15.75" thickBot="1" x14ac:dyDescent="0.3">
      <c r="A13" s="30" t="s">
        <v>19</v>
      </c>
      <c r="B13" s="31">
        <v>14870</v>
      </c>
      <c r="C13" s="31">
        <v>13145</v>
      </c>
      <c r="D13" s="31">
        <v>12588</v>
      </c>
      <c r="E13" s="31">
        <v>13439</v>
      </c>
      <c r="F13" s="31">
        <v>13200</v>
      </c>
      <c r="G13" s="31">
        <v>14026</v>
      </c>
      <c r="H13" s="31">
        <v>13660</v>
      </c>
      <c r="I13" s="31">
        <v>13860</v>
      </c>
      <c r="J13" s="31">
        <v>14289</v>
      </c>
      <c r="K13" s="31">
        <v>13187</v>
      </c>
      <c r="L13" s="32">
        <v>14597</v>
      </c>
      <c r="M13" s="31">
        <v>12516</v>
      </c>
      <c r="N13" s="31">
        <v>13100</v>
      </c>
      <c r="O13" s="33">
        <v>13620</v>
      </c>
      <c r="P13" s="34">
        <f t="shared" si="0"/>
        <v>13578.357142857143</v>
      </c>
    </row>
    <row r="14" spans="1:16" s="7" customFormat="1" ht="19.5" thickBot="1" x14ac:dyDescent="0.3">
      <c r="A14" s="67" t="s">
        <v>32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1:16" s="7" customFormat="1" x14ac:dyDescent="0.25">
      <c r="A15" s="15" t="s">
        <v>20</v>
      </c>
      <c r="B15" s="16">
        <v>33148.099792062261</v>
      </c>
      <c r="C15" s="16">
        <v>29324.053168780341</v>
      </c>
      <c r="D15" s="16">
        <v>28875.56489128805</v>
      </c>
      <c r="E15" s="16">
        <v>28566.538331549349</v>
      </c>
      <c r="F15" s="16">
        <v>35274.308710104</v>
      </c>
      <c r="G15" s="16">
        <v>30270.989939983534</v>
      </c>
      <c r="H15" s="16">
        <v>25023.48065906285</v>
      </c>
      <c r="I15" s="16">
        <v>28311.877254399587</v>
      </c>
      <c r="J15" s="16">
        <v>27787.624008089089</v>
      </c>
      <c r="K15" s="16">
        <v>27710.594011365676</v>
      </c>
      <c r="L15" s="16">
        <v>28389.935421479975</v>
      </c>
      <c r="M15" s="16">
        <v>28991.881771248394</v>
      </c>
      <c r="N15" s="16">
        <v>28015.680617447404</v>
      </c>
      <c r="O15" s="17">
        <v>30538.227104886158</v>
      </c>
      <c r="P15" s="18">
        <f t="shared" ref="P15:P22" si="1">SUMIF(B15:O15,"&gt;0")/COUNTIF(B15:O15,"&gt;0")</f>
        <v>29302.061120124763</v>
      </c>
    </row>
    <row r="16" spans="1:16" s="7" customFormat="1" x14ac:dyDescent="0.25">
      <c r="A16" s="19" t="s">
        <v>22</v>
      </c>
      <c r="B16" s="35">
        <v>28620.356820375499</v>
      </c>
      <c r="C16" s="35">
        <v>25887.926686566901</v>
      </c>
      <c r="D16" s="35">
        <v>25377.881331485783</v>
      </c>
      <c r="E16" s="35">
        <v>24884.079944865611</v>
      </c>
      <c r="F16" s="35">
        <v>31596.330275229357</v>
      </c>
      <c r="G16" s="35">
        <v>26102.283105022831</v>
      </c>
      <c r="H16" s="35">
        <v>21274.302264316218</v>
      </c>
      <c r="I16" s="35">
        <v>24742.778541953234</v>
      </c>
      <c r="J16" s="35">
        <v>24210.10836052048</v>
      </c>
      <c r="K16" s="35">
        <v>24306.483300589392</v>
      </c>
      <c r="L16" s="35">
        <v>24609.972299168974</v>
      </c>
      <c r="M16" s="35">
        <v>25766.191446028512</v>
      </c>
      <c r="N16" s="35">
        <v>24991.094575360741</v>
      </c>
      <c r="O16" s="36">
        <v>26456.806986542964</v>
      </c>
      <c r="P16" s="37">
        <f t="shared" si="1"/>
        <v>25630.471138430468</v>
      </c>
    </row>
    <row r="17" spans="1:16" s="7" customFormat="1" x14ac:dyDescent="0.25">
      <c r="A17" s="19" t="s">
        <v>23</v>
      </c>
      <c r="B17" s="20">
        <v>4527.7429716867637</v>
      </c>
      <c r="C17" s="20">
        <v>3436.1264822134385</v>
      </c>
      <c r="D17" s="20">
        <v>3497.6835598022649</v>
      </c>
      <c r="E17" s="20">
        <v>3682.4583866837388</v>
      </c>
      <c r="F17" s="20">
        <v>3677.9784348746443</v>
      </c>
      <c r="G17" s="20">
        <v>4168.7068349607043</v>
      </c>
      <c r="H17" s="20">
        <v>3749.178394746632</v>
      </c>
      <c r="I17" s="20">
        <v>3569.0987124463518</v>
      </c>
      <c r="J17" s="20">
        <v>3577.5156475686085</v>
      </c>
      <c r="K17" s="20">
        <v>3404.1107107762855</v>
      </c>
      <c r="L17" s="20">
        <v>3779.9631223110018</v>
      </c>
      <c r="M17" s="20">
        <v>3225.6903252198813</v>
      </c>
      <c r="N17" s="20">
        <v>3024.5860420866647</v>
      </c>
      <c r="O17" s="21">
        <v>4081.4201183431951</v>
      </c>
      <c r="P17" s="37">
        <f t="shared" si="1"/>
        <v>3671.5899816942988</v>
      </c>
    </row>
    <row r="18" spans="1:16" s="7" customFormat="1" x14ac:dyDescent="0.25">
      <c r="A18" s="19" t="s">
        <v>21</v>
      </c>
      <c r="B18" s="20">
        <v>1210</v>
      </c>
      <c r="C18" s="20">
        <v>1252</v>
      </c>
      <c r="D18" s="20">
        <v>1195</v>
      </c>
      <c r="E18" s="20">
        <v>1230</v>
      </c>
      <c r="F18" s="20">
        <v>1185</v>
      </c>
      <c r="G18" s="20">
        <v>1427</v>
      </c>
      <c r="H18" s="20">
        <v>1320</v>
      </c>
      <c r="I18" s="20">
        <v>1277.5999999999999</v>
      </c>
      <c r="J18" s="20">
        <v>1321</v>
      </c>
      <c r="K18" s="20">
        <v>1291</v>
      </c>
      <c r="L18" s="20">
        <v>1456</v>
      </c>
      <c r="M18" s="20">
        <v>1377</v>
      </c>
      <c r="N18" s="20">
        <v>1335</v>
      </c>
      <c r="O18" s="21">
        <v>1335</v>
      </c>
      <c r="P18" s="22">
        <f t="shared" si="1"/>
        <v>1300.8285714285714</v>
      </c>
    </row>
    <row r="19" spans="1:16" s="7" customFormat="1" x14ac:dyDescent="0.25">
      <c r="A19" s="23" t="s">
        <v>16</v>
      </c>
      <c r="B19" s="24">
        <v>12.846800000000002</v>
      </c>
      <c r="C19" s="24">
        <v>14.126739635343833</v>
      </c>
      <c r="D19" s="24">
        <v>14.291027500000002</v>
      </c>
      <c r="E19" s="24">
        <v>14.51</v>
      </c>
      <c r="F19" s="24">
        <v>10.9</v>
      </c>
      <c r="G19" s="25">
        <v>13.14</v>
      </c>
      <c r="H19" s="24">
        <v>17.762274659123609</v>
      </c>
      <c r="I19" s="24">
        <v>14.54</v>
      </c>
      <c r="J19" s="24">
        <v>14.2006799341979</v>
      </c>
      <c r="K19" s="24">
        <v>14.760999999999999</v>
      </c>
      <c r="L19" s="24">
        <v>14.44</v>
      </c>
      <c r="M19" s="24">
        <v>14.73</v>
      </c>
      <c r="N19" s="24">
        <v>13.749697875929867</v>
      </c>
      <c r="O19" s="26">
        <v>14.110546302503025</v>
      </c>
      <c r="P19" s="27">
        <f t="shared" si="1"/>
        <v>14.1506261362213</v>
      </c>
    </row>
    <row r="20" spans="1:16" s="7" customFormat="1" x14ac:dyDescent="0.25">
      <c r="A20" s="19" t="s">
        <v>17</v>
      </c>
      <c r="B20" s="2">
        <v>30640</v>
      </c>
      <c r="C20" s="2">
        <v>30476</v>
      </c>
      <c r="D20" s="2">
        <v>30223</v>
      </c>
      <c r="E20" s="2">
        <v>30089</v>
      </c>
      <c r="F20" s="2">
        <v>28700</v>
      </c>
      <c r="G20" s="2">
        <v>28582</v>
      </c>
      <c r="H20" s="2">
        <v>31490</v>
      </c>
      <c r="I20" s="2">
        <v>29980</v>
      </c>
      <c r="J20" s="2">
        <v>28650</v>
      </c>
      <c r="K20" s="2">
        <v>29899</v>
      </c>
      <c r="L20" s="3">
        <v>29614</v>
      </c>
      <c r="M20" s="2">
        <v>31628</v>
      </c>
      <c r="N20" s="2">
        <v>28635</v>
      </c>
      <c r="O20" s="28">
        <v>31110</v>
      </c>
      <c r="P20" s="29">
        <f t="shared" si="1"/>
        <v>29979.714285714286</v>
      </c>
    </row>
    <row r="21" spans="1:16" s="7" customFormat="1" x14ac:dyDescent="0.25">
      <c r="A21" s="23" t="s">
        <v>18</v>
      </c>
      <c r="B21" s="24">
        <v>42.67026666666667</v>
      </c>
      <c r="C21" s="24">
        <v>50.6</v>
      </c>
      <c r="D21" s="24">
        <v>45.345439999999996</v>
      </c>
      <c r="E21" s="24">
        <v>46.86</v>
      </c>
      <c r="F21" s="24">
        <v>45.350999999999999</v>
      </c>
      <c r="G21" s="25">
        <v>41.99</v>
      </c>
      <c r="H21" s="24">
        <v>46.122105110361353</v>
      </c>
      <c r="I21" s="24">
        <v>48.93</v>
      </c>
      <c r="J21" s="24">
        <v>49.847999999999999</v>
      </c>
      <c r="K21" s="24">
        <v>48.847999999999999</v>
      </c>
      <c r="L21" s="24">
        <v>48.81</v>
      </c>
      <c r="M21" s="24">
        <v>48.89</v>
      </c>
      <c r="N21" s="24">
        <v>55.183750000000003</v>
      </c>
      <c r="O21" s="26">
        <v>42.25</v>
      </c>
      <c r="P21" s="27">
        <f t="shared" si="1"/>
        <v>47.264182984073436</v>
      </c>
    </row>
    <row r="22" spans="1:16" s="7" customFormat="1" ht="15.75" thickBot="1" x14ac:dyDescent="0.3">
      <c r="A22" s="30" t="s">
        <v>19</v>
      </c>
      <c r="B22" s="31">
        <v>16100</v>
      </c>
      <c r="C22" s="31">
        <v>14489</v>
      </c>
      <c r="D22" s="31">
        <v>13217</v>
      </c>
      <c r="E22" s="31">
        <v>14380</v>
      </c>
      <c r="F22" s="31">
        <v>13900</v>
      </c>
      <c r="G22" s="31">
        <v>14587</v>
      </c>
      <c r="H22" s="31">
        <v>14410</v>
      </c>
      <c r="I22" s="31">
        <v>14553</v>
      </c>
      <c r="J22" s="31">
        <v>14861</v>
      </c>
      <c r="K22" s="31">
        <v>13857</v>
      </c>
      <c r="L22" s="32">
        <v>15375</v>
      </c>
      <c r="M22" s="31">
        <v>13142</v>
      </c>
      <c r="N22" s="31">
        <v>13909</v>
      </c>
      <c r="O22" s="33">
        <v>14370</v>
      </c>
      <c r="P22" s="34">
        <f t="shared" si="1"/>
        <v>14367.857142857143</v>
      </c>
    </row>
    <row r="23" spans="1:16" s="7" customFormat="1" ht="19.5" thickBot="1" x14ac:dyDescent="0.3">
      <c r="A23" s="67" t="s">
        <v>35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16" s="7" customFormat="1" x14ac:dyDescent="0.25">
      <c r="A24" s="15" t="s">
        <v>20</v>
      </c>
      <c r="B24" s="16">
        <v>36912.45145050835</v>
      </c>
      <c r="C24" s="16">
        <v>32700.127450189564</v>
      </c>
      <c r="D24" s="16">
        <v>32293.653395902536</v>
      </c>
      <c r="E24" s="16">
        <v>31966.021049547708</v>
      </c>
      <c r="F24" s="16">
        <v>39295.739106528708</v>
      </c>
      <c r="G24" s="16">
        <v>33119.96746344259</v>
      </c>
      <c r="H24" s="16">
        <v>27656.836437061982</v>
      </c>
      <c r="I24" s="16">
        <v>31967.314843004817</v>
      </c>
      <c r="J24" s="16">
        <v>31298.370167998841</v>
      </c>
      <c r="K24" s="16">
        <v>31420.930097199107</v>
      </c>
      <c r="L24" s="16">
        <v>32424.230310191422</v>
      </c>
      <c r="M24" s="16">
        <v>32709.257533537817</v>
      </c>
      <c r="N24" s="16">
        <v>31670.294309215118</v>
      </c>
      <c r="O24" s="17">
        <v>34202.209366392824</v>
      </c>
      <c r="P24" s="18">
        <f t="shared" ref="P24:P31" si="2">SUMIF(B24:O24,"&gt;0")/COUNTIF(B24:O24,"&gt;0")</f>
        <v>32831.243070051525</v>
      </c>
    </row>
    <row r="25" spans="1:16" s="7" customFormat="1" x14ac:dyDescent="0.25">
      <c r="A25" s="19" t="s">
        <v>22</v>
      </c>
      <c r="B25" s="35">
        <v>31600.087181243573</v>
      </c>
      <c r="C25" s="35">
        <v>28766.5306122449</v>
      </c>
      <c r="D25" s="35">
        <v>28169.842931167823</v>
      </c>
      <c r="E25" s="35">
        <v>27547.070985527222</v>
      </c>
      <c r="F25" s="35">
        <v>35009.174311926603</v>
      </c>
      <c r="G25" s="35">
        <v>28451.141552511413</v>
      </c>
      <c r="H25" s="35">
        <v>23415.919862851704</v>
      </c>
      <c r="I25" s="35">
        <v>27791.471801925723</v>
      </c>
      <c r="J25" s="35">
        <v>27064.61956616928</v>
      </c>
      <c r="K25" s="35">
        <v>27417.654630445093</v>
      </c>
      <c r="L25" s="35">
        <v>27929.085872576179</v>
      </c>
      <c r="M25" s="35">
        <v>28935.234215885946</v>
      </c>
      <c r="N25" s="35">
        <v>28187.964819102541</v>
      </c>
      <c r="O25" s="36">
        <v>29356.765579410578</v>
      </c>
      <c r="P25" s="37">
        <f t="shared" si="2"/>
        <v>28545.897423070615</v>
      </c>
    </row>
    <row r="26" spans="1:16" s="7" customFormat="1" x14ac:dyDescent="0.25">
      <c r="A26" s="19" t="s">
        <v>23</v>
      </c>
      <c r="B26" s="20">
        <v>5312.36426926478</v>
      </c>
      <c r="C26" s="20">
        <v>3933.596837944664</v>
      </c>
      <c r="D26" s="20">
        <v>4123.8104647347127</v>
      </c>
      <c r="E26" s="20">
        <v>4418.9500640204869</v>
      </c>
      <c r="F26" s="20">
        <v>4286.5647946021036</v>
      </c>
      <c r="G26" s="20">
        <v>4668.8259109311739</v>
      </c>
      <c r="H26" s="20">
        <v>4240.9165742102778</v>
      </c>
      <c r="I26" s="20">
        <v>4175.8430410790925</v>
      </c>
      <c r="J26" s="20">
        <v>4233.7506018295617</v>
      </c>
      <c r="K26" s="20">
        <v>4003.2754667540125</v>
      </c>
      <c r="L26" s="20">
        <v>4495.1444376152422</v>
      </c>
      <c r="M26" s="20">
        <v>3774.0233176518714</v>
      </c>
      <c r="N26" s="20">
        <v>3482.3294901125782</v>
      </c>
      <c r="O26" s="21">
        <v>4845.4437869822486</v>
      </c>
      <c r="P26" s="37">
        <f t="shared" si="2"/>
        <v>4285.3456469809153</v>
      </c>
    </row>
    <row r="27" spans="1:16" s="7" customFormat="1" x14ac:dyDescent="0.25">
      <c r="A27" s="19" t="s">
        <v>21</v>
      </c>
      <c r="B27" s="20">
        <v>1160</v>
      </c>
      <c r="C27" s="20">
        <v>1239</v>
      </c>
      <c r="D27" s="20">
        <v>1110</v>
      </c>
      <c r="E27" s="20">
        <v>1230</v>
      </c>
      <c r="F27" s="20">
        <v>1185</v>
      </c>
      <c r="G27" s="20">
        <v>1389</v>
      </c>
      <c r="H27" s="20">
        <v>1390</v>
      </c>
      <c r="I27" s="20">
        <v>1276.5</v>
      </c>
      <c r="J27" s="20">
        <v>1304</v>
      </c>
      <c r="K27" s="20">
        <v>1281</v>
      </c>
      <c r="L27" s="20">
        <v>1456</v>
      </c>
      <c r="M27" s="20">
        <v>1364</v>
      </c>
      <c r="N27" s="20">
        <v>1335</v>
      </c>
      <c r="O27" s="21">
        <v>1315</v>
      </c>
      <c r="P27" s="22">
        <f t="shared" si="2"/>
        <v>1288.1785714285713</v>
      </c>
    </row>
    <row r="28" spans="1:16" s="7" customFormat="1" x14ac:dyDescent="0.25">
      <c r="A28" s="23" t="s">
        <v>16</v>
      </c>
      <c r="B28" s="24">
        <v>12.846800000000002</v>
      </c>
      <c r="C28" s="24">
        <v>14.7</v>
      </c>
      <c r="D28" s="24">
        <v>14.291027500000002</v>
      </c>
      <c r="E28" s="24">
        <v>14.51</v>
      </c>
      <c r="F28" s="24">
        <v>10.9</v>
      </c>
      <c r="G28" s="25">
        <v>13.14</v>
      </c>
      <c r="H28" s="24">
        <v>17.762274659123609</v>
      </c>
      <c r="I28" s="24">
        <v>14.54</v>
      </c>
      <c r="J28" s="24">
        <v>14.2006799341979</v>
      </c>
      <c r="K28" s="24">
        <v>14.760999999999999</v>
      </c>
      <c r="L28" s="24">
        <v>14.44</v>
      </c>
      <c r="M28" s="24">
        <v>14.73</v>
      </c>
      <c r="N28" s="24">
        <v>13.749697875929867</v>
      </c>
      <c r="O28" s="26">
        <v>14.110546302503025</v>
      </c>
      <c r="P28" s="27">
        <f t="shared" si="2"/>
        <v>14.191573305125312</v>
      </c>
    </row>
    <row r="29" spans="1:16" s="7" customFormat="1" x14ac:dyDescent="0.25">
      <c r="A29" s="19" t="s">
        <v>17</v>
      </c>
      <c r="B29" s="2">
        <v>33830</v>
      </c>
      <c r="C29" s="2">
        <v>35239</v>
      </c>
      <c r="D29" s="2">
        <v>33548</v>
      </c>
      <c r="E29" s="2">
        <v>33309</v>
      </c>
      <c r="F29" s="2">
        <v>31800</v>
      </c>
      <c r="G29" s="2">
        <v>31154</v>
      </c>
      <c r="H29" s="2">
        <v>34660</v>
      </c>
      <c r="I29" s="2">
        <v>33674</v>
      </c>
      <c r="J29" s="2">
        <v>32028</v>
      </c>
      <c r="K29" s="2">
        <v>33726</v>
      </c>
      <c r="L29" s="3">
        <v>33608</v>
      </c>
      <c r="M29" s="2">
        <v>35518</v>
      </c>
      <c r="N29" s="2">
        <v>32298</v>
      </c>
      <c r="O29" s="28">
        <v>34520</v>
      </c>
      <c r="P29" s="29">
        <f t="shared" si="2"/>
        <v>33493.714285714283</v>
      </c>
    </row>
    <row r="30" spans="1:16" s="7" customFormat="1" x14ac:dyDescent="0.25">
      <c r="A30" s="23" t="s">
        <v>18</v>
      </c>
      <c r="B30" s="24">
        <v>42.67026666666667</v>
      </c>
      <c r="C30" s="24">
        <v>53.13</v>
      </c>
      <c r="D30" s="24">
        <v>45.345439999999996</v>
      </c>
      <c r="E30" s="24">
        <v>46.86</v>
      </c>
      <c r="F30" s="24">
        <v>45.350999999999999</v>
      </c>
      <c r="G30" s="25">
        <v>41.99</v>
      </c>
      <c r="H30" s="24">
        <v>46.122105110361353</v>
      </c>
      <c r="I30" s="24">
        <v>48.93</v>
      </c>
      <c r="J30" s="24">
        <v>49.847999999999999</v>
      </c>
      <c r="K30" s="24">
        <v>48.847999999999999</v>
      </c>
      <c r="L30" s="24">
        <v>48.81</v>
      </c>
      <c r="M30" s="24">
        <v>48.89</v>
      </c>
      <c r="N30" s="24">
        <v>55.183750000000003</v>
      </c>
      <c r="O30" s="26">
        <v>42.25</v>
      </c>
      <c r="P30" s="27">
        <f t="shared" si="2"/>
        <v>47.444897269787717</v>
      </c>
    </row>
    <row r="31" spans="1:16" s="7" customFormat="1" ht="15.75" thickBot="1" x14ac:dyDescent="0.3">
      <c r="A31" s="30" t="s">
        <v>19</v>
      </c>
      <c r="B31" s="31">
        <v>18890</v>
      </c>
      <c r="C31" s="31">
        <v>17416</v>
      </c>
      <c r="D31" s="31">
        <v>15583</v>
      </c>
      <c r="E31" s="31">
        <v>17256</v>
      </c>
      <c r="F31" s="31">
        <v>16200</v>
      </c>
      <c r="G31" s="31">
        <v>16337</v>
      </c>
      <c r="H31" s="31">
        <v>16300</v>
      </c>
      <c r="I31" s="31">
        <v>17027</v>
      </c>
      <c r="J31" s="31">
        <v>17587</v>
      </c>
      <c r="K31" s="31">
        <v>16296</v>
      </c>
      <c r="L31" s="32">
        <v>18284</v>
      </c>
      <c r="M31" s="31">
        <v>15376</v>
      </c>
      <c r="N31" s="31">
        <v>16014</v>
      </c>
      <c r="O31" s="33">
        <v>17060</v>
      </c>
      <c r="P31" s="34">
        <f t="shared" si="2"/>
        <v>16830.428571428572</v>
      </c>
    </row>
    <row r="32" spans="1:16" ht="19.5" thickBot="1" x14ac:dyDescent="0.3">
      <c r="A32" s="67" t="s">
        <v>33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x14ac:dyDescent="0.25">
      <c r="A33" s="15" t="s">
        <v>20</v>
      </c>
      <c r="B33" s="42">
        <f>ROUND(B15-B6,0)</f>
        <v>2339</v>
      </c>
      <c r="C33" s="42">
        <f t="shared" ref="C33:O33" si="3">ROUND(C15-C6,0)</f>
        <v>2024</v>
      </c>
      <c r="D33" s="42">
        <f t="shared" si="3"/>
        <v>2021</v>
      </c>
      <c r="E33" s="42">
        <f t="shared" si="3"/>
        <v>2132</v>
      </c>
      <c r="F33" s="42">
        <f t="shared" si="3"/>
        <v>2387</v>
      </c>
      <c r="G33" s="42">
        <f t="shared" si="3"/>
        <v>2730</v>
      </c>
      <c r="H33" s="42">
        <f t="shared" si="3"/>
        <v>2102</v>
      </c>
      <c r="I33" s="42">
        <f t="shared" si="3"/>
        <v>1716</v>
      </c>
      <c r="J33" s="42">
        <f t="shared" si="3"/>
        <v>1699</v>
      </c>
      <c r="K33" s="42">
        <f t="shared" si="3"/>
        <v>1965</v>
      </c>
      <c r="L33" s="42">
        <f t="shared" si="3"/>
        <v>2012</v>
      </c>
      <c r="M33" s="42">
        <f t="shared" si="3"/>
        <v>2287</v>
      </c>
      <c r="N33" s="42">
        <f t="shared" si="3"/>
        <v>1887</v>
      </c>
      <c r="O33" s="43">
        <f t="shared" si="3"/>
        <v>2333</v>
      </c>
      <c r="P33" s="59">
        <f>AVERAGE(B33:O33)</f>
        <v>2116.7142857142858</v>
      </c>
    </row>
    <row r="34" spans="1:16" x14ac:dyDescent="0.25">
      <c r="A34" s="19" t="s">
        <v>22</v>
      </c>
      <c r="B34" s="44">
        <f>ROUND(B16-B7,0)</f>
        <v>1993</v>
      </c>
      <c r="C34" s="44">
        <f t="shared" ref="C34:O34" si="4">ROUND(C16-C7,0)</f>
        <v>1705</v>
      </c>
      <c r="D34" s="44">
        <f t="shared" si="4"/>
        <v>1854</v>
      </c>
      <c r="E34" s="44">
        <f t="shared" si="4"/>
        <v>1891</v>
      </c>
      <c r="F34" s="44">
        <f t="shared" si="4"/>
        <v>2202</v>
      </c>
      <c r="G34" s="44">
        <f t="shared" si="4"/>
        <v>2570</v>
      </c>
      <c r="H34" s="44">
        <f t="shared" si="4"/>
        <v>1907</v>
      </c>
      <c r="I34" s="44">
        <f t="shared" si="4"/>
        <v>1546</v>
      </c>
      <c r="J34" s="44">
        <f t="shared" si="4"/>
        <v>1561</v>
      </c>
      <c r="K34" s="44">
        <f t="shared" si="4"/>
        <v>1801</v>
      </c>
      <c r="L34" s="44">
        <f t="shared" si="4"/>
        <v>1821</v>
      </c>
      <c r="M34" s="44">
        <f t="shared" si="4"/>
        <v>2133</v>
      </c>
      <c r="N34" s="44">
        <f t="shared" si="4"/>
        <v>1711</v>
      </c>
      <c r="O34" s="45">
        <f t="shared" si="4"/>
        <v>2120</v>
      </c>
      <c r="P34" s="60">
        <f t="shared" ref="P34:P40" si="5">AVERAGE(B34:O34)</f>
        <v>1915.3571428571429</v>
      </c>
    </row>
    <row r="35" spans="1:16" x14ac:dyDescent="0.25">
      <c r="A35" s="19" t="s">
        <v>23</v>
      </c>
      <c r="B35" s="44">
        <f>ROUND(B17-B8,0)</f>
        <v>346</v>
      </c>
      <c r="C35" s="44">
        <f t="shared" ref="C35:O35" si="6">ROUND(C17-C8,0)</f>
        <v>319</v>
      </c>
      <c r="D35" s="44">
        <f t="shared" si="6"/>
        <v>167</v>
      </c>
      <c r="E35" s="44">
        <f t="shared" si="6"/>
        <v>241</v>
      </c>
      <c r="F35" s="44">
        <f t="shared" si="6"/>
        <v>185</v>
      </c>
      <c r="G35" s="44">
        <f t="shared" si="6"/>
        <v>160</v>
      </c>
      <c r="H35" s="44">
        <f t="shared" si="6"/>
        <v>195</v>
      </c>
      <c r="I35" s="44">
        <f t="shared" si="6"/>
        <v>170</v>
      </c>
      <c r="J35" s="44">
        <f t="shared" si="6"/>
        <v>138</v>
      </c>
      <c r="K35" s="44">
        <f t="shared" si="6"/>
        <v>165</v>
      </c>
      <c r="L35" s="44">
        <f t="shared" si="6"/>
        <v>191</v>
      </c>
      <c r="M35" s="44">
        <f t="shared" si="6"/>
        <v>154</v>
      </c>
      <c r="N35" s="44">
        <f t="shared" si="6"/>
        <v>176</v>
      </c>
      <c r="O35" s="45">
        <f t="shared" si="6"/>
        <v>213</v>
      </c>
      <c r="P35" s="60">
        <f t="shared" si="5"/>
        <v>201.42857142857142</v>
      </c>
    </row>
    <row r="36" spans="1:16" x14ac:dyDescent="0.25">
      <c r="A36" s="19" t="s">
        <v>21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-15</v>
      </c>
      <c r="E36" s="46">
        <f t="shared" si="7"/>
        <v>0</v>
      </c>
      <c r="F36" s="46">
        <f t="shared" si="7"/>
        <v>0</v>
      </c>
      <c r="G36" s="46">
        <f t="shared" si="7"/>
        <v>11</v>
      </c>
      <c r="H36" s="46">
        <f t="shared" si="7"/>
        <v>0</v>
      </c>
      <c r="I36" s="46">
        <f t="shared" si="7"/>
        <v>1</v>
      </c>
      <c r="J36" s="46">
        <f t="shared" si="7"/>
        <v>-11</v>
      </c>
      <c r="K36" s="46">
        <f t="shared" si="7"/>
        <v>-2</v>
      </c>
      <c r="L36" s="46">
        <f t="shared" si="7"/>
        <v>-30</v>
      </c>
      <c r="M36" s="46">
        <f t="shared" si="7"/>
        <v>0</v>
      </c>
      <c r="N36" s="46">
        <f t="shared" si="7"/>
        <v>0</v>
      </c>
      <c r="O36" s="47">
        <f t="shared" si="7"/>
        <v>-20</v>
      </c>
      <c r="P36" s="61">
        <f t="shared" si="5"/>
        <v>-4.7142857142857144</v>
      </c>
    </row>
    <row r="37" spans="1:16" x14ac:dyDescent="0.25">
      <c r="A37" s="23" t="s">
        <v>16</v>
      </c>
      <c r="B37" s="49">
        <f>ROUND(B19-B10,2)</f>
        <v>0</v>
      </c>
      <c r="C37" s="49">
        <f t="shared" ref="C37:O37" si="8">ROUND(C19-C10,2)</f>
        <v>-0.1</v>
      </c>
      <c r="D37" s="49">
        <f t="shared" si="8"/>
        <v>0</v>
      </c>
      <c r="E37" s="49">
        <f t="shared" si="8"/>
        <v>-0.03</v>
      </c>
      <c r="F37" s="49">
        <f t="shared" si="8"/>
        <v>0</v>
      </c>
      <c r="G37" s="49">
        <f t="shared" si="8"/>
        <v>-0.61</v>
      </c>
      <c r="H37" s="49">
        <f t="shared" si="8"/>
        <v>-0.31</v>
      </c>
      <c r="I37" s="49">
        <f t="shared" si="8"/>
        <v>0.04</v>
      </c>
      <c r="J37" s="49">
        <f t="shared" si="8"/>
        <v>-0.12</v>
      </c>
      <c r="K37" s="49">
        <f t="shared" si="8"/>
        <v>0</v>
      </c>
      <c r="L37" s="49">
        <f t="shared" si="8"/>
        <v>-0.16</v>
      </c>
      <c r="M37" s="49">
        <f t="shared" si="8"/>
        <v>-0.14000000000000001</v>
      </c>
      <c r="N37" s="49">
        <f t="shared" si="8"/>
        <v>-0.08</v>
      </c>
      <c r="O37" s="50">
        <f t="shared" si="8"/>
        <v>-0.09</v>
      </c>
      <c r="P37" s="48">
        <f t="shared" si="5"/>
        <v>-0.11428571428571428</v>
      </c>
    </row>
    <row r="38" spans="1:16" x14ac:dyDescent="0.25">
      <c r="A38" s="19" t="s">
        <v>17</v>
      </c>
      <c r="B38" s="46">
        <f t="shared" ref="B38:O38" si="9">ROUND(B20-B11,0)</f>
        <v>2134</v>
      </c>
      <c r="C38" s="46">
        <f t="shared" si="9"/>
        <v>1816</v>
      </c>
      <c r="D38" s="46">
        <f t="shared" si="9"/>
        <v>2213</v>
      </c>
      <c r="E38" s="46">
        <f t="shared" si="9"/>
        <v>2229</v>
      </c>
      <c r="F38" s="46">
        <f t="shared" si="9"/>
        <v>2000</v>
      </c>
      <c r="G38" s="46">
        <f t="shared" si="9"/>
        <v>1618</v>
      </c>
      <c r="H38" s="46">
        <f t="shared" si="9"/>
        <v>2330</v>
      </c>
      <c r="I38" s="46">
        <f t="shared" si="9"/>
        <v>1951</v>
      </c>
      <c r="J38" s="46">
        <f t="shared" si="9"/>
        <v>1628</v>
      </c>
      <c r="K38" s="46">
        <f t="shared" si="9"/>
        <v>2215</v>
      </c>
      <c r="L38" s="46">
        <f t="shared" si="9"/>
        <v>1887</v>
      </c>
      <c r="M38" s="46">
        <f t="shared" si="9"/>
        <v>2343</v>
      </c>
      <c r="N38" s="46">
        <f t="shared" si="9"/>
        <v>1803</v>
      </c>
      <c r="O38" s="47">
        <f t="shared" si="9"/>
        <v>2310</v>
      </c>
      <c r="P38" s="62">
        <f t="shared" si="5"/>
        <v>2034.0714285714287</v>
      </c>
    </row>
    <row r="39" spans="1:16" x14ac:dyDescent="0.25">
      <c r="A39" s="23" t="s">
        <v>18</v>
      </c>
      <c r="B39" s="49">
        <f t="shared" ref="B39:O39" si="10">ROUND(B21-B12,2)</f>
        <v>0</v>
      </c>
      <c r="C39" s="49">
        <f t="shared" si="10"/>
        <v>0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 t="shared" si="5"/>
        <v>0</v>
      </c>
    </row>
    <row r="40" spans="1:16" ht="15.75" thickBot="1" x14ac:dyDescent="0.3">
      <c r="A40" s="30" t="s">
        <v>19</v>
      </c>
      <c r="B40" s="46">
        <f t="shared" ref="B40:O40" si="11">ROUND(B22-B13,0)</f>
        <v>1230</v>
      </c>
      <c r="C40" s="46">
        <f t="shared" si="11"/>
        <v>1344</v>
      </c>
      <c r="D40" s="46">
        <f t="shared" si="11"/>
        <v>629</v>
      </c>
      <c r="E40" s="46">
        <f t="shared" si="11"/>
        <v>941</v>
      </c>
      <c r="F40" s="46">
        <f t="shared" si="11"/>
        <v>700</v>
      </c>
      <c r="G40" s="46">
        <f t="shared" si="11"/>
        <v>561</v>
      </c>
      <c r="H40" s="46">
        <f t="shared" si="11"/>
        <v>750</v>
      </c>
      <c r="I40" s="46">
        <f t="shared" si="11"/>
        <v>693</v>
      </c>
      <c r="J40" s="46">
        <f t="shared" si="11"/>
        <v>572</v>
      </c>
      <c r="K40" s="46">
        <f t="shared" si="11"/>
        <v>670</v>
      </c>
      <c r="L40" s="46">
        <f t="shared" si="11"/>
        <v>778</v>
      </c>
      <c r="M40" s="46">
        <f t="shared" si="11"/>
        <v>626</v>
      </c>
      <c r="N40" s="46">
        <f t="shared" si="11"/>
        <v>809</v>
      </c>
      <c r="O40" s="47">
        <f t="shared" si="11"/>
        <v>750</v>
      </c>
      <c r="P40" s="63">
        <f t="shared" si="5"/>
        <v>789.5</v>
      </c>
    </row>
    <row r="41" spans="1:16" ht="19.5" thickBot="1" x14ac:dyDescent="0.3">
      <c r="A41" s="67" t="s">
        <v>37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</row>
    <row r="42" spans="1:16" x14ac:dyDescent="0.25">
      <c r="A42" s="15" t="s">
        <v>20</v>
      </c>
      <c r="B42" s="42">
        <f>ROUND(B24-B15,0)</f>
        <v>3764</v>
      </c>
      <c r="C42" s="42">
        <f t="shared" ref="C42:O42" si="12">ROUND(C24-C15,0)</f>
        <v>3376</v>
      </c>
      <c r="D42" s="42">
        <f t="shared" si="12"/>
        <v>3418</v>
      </c>
      <c r="E42" s="42">
        <f t="shared" si="12"/>
        <v>3399</v>
      </c>
      <c r="F42" s="42">
        <f t="shared" si="12"/>
        <v>4021</v>
      </c>
      <c r="G42" s="42">
        <f t="shared" si="12"/>
        <v>2849</v>
      </c>
      <c r="H42" s="42">
        <f t="shared" si="12"/>
        <v>2633</v>
      </c>
      <c r="I42" s="42">
        <f t="shared" si="12"/>
        <v>3655</v>
      </c>
      <c r="J42" s="42">
        <f t="shared" si="12"/>
        <v>3511</v>
      </c>
      <c r="K42" s="42">
        <f t="shared" si="12"/>
        <v>3710</v>
      </c>
      <c r="L42" s="42">
        <f t="shared" si="12"/>
        <v>4034</v>
      </c>
      <c r="M42" s="42">
        <f t="shared" si="12"/>
        <v>3717</v>
      </c>
      <c r="N42" s="42">
        <f t="shared" si="12"/>
        <v>3655</v>
      </c>
      <c r="O42" s="43">
        <f t="shared" si="12"/>
        <v>3664</v>
      </c>
      <c r="P42" s="59">
        <f>AVERAGE(B42:O42)</f>
        <v>3529</v>
      </c>
    </row>
    <row r="43" spans="1:16" x14ac:dyDescent="0.25">
      <c r="A43" s="19" t="s">
        <v>22</v>
      </c>
      <c r="B43" s="44">
        <f>ROUND(B25-B16,0)</f>
        <v>2980</v>
      </c>
      <c r="C43" s="44">
        <f t="shared" ref="C43:O43" si="13">ROUND(C25-C16,0)</f>
        <v>2879</v>
      </c>
      <c r="D43" s="44">
        <f t="shared" si="13"/>
        <v>2792</v>
      </c>
      <c r="E43" s="44">
        <f t="shared" si="13"/>
        <v>2663</v>
      </c>
      <c r="F43" s="44">
        <f t="shared" si="13"/>
        <v>3413</v>
      </c>
      <c r="G43" s="44">
        <f t="shared" si="13"/>
        <v>2349</v>
      </c>
      <c r="H43" s="44">
        <f t="shared" si="13"/>
        <v>2142</v>
      </c>
      <c r="I43" s="44">
        <f t="shared" si="13"/>
        <v>3049</v>
      </c>
      <c r="J43" s="44">
        <f t="shared" si="13"/>
        <v>2855</v>
      </c>
      <c r="K43" s="44">
        <f t="shared" si="13"/>
        <v>3111</v>
      </c>
      <c r="L43" s="44">
        <f t="shared" si="13"/>
        <v>3319</v>
      </c>
      <c r="M43" s="44">
        <f t="shared" si="13"/>
        <v>3169</v>
      </c>
      <c r="N43" s="44">
        <f t="shared" si="13"/>
        <v>3197</v>
      </c>
      <c r="O43" s="45">
        <f t="shared" si="13"/>
        <v>2900</v>
      </c>
      <c r="P43" s="60">
        <f t="shared" ref="P43:P49" si="14">AVERAGE(B43:O43)</f>
        <v>2915.5714285714284</v>
      </c>
    </row>
    <row r="44" spans="1:16" x14ac:dyDescent="0.25">
      <c r="A44" s="19" t="s">
        <v>23</v>
      </c>
      <c r="B44" s="44">
        <f>ROUND(B26-B17,0)</f>
        <v>785</v>
      </c>
      <c r="C44" s="44">
        <f t="shared" ref="C44:O44" si="15">ROUND(C26-C17,0)</f>
        <v>497</v>
      </c>
      <c r="D44" s="44">
        <f t="shared" si="15"/>
        <v>626</v>
      </c>
      <c r="E44" s="44">
        <f t="shared" si="15"/>
        <v>736</v>
      </c>
      <c r="F44" s="44">
        <f t="shared" si="15"/>
        <v>609</v>
      </c>
      <c r="G44" s="44">
        <f t="shared" si="15"/>
        <v>500</v>
      </c>
      <c r="H44" s="44">
        <f t="shared" si="15"/>
        <v>492</v>
      </c>
      <c r="I44" s="44">
        <f t="shared" si="15"/>
        <v>607</v>
      </c>
      <c r="J44" s="44">
        <f t="shared" si="15"/>
        <v>656</v>
      </c>
      <c r="K44" s="44">
        <f t="shared" si="15"/>
        <v>599</v>
      </c>
      <c r="L44" s="44">
        <f t="shared" si="15"/>
        <v>715</v>
      </c>
      <c r="M44" s="44">
        <f t="shared" si="15"/>
        <v>548</v>
      </c>
      <c r="N44" s="44">
        <f t="shared" si="15"/>
        <v>458</v>
      </c>
      <c r="O44" s="45">
        <f t="shared" si="15"/>
        <v>764</v>
      </c>
      <c r="P44" s="60">
        <f t="shared" si="14"/>
        <v>613.71428571428567</v>
      </c>
    </row>
    <row r="45" spans="1:16" x14ac:dyDescent="0.25">
      <c r="A45" s="19" t="s">
        <v>21</v>
      </c>
      <c r="B45" s="46">
        <f>ROUND(B27-B18,0)</f>
        <v>-50</v>
      </c>
      <c r="C45" s="46">
        <f t="shared" ref="C45:O45" si="16">ROUND(C27-C18,0)</f>
        <v>-13</v>
      </c>
      <c r="D45" s="46">
        <f t="shared" si="16"/>
        <v>-85</v>
      </c>
      <c r="E45" s="46">
        <f t="shared" si="16"/>
        <v>0</v>
      </c>
      <c r="F45" s="46">
        <f t="shared" si="16"/>
        <v>0</v>
      </c>
      <c r="G45" s="46">
        <f t="shared" si="16"/>
        <v>-38</v>
      </c>
      <c r="H45" s="46">
        <f t="shared" si="16"/>
        <v>70</v>
      </c>
      <c r="I45" s="46">
        <f t="shared" si="16"/>
        <v>-1</v>
      </c>
      <c r="J45" s="46">
        <f t="shared" si="16"/>
        <v>-17</v>
      </c>
      <c r="K45" s="46">
        <f t="shared" si="16"/>
        <v>-10</v>
      </c>
      <c r="L45" s="46">
        <f t="shared" si="16"/>
        <v>0</v>
      </c>
      <c r="M45" s="46">
        <f t="shared" si="16"/>
        <v>-13</v>
      </c>
      <c r="N45" s="46">
        <f t="shared" si="16"/>
        <v>0</v>
      </c>
      <c r="O45" s="47">
        <f t="shared" si="16"/>
        <v>-20</v>
      </c>
      <c r="P45" s="61">
        <f t="shared" si="14"/>
        <v>-12.642857142857142</v>
      </c>
    </row>
    <row r="46" spans="1:16" x14ac:dyDescent="0.25">
      <c r="A46" s="23" t="s">
        <v>16</v>
      </c>
      <c r="B46" s="49">
        <f>ROUND(B28-B19,2)</f>
        <v>0</v>
      </c>
      <c r="C46" s="49">
        <f t="shared" ref="C46:O46" si="17">ROUND(C28-C19,2)</f>
        <v>0.56999999999999995</v>
      </c>
      <c r="D46" s="49">
        <f t="shared" si="17"/>
        <v>0</v>
      </c>
      <c r="E46" s="49">
        <f t="shared" si="17"/>
        <v>0</v>
      </c>
      <c r="F46" s="49">
        <f t="shared" si="17"/>
        <v>0</v>
      </c>
      <c r="G46" s="49">
        <f t="shared" si="17"/>
        <v>0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7"/>
        <v>0</v>
      </c>
      <c r="L46" s="49">
        <f t="shared" si="17"/>
        <v>0</v>
      </c>
      <c r="M46" s="49">
        <f t="shared" si="17"/>
        <v>0</v>
      </c>
      <c r="N46" s="49">
        <f t="shared" si="17"/>
        <v>0</v>
      </c>
      <c r="O46" s="50">
        <f t="shared" si="17"/>
        <v>0</v>
      </c>
      <c r="P46" s="48">
        <f t="shared" si="14"/>
        <v>4.071428571428571E-2</v>
      </c>
    </row>
    <row r="47" spans="1:16" x14ac:dyDescent="0.25">
      <c r="A47" s="19" t="s">
        <v>17</v>
      </c>
      <c r="B47" s="46">
        <f t="shared" ref="B47:O47" si="18">ROUND(B29-B20,0)</f>
        <v>3190</v>
      </c>
      <c r="C47" s="46">
        <f t="shared" si="18"/>
        <v>4763</v>
      </c>
      <c r="D47" s="46">
        <f t="shared" si="18"/>
        <v>3325</v>
      </c>
      <c r="E47" s="46">
        <f t="shared" si="18"/>
        <v>3220</v>
      </c>
      <c r="F47" s="46">
        <f t="shared" si="18"/>
        <v>3100</v>
      </c>
      <c r="G47" s="46">
        <f t="shared" si="18"/>
        <v>2572</v>
      </c>
      <c r="H47" s="46">
        <f t="shared" si="18"/>
        <v>3170</v>
      </c>
      <c r="I47" s="46">
        <f t="shared" si="18"/>
        <v>3694</v>
      </c>
      <c r="J47" s="46">
        <f t="shared" si="18"/>
        <v>3378</v>
      </c>
      <c r="K47" s="46">
        <f t="shared" si="18"/>
        <v>3827</v>
      </c>
      <c r="L47" s="46">
        <f t="shared" si="18"/>
        <v>3994</v>
      </c>
      <c r="M47" s="46">
        <f t="shared" si="18"/>
        <v>3890</v>
      </c>
      <c r="N47" s="46">
        <f t="shared" si="18"/>
        <v>3663</v>
      </c>
      <c r="O47" s="47">
        <f t="shared" si="18"/>
        <v>3410</v>
      </c>
      <c r="P47" s="62">
        <f t="shared" si="14"/>
        <v>3514</v>
      </c>
    </row>
    <row r="48" spans="1:16" x14ac:dyDescent="0.25">
      <c r="A48" s="23" t="s">
        <v>18</v>
      </c>
      <c r="B48" s="49">
        <f t="shared" ref="B48:O48" si="19">ROUND(B30-B21,2)</f>
        <v>0</v>
      </c>
      <c r="C48" s="49">
        <f t="shared" si="19"/>
        <v>2.5299999999999998</v>
      </c>
      <c r="D48" s="49">
        <f t="shared" si="19"/>
        <v>0</v>
      </c>
      <c r="E48" s="49">
        <f t="shared" si="19"/>
        <v>0</v>
      </c>
      <c r="F48" s="49">
        <f t="shared" si="19"/>
        <v>0</v>
      </c>
      <c r="G48" s="49">
        <f t="shared" si="19"/>
        <v>0</v>
      </c>
      <c r="H48" s="49">
        <f t="shared" si="19"/>
        <v>0</v>
      </c>
      <c r="I48" s="49">
        <f t="shared" si="19"/>
        <v>0</v>
      </c>
      <c r="J48" s="49">
        <f t="shared" si="19"/>
        <v>0</v>
      </c>
      <c r="K48" s="49">
        <f t="shared" si="19"/>
        <v>0</v>
      </c>
      <c r="L48" s="49">
        <f t="shared" si="19"/>
        <v>0</v>
      </c>
      <c r="M48" s="49">
        <f t="shared" si="19"/>
        <v>0</v>
      </c>
      <c r="N48" s="49">
        <f t="shared" si="19"/>
        <v>0</v>
      </c>
      <c r="O48" s="50">
        <f t="shared" si="19"/>
        <v>0</v>
      </c>
      <c r="P48" s="48">
        <f t="shared" si="14"/>
        <v>0.18071428571428569</v>
      </c>
    </row>
    <row r="49" spans="1:16" ht="15.75" thickBot="1" x14ac:dyDescent="0.3">
      <c r="A49" s="30" t="s">
        <v>19</v>
      </c>
      <c r="B49" s="46">
        <f t="shared" ref="B49:O49" si="20">ROUND(B31-B22,0)</f>
        <v>2790</v>
      </c>
      <c r="C49" s="46">
        <f t="shared" si="20"/>
        <v>2927</v>
      </c>
      <c r="D49" s="46">
        <f t="shared" si="20"/>
        <v>2366</v>
      </c>
      <c r="E49" s="46">
        <f t="shared" si="20"/>
        <v>2876</v>
      </c>
      <c r="F49" s="46">
        <f t="shared" si="20"/>
        <v>2300</v>
      </c>
      <c r="G49" s="46">
        <f t="shared" si="20"/>
        <v>1750</v>
      </c>
      <c r="H49" s="46">
        <f t="shared" si="20"/>
        <v>1890</v>
      </c>
      <c r="I49" s="46">
        <f t="shared" si="20"/>
        <v>2474</v>
      </c>
      <c r="J49" s="46">
        <f t="shared" si="20"/>
        <v>2726</v>
      </c>
      <c r="K49" s="46">
        <f t="shared" si="20"/>
        <v>2439</v>
      </c>
      <c r="L49" s="46">
        <f t="shared" si="20"/>
        <v>2909</v>
      </c>
      <c r="M49" s="46">
        <f t="shared" si="20"/>
        <v>2234</v>
      </c>
      <c r="N49" s="46">
        <f t="shared" si="20"/>
        <v>2105</v>
      </c>
      <c r="O49" s="47">
        <f t="shared" si="20"/>
        <v>2690</v>
      </c>
      <c r="P49" s="63">
        <f t="shared" si="14"/>
        <v>2462.5714285714284</v>
      </c>
    </row>
    <row r="50" spans="1:16" ht="19.5" thickBot="1" x14ac:dyDescent="0.3">
      <c r="A50" s="67" t="s">
        <v>34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x14ac:dyDescent="0.25">
      <c r="A51" s="15" t="s">
        <v>20</v>
      </c>
      <c r="B51" s="55">
        <f>ROUND(100*(B15-B6)/B6,2)</f>
        <v>7.59</v>
      </c>
      <c r="C51" s="55">
        <f t="shared" ref="C51:O51" si="21">ROUND(100*(C15-C6)/C6,2)</f>
        <v>7.41</v>
      </c>
      <c r="D51" s="55">
        <f t="shared" si="21"/>
        <v>7.52</v>
      </c>
      <c r="E51" s="55">
        <f t="shared" si="21"/>
        <v>8.06</v>
      </c>
      <c r="F51" s="55">
        <f t="shared" si="21"/>
        <v>7.26</v>
      </c>
      <c r="G51" s="55">
        <f t="shared" si="21"/>
        <v>9.91</v>
      </c>
      <c r="H51" s="55">
        <f t="shared" si="21"/>
        <v>9.17</v>
      </c>
      <c r="I51" s="55">
        <f t="shared" si="21"/>
        <v>6.45</v>
      </c>
      <c r="J51" s="55">
        <f t="shared" si="21"/>
        <v>6.51</v>
      </c>
      <c r="K51" s="55">
        <f t="shared" si="21"/>
        <v>7.63</v>
      </c>
      <c r="L51" s="55">
        <f t="shared" si="21"/>
        <v>7.63</v>
      </c>
      <c r="M51" s="55">
        <f t="shared" si="21"/>
        <v>8.56</v>
      </c>
      <c r="N51" s="55">
        <f t="shared" si="21"/>
        <v>7.22</v>
      </c>
      <c r="O51" s="56">
        <f t="shared" si="21"/>
        <v>8.27</v>
      </c>
      <c r="P51" s="51">
        <f t="shared" ref="P51:P58" si="22">AVERAGE(B51:O51)</f>
        <v>7.7992857142857144</v>
      </c>
    </row>
    <row r="52" spans="1:16" x14ac:dyDescent="0.25">
      <c r="A52" s="19" t="s">
        <v>22</v>
      </c>
      <c r="B52" s="49">
        <f t="shared" ref="B52:O58" si="23">ROUND(100*(B16-B7)/B7,2)</f>
        <v>7.49</v>
      </c>
      <c r="C52" s="49">
        <f t="shared" si="23"/>
        <v>7.05</v>
      </c>
      <c r="D52" s="49">
        <f t="shared" si="23"/>
        <v>7.88</v>
      </c>
      <c r="E52" s="49">
        <f t="shared" si="23"/>
        <v>8.2200000000000006</v>
      </c>
      <c r="F52" s="49">
        <f t="shared" si="23"/>
        <v>7.49</v>
      </c>
      <c r="G52" s="49">
        <f t="shared" si="23"/>
        <v>10.92</v>
      </c>
      <c r="H52" s="49">
        <f t="shared" si="23"/>
        <v>9.85</v>
      </c>
      <c r="I52" s="49">
        <f t="shared" si="23"/>
        <v>6.67</v>
      </c>
      <c r="J52" s="49">
        <f t="shared" si="23"/>
        <v>6.89</v>
      </c>
      <c r="K52" s="49">
        <f t="shared" si="23"/>
        <v>8</v>
      </c>
      <c r="L52" s="49">
        <f t="shared" si="23"/>
        <v>7.99</v>
      </c>
      <c r="M52" s="49">
        <f t="shared" si="23"/>
        <v>9.0299999999999994</v>
      </c>
      <c r="N52" s="49">
        <f t="shared" si="23"/>
        <v>7.35</v>
      </c>
      <c r="O52" s="50">
        <f t="shared" si="23"/>
        <v>8.7100000000000009</v>
      </c>
      <c r="P52" s="52">
        <f t="shared" si="22"/>
        <v>8.11</v>
      </c>
    </row>
    <row r="53" spans="1:16" x14ac:dyDescent="0.25">
      <c r="A53" s="19" t="s">
        <v>23</v>
      </c>
      <c r="B53" s="49">
        <f t="shared" si="23"/>
        <v>8.27</v>
      </c>
      <c r="C53" s="49">
        <f t="shared" si="23"/>
        <v>10.220000000000001</v>
      </c>
      <c r="D53" s="49">
        <f t="shared" si="23"/>
        <v>5.01</v>
      </c>
      <c r="E53" s="49">
        <f t="shared" si="23"/>
        <v>7</v>
      </c>
      <c r="F53" s="49">
        <f t="shared" si="23"/>
        <v>5.3</v>
      </c>
      <c r="G53" s="49">
        <f t="shared" si="23"/>
        <v>4</v>
      </c>
      <c r="H53" s="49">
        <f t="shared" si="23"/>
        <v>5.49</v>
      </c>
      <c r="I53" s="49">
        <f t="shared" si="23"/>
        <v>5</v>
      </c>
      <c r="J53" s="49">
        <f t="shared" si="23"/>
        <v>4</v>
      </c>
      <c r="K53" s="49">
        <f t="shared" si="23"/>
        <v>5.08</v>
      </c>
      <c r="L53" s="49">
        <f t="shared" si="23"/>
        <v>5.33</v>
      </c>
      <c r="M53" s="49">
        <f t="shared" si="23"/>
        <v>5</v>
      </c>
      <c r="N53" s="49">
        <f t="shared" si="23"/>
        <v>6.18</v>
      </c>
      <c r="O53" s="50">
        <f t="shared" si="23"/>
        <v>5.51</v>
      </c>
      <c r="P53" s="52">
        <f t="shared" si="22"/>
        <v>5.8135714285714286</v>
      </c>
    </row>
    <row r="54" spans="1:16" x14ac:dyDescent="0.25">
      <c r="A54" s="19" t="s">
        <v>21</v>
      </c>
      <c r="B54" s="49">
        <f t="shared" si="23"/>
        <v>0</v>
      </c>
      <c r="C54" s="49">
        <f t="shared" si="23"/>
        <v>0</v>
      </c>
      <c r="D54" s="49">
        <f t="shared" si="23"/>
        <v>-1.24</v>
      </c>
      <c r="E54" s="49">
        <f t="shared" si="23"/>
        <v>0</v>
      </c>
      <c r="F54" s="49">
        <f t="shared" si="23"/>
        <v>0</v>
      </c>
      <c r="G54" s="49">
        <f t="shared" si="23"/>
        <v>0.78</v>
      </c>
      <c r="H54" s="49">
        <f t="shared" si="23"/>
        <v>0</v>
      </c>
      <c r="I54" s="49">
        <f t="shared" si="23"/>
        <v>0.09</v>
      </c>
      <c r="J54" s="49">
        <f t="shared" si="23"/>
        <v>-0.83</v>
      </c>
      <c r="K54" s="49">
        <f t="shared" si="23"/>
        <v>-0.15</v>
      </c>
      <c r="L54" s="49">
        <f t="shared" si="23"/>
        <v>-2.02</v>
      </c>
      <c r="M54" s="49">
        <f t="shared" si="23"/>
        <v>0</v>
      </c>
      <c r="N54" s="49">
        <f t="shared" si="23"/>
        <v>0</v>
      </c>
      <c r="O54" s="50">
        <f t="shared" si="23"/>
        <v>-1.48</v>
      </c>
      <c r="P54" s="53">
        <f t="shared" si="22"/>
        <v>-0.34642857142857142</v>
      </c>
    </row>
    <row r="55" spans="1:16" x14ac:dyDescent="0.25">
      <c r="A55" s="23" t="s">
        <v>16</v>
      </c>
      <c r="B55" s="49">
        <f t="shared" si="23"/>
        <v>0</v>
      </c>
      <c r="C55" s="49">
        <f t="shared" si="23"/>
        <v>-0.67</v>
      </c>
      <c r="D55" s="49">
        <f t="shared" si="23"/>
        <v>0.02</v>
      </c>
      <c r="E55" s="49">
        <f t="shared" si="23"/>
        <v>-0.21</v>
      </c>
      <c r="F55" s="49">
        <f t="shared" si="23"/>
        <v>0</v>
      </c>
      <c r="G55" s="49">
        <f t="shared" si="23"/>
        <v>-4.4400000000000004</v>
      </c>
      <c r="H55" s="49">
        <f t="shared" si="23"/>
        <v>-1.69</v>
      </c>
      <c r="I55" s="49">
        <f t="shared" si="23"/>
        <v>0.28000000000000003</v>
      </c>
      <c r="J55" s="49">
        <f t="shared" si="23"/>
        <v>-0.81</v>
      </c>
      <c r="K55" s="49">
        <f t="shared" si="23"/>
        <v>0</v>
      </c>
      <c r="L55" s="49">
        <f t="shared" si="23"/>
        <v>-1.1000000000000001</v>
      </c>
      <c r="M55" s="49">
        <f t="shared" si="23"/>
        <v>-0.94</v>
      </c>
      <c r="N55" s="49">
        <f t="shared" si="23"/>
        <v>-0.59</v>
      </c>
      <c r="O55" s="50">
        <f t="shared" si="23"/>
        <v>-0.63</v>
      </c>
      <c r="P55" s="48">
        <f t="shared" si="22"/>
        <v>-0.76999999999999991</v>
      </c>
    </row>
    <row r="56" spans="1:16" x14ac:dyDescent="0.25">
      <c r="A56" s="19" t="s">
        <v>17</v>
      </c>
      <c r="B56" s="49">
        <f t="shared" si="23"/>
        <v>7.49</v>
      </c>
      <c r="C56" s="49">
        <f t="shared" si="23"/>
        <v>6.34</v>
      </c>
      <c r="D56" s="49">
        <f t="shared" si="23"/>
        <v>7.9</v>
      </c>
      <c r="E56" s="49">
        <f t="shared" si="23"/>
        <v>8</v>
      </c>
      <c r="F56" s="49">
        <f t="shared" si="23"/>
        <v>7.49</v>
      </c>
      <c r="G56" s="49">
        <f t="shared" si="23"/>
        <v>6</v>
      </c>
      <c r="H56" s="49">
        <f t="shared" si="23"/>
        <v>7.99</v>
      </c>
      <c r="I56" s="49">
        <f t="shared" si="23"/>
        <v>6.96</v>
      </c>
      <c r="J56" s="49">
        <f t="shared" si="23"/>
        <v>6.02</v>
      </c>
      <c r="K56" s="49">
        <f t="shared" si="23"/>
        <v>8</v>
      </c>
      <c r="L56" s="49">
        <f t="shared" si="23"/>
        <v>6.81</v>
      </c>
      <c r="M56" s="49">
        <f t="shared" si="23"/>
        <v>8</v>
      </c>
      <c r="N56" s="49">
        <f t="shared" si="23"/>
        <v>6.72</v>
      </c>
      <c r="O56" s="50">
        <f t="shared" si="23"/>
        <v>8.02</v>
      </c>
      <c r="P56" s="48">
        <f t="shared" si="22"/>
        <v>7.2671428571428569</v>
      </c>
    </row>
    <row r="57" spans="1:16" x14ac:dyDescent="0.25">
      <c r="A57" s="23" t="s">
        <v>18</v>
      </c>
      <c r="B57" s="49">
        <f t="shared" si="23"/>
        <v>0</v>
      </c>
      <c r="C57" s="49">
        <f t="shared" si="23"/>
        <v>0</v>
      </c>
      <c r="D57" s="49">
        <f t="shared" si="23"/>
        <v>-0.01</v>
      </c>
      <c r="E57" s="49">
        <f t="shared" si="23"/>
        <v>0</v>
      </c>
      <c r="F57" s="49">
        <f t="shared" si="23"/>
        <v>0</v>
      </c>
      <c r="G57" s="49">
        <f t="shared" si="23"/>
        <v>0</v>
      </c>
      <c r="H57" s="49">
        <f t="shared" si="23"/>
        <v>0</v>
      </c>
      <c r="I57" s="49">
        <f t="shared" si="23"/>
        <v>0</v>
      </c>
      <c r="J57" s="49">
        <f t="shared" si="23"/>
        <v>0</v>
      </c>
      <c r="K57" s="49">
        <f t="shared" si="23"/>
        <v>0</v>
      </c>
      <c r="L57" s="49">
        <f t="shared" si="23"/>
        <v>0</v>
      </c>
      <c r="M57" s="49">
        <f t="shared" si="23"/>
        <v>0</v>
      </c>
      <c r="N57" s="49">
        <f t="shared" si="23"/>
        <v>0</v>
      </c>
      <c r="O57" s="50">
        <f t="shared" si="23"/>
        <v>0</v>
      </c>
      <c r="P57" s="48">
        <f t="shared" si="22"/>
        <v>-7.1428571428571429E-4</v>
      </c>
    </row>
    <row r="58" spans="1:16" ht="15.75" thickBot="1" x14ac:dyDescent="0.3">
      <c r="A58" s="30" t="s">
        <v>19</v>
      </c>
      <c r="B58" s="57">
        <f t="shared" si="23"/>
        <v>8.27</v>
      </c>
      <c r="C58" s="57">
        <f t="shared" si="23"/>
        <v>10.220000000000001</v>
      </c>
      <c r="D58" s="57">
        <f t="shared" si="23"/>
        <v>5</v>
      </c>
      <c r="E58" s="57">
        <f t="shared" si="23"/>
        <v>7</v>
      </c>
      <c r="F58" s="57">
        <f t="shared" si="23"/>
        <v>5.3</v>
      </c>
      <c r="G58" s="57">
        <f t="shared" si="23"/>
        <v>4</v>
      </c>
      <c r="H58" s="57">
        <f t="shared" si="23"/>
        <v>5.49</v>
      </c>
      <c r="I58" s="57">
        <f t="shared" si="23"/>
        <v>5</v>
      </c>
      <c r="J58" s="57">
        <f t="shared" si="23"/>
        <v>4</v>
      </c>
      <c r="K58" s="57">
        <f t="shared" si="23"/>
        <v>5.08</v>
      </c>
      <c r="L58" s="57">
        <f t="shared" si="23"/>
        <v>5.33</v>
      </c>
      <c r="M58" s="57">
        <f t="shared" si="23"/>
        <v>5</v>
      </c>
      <c r="N58" s="57">
        <f t="shared" si="23"/>
        <v>6.18</v>
      </c>
      <c r="O58" s="58">
        <f t="shared" si="23"/>
        <v>5.51</v>
      </c>
      <c r="P58" s="54">
        <f t="shared" si="22"/>
        <v>5.8128571428571432</v>
      </c>
    </row>
    <row r="59" spans="1:16" ht="19.5" thickBot="1" x14ac:dyDescent="0.3">
      <c r="A59" s="67" t="s">
        <v>38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</row>
    <row r="60" spans="1:16" x14ac:dyDescent="0.25">
      <c r="A60" s="15" t="s">
        <v>20</v>
      </c>
      <c r="B60" s="55">
        <f>ROUND(100*(B24-B15)/B15,2)</f>
        <v>11.36</v>
      </c>
      <c r="C60" s="55">
        <f t="shared" ref="C60:O60" si="24">ROUND(100*(C24-C15)/C15,2)</f>
        <v>11.51</v>
      </c>
      <c r="D60" s="55">
        <f t="shared" si="24"/>
        <v>11.84</v>
      </c>
      <c r="E60" s="55">
        <f t="shared" si="24"/>
        <v>11.9</v>
      </c>
      <c r="F60" s="55">
        <f t="shared" si="24"/>
        <v>11.4</v>
      </c>
      <c r="G60" s="55">
        <f t="shared" si="24"/>
        <v>9.41</v>
      </c>
      <c r="H60" s="55">
        <f t="shared" si="24"/>
        <v>10.52</v>
      </c>
      <c r="I60" s="55">
        <f t="shared" si="24"/>
        <v>12.91</v>
      </c>
      <c r="J60" s="55">
        <f t="shared" si="24"/>
        <v>12.63</v>
      </c>
      <c r="K60" s="55">
        <f t="shared" si="24"/>
        <v>13.39</v>
      </c>
      <c r="L60" s="55">
        <f t="shared" si="24"/>
        <v>14.21</v>
      </c>
      <c r="M60" s="55">
        <f t="shared" si="24"/>
        <v>12.82</v>
      </c>
      <c r="N60" s="55">
        <f t="shared" si="24"/>
        <v>13.04</v>
      </c>
      <c r="O60" s="56">
        <f t="shared" si="24"/>
        <v>12</v>
      </c>
      <c r="P60" s="51">
        <f t="shared" ref="P60:P67" si="25">AVERAGE(B60:O60)</f>
        <v>12.067142857142855</v>
      </c>
    </row>
    <row r="61" spans="1:16" x14ac:dyDescent="0.25">
      <c r="A61" s="19" t="s">
        <v>22</v>
      </c>
      <c r="B61" s="49">
        <f t="shared" ref="B61:O61" si="26">ROUND(100*(B25-B16)/B16,2)</f>
        <v>10.41</v>
      </c>
      <c r="C61" s="49">
        <f t="shared" si="26"/>
        <v>11.12</v>
      </c>
      <c r="D61" s="49">
        <f t="shared" si="26"/>
        <v>11</v>
      </c>
      <c r="E61" s="49">
        <f t="shared" si="26"/>
        <v>10.7</v>
      </c>
      <c r="F61" s="49">
        <f t="shared" si="26"/>
        <v>10.8</v>
      </c>
      <c r="G61" s="49">
        <f t="shared" si="26"/>
        <v>9</v>
      </c>
      <c r="H61" s="49">
        <f t="shared" si="26"/>
        <v>10.07</v>
      </c>
      <c r="I61" s="49">
        <f t="shared" si="26"/>
        <v>12.32</v>
      </c>
      <c r="J61" s="49">
        <f t="shared" si="26"/>
        <v>11.79</v>
      </c>
      <c r="K61" s="49">
        <f t="shared" si="26"/>
        <v>12.8</v>
      </c>
      <c r="L61" s="49">
        <f t="shared" si="26"/>
        <v>13.49</v>
      </c>
      <c r="M61" s="49">
        <f t="shared" si="26"/>
        <v>12.3</v>
      </c>
      <c r="N61" s="49">
        <f t="shared" si="26"/>
        <v>12.79</v>
      </c>
      <c r="O61" s="50">
        <f t="shared" si="26"/>
        <v>10.96</v>
      </c>
      <c r="P61" s="52">
        <f t="shared" si="25"/>
        <v>11.39642857142857</v>
      </c>
    </row>
    <row r="62" spans="1:16" x14ac:dyDescent="0.25">
      <c r="A62" s="19" t="s">
        <v>23</v>
      </c>
      <c r="B62" s="49">
        <f t="shared" ref="B62:O62" si="27">ROUND(100*(B26-B17)/B17,2)</f>
        <v>17.329999999999998</v>
      </c>
      <c r="C62" s="49">
        <f t="shared" si="27"/>
        <v>14.48</v>
      </c>
      <c r="D62" s="49">
        <f t="shared" si="27"/>
        <v>17.899999999999999</v>
      </c>
      <c r="E62" s="49">
        <f t="shared" si="27"/>
        <v>20</v>
      </c>
      <c r="F62" s="49">
        <f t="shared" si="27"/>
        <v>16.55</v>
      </c>
      <c r="G62" s="49">
        <f t="shared" si="27"/>
        <v>12</v>
      </c>
      <c r="H62" s="49">
        <f t="shared" si="27"/>
        <v>13.12</v>
      </c>
      <c r="I62" s="49">
        <f t="shared" si="27"/>
        <v>17</v>
      </c>
      <c r="J62" s="49">
        <f t="shared" si="27"/>
        <v>18.34</v>
      </c>
      <c r="K62" s="49">
        <f t="shared" si="27"/>
        <v>17.600000000000001</v>
      </c>
      <c r="L62" s="49">
        <f t="shared" si="27"/>
        <v>18.920000000000002</v>
      </c>
      <c r="M62" s="49">
        <f t="shared" si="27"/>
        <v>17</v>
      </c>
      <c r="N62" s="49">
        <f t="shared" si="27"/>
        <v>15.13</v>
      </c>
      <c r="O62" s="50">
        <f t="shared" si="27"/>
        <v>18.72</v>
      </c>
      <c r="P62" s="52">
        <f t="shared" si="25"/>
        <v>16.720714285714287</v>
      </c>
    </row>
    <row r="63" spans="1:16" x14ac:dyDescent="0.25">
      <c r="A63" s="19" t="s">
        <v>21</v>
      </c>
      <c r="B63" s="49">
        <f t="shared" ref="B63:O63" si="28">ROUND(100*(B27-B18)/B18,2)</f>
        <v>-4.13</v>
      </c>
      <c r="C63" s="49">
        <f t="shared" si="28"/>
        <v>-1.04</v>
      </c>
      <c r="D63" s="49">
        <f t="shared" si="28"/>
        <v>-7.11</v>
      </c>
      <c r="E63" s="49">
        <f t="shared" si="28"/>
        <v>0</v>
      </c>
      <c r="F63" s="49">
        <f t="shared" si="28"/>
        <v>0</v>
      </c>
      <c r="G63" s="49">
        <f t="shared" si="28"/>
        <v>-2.66</v>
      </c>
      <c r="H63" s="49">
        <f t="shared" si="28"/>
        <v>5.3</v>
      </c>
      <c r="I63" s="49">
        <f t="shared" si="28"/>
        <v>-0.09</v>
      </c>
      <c r="J63" s="49">
        <f t="shared" si="28"/>
        <v>-1.29</v>
      </c>
      <c r="K63" s="49">
        <f t="shared" si="28"/>
        <v>-0.77</v>
      </c>
      <c r="L63" s="49">
        <f t="shared" si="28"/>
        <v>0</v>
      </c>
      <c r="M63" s="49">
        <f t="shared" si="28"/>
        <v>-0.94</v>
      </c>
      <c r="N63" s="49">
        <f t="shared" si="28"/>
        <v>0</v>
      </c>
      <c r="O63" s="50">
        <f t="shared" si="28"/>
        <v>-1.5</v>
      </c>
      <c r="P63" s="53">
        <f t="shared" si="25"/>
        <v>-1.0164285714285712</v>
      </c>
    </row>
    <row r="64" spans="1:16" x14ac:dyDescent="0.25">
      <c r="A64" s="23" t="s">
        <v>16</v>
      </c>
      <c r="B64" s="49">
        <f t="shared" ref="B64:O64" si="29">ROUND(100*(B28-B19)/B19,2)</f>
        <v>0</v>
      </c>
      <c r="C64" s="49">
        <f t="shared" si="29"/>
        <v>4.0599999999999996</v>
      </c>
      <c r="D64" s="49">
        <f t="shared" si="29"/>
        <v>0</v>
      </c>
      <c r="E64" s="49">
        <f t="shared" si="29"/>
        <v>0</v>
      </c>
      <c r="F64" s="49">
        <f t="shared" si="29"/>
        <v>0</v>
      </c>
      <c r="G64" s="49">
        <f t="shared" si="29"/>
        <v>0</v>
      </c>
      <c r="H64" s="49">
        <f t="shared" si="29"/>
        <v>0</v>
      </c>
      <c r="I64" s="49">
        <f t="shared" si="29"/>
        <v>0</v>
      </c>
      <c r="J64" s="49">
        <f t="shared" si="29"/>
        <v>0</v>
      </c>
      <c r="K64" s="49">
        <f t="shared" si="29"/>
        <v>0</v>
      </c>
      <c r="L64" s="49">
        <f t="shared" si="29"/>
        <v>0</v>
      </c>
      <c r="M64" s="49">
        <f t="shared" si="29"/>
        <v>0</v>
      </c>
      <c r="N64" s="49">
        <f t="shared" si="29"/>
        <v>0</v>
      </c>
      <c r="O64" s="50">
        <f t="shared" si="29"/>
        <v>0</v>
      </c>
      <c r="P64" s="48">
        <f t="shared" si="25"/>
        <v>0.28999999999999998</v>
      </c>
    </row>
    <row r="65" spans="1:16" x14ac:dyDescent="0.25">
      <c r="A65" s="19" t="s">
        <v>17</v>
      </c>
      <c r="B65" s="49">
        <f t="shared" ref="B65:O65" si="30">ROUND(100*(B29-B20)/B20,2)</f>
        <v>10.41</v>
      </c>
      <c r="C65" s="49">
        <f t="shared" si="30"/>
        <v>15.63</v>
      </c>
      <c r="D65" s="49">
        <f t="shared" si="30"/>
        <v>11</v>
      </c>
      <c r="E65" s="49">
        <f t="shared" si="30"/>
        <v>10.7</v>
      </c>
      <c r="F65" s="49">
        <f t="shared" si="30"/>
        <v>10.8</v>
      </c>
      <c r="G65" s="49">
        <f t="shared" si="30"/>
        <v>9</v>
      </c>
      <c r="H65" s="49">
        <f t="shared" si="30"/>
        <v>10.07</v>
      </c>
      <c r="I65" s="49">
        <f t="shared" si="30"/>
        <v>12.32</v>
      </c>
      <c r="J65" s="49">
        <f t="shared" si="30"/>
        <v>11.79</v>
      </c>
      <c r="K65" s="49">
        <f t="shared" si="30"/>
        <v>12.8</v>
      </c>
      <c r="L65" s="49">
        <f t="shared" si="30"/>
        <v>13.49</v>
      </c>
      <c r="M65" s="49">
        <f t="shared" si="30"/>
        <v>12.3</v>
      </c>
      <c r="N65" s="49">
        <f t="shared" si="30"/>
        <v>12.79</v>
      </c>
      <c r="O65" s="50">
        <f t="shared" si="30"/>
        <v>10.96</v>
      </c>
      <c r="P65" s="48">
        <f t="shared" si="25"/>
        <v>11.718571428571426</v>
      </c>
    </row>
    <row r="66" spans="1:16" x14ac:dyDescent="0.25">
      <c r="A66" s="23" t="s">
        <v>18</v>
      </c>
      <c r="B66" s="49">
        <f t="shared" ref="B66:O66" si="31">ROUND(100*(B30-B21)/B21,2)</f>
        <v>0</v>
      </c>
      <c r="C66" s="49">
        <f t="shared" si="31"/>
        <v>5</v>
      </c>
      <c r="D66" s="49">
        <f t="shared" si="31"/>
        <v>0</v>
      </c>
      <c r="E66" s="49">
        <f t="shared" si="31"/>
        <v>0</v>
      </c>
      <c r="F66" s="49">
        <f t="shared" si="31"/>
        <v>0</v>
      </c>
      <c r="G66" s="49">
        <f t="shared" si="31"/>
        <v>0</v>
      </c>
      <c r="H66" s="49">
        <f t="shared" si="31"/>
        <v>0</v>
      </c>
      <c r="I66" s="49">
        <f t="shared" si="31"/>
        <v>0</v>
      </c>
      <c r="J66" s="49">
        <f t="shared" si="31"/>
        <v>0</v>
      </c>
      <c r="K66" s="49">
        <f t="shared" si="31"/>
        <v>0</v>
      </c>
      <c r="L66" s="49">
        <f t="shared" si="31"/>
        <v>0</v>
      </c>
      <c r="M66" s="49">
        <f t="shared" si="31"/>
        <v>0</v>
      </c>
      <c r="N66" s="49">
        <f t="shared" si="31"/>
        <v>0</v>
      </c>
      <c r="O66" s="50">
        <f t="shared" si="31"/>
        <v>0</v>
      </c>
      <c r="P66" s="48">
        <f t="shared" si="25"/>
        <v>0.35714285714285715</v>
      </c>
    </row>
    <row r="67" spans="1:16" ht="15.75" thickBot="1" x14ac:dyDescent="0.3">
      <c r="A67" s="30" t="s">
        <v>19</v>
      </c>
      <c r="B67" s="57">
        <f t="shared" ref="B67:O67" si="32">ROUND(100*(B31-B22)/B22,2)</f>
        <v>17.329999999999998</v>
      </c>
      <c r="C67" s="57">
        <f t="shared" si="32"/>
        <v>20.2</v>
      </c>
      <c r="D67" s="57">
        <f t="shared" si="32"/>
        <v>17.899999999999999</v>
      </c>
      <c r="E67" s="57">
        <f t="shared" si="32"/>
        <v>20</v>
      </c>
      <c r="F67" s="57">
        <f t="shared" si="32"/>
        <v>16.55</v>
      </c>
      <c r="G67" s="57">
        <f t="shared" si="32"/>
        <v>12</v>
      </c>
      <c r="H67" s="57">
        <f t="shared" si="32"/>
        <v>13.12</v>
      </c>
      <c r="I67" s="57">
        <f t="shared" si="32"/>
        <v>17</v>
      </c>
      <c r="J67" s="57">
        <f t="shared" si="32"/>
        <v>18.34</v>
      </c>
      <c r="K67" s="57">
        <f t="shared" si="32"/>
        <v>17.600000000000001</v>
      </c>
      <c r="L67" s="57">
        <f t="shared" si="32"/>
        <v>18.920000000000002</v>
      </c>
      <c r="M67" s="57">
        <f t="shared" si="32"/>
        <v>17</v>
      </c>
      <c r="N67" s="57">
        <f t="shared" si="32"/>
        <v>15.13</v>
      </c>
      <c r="O67" s="58">
        <f t="shared" si="32"/>
        <v>18.72</v>
      </c>
      <c r="P67" s="54">
        <f t="shared" si="25"/>
        <v>17.129285714285718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titul</vt:lpstr>
      <vt:lpstr>Graf č. 1</vt:lpstr>
      <vt:lpstr>Graf č. 2</vt:lpstr>
      <vt:lpstr>Graf č. 3</vt:lpstr>
      <vt:lpstr>Tabulka č. 1</vt:lpstr>
      <vt:lpstr>Tabulka č. 2</vt:lpstr>
      <vt:lpstr>Tabulka č. 3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2015-02-17T11:54:15Z</cp:lastPrinted>
  <dcterms:created xsi:type="dcterms:W3CDTF">2013-07-15T08:35:23Z</dcterms:created>
  <dcterms:modified xsi:type="dcterms:W3CDTF">2018-06-19T10:42:34Z</dcterms:modified>
</cp:coreProperties>
</file>