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075"/>
  </bookViews>
  <sheets>
    <sheet name="Tabulka č. 1" sheetId="10" r:id="rId1"/>
    <sheet name="Tabulka č. 2" sheetId="9" r:id="rId2"/>
    <sheet name="Tabulka č. 3" sheetId="11" r:id="rId3"/>
  </sheets>
  <definedNames>
    <definedName name="_xlnm.Print_Titles" localSheetId="0">'Tabulka č. 1'!$3:$6</definedName>
    <definedName name="_xlnm.Print_Titles" localSheetId="1">'Tabulka č. 2'!$3:$6</definedName>
  </definedNames>
  <calcPr calcId="152511"/>
</workbook>
</file>

<file path=xl/calcChain.xml><?xml version="1.0" encoding="utf-8"?>
<calcChain xmlns="http://schemas.openxmlformats.org/spreadsheetml/2006/main">
  <c r="L89" i="9" l="1"/>
  <c r="K89" i="9"/>
  <c r="J89" i="9"/>
  <c r="I89" i="9"/>
  <c r="L88" i="9"/>
  <c r="K88" i="9"/>
  <c r="J88" i="9"/>
  <c r="I88" i="9"/>
  <c r="L87" i="9"/>
  <c r="K87" i="9"/>
  <c r="J87" i="9"/>
  <c r="I87" i="9"/>
  <c r="L86" i="9"/>
  <c r="K86" i="9"/>
  <c r="J86" i="9"/>
  <c r="I86" i="9"/>
  <c r="H86" i="9" s="1"/>
  <c r="L85" i="9"/>
  <c r="K85" i="9"/>
  <c r="J85" i="9"/>
  <c r="J90" i="9" s="1"/>
  <c r="I85" i="9"/>
  <c r="L83" i="9"/>
  <c r="K83" i="9"/>
  <c r="J83" i="9"/>
  <c r="I83" i="9"/>
  <c r="L82" i="9"/>
  <c r="K82" i="9"/>
  <c r="J82" i="9"/>
  <c r="I82" i="9"/>
  <c r="H82" i="9"/>
  <c r="L81" i="9"/>
  <c r="K81" i="9"/>
  <c r="J81" i="9"/>
  <c r="I81" i="9"/>
  <c r="H81" i="9" s="1"/>
  <c r="L80" i="9"/>
  <c r="K80" i="9"/>
  <c r="J80" i="9"/>
  <c r="I80" i="9"/>
  <c r="L79" i="9"/>
  <c r="K79" i="9"/>
  <c r="J79" i="9"/>
  <c r="I79" i="9"/>
  <c r="I84" i="9" s="1"/>
  <c r="L77" i="9"/>
  <c r="K77" i="9"/>
  <c r="J77" i="9"/>
  <c r="I77" i="9"/>
  <c r="H77" i="9" s="1"/>
  <c r="L76" i="9"/>
  <c r="K76" i="9"/>
  <c r="J76" i="9"/>
  <c r="I76" i="9"/>
  <c r="L75" i="9"/>
  <c r="K75" i="9"/>
  <c r="J75" i="9"/>
  <c r="I75" i="9"/>
  <c r="L74" i="9"/>
  <c r="K74" i="9"/>
  <c r="J74" i="9"/>
  <c r="I74" i="9"/>
  <c r="H74" i="9" s="1"/>
  <c r="L73" i="9"/>
  <c r="K73" i="9"/>
  <c r="J73" i="9"/>
  <c r="J78" i="9" s="1"/>
  <c r="I73" i="9"/>
  <c r="L71" i="9"/>
  <c r="K71" i="9"/>
  <c r="J71" i="9"/>
  <c r="I71" i="9"/>
  <c r="L70" i="9"/>
  <c r="K70" i="9"/>
  <c r="J70" i="9"/>
  <c r="I70" i="9"/>
  <c r="L69" i="9"/>
  <c r="K69" i="9"/>
  <c r="J69" i="9"/>
  <c r="I69" i="9"/>
  <c r="L68" i="9"/>
  <c r="K68" i="9"/>
  <c r="J68" i="9"/>
  <c r="I68" i="9"/>
  <c r="L67" i="9"/>
  <c r="K67" i="9"/>
  <c r="K72" i="9" s="1"/>
  <c r="J67" i="9"/>
  <c r="I67" i="9"/>
  <c r="I72" i="9" s="1"/>
  <c r="L65" i="9"/>
  <c r="K65" i="9"/>
  <c r="J65" i="9"/>
  <c r="I65" i="9"/>
  <c r="L64" i="9"/>
  <c r="K64" i="9"/>
  <c r="J64" i="9"/>
  <c r="I64" i="9"/>
  <c r="L63" i="9"/>
  <c r="K63" i="9"/>
  <c r="J63" i="9"/>
  <c r="I63" i="9"/>
  <c r="L62" i="9"/>
  <c r="K62" i="9"/>
  <c r="J62" i="9"/>
  <c r="I62" i="9"/>
  <c r="H62" i="9" s="1"/>
  <c r="L61" i="9"/>
  <c r="K61" i="9"/>
  <c r="J61" i="9"/>
  <c r="J66" i="9" s="1"/>
  <c r="I61" i="9"/>
  <c r="L59" i="9"/>
  <c r="K59" i="9"/>
  <c r="J59" i="9"/>
  <c r="I59" i="9"/>
  <c r="L58" i="9"/>
  <c r="K58" i="9"/>
  <c r="J58" i="9"/>
  <c r="I58" i="9"/>
  <c r="H58" i="9" s="1"/>
  <c r="L57" i="9"/>
  <c r="K57" i="9"/>
  <c r="J57" i="9"/>
  <c r="I57" i="9"/>
  <c r="L56" i="9"/>
  <c r="K56" i="9"/>
  <c r="J56" i="9"/>
  <c r="I56" i="9"/>
  <c r="L55" i="9"/>
  <c r="K55" i="9"/>
  <c r="K60" i="9" s="1"/>
  <c r="J55" i="9"/>
  <c r="I55" i="9"/>
  <c r="L53" i="9"/>
  <c r="K53" i="9"/>
  <c r="J53" i="9"/>
  <c r="I53" i="9"/>
  <c r="L52" i="9"/>
  <c r="K52" i="9"/>
  <c r="J52" i="9"/>
  <c r="I52" i="9"/>
  <c r="L51" i="9"/>
  <c r="K51" i="9"/>
  <c r="J51" i="9"/>
  <c r="I51" i="9"/>
  <c r="L50" i="9"/>
  <c r="K50" i="9"/>
  <c r="J50" i="9"/>
  <c r="I50" i="9"/>
  <c r="L49" i="9"/>
  <c r="K49" i="9"/>
  <c r="J49" i="9"/>
  <c r="J54" i="9" s="1"/>
  <c r="I49" i="9"/>
  <c r="L47" i="9"/>
  <c r="K47" i="9"/>
  <c r="J47" i="9"/>
  <c r="I47" i="9"/>
  <c r="L46" i="9"/>
  <c r="K46" i="9"/>
  <c r="J46" i="9"/>
  <c r="H46" i="9" s="1"/>
  <c r="I46" i="9"/>
  <c r="L45" i="9"/>
  <c r="K45" i="9"/>
  <c r="J45" i="9"/>
  <c r="I45" i="9"/>
  <c r="L44" i="9"/>
  <c r="K44" i="9"/>
  <c r="J44" i="9"/>
  <c r="I44" i="9"/>
  <c r="L43" i="9"/>
  <c r="K43" i="9"/>
  <c r="J43" i="9"/>
  <c r="I43" i="9"/>
  <c r="I48" i="9" s="1"/>
  <c r="L41" i="9"/>
  <c r="K41" i="9"/>
  <c r="J41" i="9"/>
  <c r="I41" i="9"/>
  <c r="L40" i="9"/>
  <c r="K40" i="9"/>
  <c r="J40" i="9"/>
  <c r="I40" i="9"/>
  <c r="L39" i="9"/>
  <c r="K39" i="9"/>
  <c r="J39" i="9"/>
  <c r="I39" i="9"/>
  <c r="L38" i="9"/>
  <c r="K38" i="9"/>
  <c r="J38" i="9"/>
  <c r="I38" i="9"/>
  <c r="L37" i="9"/>
  <c r="K37" i="9"/>
  <c r="J37" i="9"/>
  <c r="J42" i="9" s="1"/>
  <c r="I37" i="9"/>
  <c r="L35" i="9"/>
  <c r="K35" i="9"/>
  <c r="J35" i="9"/>
  <c r="I35" i="9"/>
  <c r="L34" i="9"/>
  <c r="K34" i="9"/>
  <c r="J34" i="9"/>
  <c r="H34" i="9" s="1"/>
  <c r="I34" i="9"/>
  <c r="L33" i="9"/>
  <c r="K33" i="9"/>
  <c r="J33" i="9"/>
  <c r="I33" i="9"/>
  <c r="L32" i="9"/>
  <c r="K32" i="9"/>
  <c r="J32" i="9"/>
  <c r="I32" i="9"/>
  <c r="L31" i="9"/>
  <c r="K31" i="9"/>
  <c r="K36" i="9" s="1"/>
  <c r="J31" i="9"/>
  <c r="I31" i="9"/>
  <c r="I36" i="9" s="1"/>
  <c r="L29" i="9"/>
  <c r="K29" i="9"/>
  <c r="J29" i="9"/>
  <c r="I29" i="9"/>
  <c r="L28" i="9"/>
  <c r="K28" i="9"/>
  <c r="J28" i="9"/>
  <c r="I28" i="9"/>
  <c r="L27" i="9"/>
  <c r="K27" i="9"/>
  <c r="J27" i="9"/>
  <c r="I27" i="9"/>
  <c r="L26" i="9"/>
  <c r="K26" i="9"/>
  <c r="J26" i="9"/>
  <c r="I26" i="9"/>
  <c r="L25" i="9"/>
  <c r="K25" i="9"/>
  <c r="J25" i="9"/>
  <c r="J30" i="9" s="1"/>
  <c r="I25" i="9"/>
  <c r="L23" i="9"/>
  <c r="K23" i="9"/>
  <c r="J23" i="9"/>
  <c r="I23" i="9"/>
  <c r="L22" i="9"/>
  <c r="K22" i="9"/>
  <c r="J22" i="9"/>
  <c r="I22" i="9"/>
  <c r="L21" i="9"/>
  <c r="K21" i="9"/>
  <c r="J21" i="9"/>
  <c r="I21" i="9"/>
  <c r="L20" i="9"/>
  <c r="K20" i="9"/>
  <c r="J20" i="9"/>
  <c r="I20" i="9"/>
  <c r="L19" i="9"/>
  <c r="K19" i="9"/>
  <c r="K24" i="9" s="1"/>
  <c r="J19" i="9"/>
  <c r="I19" i="9"/>
  <c r="I24" i="9" s="1"/>
  <c r="L17" i="9"/>
  <c r="K17" i="9"/>
  <c r="J17" i="9"/>
  <c r="I17" i="9"/>
  <c r="L16" i="9"/>
  <c r="K16" i="9"/>
  <c r="J16" i="9"/>
  <c r="I16" i="9"/>
  <c r="L15" i="9"/>
  <c r="K15" i="9"/>
  <c r="H15" i="9" s="1"/>
  <c r="J15" i="9"/>
  <c r="I15" i="9"/>
  <c r="L14" i="9"/>
  <c r="K14" i="9"/>
  <c r="J14" i="9"/>
  <c r="I14" i="9"/>
  <c r="L13" i="9"/>
  <c r="K13" i="9"/>
  <c r="J13" i="9"/>
  <c r="J18" i="9" s="1"/>
  <c r="I13" i="9"/>
  <c r="L11" i="9"/>
  <c r="K11" i="9"/>
  <c r="J11" i="9"/>
  <c r="I11" i="9"/>
  <c r="L10" i="9"/>
  <c r="K10" i="9"/>
  <c r="H10" i="9" s="1"/>
  <c r="J10" i="9"/>
  <c r="I10" i="9"/>
  <c r="L9" i="9"/>
  <c r="K9" i="9"/>
  <c r="J9" i="9"/>
  <c r="I9" i="9"/>
  <c r="H9" i="9" s="1"/>
  <c r="L8" i="9"/>
  <c r="K8" i="9"/>
  <c r="J8" i="9"/>
  <c r="I8" i="9"/>
  <c r="L7" i="9"/>
  <c r="K7" i="9"/>
  <c r="J7" i="9"/>
  <c r="I7" i="9"/>
  <c r="I91" i="9" l="1"/>
  <c r="I92" i="9"/>
  <c r="H39" i="9"/>
  <c r="H43" i="9"/>
  <c r="H70" i="9"/>
  <c r="J93" i="9"/>
  <c r="H14" i="9"/>
  <c r="H26" i="9"/>
  <c r="H30" i="9" s="1"/>
  <c r="H29" i="9"/>
  <c r="H33" i="9"/>
  <c r="H63" i="9"/>
  <c r="K12" i="9"/>
  <c r="K92" i="9"/>
  <c r="K93" i="9"/>
  <c r="J94" i="9"/>
  <c r="J95" i="9"/>
  <c r="H22" i="9"/>
  <c r="H38" i="9"/>
  <c r="H50" i="9"/>
  <c r="H53" i="9"/>
  <c r="I60" i="9"/>
  <c r="H57" i="9"/>
  <c r="H87" i="9"/>
  <c r="H17" i="9"/>
  <c r="H21" i="9"/>
  <c r="H27" i="9"/>
  <c r="H41" i="9"/>
  <c r="H45" i="9"/>
  <c r="H51" i="9"/>
  <c r="H65" i="9"/>
  <c r="H69" i="9"/>
  <c r="H75" i="9"/>
  <c r="H79" i="9"/>
  <c r="H89" i="9"/>
  <c r="L12" i="9"/>
  <c r="K94" i="9"/>
  <c r="H11" i="9"/>
  <c r="K18" i="9"/>
  <c r="H16" i="9"/>
  <c r="H20" i="9"/>
  <c r="H25" i="9"/>
  <c r="L30" i="9"/>
  <c r="L36" i="9"/>
  <c r="H35" i="9"/>
  <c r="K42" i="9"/>
  <c r="H40" i="9"/>
  <c r="H44" i="9"/>
  <c r="H49" i="9"/>
  <c r="L54" i="9"/>
  <c r="L60" i="9"/>
  <c r="H59" i="9"/>
  <c r="K66" i="9"/>
  <c r="H64" i="9"/>
  <c r="H68" i="9"/>
  <c r="H73" i="9"/>
  <c r="L78" i="9"/>
  <c r="L84" i="9"/>
  <c r="H83" i="9"/>
  <c r="K90" i="9"/>
  <c r="H88" i="9"/>
  <c r="L94" i="9"/>
  <c r="L95" i="9"/>
  <c r="J91" i="9"/>
  <c r="H8" i="9"/>
  <c r="I94" i="9"/>
  <c r="I95" i="9"/>
  <c r="I18" i="9"/>
  <c r="L18" i="9"/>
  <c r="L24" i="9"/>
  <c r="H23" i="9"/>
  <c r="K30" i="9"/>
  <c r="H28" i="9"/>
  <c r="H32" i="9"/>
  <c r="H37" i="9"/>
  <c r="H42" i="9" s="1"/>
  <c r="L42" i="9"/>
  <c r="L48" i="9"/>
  <c r="H47" i="9"/>
  <c r="K54" i="9"/>
  <c r="H52" i="9"/>
  <c r="H56" i="9"/>
  <c r="H61" i="9"/>
  <c r="L66" i="9"/>
  <c r="L72" i="9"/>
  <c r="H71" i="9"/>
  <c r="K78" i="9"/>
  <c r="H76" i="9"/>
  <c r="H80" i="9"/>
  <c r="H85" i="9"/>
  <c r="L92" i="9"/>
  <c r="L93" i="9"/>
  <c r="H94" i="9"/>
  <c r="K91" i="9"/>
  <c r="I93" i="9"/>
  <c r="H93" i="9" s="1"/>
  <c r="H19" i="9"/>
  <c r="I30" i="9"/>
  <c r="H31" i="9"/>
  <c r="I42" i="9"/>
  <c r="K48" i="9"/>
  <c r="I54" i="9"/>
  <c r="H55" i="9"/>
  <c r="I66" i="9"/>
  <c r="H67" i="9"/>
  <c r="I78" i="9"/>
  <c r="K84" i="9"/>
  <c r="I90" i="9"/>
  <c r="I12" i="9"/>
  <c r="H13" i="9"/>
  <c r="J12" i="9"/>
  <c r="J24" i="9"/>
  <c r="J36" i="9"/>
  <c r="J48" i="9"/>
  <c r="J60" i="9"/>
  <c r="J72" i="9"/>
  <c r="J84" i="9"/>
  <c r="L90" i="9"/>
  <c r="J92" i="9"/>
  <c r="H92" i="9" s="1"/>
  <c r="K95" i="9"/>
  <c r="H7" i="9"/>
  <c r="H12" i="9" s="1"/>
  <c r="L91" i="9"/>
  <c r="H95" i="9" l="1"/>
  <c r="H54" i="9"/>
  <c r="J96" i="9"/>
  <c r="H78" i="9"/>
  <c r="H48" i="9"/>
  <c r="H36" i="9"/>
  <c r="H90" i="9"/>
  <c r="H66" i="9"/>
  <c r="I96" i="9"/>
  <c r="H60" i="9"/>
  <c r="H84" i="9"/>
  <c r="H91" i="9"/>
  <c r="L96" i="9"/>
  <c r="H18" i="9"/>
  <c r="H72" i="9"/>
  <c r="H24" i="9"/>
  <c r="H96" i="9"/>
  <c r="K96" i="9"/>
  <c r="AC96" i="10" l="1"/>
  <c r="AB96" i="10"/>
  <c r="AA96" i="10"/>
  <c r="Z96" i="10"/>
  <c r="Y96" i="10"/>
  <c r="X96" i="10"/>
  <c r="W96" i="10"/>
  <c r="V96" i="10"/>
  <c r="AA95" i="10"/>
  <c r="Z95" i="10"/>
  <c r="Y95" i="10"/>
  <c r="X95" i="10"/>
  <c r="W95" i="10"/>
  <c r="V95" i="10"/>
  <c r="AB95" i="10"/>
  <c r="C95" i="10"/>
  <c r="B95" i="10"/>
  <c r="Y94" i="10"/>
  <c r="X94" i="10"/>
  <c r="W94" i="10"/>
  <c r="V94" i="10"/>
  <c r="AB94" i="10"/>
  <c r="AA94" i="10"/>
  <c r="C94" i="10"/>
  <c r="B94" i="10"/>
  <c r="Y93" i="10"/>
  <c r="X93" i="10"/>
  <c r="W93" i="10"/>
  <c r="V93" i="10"/>
  <c r="AB93" i="10"/>
  <c r="Z93" i="10"/>
  <c r="C93" i="10"/>
  <c r="B93" i="10"/>
  <c r="AA92" i="10"/>
  <c r="Z92" i="10"/>
  <c r="Y92" i="10"/>
  <c r="X92" i="10"/>
  <c r="W92" i="10"/>
  <c r="V92" i="10"/>
  <c r="AB92" i="10"/>
  <c r="C92" i="10"/>
  <c r="B92" i="10"/>
  <c r="Y91" i="10"/>
  <c r="X91" i="10"/>
  <c r="W91" i="10"/>
  <c r="V91" i="10"/>
  <c r="AB91" i="10"/>
  <c r="AA91" i="10"/>
  <c r="C91" i="10"/>
  <c r="C96" i="10" s="1"/>
  <c r="B91" i="10"/>
  <c r="B96" i="10" s="1"/>
  <c r="AC90" i="10"/>
  <c r="AB90" i="10"/>
  <c r="AA90" i="10"/>
  <c r="Z90" i="10"/>
  <c r="Y90" i="10"/>
  <c r="X90" i="10"/>
  <c r="W90" i="10"/>
  <c r="V90" i="10"/>
  <c r="C90" i="10"/>
  <c r="B90" i="10"/>
  <c r="Y89" i="10"/>
  <c r="X89" i="10"/>
  <c r="W89" i="10"/>
  <c r="V89" i="10"/>
  <c r="AB89" i="10"/>
  <c r="Z89" i="10"/>
  <c r="Y88" i="10"/>
  <c r="X88" i="10"/>
  <c r="W88" i="10"/>
  <c r="V88" i="10"/>
  <c r="AB88" i="10"/>
  <c r="Z88" i="10"/>
  <c r="AA87" i="10"/>
  <c r="Y87" i="10"/>
  <c r="X87" i="10"/>
  <c r="W87" i="10"/>
  <c r="V87" i="10"/>
  <c r="AB87" i="10"/>
  <c r="Z87" i="10"/>
  <c r="AA86" i="10"/>
  <c r="Z86" i="10"/>
  <c r="Y86" i="10"/>
  <c r="X86" i="10"/>
  <c r="W86" i="10"/>
  <c r="V86" i="10"/>
  <c r="AB86" i="10"/>
  <c r="AA85" i="10"/>
  <c r="Y85" i="10"/>
  <c r="X85" i="10"/>
  <c r="W85" i="10"/>
  <c r="V85" i="10"/>
  <c r="AB85" i="10"/>
  <c r="Z85" i="10"/>
  <c r="AC84" i="10"/>
  <c r="AB84" i="10"/>
  <c r="AA84" i="10"/>
  <c r="Z84" i="10"/>
  <c r="Y84" i="10"/>
  <c r="X84" i="10"/>
  <c r="W84" i="10"/>
  <c r="V84" i="10"/>
  <c r="C84" i="10"/>
  <c r="B84" i="10"/>
  <c r="AA83" i="10"/>
  <c r="Y83" i="10"/>
  <c r="X83" i="10"/>
  <c r="W83" i="10"/>
  <c r="V83" i="10"/>
  <c r="AB83" i="10"/>
  <c r="Z83" i="10"/>
  <c r="AC82" i="10"/>
  <c r="AA82" i="10"/>
  <c r="Y82" i="10"/>
  <c r="X82" i="10"/>
  <c r="W82" i="10"/>
  <c r="V82" i="10"/>
  <c r="AB82" i="10"/>
  <c r="Z82" i="10"/>
  <c r="AA81" i="10"/>
  <c r="Y81" i="10"/>
  <c r="X81" i="10"/>
  <c r="W81" i="10"/>
  <c r="V81" i="10"/>
  <c r="AB81" i="10"/>
  <c r="Z81" i="10"/>
  <c r="AA80" i="10"/>
  <c r="Y80" i="10"/>
  <c r="X80" i="10"/>
  <c r="W80" i="10"/>
  <c r="V80" i="10"/>
  <c r="AB80" i="10"/>
  <c r="Z80" i="10"/>
  <c r="Y79" i="10"/>
  <c r="X79" i="10"/>
  <c r="W79" i="10"/>
  <c r="V79" i="10"/>
  <c r="AB79" i="10"/>
  <c r="Z79" i="10"/>
  <c r="AC78" i="10"/>
  <c r="AB78" i="10"/>
  <c r="AA78" i="10"/>
  <c r="Z78" i="10"/>
  <c r="Y78" i="10"/>
  <c r="X78" i="10"/>
  <c r="W78" i="10"/>
  <c r="V78" i="10"/>
  <c r="C78" i="10"/>
  <c r="B78" i="10"/>
  <c r="Y77" i="10"/>
  <c r="X77" i="10"/>
  <c r="W77" i="10"/>
  <c r="V77" i="10"/>
  <c r="AB77" i="10"/>
  <c r="Z77" i="10"/>
  <c r="Y76" i="10"/>
  <c r="X76" i="10"/>
  <c r="W76" i="10"/>
  <c r="V76" i="10"/>
  <c r="AB76" i="10"/>
  <c r="Z76" i="10"/>
  <c r="AA75" i="10"/>
  <c r="Y75" i="10"/>
  <c r="X75" i="10"/>
  <c r="W75" i="10"/>
  <c r="V75" i="10"/>
  <c r="AB75" i="10"/>
  <c r="Z75" i="10"/>
  <c r="AA74" i="10"/>
  <c r="Z74" i="10"/>
  <c r="Y74" i="10"/>
  <c r="X74" i="10"/>
  <c r="W74" i="10"/>
  <c r="V74" i="10"/>
  <c r="AB74" i="10"/>
  <c r="AA73" i="10"/>
  <c r="Y73" i="10"/>
  <c r="X73" i="10"/>
  <c r="W73" i="10"/>
  <c r="V73" i="10"/>
  <c r="Z73" i="10"/>
  <c r="AC72" i="10"/>
  <c r="AB72" i="10"/>
  <c r="AA72" i="10"/>
  <c r="Z72" i="10"/>
  <c r="Y72" i="10"/>
  <c r="X72" i="10"/>
  <c r="W72" i="10"/>
  <c r="V72" i="10"/>
  <c r="C72" i="10"/>
  <c r="B72" i="10"/>
  <c r="AC71" i="10"/>
  <c r="Y71" i="10"/>
  <c r="X71" i="10"/>
  <c r="W71" i="10"/>
  <c r="V71" i="10"/>
  <c r="AB71" i="10"/>
  <c r="Z71" i="10"/>
  <c r="AA70" i="10"/>
  <c r="Y70" i="10"/>
  <c r="X70" i="10"/>
  <c r="W70" i="10"/>
  <c r="V70" i="10"/>
  <c r="AB70" i="10"/>
  <c r="Z70" i="10"/>
  <c r="Y69" i="10"/>
  <c r="X69" i="10"/>
  <c r="W69" i="10"/>
  <c r="V69" i="10"/>
  <c r="AB69" i="10"/>
  <c r="Z69" i="10"/>
  <c r="Y68" i="10"/>
  <c r="X68" i="10"/>
  <c r="W68" i="10"/>
  <c r="V68" i="10"/>
  <c r="AB68" i="10"/>
  <c r="AA68" i="10"/>
  <c r="Y67" i="10"/>
  <c r="X67" i="10"/>
  <c r="W67" i="10"/>
  <c r="V67" i="10"/>
  <c r="AB67" i="10"/>
  <c r="Z67" i="10"/>
  <c r="AC66" i="10"/>
  <c r="AB66" i="10"/>
  <c r="AA66" i="10"/>
  <c r="Z66" i="10"/>
  <c r="Y66" i="10"/>
  <c r="X66" i="10"/>
  <c r="W66" i="10"/>
  <c r="V66" i="10"/>
  <c r="C66" i="10"/>
  <c r="B66" i="10"/>
  <c r="AA65" i="10"/>
  <c r="Y65" i="10"/>
  <c r="X65" i="10"/>
  <c r="W65" i="10"/>
  <c r="V65" i="10"/>
  <c r="AB65" i="10"/>
  <c r="Z65" i="10"/>
  <c r="AA64" i="10"/>
  <c r="Z64" i="10"/>
  <c r="Y64" i="10"/>
  <c r="X64" i="10"/>
  <c r="W64" i="10"/>
  <c r="V64" i="10"/>
  <c r="AB64" i="10"/>
  <c r="AA63" i="10"/>
  <c r="Y63" i="10"/>
  <c r="X63" i="10"/>
  <c r="W63" i="10"/>
  <c r="V63" i="10"/>
  <c r="AB63" i="10"/>
  <c r="Z63" i="10"/>
  <c r="Z62" i="10"/>
  <c r="Y62" i="10"/>
  <c r="X62" i="10"/>
  <c r="W62" i="10"/>
  <c r="V62" i="10"/>
  <c r="AB62" i="10"/>
  <c r="AA62" i="10"/>
  <c r="Y61" i="10"/>
  <c r="X61" i="10"/>
  <c r="W61" i="10"/>
  <c r="V61" i="10"/>
  <c r="AB61" i="10"/>
  <c r="Z61" i="10"/>
  <c r="AC60" i="10"/>
  <c r="AB60" i="10"/>
  <c r="AA60" i="10"/>
  <c r="Z60" i="10"/>
  <c r="Y60" i="10"/>
  <c r="X60" i="10"/>
  <c r="W60" i="10"/>
  <c r="V60" i="10"/>
  <c r="C60" i="10"/>
  <c r="B60" i="10"/>
  <c r="Y59" i="10"/>
  <c r="X59" i="10"/>
  <c r="W59" i="10"/>
  <c r="V59" i="10"/>
  <c r="AB59" i="10"/>
  <c r="Z59" i="10"/>
  <c r="Y58" i="10"/>
  <c r="X58" i="10"/>
  <c r="W58" i="10"/>
  <c r="V58" i="10"/>
  <c r="AB58" i="10"/>
  <c r="Z58" i="10"/>
  <c r="Y57" i="10"/>
  <c r="X57" i="10"/>
  <c r="W57" i="10"/>
  <c r="V57" i="10"/>
  <c r="AB57" i="10"/>
  <c r="Z57" i="10"/>
  <c r="AC56" i="10"/>
  <c r="Y56" i="10"/>
  <c r="X56" i="10"/>
  <c r="W56" i="10"/>
  <c r="V56" i="10"/>
  <c r="AB56" i="10"/>
  <c r="AA56" i="10"/>
  <c r="Y55" i="10"/>
  <c r="X55" i="10"/>
  <c r="W55" i="10"/>
  <c r="V55" i="10"/>
  <c r="AB55" i="10"/>
  <c r="Z55" i="10"/>
  <c r="AC54" i="10"/>
  <c r="AB54" i="10"/>
  <c r="AA54" i="10"/>
  <c r="Z54" i="10"/>
  <c r="Y54" i="10"/>
  <c r="X54" i="10"/>
  <c r="W54" i="10"/>
  <c r="V54" i="10"/>
  <c r="C54" i="10"/>
  <c r="B54" i="10"/>
  <c r="AA53" i="10"/>
  <c r="Y53" i="10"/>
  <c r="X53" i="10"/>
  <c r="W53" i="10"/>
  <c r="V53" i="10"/>
  <c r="AB53" i="10"/>
  <c r="Z53" i="10"/>
  <c r="Y52" i="10"/>
  <c r="X52" i="10"/>
  <c r="W52" i="10"/>
  <c r="V52" i="10"/>
  <c r="AB52" i="10"/>
  <c r="AA52" i="10"/>
  <c r="Y51" i="10"/>
  <c r="X51" i="10"/>
  <c r="W51" i="10"/>
  <c r="V51" i="10"/>
  <c r="AB51" i="10"/>
  <c r="Z51" i="10"/>
  <c r="AA50" i="10"/>
  <c r="Y50" i="10"/>
  <c r="X50" i="10"/>
  <c r="W50" i="10"/>
  <c r="V50" i="10"/>
  <c r="AB50" i="10"/>
  <c r="Z50" i="10"/>
  <c r="AA49" i="10"/>
  <c r="Y49" i="10"/>
  <c r="X49" i="10"/>
  <c r="W49" i="10"/>
  <c r="V49" i="10"/>
  <c r="AB49" i="10"/>
  <c r="Z49" i="10"/>
  <c r="AC48" i="10"/>
  <c r="AB48" i="10"/>
  <c r="AA48" i="10"/>
  <c r="Z48" i="10"/>
  <c r="Y48" i="10"/>
  <c r="X48" i="10"/>
  <c r="W48" i="10"/>
  <c r="V48" i="10"/>
  <c r="C48" i="10"/>
  <c r="B48" i="10"/>
  <c r="Y47" i="10"/>
  <c r="X47" i="10"/>
  <c r="W47" i="10"/>
  <c r="V47" i="10"/>
  <c r="AB47" i="10"/>
  <c r="Z47" i="10"/>
  <c r="AA46" i="10"/>
  <c r="Y46" i="10"/>
  <c r="X46" i="10"/>
  <c r="W46" i="10"/>
  <c r="V46" i="10"/>
  <c r="AB46" i="10"/>
  <c r="Z46" i="10"/>
  <c r="Y45" i="10"/>
  <c r="X45" i="10"/>
  <c r="W45" i="10"/>
  <c r="V45" i="10"/>
  <c r="AB45" i="10"/>
  <c r="Z45" i="10"/>
  <c r="Y44" i="10"/>
  <c r="X44" i="10"/>
  <c r="W44" i="10"/>
  <c r="V44" i="10"/>
  <c r="AB44" i="10"/>
  <c r="AA44" i="10"/>
  <c r="Y43" i="10"/>
  <c r="X43" i="10"/>
  <c r="W43" i="10"/>
  <c r="V43" i="10"/>
  <c r="AB43" i="10"/>
  <c r="Z43" i="10"/>
  <c r="AC42" i="10"/>
  <c r="AB42" i="10"/>
  <c r="AA42" i="10"/>
  <c r="Z42" i="10"/>
  <c r="Y42" i="10"/>
  <c r="X42" i="10"/>
  <c r="W42" i="10"/>
  <c r="V42" i="10"/>
  <c r="C42" i="10"/>
  <c r="B42" i="10"/>
  <c r="Y41" i="10"/>
  <c r="X41" i="10"/>
  <c r="W41" i="10"/>
  <c r="V41" i="10"/>
  <c r="AB41" i="10"/>
  <c r="Z41" i="10"/>
  <c r="Z40" i="10"/>
  <c r="Y40" i="10"/>
  <c r="X40" i="10"/>
  <c r="W40" i="10"/>
  <c r="V40" i="10"/>
  <c r="AB40" i="10"/>
  <c r="AA40" i="10"/>
  <c r="AA39" i="10"/>
  <c r="Y39" i="10"/>
  <c r="X39" i="10"/>
  <c r="W39" i="10"/>
  <c r="V39" i="10"/>
  <c r="AB39" i="10"/>
  <c r="Z39" i="10"/>
  <c r="Z38" i="10"/>
  <c r="Y38" i="10"/>
  <c r="X38" i="10"/>
  <c r="W38" i="10"/>
  <c r="V38" i="10"/>
  <c r="AB38" i="10"/>
  <c r="AA38" i="10"/>
  <c r="Y37" i="10"/>
  <c r="X37" i="10"/>
  <c r="W37" i="10"/>
  <c r="V37" i="10"/>
  <c r="AB37" i="10"/>
  <c r="Z37" i="10"/>
  <c r="AC36" i="10"/>
  <c r="AB36" i="10"/>
  <c r="AA36" i="10"/>
  <c r="Z36" i="10"/>
  <c r="Y36" i="10"/>
  <c r="X36" i="10"/>
  <c r="W36" i="10"/>
  <c r="V36" i="10"/>
  <c r="C36" i="10"/>
  <c r="B36" i="10"/>
  <c r="Y35" i="10"/>
  <c r="X35" i="10"/>
  <c r="W35" i="10"/>
  <c r="V35" i="10"/>
  <c r="AB35" i="10"/>
  <c r="Z35" i="10"/>
  <c r="Y34" i="10"/>
  <c r="X34" i="10"/>
  <c r="W34" i="10"/>
  <c r="V34" i="10"/>
  <c r="AB34" i="10"/>
  <c r="Z34" i="10"/>
  <c r="AC33" i="10"/>
  <c r="Y33" i="10"/>
  <c r="X33" i="10"/>
  <c r="W33" i="10"/>
  <c r="V33" i="10"/>
  <c r="AB33" i="10"/>
  <c r="Z33" i="10"/>
  <c r="AC32" i="10"/>
  <c r="Y32" i="10"/>
  <c r="X32" i="10"/>
  <c r="W32" i="10"/>
  <c r="V32" i="10"/>
  <c r="AB32" i="10"/>
  <c r="AA32" i="10"/>
  <c r="Y31" i="10"/>
  <c r="X31" i="10"/>
  <c r="W31" i="10"/>
  <c r="V31" i="10"/>
  <c r="AB31" i="10"/>
  <c r="Z31" i="10"/>
  <c r="AC30" i="10"/>
  <c r="AB30" i="10"/>
  <c r="AA30" i="10"/>
  <c r="Z30" i="10"/>
  <c r="Y30" i="10"/>
  <c r="X30" i="10"/>
  <c r="W30" i="10"/>
  <c r="V30" i="10"/>
  <c r="C30" i="10"/>
  <c r="B30" i="10"/>
  <c r="AA29" i="10"/>
  <c r="Y29" i="10"/>
  <c r="X29" i="10"/>
  <c r="W29" i="10"/>
  <c r="V29" i="10"/>
  <c r="AB29" i="10"/>
  <c r="Z29" i="10"/>
  <c r="Y28" i="10"/>
  <c r="X28" i="10"/>
  <c r="W28" i="10"/>
  <c r="V28" i="10"/>
  <c r="AB28" i="10"/>
  <c r="AA28" i="10"/>
  <c r="Y27" i="10"/>
  <c r="X27" i="10"/>
  <c r="W27" i="10"/>
  <c r="V27" i="10"/>
  <c r="AB27" i="10"/>
  <c r="Z27" i="10"/>
  <c r="AA26" i="10"/>
  <c r="Y26" i="10"/>
  <c r="X26" i="10"/>
  <c r="W26" i="10"/>
  <c r="V26" i="10"/>
  <c r="AB26" i="10"/>
  <c r="Z26" i="10"/>
  <c r="AA25" i="10"/>
  <c r="Y25" i="10"/>
  <c r="X25" i="10"/>
  <c r="W25" i="10"/>
  <c r="V25" i="10"/>
  <c r="AB25" i="10"/>
  <c r="Z25" i="10"/>
  <c r="AC24" i="10"/>
  <c r="AB24" i="10"/>
  <c r="AA24" i="10"/>
  <c r="Z24" i="10"/>
  <c r="Y24" i="10"/>
  <c r="X24" i="10"/>
  <c r="W24" i="10"/>
  <c r="V24" i="10"/>
  <c r="C24" i="10"/>
  <c r="B24" i="10"/>
  <c r="Y23" i="10"/>
  <c r="X23" i="10"/>
  <c r="W23" i="10"/>
  <c r="V23" i="10"/>
  <c r="AB23" i="10"/>
  <c r="Z23" i="10"/>
  <c r="AA22" i="10"/>
  <c r="Y22" i="10"/>
  <c r="X22" i="10"/>
  <c r="W22" i="10"/>
  <c r="V22" i="10"/>
  <c r="AB22" i="10"/>
  <c r="Z22" i="10"/>
  <c r="Y21" i="10"/>
  <c r="X21" i="10"/>
  <c r="W21" i="10"/>
  <c r="V21" i="10"/>
  <c r="AB21" i="10"/>
  <c r="Z21" i="10"/>
  <c r="Z20" i="10"/>
  <c r="Y20" i="10"/>
  <c r="X20" i="10"/>
  <c r="W20" i="10"/>
  <c r="V20" i="10"/>
  <c r="AB20" i="10"/>
  <c r="AA20" i="10"/>
  <c r="Y19" i="10"/>
  <c r="X19" i="10"/>
  <c r="W19" i="10"/>
  <c r="V19" i="10"/>
  <c r="AC19" i="10"/>
  <c r="Z19" i="10"/>
  <c r="AC18" i="10"/>
  <c r="AB18" i="10"/>
  <c r="AA18" i="10"/>
  <c r="Z18" i="10"/>
  <c r="Y18" i="10"/>
  <c r="X18" i="10"/>
  <c r="W18" i="10"/>
  <c r="V18" i="10"/>
  <c r="C18" i="10"/>
  <c r="B18" i="10"/>
  <c r="Y17" i="10"/>
  <c r="X17" i="10"/>
  <c r="W17" i="10"/>
  <c r="V17" i="10"/>
  <c r="AC17" i="10"/>
  <c r="Z17" i="10"/>
  <c r="Y16" i="10"/>
  <c r="X16" i="10"/>
  <c r="W16" i="10"/>
  <c r="V16" i="10"/>
  <c r="AB16" i="10"/>
  <c r="AA16" i="10"/>
  <c r="Y15" i="10"/>
  <c r="X15" i="10"/>
  <c r="W15" i="10"/>
  <c r="V15" i="10"/>
  <c r="AC15" i="10"/>
  <c r="Z15" i="10"/>
  <c r="Z14" i="10"/>
  <c r="Y14" i="10"/>
  <c r="X14" i="10"/>
  <c r="W14" i="10"/>
  <c r="V14" i="10"/>
  <c r="AB14" i="10"/>
  <c r="AA14" i="10"/>
  <c r="Y13" i="10"/>
  <c r="X13" i="10"/>
  <c r="W13" i="10"/>
  <c r="V13" i="10"/>
  <c r="AC13" i="10"/>
  <c r="Z13" i="10"/>
  <c r="AC12" i="10"/>
  <c r="AB12" i="10"/>
  <c r="AA12" i="10"/>
  <c r="Z12" i="10"/>
  <c r="Y12" i="10"/>
  <c r="X12" i="10"/>
  <c r="W12" i="10"/>
  <c r="V12" i="10"/>
  <c r="C12" i="10"/>
  <c r="B12" i="10"/>
  <c r="Y11" i="10"/>
  <c r="X11" i="10"/>
  <c r="W11" i="10"/>
  <c r="V11" i="10"/>
  <c r="AB11" i="10"/>
  <c r="Z11" i="10"/>
  <c r="Z10" i="10"/>
  <c r="Y10" i="10"/>
  <c r="X10" i="10"/>
  <c r="W10" i="10"/>
  <c r="V10" i="10"/>
  <c r="AB10" i="10"/>
  <c r="AA10" i="10"/>
  <c r="AB9" i="10"/>
  <c r="AA9" i="10"/>
  <c r="Y9" i="10"/>
  <c r="X9" i="10"/>
  <c r="W9" i="10"/>
  <c r="V9" i="10"/>
  <c r="AC9" i="10"/>
  <c r="Z9" i="10"/>
  <c r="AA8" i="10"/>
  <c r="Z8" i="10"/>
  <c r="Y8" i="10"/>
  <c r="X8" i="10"/>
  <c r="W8" i="10"/>
  <c r="V8" i="10"/>
  <c r="AB8" i="10"/>
  <c r="Y7" i="10"/>
  <c r="X7" i="10"/>
  <c r="W7" i="10"/>
  <c r="V7" i="10"/>
  <c r="AB7" i="10"/>
  <c r="Z7" i="10"/>
  <c r="AC45" i="10" l="1"/>
  <c r="AC59" i="10"/>
  <c r="AC23" i="10"/>
  <c r="AA27" i="10"/>
  <c r="AA41" i="10"/>
  <c r="AC47" i="10"/>
  <c r="AA51" i="10"/>
  <c r="AC57" i="10"/>
  <c r="AC68" i="10"/>
  <c r="AA76" i="10"/>
  <c r="AA88" i="10"/>
  <c r="Z94" i="10"/>
  <c r="AB19" i="10"/>
  <c r="AC21" i="10"/>
  <c r="AC35" i="10"/>
  <c r="Z16" i="10"/>
  <c r="Z28" i="10"/>
  <c r="AA34" i="10"/>
  <c r="AA37" i="10"/>
  <c r="AC44" i="10"/>
  <c r="Z52" i="10"/>
  <c r="AA58" i="10"/>
  <c r="AA61" i="10"/>
  <c r="AC69" i="10"/>
  <c r="AA79" i="10"/>
  <c r="AC80" i="10"/>
  <c r="AA93" i="10"/>
  <c r="AA13" i="10"/>
  <c r="AB15" i="10"/>
  <c r="AA17" i="10"/>
  <c r="AC26" i="10"/>
  <c r="AC27" i="10"/>
  <c r="AC29" i="10"/>
  <c r="Z32" i="10"/>
  <c r="AC38" i="10"/>
  <c r="AC39" i="10"/>
  <c r="AC41" i="10"/>
  <c r="Z44" i="10"/>
  <c r="AC50" i="10"/>
  <c r="AC51" i="10"/>
  <c r="AC53" i="10"/>
  <c r="Z56" i="10"/>
  <c r="AC62" i="10"/>
  <c r="AC63" i="10"/>
  <c r="AC65" i="10"/>
  <c r="Z68" i="10"/>
  <c r="Z91" i="10"/>
  <c r="AC92" i="10"/>
  <c r="AC7" i="10"/>
  <c r="AC11" i="10"/>
  <c r="AC14" i="10"/>
  <c r="AC16" i="10"/>
  <c r="AA19" i="10"/>
  <c r="AA23" i="10"/>
  <c r="AA31" i="10"/>
  <c r="AA33" i="10"/>
  <c r="AA35" i="10"/>
  <c r="AA43" i="10"/>
  <c r="AA45" i="10"/>
  <c r="AA47" i="10"/>
  <c r="AA55" i="10"/>
  <c r="AA57" i="10"/>
  <c r="AA59" i="10"/>
  <c r="AA67" i="10"/>
  <c r="AA69" i="10"/>
  <c r="AA71" i="10"/>
  <c r="AA77" i="10"/>
  <c r="AA89" i="10"/>
  <c r="AC94" i="10"/>
  <c r="AA7" i="10"/>
  <c r="AA11" i="10"/>
  <c r="AB13" i="10"/>
  <c r="AB17" i="10"/>
  <c r="AA21" i="10"/>
  <c r="AC10" i="10"/>
  <c r="AA15" i="10"/>
  <c r="AC20" i="10"/>
  <c r="AC25" i="10"/>
  <c r="AC31" i="10"/>
  <c r="AC37" i="10"/>
  <c r="AC43" i="10"/>
  <c r="AC49" i="10"/>
  <c r="AC55" i="10"/>
  <c r="AC61" i="10"/>
  <c r="AC67" i="10"/>
  <c r="AC74" i="10"/>
  <c r="AC76" i="10"/>
  <c r="AC93" i="10"/>
  <c r="AC8" i="10"/>
  <c r="AC22" i="10"/>
  <c r="AC28" i="10"/>
  <c r="AC34" i="10"/>
  <c r="AC40" i="10"/>
  <c r="AC46" i="10"/>
  <c r="AC52" i="10"/>
  <c r="AC58" i="10"/>
  <c r="AC64" i="10"/>
  <c r="AC70" i="10"/>
  <c r="AB73" i="10"/>
  <c r="AC73" i="10"/>
  <c r="AC86" i="10"/>
  <c r="AC88" i="10"/>
  <c r="AC91" i="10"/>
  <c r="AC95" i="10"/>
  <c r="AC75" i="10"/>
  <c r="AC77" i="10"/>
  <c r="AC79" i="10"/>
  <c r="AC81" i="10"/>
  <c r="AC83" i="10"/>
  <c r="AC85" i="10"/>
  <c r="AC87" i="10"/>
  <c r="AC89" i="10"/>
  <c r="U41" i="11" l="1"/>
  <c r="T41" i="11"/>
  <c r="S41" i="11"/>
  <c r="R41" i="11"/>
  <c r="Q41" i="11"/>
  <c r="P41" i="11"/>
  <c r="O41" i="11"/>
  <c r="N41" i="11"/>
  <c r="J41" i="11"/>
  <c r="I41" i="11"/>
  <c r="H41" i="11"/>
  <c r="G41" i="11"/>
  <c r="F41" i="11"/>
  <c r="E41" i="11"/>
  <c r="D41" i="11"/>
  <c r="C41" i="11"/>
  <c r="U39" i="11"/>
  <c r="T39" i="11"/>
  <c r="S39" i="11"/>
  <c r="R39" i="11"/>
  <c r="Q39" i="11"/>
  <c r="P39" i="11"/>
  <c r="O39" i="11"/>
  <c r="N39" i="11"/>
  <c r="J39" i="11"/>
  <c r="I39" i="11"/>
  <c r="H39" i="11"/>
  <c r="G39" i="11"/>
  <c r="F39" i="11"/>
  <c r="E39" i="11"/>
  <c r="D39" i="11"/>
  <c r="C39" i="11"/>
  <c r="U38" i="11"/>
  <c r="T38" i="11"/>
  <c r="S38" i="11"/>
  <c r="R38" i="11"/>
  <c r="Q38" i="11"/>
  <c r="P38" i="11"/>
  <c r="O38" i="11"/>
  <c r="N38" i="11"/>
  <c r="J38" i="11"/>
  <c r="I38" i="11"/>
  <c r="H38" i="11"/>
  <c r="G38" i="11"/>
  <c r="F38" i="11"/>
  <c r="E38" i="11"/>
  <c r="D38" i="11"/>
  <c r="C38" i="11"/>
  <c r="U37" i="11"/>
  <c r="T37" i="11"/>
  <c r="S37" i="11"/>
  <c r="R37" i="11"/>
  <c r="Q37" i="11"/>
  <c r="P37" i="11"/>
  <c r="O37" i="11"/>
  <c r="N37" i="11"/>
  <c r="J37" i="11"/>
  <c r="I37" i="11"/>
  <c r="H37" i="11"/>
  <c r="G37" i="11"/>
  <c r="F37" i="11"/>
  <c r="E37" i="11"/>
  <c r="D37" i="11"/>
  <c r="C37" i="11"/>
  <c r="U36" i="11"/>
  <c r="T36" i="11"/>
  <c r="S36" i="11"/>
  <c r="R36" i="11"/>
  <c r="Q36" i="11"/>
  <c r="P36" i="11"/>
  <c r="O36" i="11"/>
  <c r="N36" i="11"/>
  <c r="J36" i="11"/>
  <c r="I36" i="11"/>
  <c r="H36" i="11"/>
  <c r="G36" i="11"/>
  <c r="F36" i="11"/>
  <c r="E36" i="11"/>
  <c r="D36" i="11"/>
  <c r="C36" i="11"/>
  <c r="U35" i="11"/>
  <c r="T35" i="11"/>
  <c r="S35" i="11"/>
  <c r="R35" i="11"/>
  <c r="Q35" i="11"/>
  <c r="P35" i="11"/>
  <c r="O35" i="11"/>
  <c r="N35" i="11"/>
  <c r="J35" i="11"/>
  <c r="I35" i="11"/>
  <c r="H35" i="11"/>
  <c r="G35" i="11"/>
  <c r="F35" i="11"/>
  <c r="E35" i="11"/>
  <c r="D35" i="11"/>
  <c r="C35" i="11"/>
  <c r="U34" i="11"/>
  <c r="T34" i="11"/>
  <c r="S34" i="11"/>
  <c r="R34" i="11"/>
  <c r="Q34" i="11"/>
  <c r="P34" i="11"/>
  <c r="O34" i="11"/>
  <c r="N34" i="11"/>
  <c r="J34" i="11"/>
  <c r="I34" i="11"/>
  <c r="H34" i="11"/>
  <c r="G34" i="11"/>
  <c r="F34" i="11"/>
  <c r="E34" i="11"/>
  <c r="D34" i="11"/>
  <c r="C34" i="11"/>
  <c r="U33" i="11"/>
  <c r="T33" i="11"/>
  <c r="S33" i="11"/>
  <c r="R33" i="11"/>
  <c r="Q33" i="11"/>
  <c r="P33" i="11"/>
  <c r="O33" i="11"/>
  <c r="N33" i="11"/>
  <c r="J33" i="11"/>
  <c r="I33" i="11"/>
  <c r="H33" i="11"/>
  <c r="G33" i="11"/>
  <c r="F33" i="11"/>
  <c r="E33" i="11"/>
  <c r="D33" i="11"/>
  <c r="C33" i="11"/>
  <c r="U32" i="11"/>
  <c r="T32" i="11"/>
  <c r="S32" i="11"/>
  <c r="R32" i="11"/>
  <c r="Q32" i="11"/>
  <c r="P32" i="11"/>
  <c r="O32" i="11"/>
  <c r="N32" i="11"/>
  <c r="J32" i="11"/>
  <c r="I32" i="11"/>
  <c r="H32" i="11"/>
  <c r="G32" i="11"/>
  <c r="F32" i="11"/>
  <c r="E32" i="11"/>
  <c r="D32" i="11"/>
  <c r="C32" i="11"/>
  <c r="U31" i="11"/>
  <c r="T31" i="11"/>
  <c r="S31" i="11"/>
  <c r="R31" i="11"/>
  <c r="Q31" i="11"/>
  <c r="P31" i="11"/>
  <c r="O31" i="11"/>
  <c r="N31" i="11"/>
  <c r="J31" i="11"/>
  <c r="I31" i="11"/>
  <c r="H31" i="11"/>
  <c r="G31" i="11"/>
  <c r="F31" i="11"/>
  <c r="E31" i="11"/>
  <c r="D31" i="11"/>
  <c r="C31" i="11"/>
  <c r="U30" i="11"/>
  <c r="T30" i="11"/>
  <c r="S30" i="11"/>
  <c r="R30" i="11"/>
  <c r="Q30" i="11"/>
  <c r="P30" i="11"/>
  <c r="O30" i="11"/>
  <c r="N30" i="11"/>
  <c r="J30" i="11"/>
  <c r="I30" i="11"/>
  <c r="H30" i="11"/>
  <c r="G30" i="11"/>
  <c r="F30" i="11"/>
  <c r="E30" i="11"/>
  <c r="D30" i="11"/>
  <c r="C30" i="11"/>
  <c r="U29" i="11"/>
  <c r="T29" i="11"/>
  <c r="S29" i="11"/>
  <c r="R29" i="11"/>
  <c r="Q29" i="11"/>
  <c r="P29" i="11"/>
  <c r="O29" i="11"/>
  <c r="N29" i="11"/>
  <c r="J29" i="11"/>
  <c r="I29" i="11"/>
  <c r="H29" i="11"/>
  <c r="G29" i="11"/>
  <c r="F29" i="11"/>
  <c r="E29" i="11"/>
  <c r="D29" i="11"/>
  <c r="C29" i="11"/>
  <c r="U28" i="11"/>
  <c r="T28" i="11"/>
  <c r="S28" i="11"/>
  <c r="R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U27" i="11"/>
  <c r="T27" i="11"/>
  <c r="S27" i="11"/>
  <c r="R27" i="11"/>
  <c r="Q27" i="11"/>
  <c r="P27" i="11"/>
  <c r="O27" i="11"/>
  <c r="N27" i="11"/>
  <c r="J27" i="11"/>
  <c r="I27" i="11"/>
  <c r="H27" i="11"/>
  <c r="G27" i="11"/>
  <c r="F27" i="11"/>
  <c r="E27" i="11"/>
  <c r="D27" i="11"/>
  <c r="C27" i="11"/>
  <c r="U26" i="11"/>
  <c r="T26" i="11"/>
  <c r="S26" i="11"/>
  <c r="R26" i="11"/>
  <c r="Q26" i="11"/>
  <c r="P26" i="11"/>
  <c r="O26" i="11"/>
  <c r="N26" i="11"/>
  <c r="J26" i="11"/>
  <c r="I26" i="11"/>
  <c r="H26" i="11"/>
  <c r="G26" i="11"/>
  <c r="F26" i="11"/>
  <c r="E26" i="11"/>
  <c r="D26" i="11"/>
  <c r="C26" i="11"/>
</calcChain>
</file>

<file path=xl/sharedStrings.xml><?xml version="1.0" encoding="utf-8"?>
<sst xmlns="http://schemas.openxmlformats.org/spreadsheetml/2006/main" count="443" uniqueCount="84">
  <si>
    <t>Vysočina</t>
  </si>
  <si>
    <t>celkem</t>
  </si>
  <si>
    <t>Výkony</t>
  </si>
  <si>
    <t>Kraj</t>
  </si>
  <si>
    <t>NIV</t>
  </si>
  <si>
    <t>ONIV</t>
  </si>
  <si>
    <t>Zam.</t>
  </si>
  <si>
    <t>vč. nástaveb</t>
  </si>
  <si>
    <t xml:space="preserve"> 1.-2.ročníky</t>
  </si>
  <si>
    <t>Kč/žáka</t>
  </si>
  <si>
    <t>Z./1000ž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</si>
  <si>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</si>
  <si>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</si>
  <si>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</si>
  <si>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</si>
  <si>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</si>
  <si>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</si>
  <si>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</si>
  <si>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</si>
  <si>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</si>
  <si>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</si>
  <si>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</si>
  <si>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 xml:space="preserve">Pardubický </t>
  </si>
  <si>
    <t xml:space="preserve">Olomoucký </t>
  </si>
  <si>
    <t>RgŠ celkem:</t>
  </si>
  <si>
    <t>Moravskoslezský</t>
  </si>
  <si>
    <t>Zlínský</t>
  </si>
  <si>
    <t>Jihomoravský</t>
  </si>
  <si>
    <t>Královéhradecký</t>
  </si>
  <si>
    <t>Středočeský</t>
  </si>
  <si>
    <t>06/07</t>
  </si>
  <si>
    <t>07/08</t>
  </si>
  <si>
    <t>08/09</t>
  </si>
  <si>
    <t>09/10</t>
  </si>
  <si>
    <t>10/11</t>
  </si>
  <si>
    <t>11/12</t>
  </si>
  <si>
    <t>RgŠ celkem</t>
  </si>
  <si>
    <t>12/13</t>
  </si>
  <si>
    <t>13/14</t>
  </si>
  <si>
    <t>bez *NS</t>
  </si>
  <si>
    <t>1.ročníky</t>
  </si>
  <si>
    <t>1.-2.ročníky</t>
  </si>
  <si>
    <t xml:space="preserve">Hl. m. Praha </t>
  </si>
  <si>
    <t>absolutní</t>
  </si>
  <si>
    <t>relativní</t>
  </si>
  <si>
    <t>vč. *NS 1.-2.ročníky</t>
  </si>
  <si>
    <t>* Jedná se o nástavbové studium</t>
  </si>
  <si>
    <t>14/15</t>
  </si>
  <si>
    <t>vč.*NS</t>
  </si>
  <si>
    <t>2015/16</t>
  </si>
  <si>
    <t>15/16</t>
  </si>
  <si>
    <t>Změna 15/16</t>
  </si>
  <si>
    <t>oproti 14/15</t>
  </si>
  <si>
    <t xml:space="preserve">           Závazné ukazatele </t>
  </si>
  <si>
    <t xml:space="preserve">           Orientační ukazatele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</si>
  <si>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</si>
  <si>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</si>
  <si>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</si>
  <si>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</si>
  <si>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</si>
  <si>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</si>
  <si>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</si>
  <si>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</si>
  <si>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</si>
  <si>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</si>
  <si>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</si>
  <si>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</si>
  <si>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Jihomor.</t>
  </si>
  <si>
    <t xml:space="preserve">Zlínský kraj </t>
  </si>
  <si>
    <t>Porovnání výkonů krajských a obecních škol v jednotlivých věkových kategoriích v letech 2006/07 – 2016/17</t>
  </si>
  <si>
    <t>Změna 16/17</t>
  </si>
  <si>
    <t>oproti 15/16</t>
  </si>
  <si>
    <t>16/17</t>
  </si>
  <si>
    <t>Normativní rozpis výdajů RgŠ ÚSC pomocí republikových normativů pro rok 2017</t>
  </si>
  <si>
    <t>Republikové normativy 2017</t>
  </si>
  <si>
    <t>Normativní rozpis rozpočtu 2017</t>
  </si>
  <si>
    <t>Konečný normativní rozpočet 2016 (po 3. úpravě)</t>
  </si>
  <si>
    <t>Rozdíl 2017 - 2016</t>
  </si>
  <si>
    <t>Index 2017/2016</t>
  </si>
  <si>
    <t>MPP + odvody</t>
  </si>
  <si>
    <t>MPN + odvody</t>
  </si>
  <si>
    <t>v Kč</t>
  </si>
  <si>
    <t>Kč</t>
  </si>
  <si>
    <t>Rozpis rozpočtu RgŠ ÚSC 2017 ve struktuře závazných ukazatelů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</si>
</sst>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00"/>
    <numFmt numFmtId="167" formatCode="#,##0.0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6" fillId="0" borderId="0"/>
    <xf numFmtId="0" fontId="17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25">
    <xf numFmtId="0" fontId="0" fillId="0" borderId="0" xfId="0"/>
    <xf numFmtId="0" fontId="6" fillId="2" borderId="0" xfId="10" applyFont="1" applyFill="1"/>
    <xf numFmtId="0" fontId="8" fillId="2" borderId="12" xfId="10" applyFont="1" applyFill="1" applyBorder="1" applyAlignment="1">
      <alignment horizontal="center" vertical="center"/>
    </xf>
    <xf numFmtId="49" fontId="8" fillId="2" borderId="13" xfId="10" applyNumberFormat="1" applyFont="1" applyFill="1" applyBorder="1" applyAlignment="1">
      <alignment horizontal="center" vertical="center"/>
    </xf>
    <xf numFmtId="0" fontId="8" fillId="2" borderId="14" xfId="10" applyFont="1" applyFill="1" applyBorder="1" applyAlignment="1">
      <alignment horizontal="center" vertical="center"/>
    </xf>
    <xf numFmtId="0" fontId="8" fillId="2" borderId="6" xfId="10" applyFont="1" applyFill="1" applyBorder="1" applyAlignment="1">
      <alignment horizontal="center" vertical="center"/>
    </xf>
    <xf numFmtId="3" fontId="8" fillId="2" borderId="13" xfId="10" applyNumberFormat="1" applyFont="1" applyFill="1" applyBorder="1" applyAlignment="1">
      <alignment horizontal="center" vertical="center"/>
    </xf>
    <xf numFmtId="0" fontId="8" fillId="2" borderId="9" xfId="10" applyFont="1" applyFill="1" applyBorder="1" applyAlignment="1">
      <alignment horizontal="center" vertical="center"/>
    </xf>
    <xf numFmtId="0" fontId="8" fillId="2" borderId="10" xfId="10" applyFont="1" applyFill="1" applyBorder="1" applyAlignment="1">
      <alignment horizontal="center" vertical="center"/>
    </xf>
    <xf numFmtId="3" fontId="8" fillId="2" borderId="15" xfId="10" applyNumberFormat="1" applyFont="1" applyFill="1" applyBorder="1" applyAlignment="1">
      <alignment horizontal="center" vertical="center"/>
    </xf>
    <xf numFmtId="0" fontId="8" fillId="2" borderId="16" xfId="10" applyFont="1" applyFill="1" applyBorder="1" applyAlignment="1">
      <alignment horizontal="center" vertical="center"/>
    </xf>
    <xf numFmtId="0" fontId="8" fillId="2" borderId="17" xfId="1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0" applyFont="1" applyFill="1"/>
    <xf numFmtId="0" fontId="12" fillId="0" borderId="0" xfId="0" applyFont="1" applyFill="1"/>
    <xf numFmtId="0" fontId="8" fillId="2" borderId="36" xfId="1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36" xfId="10" applyFont="1" applyFill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0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12" fillId="0" borderId="0" xfId="0" applyNumberFormat="1" applyFont="1"/>
    <xf numFmtId="3" fontId="0" fillId="0" borderId="0" xfId="0" applyNumberFormat="1"/>
    <xf numFmtId="0" fontId="24" fillId="0" borderId="12" xfId="10" applyFont="1" applyBorder="1"/>
    <xf numFmtId="0" fontId="11" fillId="0" borderId="40" xfId="10" applyFont="1" applyBorder="1"/>
    <xf numFmtId="0" fontId="13" fillId="0" borderId="19" xfId="10" applyFont="1" applyBorder="1" applyAlignment="1">
      <alignment horizontal="left"/>
    </xf>
    <xf numFmtId="0" fontId="13" fillId="0" borderId="1" xfId="10" applyFont="1" applyBorder="1" applyAlignment="1">
      <alignment horizontal="left"/>
    </xf>
    <xf numFmtId="0" fontId="13" fillId="0" borderId="19" xfId="10" applyFont="1" applyBorder="1" applyAlignment="1">
      <alignment horizontal="center"/>
    </xf>
    <xf numFmtId="0" fontId="13" fillId="0" borderId="40" xfId="10" applyFont="1" applyBorder="1" applyAlignment="1">
      <alignment horizontal="center"/>
    </xf>
    <xf numFmtId="0" fontId="13" fillId="0" borderId="22" xfId="10" applyFont="1" applyBorder="1" applyAlignment="1">
      <alignment horizontal="center"/>
    </xf>
    <xf numFmtId="0" fontId="13" fillId="0" borderId="40" xfId="10" applyFont="1" applyBorder="1" applyAlignment="1">
      <alignment horizontal="left"/>
    </xf>
    <xf numFmtId="0" fontId="13" fillId="0" borderId="21" xfId="10" applyFont="1" applyBorder="1" applyAlignment="1">
      <alignment horizontal="center"/>
    </xf>
    <xf numFmtId="0" fontId="24" fillId="0" borderId="13" xfId="10" applyFont="1" applyBorder="1"/>
    <xf numFmtId="3" fontId="11" fillId="0" borderId="3" xfId="10" applyNumberFormat="1" applyFont="1" applyFill="1" applyBorder="1"/>
    <xf numFmtId="3" fontId="11" fillId="0" borderId="0" xfId="10" applyNumberFormat="1" applyFont="1" applyFill="1" applyBorder="1"/>
    <xf numFmtId="0" fontId="13" fillId="0" borderId="3" xfId="10" applyFont="1" applyBorder="1" applyAlignment="1">
      <alignment horizontal="center"/>
    </xf>
    <xf numFmtId="0" fontId="24" fillId="0" borderId="25" xfId="10" applyFont="1" applyBorder="1"/>
    <xf numFmtId="3" fontId="11" fillId="2" borderId="25" xfId="10" applyNumberFormat="1" applyFont="1" applyFill="1" applyBorder="1"/>
    <xf numFmtId="3" fontId="25" fillId="6" borderId="41" xfId="10" applyNumberFormat="1" applyFont="1" applyFill="1" applyBorder="1"/>
    <xf numFmtId="3" fontId="25" fillId="6" borderId="26" xfId="10" applyNumberFormat="1" applyFont="1" applyFill="1" applyBorder="1"/>
    <xf numFmtId="3" fontId="26" fillId="6" borderId="26" xfId="3" applyNumberFormat="1" applyFont="1" applyFill="1" applyBorder="1"/>
    <xf numFmtId="3" fontId="26" fillId="6" borderId="42" xfId="3" applyNumberFormat="1" applyFont="1" applyFill="1" applyBorder="1"/>
    <xf numFmtId="3" fontId="26" fillId="6" borderId="30" xfId="3" applyNumberFormat="1" applyFont="1" applyFill="1" applyBorder="1"/>
    <xf numFmtId="3" fontId="27" fillId="2" borderId="31" xfId="11" applyNumberFormat="1" applyFont="1" applyFill="1" applyBorder="1" applyAlignment="1">
      <alignment horizontal="right"/>
    </xf>
    <xf numFmtId="164" fontId="27" fillId="2" borderId="43" xfId="11" applyNumberFormat="1" applyFont="1" applyFill="1" applyBorder="1" applyAlignment="1">
      <alignment horizontal="right"/>
    </xf>
    <xf numFmtId="3" fontId="11" fillId="2" borderId="44" xfId="10" applyNumberFormat="1" applyFont="1" applyFill="1" applyBorder="1"/>
    <xf numFmtId="3" fontId="25" fillId="6" borderId="30" xfId="10" applyNumberFormat="1" applyFont="1" applyFill="1" applyBorder="1"/>
    <xf numFmtId="4" fontId="27" fillId="2" borderId="43" xfId="11" applyNumberFormat="1" applyFont="1" applyFill="1" applyBorder="1" applyAlignment="1">
      <alignment horizontal="right"/>
    </xf>
    <xf numFmtId="0" fontId="24" fillId="0" borderId="24" xfId="10" applyFont="1" applyBorder="1"/>
    <xf numFmtId="3" fontId="11" fillId="2" borderId="24" xfId="10" applyNumberFormat="1" applyFont="1" applyFill="1" applyBorder="1"/>
    <xf numFmtId="3" fontId="25" fillId="6" borderId="45" xfId="10" applyNumberFormat="1" applyFont="1" applyFill="1" applyBorder="1"/>
    <xf numFmtId="3" fontId="25" fillId="6" borderId="5" xfId="10" applyNumberFormat="1" applyFont="1" applyFill="1" applyBorder="1"/>
    <xf numFmtId="3" fontId="26" fillId="6" borderId="5" xfId="3" applyNumberFormat="1" applyFont="1" applyFill="1" applyBorder="1"/>
    <xf numFmtId="3" fontId="26" fillId="6" borderId="46" xfId="3" applyNumberFormat="1" applyFont="1" applyFill="1" applyBorder="1"/>
    <xf numFmtId="3" fontId="26" fillId="6" borderId="4" xfId="3" applyNumberFormat="1" applyFont="1" applyFill="1" applyBorder="1"/>
    <xf numFmtId="3" fontId="27" fillId="2" borderId="28" xfId="11" applyNumberFormat="1" applyFont="1" applyFill="1" applyBorder="1" applyAlignment="1">
      <alignment horizontal="right"/>
    </xf>
    <xf numFmtId="164" fontId="27" fillId="2" borderId="47" xfId="11" applyNumberFormat="1" applyFont="1" applyFill="1" applyBorder="1" applyAlignment="1">
      <alignment horizontal="right"/>
    </xf>
    <xf numFmtId="3" fontId="11" fillId="2" borderId="11" xfId="10" applyNumberFormat="1" applyFont="1" applyFill="1" applyBorder="1"/>
    <xf numFmtId="3" fontId="25" fillId="6" borderId="4" xfId="10" applyNumberFormat="1" applyFont="1" applyFill="1" applyBorder="1"/>
    <xf numFmtId="4" fontId="27" fillId="2" borderId="47" xfId="11" applyNumberFormat="1" applyFont="1" applyFill="1" applyBorder="1" applyAlignment="1">
      <alignment horizontal="right"/>
    </xf>
    <xf numFmtId="0" fontId="24" fillId="6" borderId="24" xfId="10" applyFont="1" applyFill="1" applyBorder="1"/>
    <xf numFmtId="3" fontId="11" fillId="6" borderId="24" xfId="10" applyNumberFormat="1" applyFont="1" applyFill="1" applyBorder="1"/>
    <xf numFmtId="3" fontId="27" fillId="6" borderId="28" xfId="11" applyNumberFormat="1" applyFont="1" applyFill="1" applyBorder="1" applyAlignment="1">
      <alignment horizontal="right"/>
    </xf>
    <xf numFmtId="164" fontId="27" fillId="6" borderId="47" xfId="11" applyNumberFormat="1" applyFont="1" applyFill="1" applyBorder="1" applyAlignment="1">
      <alignment horizontal="right"/>
    </xf>
    <xf numFmtId="3" fontId="11" fillId="6" borderId="11" xfId="10" applyNumberFormat="1" applyFont="1" applyFill="1" applyBorder="1"/>
    <xf numFmtId="0" fontId="11" fillId="2" borderId="24" xfId="10" applyFont="1" applyFill="1" applyBorder="1"/>
    <xf numFmtId="0" fontId="11" fillId="2" borderId="11" xfId="10" applyFont="1" applyFill="1" applyBorder="1"/>
    <xf numFmtId="0" fontId="24" fillId="0" borderId="48" xfId="10" applyFont="1" applyBorder="1"/>
    <xf numFmtId="3" fontId="11" fillId="2" borderId="48" xfId="10" applyNumberFormat="1" applyFont="1" applyFill="1" applyBorder="1"/>
    <xf numFmtId="3" fontId="25" fillId="6" borderId="49" xfId="10" applyNumberFormat="1" applyFont="1" applyFill="1" applyBorder="1"/>
    <xf numFmtId="3" fontId="25" fillId="6" borderId="17" xfId="10" applyNumberFormat="1" applyFont="1" applyFill="1" applyBorder="1"/>
    <xf numFmtId="3" fontId="26" fillId="6" borderId="17" xfId="3" applyNumberFormat="1" applyFont="1" applyFill="1" applyBorder="1"/>
    <xf numFmtId="3" fontId="26" fillId="6" borderId="50" xfId="3" applyNumberFormat="1" applyFont="1" applyFill="1" applyBorder="1"/>
    <xf numFmtId="3" fontId="26" fillId="6" borderId="16" xfId="3" applyNumberFormat="1" applyFont="1" applyFill="1" applyBorder="1"/>
    <xf numFmtId="3" fontId="27" fillId="2" borderId="36" xfId="11" applyNumberFormat="1" applyFont="1" applyFill="1" applyBorder="1" applyAlignment="1">
      <alignment horizontal="right"/>
    </xf>
    <xf numFmtId="164" fontId="27" fillId="2" borderId="51" xfId="11" applyNumberFormat="1" applyFont="1" applyFill="1" applyBorder="1" applyAlignment="1">
      <alignment horizontal="right"/>
    </xf>
    <xf numFmtId="3" fontId="11" fillId="2" borderId="52" xfId="10" applyNumberFormat="1" applyFont="1" applyFill="1" applyBorder="1"/>
    <xf numFmtId="3" fontId="25" fillId="6" borderId="16" xfId="10" applyNumberFormat="1" applyFont="1" applyFill="1" applyBorder="1"/>
    <xf numFmtId="4" fontId="27" fillId="2" borderId="51" xfId="11" applyNumberFormat="1" applyFont="1" applyFill="1" applyBorder="1" applyAlignment="1">
      <alignment horizontal="right"/>
    </xf>
    <xf numFmtId="0" fontId="24" fillId="0" borderId="2" xfId="10" applyFont="1" applyBorder="1"/>
    <xf numFmtId="3" fontId="25" fillId="6" borderId="39" xfId="10" applyNumberFormat="1" applyFont="1" applyFill="1" applyBorder="1"/>
    <xf numFmtId="3" fontId="25" fillId="2" borderId="0" xfId="10" applyNumberFormat="1" applyFont="1" applyFill="1" applyBorder="1"/>
    <xf numFmtId="3" fontId="26" fillId="0" borderId="0" xfId="3" applyNumberFormat="1" applyFont="1"/>
    <xf numFmtId="0" fontId="24" fillId="0" borderId="38" xfId="10" applyFont="1" applyBorder="1"/>
    <xf numFmtId="0" fontId="24" fillId="7" borderId="33" xfId="10" applyFont="1" applyFill="1" applyBorder="1"/>
    <xf numFmtId="0" fontId="11" fillId="7" borderId="33" xfId="10" applyFont="1" applyFill="1" applyBorder="1"/>
    <xf numFmtId="3" fontId="25" fillId="7" borderId="20" xfId="10" applyNumberFormat="1" applyFont="1" applyFill="1" applyBorder="1"/>
    <xf numFmtId="164" fontId="25" fillId="7" borderId="21" xfId="10" applyNumberFormat="1" applyFont="1" applyFill="1" applyBorder="1"/>
    <xf numFmtId="0" fontId="24" fillId="7" borderId="21" xfId="10" applyFont="1" applyFill="1" applyBorder="1"/>
    <xf numFmtId="0" fontId="11" fillId="7" borderId="38" xfId="10" applyFont="1" applyFill="1" applyBorder="1"/>
    <xf numFmtId="4" fontId="25" fillId="7" borderId="21" xfId="10" applyNumberFormat="1" applyFont="1" applyFill="1" applyBorder="1"/>
    <xf numFmtId="0" fontId="22" fillId="0" borderId="0" xfId="0" applyFont="1"/>
    <xf numFmtId="167" fontId="25" fillId="6" borderId="41" xfId="10" applyNumberFormat="1" applyFont="1" applyFill="1" applyBorder="1"/>
    <xf numFmtId="167" fontId="25" fillId="6" borderId="43" xfId="10" applyNumberFormat="1" applyFont="1" applyFill="1" applyBorder="1"/>
    <xf numFmtId="167" fontId="25" fillId="6" borderId="45" xfId="10" applyNumberFormat="1" applyFont="1" applyFill="1" applyBorder="1"/>
    <xf numFmtId="167" fontId="25" fillId="6" borderId="47" xfId="10" applyNumberFormat="1" applyFont="1" applyFill="1" applyBorder="1"/>
    <xf numFmtId="167" fontId="25" fillId="6" borderId="49" xfId="10" applyNumberFormat="1" applyFont="1" applyFill="1" applyBorder="1"/>
    <xf numFmtId="167" fontId="25" fillId="6" borderId="51" xfId="10" applyNumberFormat="1" applyFont="1" applyFill="1" applyBorder="1"/>
    <xf numFmtId="167" fontId="25" fillId="7" borderId="20" xfId="10" applyNumberFormat="1" applyFont="1" applyFill="1" applyBorder="1"/>
    <xf numFmtId="167" fontId="25" fillId="7" borderId="21" xfId="10" applyNumberFormat="1" applyFont="1" applyFill="1" applyBorder="1"/>
    <xf numFmtId="0" fontId="23" fillId="0" borderId="0" xfId="11" applyFont="1"/>
    <xf numFmtId="3" fontId="23" fillId="0" borderId="0" xfId="11" applyNumberFormat="1" applyFont="1"/>
    <xf numFmtId="3" fontId="12" fillId="0" borderId="0" xfId="11" applyNumberFormat="1" applyFont="1" applyFill="1"/>
    <xf numFmtId="0" fontId="12" fillId="0" borderId="0" xfId="11" applyFont="1" applyFill="1"/>
    <xf numFmtId="3" fontId="12" fillId="0" borderId="39" xfId="11" applyNumberFormat="1" applyFont="1" applyFill="1" applyBorder="1" applyAlignment="1">
      <alignment horizontal="center"/>
    </xf>
    <xf numFmtId="3" fontId="9" fillId="0" borderId="12" xfId="11" applyNumberFormat="1" applyFont="1" applyFill="1" applyBorder="1" applyAlignment="1">
      <alignment horizontal="center"/>
    </xf>
    <xf numFmtId="3" fontId="9" fillId="0" borderId="12" xfId="11" applyNumberFormat="1" applyFont="1" applyFill="1" applyBorder="1" applyAlignment="1">
      <alignment horizontal="center" wrapText="1"/>
    </xf>
    <xf numFmtId="3" fontId="9" fillId="4" borderId="12" xfId="11" applyNumberFormat="1" applyFont="1" applyFill="1" applyBorder="1" applyAlignment="1">
      <alignment horizontal="center" wrapText="1"/>
    </xf>
    <xf numFmtId="3" fontId="9" fillId="5" borderId="12" xfId="11" applyNumberFormat="1" applyFont="1" applyFill="1" applyBorder="1" applyAlignment="1">
      <alignment horizontal="center" wrapText="1"/>
    </xf>
    <xf numFmtId="3" fontId="9" fillId="0" borderId="13" xfId="11" applyNumberFormat="1" applyFont="1" applyFill="1" applyBorder="1" applyAlignment="1">
      <alignment horizontal="center"/>
    </xf>
    <xf numFmtId="3" fontId="9" fillId="0" borderId="13" xfId="11" applyNumberFormat="1" applyFont="1" applyFill="1" applyBorder="1" applyAlignment="1">
      <alignment horizontal="center" wrapText="1"/>
    </xf>
    <xf numFmtId="3" fontId="9" fillId="4" borderId="13" xfId="11" applyNumberFormat="1" applyFont="1" applyFill="1" applyBorder="1" applyAlignment="1">
      <alignment horizontal="center" wrapText="1"/>
    </xf>
    <xf numFmtId="3" fontId="9" fillId="5" borderId="13" xfId="11" applyNumberFormat="1" applyFont="1" applyFill="1" applyBorder="1" applyAlignment="1">
      <alignment horizontal="center" wrapText="1"/>
    </xf>
    <xf numFmtId="0" fontId="9" fillId="0" borderId="15" xfId="11" applyFont="1" applyFill="1" applyBorder="1" applyAlignment="1">
      <alignment horizontal="center"/>
    </xf>
    <xf numFmtId="3" fontId="9" fillId="0" borderId="15" xfId="11" applyNumberFormat="1" applyFont="1" applyFill="1" applyBorder="1" applyAlignment="1">
      <alignment horizontal="center" wrapText="1"/>
    </xf>
    <xf numFmtId="3" fontId="9" fillId="4" borderId="15" xfId="11" applyNumberFormat="1" applyFont="1" applyFill="1" applyBorder="1" applyAlignment="1">
      <alignment horizontal="center" wrapText="1"/>
    </xf>
    <xf numFmtId="3" fontId="9" fillId="5" borderId="15" xfId="11" applyNumberFormat="1" applyFont="1" applyFill="1" applyBorder="1" applyAlignment="1">
      <alignment horizontal="center" wrapText="1"/>
    </xf>
    <xf numFmtId="49" fontId="9" fillId="0" borderId="21" xfId="11" applyNumberFormat="1" applyFont="1" applyFill="1" applyBorder="1" applyAlignment="1">
      <alignment horizontal="center" vertical="center"/>
    </xf>
    <xf numFmtId="49" fontId="9" fillId="0" borderId="22" xfId="11" applyNumberFormat="1" applyFont="1" applyFill="1" applyBorder="1" applyAlignment="1">
      <alignment horizontal="center" vertical="center"/>
    </xf>
    <xf numFmtId="49" fontId="9" fillId="4" borderId="22" xfId="11" applyNumberFormat="1" applyFont="1" applyFill="1" applyBorder="1" applyAlignment="1">
      <alignment horizontal="center" vertical="center"/>
    </xf>
    <xf numFmtId="49" fontId="9" fillId="5" borderId="22" xfId="11" applyNumberFormat="1" applyFont="1" applyFill="1" applyBorder="1" applyAlignment="1">
      <alignment horizontal="center" vertical="center"/>
    </xf>
    <xf numFmtId="3" fontId="15" fillId="2" borderId="25" xfId="11" applyNumberFormat="1" applyFont="1" applyFill="1" applyBorder="1" applyAlignment="1">
      <alignment horizontal="center" vertical="center"/>
    </xf>
    <xf numFmtId="3" fontId="14" fillId="0" borderId="25" xfId="11" applyNumberFormat="1" applyFont="1" applyFill="1" applyBorder="1" applyAlignment="1">
      <alignment horizontal="right" vertical="center"/>
    </xf>
    <xf numFmtId="3" fontId="14" fillId="4" borderId="25" xfId="11" applyNumberFormat="1" applyFont="1" applyFill="1" applyBorder="1" applyAlignment="1">
      <alignment horizontal="right" vertical="center"/>
    </xf>
    <xf numFmtId="3" fontId="14" fillId="5" borderId="25" xfId="11" applyNumberFormat="1" applyFont="1" applyFill="1" applyBorder="1" applyAlignment="1">
      <alignment horizontal="right" vertical="center"/>
    </xf>
    <xf numFmtId="4" fontId="14" fillId="0" borderId="25" xfId="11" applyNumberFormat="1" applyFont="1" applyFill="1" applyBorder="1" applyAlignment="1">
      <alignment horizontal="right" vertical="center"/>
    </xf>
    <xf numFmtId="3" fontId="15" fillId="2" borderId="24" xfId="11" applyNumberFormat="1" applyFont="1" applyFill="1" applyBorder="1" applyAlignment="1">
      <alignment horizontal="center" vertical="center"/>
    </xf>
    <xf numFmtId="3" fontId="14" fillId="0" borderId="24" xfId="11" applyNumberFormat="1" applyFont="1" applyFill="1" applyBorder="1" applyAlignment="1">
      <alignment horizontal="right" vertical="center"/>
    </xf>
    <xf numFmtId="3" fontId="14" fillId="4" borderId="24" xfId="11" applyNumberFormat="1" applyFont="1" applyFill="1" applyBorder="1" applyAlignment="1">
      <alignment horizontal="right" vertical="center"/>
    </xf>
    <xf numFmtId="3" fontId="14" fillId="5" borderId="24" xfId="11" applyNumberFormat="1" applyFont="1" applyFill="1" applyBorder="1" applyAlignment="1">
      <alignment horizontal="right" vertical="center"/>
    </xf>
    <xf numFmtId="4" fontId="14" fillId="0" borderId="24" xfId="11" applyNumberFormat="1" applyFont="1" applyFill="1" applyBorder="1" applyAlignment="1">
      <alignment horizontal="right" vertical="center"/>
    </xf>
    <xf numFmtId="0" fontId="19" fillId="0" borderId="34" xfId="11" applyFont="1" applyBorder="1" applyAlignment="1">
      <alignment horizontal="center" vertical="center"/>
    </xf>
    <xf numFmtId="3" fontId="14" fillId="0" borderId="34" xfId="11" applyNumberFormat="1" applyFont="1" applyFill="1" applyBorder="1" applyAlignment="1">
      <alignment horizontal="right" vertical="center"/>
    </xf>
    <xf numFmtId="3" fontId="14" fillId="4" borderId="34" xfId="11" applyNumberFormat="1" applyFont="1" applyFill="1" applyBorder="1" applyAlignment="1">
      <alignment horizontal="right" vertical="center"/>
    </xf>
    <xf numFmtId="3" fontId="14" fillId="5" borderId="34" xfId="11" applyNumberFormat="1" applyFont="1" applyFill="1" applyBorder="1" applyAlignment="1">
      <alignment horizontal="right" vertical="center"/>
    </xf>
    <xf numFmtId="4" fontId="14" fillId="0" borderId="34" xfId="11" applyNumberFormat="1" applyFont="1" applyFill="1" applyBorder="1" applyAlignment="1">
      <alignment horizontal="right" vertical="center"/>
    </xf>
    <xf numFmtId="3" fontId="11" fillId="2" borderId="21" xfId="11" applyNumberFormat="1" applyFont="1" applyFill="1" applyBorder="1" applyAlignment="1">
      <alignment vertical="center"/>
    </xf>
    <xf numFmtId="3" fontId="15" fillId="0" borderId="21" xfId="11" applyNumberFormat="1" applyFont="1" applyFill="1" applyBorder="1" applyAlignment="1">
      <alignment horizontal="right" vertical="center"/>
    </xf>
    <xf numFmtId="3" fontId="15" fillId="4" borderId="21" xfId="11" applyNumberFormat="1" applyFont="1" applyFill="1" applyBorder="1" applyAlignment="1">
      <alignment horizontal="right" vertical="center"/>
    </xf>
    <xf numFmtId="3" fontId="15" fillId="5" borderId="21" xfId="11" applyNumberFormat="1" applyFont="1" applyFill="1" applyBorder="1" applyAlignment="1">
      <alignment horizontal="right" vertical="center"/>
    </xf>
    <xf numFmtId="4" fontId="15" fillId="0" borderId="21" xfId="11" applyNumberFormat="1" applyFont="1" applyFill="1" applyBorder="1" applyAlignment="1">
      <alignment horizontal="right" vertical="center"/>
    </xf>
    <xf numFmtId="3" fontId="14" fillId="0" borderId="23" xfId="11" applyNumberFormat="1" applyFont="1" applyFill="1" applyBorder="1" applyAlignment="1">
      <alignment horizontal="right" vertical="center"/>
    </xf>
    <xf numFmtId="3" fontId="14" fillId="4" borderId="23" xfId="11" applyNumberFormat="1" applyFont="1" applyFill="1" applyBorder="1" applyAlignment="1">
      <alignment horizontal="right" vertical="center"/>
    </xf>
    <xf numFmtId="3" fontId="14" fillId="5" borderId="23" xfId="11" applyNumberFormat="1" applyFont="1" applyFill="1" applyBorder="1" applyAlignment="1">
      <alignment horizontal="right" vertical="center"/>
    </xf>
    <xf numFmtId="4" fontId="14" fillId="0" borderId="23" xfId="11" applyNumberFormat="1" applyFont="1" applyFill="1" applyBorder="1" applyAlignment="1">
      <alignment horizontal="right" vertical="center"/>
    </xf>
    <xf numFmtId="3" fontId="13" fillId="2" borderId="21" xfId="11" applyNumberFormat="1" applyFont="1" applyFill="1" applyBorder="1" applyAlignment="1">
      <alignment vertical="center"/>
    </xf>
    <xf numFmtId="3" fontId="15" fillId="2" borderId="23" xfId="11" applyNumberFormat="1" applyFont="1" applyFill="1" applyBorder="1" applyAlignment="1">
      <alignment horizontal="center" vertical="center"/>
    </xf>
    <xf numFmtId="3" fontId="13" fillId="0" borderId="21" xfId="11" applyNumberFormat="1" applyFont="1" applyFill="1" applyBorder="1" applyAlignment="1">
      <alignment vertical="center"/>
    </xf>
    <xf numFmtId="3" fontId="15" fillId="2" borderId="19" xfId="11" applyNumberFormat="1" applyFont="1" applyFill="1" applyBorder="1" applyAlignment="1">
      <alignment horizontal="left" vertical="center"/>
    </xf>
    <xf numFmtId="3" fontId="9" fillId="2" borderId="32" xfId="11" applyNumberFormat="1" applyFont="1" applyFill="1" applyBorder="1" applyAlignment="1">
      <alignment horizontal="center" vertical="center"/>
    </xf>
    <xf numFmtId="164" fontId="10" fillId="0" borderId="32" xfId="11" applyNumberFormat="1" applyFont="1" applyFill="1" applyBorder="1" applyAlignment="1">
      <alignment horizontal="right" indent="1"/>
    </xf>
    <xf numFmtId="3" fontId="10" fillId="2" borderId="9" xfId="11" applyNumberFormat="1" applyFont="1" applyFill="1" applyBorder="1" applyAlignment="1">
      <alignment horizontal="right" indent="1"/>
    </xf>
    <xf numFmtId="3" fontId="10" fillId="2" borderId="10" xfId="11" applyNumberFormat="1" applyFont="1" applyFill="1" applyBorder="1" applyAlignment="1">
      <alignment horizontal="right" indent="1"/>
    </xf>
    <xf numFmtId="166" fontId="10" fillId="2" borderId="27" xfId="11" applyNumberFormat="1" applyFont="1" applyFill="1" applyBorder="1" applyAlignment="1">
      <alignment horizontal="right" indent="1"/>
    </xf>
    <xf numFmtId="164" fontId="10" fillId="2" borderId="27" xfId="11" applyNumberFormat="1" applyFont="1" applyFill="1" applyBorder="1" applyAlignment="1">
      <alignment horizontal="right" indent="1"/>
    </xf>
    <xf numFmtId="3" fontId="9" fillId="2" borderId="11" xfId="11" applyNumberFormat="1" applyFont="1" applyFill="1" applyBorder="1" applyAlignment="1">
      <alignment horizontal="center" vertical="center"/>
    </xf>
    <xf numFmtId="164" fontId="10" fillId="0" borderId="11" xfId="11" applyNumberFormat="1" applyFont="1" applyFill="1" applyBorder="1" applyAlignment="1">
      <alignment horizontal="right" indent="1"/>
    </xf>
    <xf numFmtId="3" fontId="10" fillId="2" borderId="4" xfId="11" applyNumberFormat="1" applyFont="1" applyFill="1" applyBorder="1" applyAlignment="1">
      <alignment horizontal="right" indent="1"/>
    </xf>
    <xf numFmtId="3" fontId="10" fillId="2" borderId="5" xfId="11" applyNumberFormat="1" applyFont="1" applyFill="1" applyBorder="1" applyAlignment="1">
      <alignment horizontal="right" indent="1"/>
    </xf>
    <xf numFmtId="166" fontId="10" fillId="2" borderId="28" xfId="11" applyNumberFormat="1" applyFont="1" applyFill="1" applyBorder="1" applyAlignment="1">
      <alignment horizontal="right" indent="1"/>
    </xf>
    <xf numFmtId="164" fontId="10" fillId="2" borderId="28" xfId="11" applyNumberFormat="1" applyFont="1" applyFill="1" applyBorder="1" applyAlignment="1">
      <alignment horizontal="right" indent="1"/>
    </xf>
    <xf numFmtId="0" fontId="7" fillId="0" borderId="37" xfId="11" applyFont="1" applyBorder="1" applyAlignment="1">
      <alignment horizontal="center"/>
    </xf>
    <xf numFmtId="164" fontId="10" fillId="0" borderId="37" xfId="11" applyNumberFormat="1" applyFont="1" applyFill="1" applyBorder="1" applyAlignment="1">
      <alignment horizontal="right" indent="1"/>
    </xf>
    <xf numFmtId="3" fontId="10" fillId="2" borderId="14" xfId="11" applyNumberFormat="1" applyFont="1" applyFill="1" applyBorder="1" applyAlignment="1">
      <alignment horizontal="right" indent="1"/>
    </xf>
    <xf numFmtId="3" fontId="10" fillId="2" borderId="6" xfId="11" applyNumberFormat="1" applyFont="1" applyFill="1" applyBorder="1" applyAlignment="1">
      <alignment horizontal="right" indent="1"/>
    </xf>
    <xf numFmtId="166" fontId="10" fillId="2" borderId="29" xfId="11" applyNumberFormat="1" applyFont="1" applyFill="1" applyBorder="1" applyAlignment="1">
      <alignment horizontal="right" indent="1"/>
    </xf>
    <xf numFmtId="164" fontId="10" fillId="2" borderId="29" xfId="11" applyNumberFormat="1" applyFont="1" applyFill="1" applyBorder="1" applyAlignment="1">
      <alignment horizontal="right" indent="1"/>
    </xf>
    <xf numFmtId="3" fontId="9" fillId="3" borderId="33" xfId="11" applyNumberFormat="1" applyFont="1" applyFill="1" applyBorder="1"/>
    <xf numFmtId="164" fontId="9" fillId="3" borderId="33" xfId="11" applyNumberFormat="1" applyFont="1" applyFill="1" applyBorder="1" applyAlignment="1">
      <alignment horizontal="right" indent="1"/>
    </xf>
    <xf numFmtId="3" fontId="9" fillId="3" borderId="33" xfId="11" applyNumberFormat="1" applyFont="1" applyFill="1" applyBorder="1" applyAlignment="1">
      <alignment horizontal="right"/>
    </xf>
    <xf numFmtId="3" fontId="9" fillId="3" borderId="38" xfId="11" applyNumberFormat="1" applyFont="1" applyFill="1" applyBorder="1" applyAlignment="1">
      <alignment horizontal="right"/>
    </xf>
    <xf numFmtId="166" fontId="9" fillId="3" borderId="22" xfId="11" applyNumberFormat="1" applyFont="1" applyFill="1" applyBorder="1" applyAlignment="1">
      <alignment horizontal="right"/>
    </xf>
    <xf numFmtId="3" fontId="9" fillId="3" borderId="20" xfId="11" applyNumberFormat="1" applyFont="1" applyFill="1" applyBorder="1" applyAlignment="1">
      <alignment horizontal="right" indent="1"/>
    </xf>
    <xf numFmtId="3" fontId="9" fillId="3" borderId="7" xfId="11" applyNumberFormat="1" applyFont="1" applyFill="1" applyBorder="1" applyAlignment="1">
      <alignment horizontal="right" indent="1"/>
    </xf>
    <xf numFmtId="164" fontId="9" fillId="3" borderId="8" xfId="11" applyNumberFormat="1" applyFont="1" applyFill="1" applyBorder="1" applyAlignment="1">
      <alignment horizontal="right" indent="1"/>
    </xf>
    <xf numFmtId="3" fontId="9" fillId="4" borderId="33" xfId="11" applyNumberFormat="1" applyFont="1" applyFill="1" applyBorder="1"/>
    <xf numFmtId="164" fontId="9" fillId="4" borderId="33" xfId="11" applyNumberFormat="1" applyFont="1" applyFill="1" applyBorder="1" applyAlignment="1">
      <alignment horizontal="right" indent="1"/>
    </xf>
    <xf numFmtId="3" fontId="9" fillId="4" borderId="33" xfId="11" applyNumberFormat="1" applyFont="1" applyFill="1" applyBorder="1" applyAlignment="1">
      <alignment horizontal="right"/>
    </xf>
    <xf numFmtId="3" fontId="9" fillId="4" borderId="38" xfId="11" applyNumberFormat="1" applyFont="1" applyFill="1" applyBorder="1" applyAlignment="1">
      <alignment horizontal="right"/>
    </xf>
    <xf numFmtId="165" fontId="9" fillId="4" borderId="22" xfId="11" applyNumberFormat="1" applyFont="1" applyFill="1" applyBorder="1" applyAlignment="1">
      <alignment horizontal="right"/>
    </xf>
    <xf numFmtId="0" fontId="28" fillId="0" borderId="0" xfId="11" applyFont="1"/>
    <xf numFmtId="3" fontId="9" fillId="2" borderId="44" xfId="11" applyNumberFormat="1" applyFont="1" applyFill="1" applyBorder="1" applyAlignment="1">
      <alignment horizontal="center" vertical="center"/>
    </xf>
    <xf numFmtId="164" fontId="10" fillId="0" borderId="44" xfId="11" applyNumberFormat="1" applyFont="1" applyFill="1" applyBorder="1" applyAlignment="1">
      <alignment horizontal="right" indent="1"/>
    </xf>
    <xf numFmtId="0" fontId="13" fillId="0" borderId="53" xfId="10" applyFont="1" applyBorder="1" applyAlignment="1">
      <alignment horizontal="center"/>
    </xf>
    <xf numFmtId="0" fontId="13" fillId="0" borderId="54" xfId="10" applyFont="1" applyBorder="1" applyAlignment="1">
      <alignment horizontal="center"/>
    </xf>
    <xf numFmtId="0" fontId="13" fillId="0" borderId="55" xfId="10" applyFont="1" applyBorder="1" applyAlignment="1">
      <alignment horizontal="center"/>
    </xf>
    <xf numFmtId="0" fontId="13" fillId="0" borderId="56" xfId="10" applyFont="1" applyBorder="1" applyAlignment="1">
      <alignment horizontal="center"/>
    </xf>
    <xf numFmtId="0" fontId="13" fillId="0" borderId="17" xfId="10" applyFont="1" applyBorder="1"/>
    <xf numFmtId="0" fontId="13" fillId="0" borderId="36" xfId="10" applyFont="1" applyBorder="1"/>
    <xf numFmtId="0" fontId="13" fillId="0" borderId="42" xfId="10" applyFont="1" applyBorder="1"/>
    <xf numFmtId="0" fontId="13" fillId="0" borderId="43" xfId="10" applyFont="1" applyBorder="1"/>
    <xf numFmtId="0" fontId="13" fillId="0" borderId="57" xfId="10" applyFont="1" applyBorder="1" applyAlignment="1">
      <alignment horizontal="center"/>
    </xf>
    <xf numFmtId="0" fontId="13" fillId="0" borderId="58" xfId="10" applyFont="1" applyBorder="1" applyAlignment="1">
      <alignment horizontal="center"/>
    </xf>
    <xf numFmtId="0" fontId="29" fillId="0" borderId="0" xfId="0" applyFont="1" applyAlignment="1">
      <alignment horizontal="right"/>
    </xf>
    <xf numFmtId="0" fontId="9" fillId="0" borderId="12" xfId="11" applyFont="1" applyFill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13" fillId="0" borderId="0" xfId="10" applyFont="1" applyFill="1" applyAlignment="1">
      <alignment horizontal="center" vertical="center" wrapText="1"/>
    </xf>
    <xf numFmtId="3" fontId="12" fillId="0" borderId="39" xfId="11" applyNumberFormat="1" applyFont="1" applyFill="1" applyBorder="1" applyAlignment="1">
      <alignment horizontal="center"/>
    </xf>
    <xf numFmtId="0" fontId="9" fillId="0" borderId="2" xfId="11" applyFont="1" applyFill="1" applyBorder="1" applyAlignment="1">
      <alignment horizontal="center" wrapText="1"/>
    </xf>
    <xf numFmtId="0" fontId="9" fillId="0" borderId="3" xfId="11" applyFont="1" applyFill="1" applyBorder="1" applyAlignment="1">
      <alignment horizontal="center" wrapText="1"/>
    </xf>
    <xf numFmtId="3" fontId="15" fillId="0" borderId="13" xfId="11" applyNumberFormat="1" applyFont="1" applyFill="1" applyBorder="1" applyAlignment="1">
      <alignment horizontal="left" vertical="center"/>
    </xf>
    <xf numFmtId="3" fontId="15" fillId="0" borderId="15" xfId="11" applyNumberFormat="1" applyFont="1" applyFill="1" applyBorder="1" applyAlignment="1">
      <alignment horizontal="left" vertical="center"/>
    </xf>
    <xf numFmtId="0" fontId="9" fillId="0" borderId="35" xfId="11" applyFont="1" applyFill="1" applyBorder="1" applyAlignment="1">
      <alignment horizontal="center" wrapText="1"/>
    </xf>
    <xf numFmtId="0" fontId="9" fillId="0" borderId="18" xfId="11" applyFont="1" applyFill="1" applyBorder="1" applyAlignment="1">
      <alignment horizontal="center" wrapText="1"/>
    </xf>
    <xf numFmtId="3" fontId="9" fillId="2" borderId="1" xfId="10" applyNumberFormat="1" applyFont="1" applyFill="1" applyBorder="1" applyAlignment="1">
      <alignment horizontal="center" vertical="center"/>
    </xf>
    <xf numFmtId="3" fontId="9" fillId="2" borderId="2" xfId="10" applyNumberFormat="1" applyFont="1" applyFill="1" applyBorder="1" applyAlignment="1">
      <alignment horizontal="center" vertical="center"/>
    </xf>
    <xf numFmtId="3" fontId="9" fillId="2" borderId="35" xfId="10" applyNumberFormat="1" applyFont="1" applyFill="1" applyBorder="1" applyAlignment="1">
      <alignment horizontal="center" vertical="center"/>
    </xf>
    <xf numFmtId="0" fontId="13" fillId="2" borderId="0" xfId="10" applyFont="1" applyFill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26" xfId="10" applyFont="1" applyFill="1" applyBorder="1" applyAlignment="1">
      <alignment horizontal="center" vertical="center"/>
    </xf>
    <xf numFmtId="0" fontId="8" fillId="0" borderId="31" xfId="10" applyFont="1" applyFill="1" applyBorder="1" applyAlignment="1">
      <alignment horizontal="center" vertical="center"/>
    </xf>
    <xf numFmtId="0" fontId="8" fillId="2" borderId="30" xfId="10" applyFont="1" applyFill="1" applyBorder="1" applyAlignment="1">
      <alignment horizontal="center" vertical="center"/>
    </xf>
    <xf numFmtId="0" fontId="8" fillId="2" borderId="26" xfId="10" applyFont="1" applyFill="1" applyBorder="1" applyAlignment="1">
      <alignment horizontal="center" vertical="center"/>
    </xf>
    <xf numFmtId="0" fontId="8" fillId="2" borderId="31" xfId="10" applyFont="1" applyFill="1" applyBorder="1" applyAlignment="1">
      <alignment horizontal="center" vertical="center"/>
    </xf>
    <xf numFmtId="0" fontId="8" fillId="2" borderId="29" xfId="10" applyFont="1" applyFill="1" applyBorder="1" applyAlignment="1">
      <alignment horizontal="center" vertical="center"/>
    </xf>
    <xf numFmtId="0" fontId="8" fillId="2" borderId="27" xfId="10" applyFont="1" applyFill="1" applyBorder="1" applyAlignment="1">
      <alignment horizontal="center" vertical="center"/>
    </xf>
    <xf numFmtId="0" fontId="8" fillId="2" borderId="28" xfId="10" applyFont="1" applyFill="1" applyBorder="1" applyAlignment="1">
      <alignment horizontal="center" vertical="center"/>
    </xf>
  </cellXfs>
  <cellStyles count="17">
    <cellStyle name="Normální" xfId="0" builtinId="0"/>
    <cellStyle name="Normální 10" xfId="16"/>
    <cellStyle name="Normální 2" xfId="1"/>
    <cellStyle name="normální 2 2" xfId="2"/>
    <cellStyle name="Normální 2 3" xfId="11"/>
    <cellStyle name="Normální 2 4" xfId="15"/>
    <cellStyle name="normální 3" xfId="3"/>
    <cellStyle name="normální 4" xfId="4"/>
    <cellStyle name="normální 5" xfId="5"/>
    <cellStyle name="normální 5 2" xfId="12"/>
    <cellStyle name="normální 6" xfId="6"/>
    <cellStyle name="normální 6 2" xfId="7"/>
    <cellStyle name="normální 6 3" xfId="8"/>
    <cellStyle name="normální 7" xfId="9"/>
    <cellStyle name="normální 8" xfId="13"/>
    <cellStyle name="Normální 9" xfId="14"/>
    <cellStyle name="normální_Tabč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98"/>
  <sheetViews>
    <sheetView showGridLines="0" tabSelected="1" showRuler="0" zoomScale="90" zoomScaleNormal="9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8" x14ac:dyDescent="0.25"/>
  <cols>
    <col min="1" max="1" width="24" style="12" customWidth="1"/>
    <col min="2" max="14" width="12.28515625" style="18" customWidth="1"/>
    <col min="15" max="28" width="12.28515625" style="14" customWidth="1"/>
    <col min="29" max="16384" width="9.140625" style="13"/>
  </cols>
  <sheetData>
    <row r="1" spans="1:33" s="15" customFormat="1" ht="22.5" customHeight="1" x14ac:dyDescent="0.2">
      <c r="A1" s="204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</row>
    <row r="2" spans="1:33" ht="22.5" customHeight="1" thickBot="1" x14ac:dyDescent="0.3">
      <c r="A2" s="17"/>
      <c r="B2" s="110"/>
      <c r="C2" s="111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12"/>
      <c r="Q2" s="112"/>
      <c r="R2" s="112"/>
      <c r="S2" s="112"/>
      <c r="T2" s="205"/>
      <c r="U2" s="205"/>
      <c r="V2" s="111"/>
      <c r="W2" s="111"/>
      <c r="X2" s="111"/>
      <c r="Y2" s="111"/>
      <c r="Z2" s="111"/>
      <c r="AA2" s="111"/>
      <c r="AB2" s="111"/>
      <c r="AC2" s="111"/>
    </row>
    <row r="3" spans="1:33" s="20" customFormat="1" ht="12.75" customHeight="1" x14ac:dyDescent="0.2">
      <c r="A3" s="113"/>
      <c r="B3" s="113"/>
      <c r="C3" s="113"/>
      <c r="D3" s="114" t="s">
        <v>2</v>
      </c>
      <c r="E3" s="114" t="s">
        <v>2</v>
      </c>
      <c r="F3" s="114" t="s">
        <v>2</v>
      </c>
      <c r="G3" s="114" t="s">
        <v>2</v>
      </c>
      <c r="H3" s="114" t="s">
        <v>2</v>
      </c>
      <c r="I3" s="114" t="s">
        <v>2</v>
      </c>
      <c r="J3" s="114" t="s">
        <v>2</v>
      </c>
      <c r="K3" s="114" t="s">
        <v>2</v>
      </c>
      <c r="L3" s="114" t="s">
        <v>2</v>
      </c>
      <c r="M3" s="114" t="s">
        <v>2</v>
      </c>
      <c r="N3" s="114" t="s">
        <v>2</v>
      </c>
      <c r="O3" s="114" t="s">
        <v>2</v>
      </c>
      <c r="P3" s="115" t="s">
        <v>2</v>
      </c>
      <c r="Q3" s="115" t="s">
        <v>2</v>
      </c>
      <c r="R3" s="115" t="s">
        <v>2</v>
      </c>
      <c r="S3" s="115" t="s">
        <v>2</v>
      </c>
      <c r="T3" s="116" t="s">
        <v>2</v>
      </c>
      <c r="U3" s="116" t="s">
        <v>2</v>
      </c>
      <c r="V3" s="202" t="s">
        <v>51</v>
      </c>
      <c r="W3" s="203"/>
      <c r="X3" s="202" t="s">
        <v>51</v>
      </c>
      <c r="Y3" s="203"/>
      <c r="Z3" s="202" t="s">
        <v>70</v>
      </c>
      <c r="AA3" s="203"/>
      <c r="AB3" s="202" t="s">
        <v>70</v>
      </c>
      <c r="AC3" s="203"/>
    </row>
    <row r="4" spans="1:33" s="20" customFormat="1" ht="12.75" customHeight="1" x14ac:dyDescent="0.2">
      <c r="A4" s="117"/>
      <c r="B4" s="117" t="s">
        <v>2</v>
      </c>
      <c r="C4" s="117" t="s">
        <v>2</v>
      </c>
      <c r="D4" s="118" t="s">
        <v>39</v>
      </c>
      <c r="E4" s="118" t="s">
        <v>48</v>
      </c>
      <c r="F4" s="118" t="s">
        <v>39</v>
      </c>
      <c r="G4" s="118" t="s">
        <v>48</v>
      </c>
      <c r="H4" s="118" t="s">
        <v>39</v>
      </c>
      <c r="I4" s="118" t="s">
        <v>48</v>
      </c>
      <c r="J4" s="118" t="s">
        <v>39</v>
      </c>
      <c r="K4" s="118" t="s">
        <v>48</v>
      </c>
      <c r="L4" s="118" t="s">
        <v>39</v>
      </c>
      <c r="M4" s="118" t="s">
        <v>48</v>
      </c>
      <c r="N4" s="118" t="s">
        <v>39</v>
      </c>
      <c r="O4" s="118" t="s">
        <v>48</v>
      </c>
      <c r="P4" s="119" t="s">
        <v>39</v>
      </c>
      <c r="Q4" s="119" t="s">
        <v>48</v>
      </c>
      <c r="R4" s="119" t="s">
        <v>39</v>
      </c>
      <c r="S4" s="119" t="s">
        <v>48</v>
      </c>
      <c r="T4" s="120" t="s">
        <v>39</v>
      </c>
      <c r="U4" s="120" t="s">
        <v>48</v>
      </c>
      <c r="V4" s="206" t="s">
        <v>52</v>
      </c>
      <c r="W4" s="207"/>
      <c r="X4" s="206" t="s">
        <v>52</v>
      </c>
      <c r="Y4" s="207"/>
      <c r="Z4" s="206" t="s">
        <v>71</v>
      </c>
      <c r="AA4" s="207"/>
      <c r="AB4" s="206" t="s">
        <v>71</v>
      </c>
      <c r="AC4" s="207"/>
    </row>
    <row r="5" spans="1:33" s="20" customFormat="1" ht="12.75" customHeight="1" thickBot="1" x14ac:dyDescent="0.25">
      <c r="A5" s="208" t="s">
        <v>3</v>
      </c>
      <c r="B5" s="121"/>
      <c r="C5" s="121"/>
      <c r="D5" s="122"/>
      <c r="E5" s="122" t="s">
        <v>40</v>
      </c>
      <c r="F5" s="122"/>
      <c r="G5" s="122" t="s">
        <v>40</v>
      </c>
      <c r="H5" s="122"/>
      <c r="I5" s="122" t="s">
        <v>41</v>
      </c>
      <c r="J5" s="122"/>
      <c r="K5" s="122" t="s">
        <v>41</v>
      </c>
      <c r="L5" s="122"/>
      <c r="M5" s="122" t="s">
        <v>41</v>
      </c>
      <c r="N5" s="122"/>
      <c r="O5" s="122" t="s">
        <v>41</v>
      </c>
      <c r="P5" s="123"/>
      <c r="Q5" s="123" t="s">
        <v>41</v>
      </c>
      <c r="R5" s="123"/>
      <c r="S5" s="123" t="s">
        <v>41</v>
      </c>
      <c r="T5" s="124"/>
      <c r="U5" s="124" t="s">
        <v>41</v>
      </c>
      <c r="V5" s="210" t="s">
        <v>39</v>
      </c>
      <c r="W5" s="211"/>
      <c r="X5" s="210" t="s">
        <v>45</v>
      </c>
      <c r="Y5" s="211"/>
      <c r="Z5" s="210" t="s">
        <v>39</v>
      </c>
      <c r="AA5" s="211"/>
      <c r="AB5" s="210" t="s">
        <v>45</v>
      </c>
      <c r="AC5" s="211"/>
    </row>
    <row r="6" spans="1:33" s="16" customFormat="1" ht="17.25" customHeight="1" thickBot="1" x14ac:dyDescent="0.25">
      <c r="A6" s="209"/>
      <c r="B6" s="125" t="s">
        <v>30</v>
      </c>
      <c r="C6" s="125" t="s">
        <v>31</v>
      </c>
      <c r="D6" s="126" t="s">
        <v>32</v>
      </c>
      <c r="E6" s="126" t="s">
        <v>32</v>
      </c>
      <c r="F6" s="126" t="s">
        <v>33</v>
      </c>
      <c r="G6" s="126" t="s">
        <v>33</v>
      </c>
      <c r="H6" s="126" t="s">
        <v>34</v>
      </c>
      <c r="I6" s="126" t="s">
        <v>34</v>
      </c>
      <c r="J6" s="126" t="s">
        <v>35</v>
      </c>
      <c r="K6" s="126" t="s">
        <v>35</v>
      </c>
      <c r="L6" s="126" t="s">
        <v>37</v>
      </c>
      <c r="M6" s="126" t="s">
        <v>37</v>
      </c>
      <c r="N6" s="126" t="s">
        <v>38</v>
      </c>
      <c r="O6" s="126" t="s">
        <v>38</v>
      </c>
      <c r="P6" s="127" t="s">
        <v>47</v>
      </c>
      <c r="Q6" s="127" t="s">
        <v>47</v>
      </c>
      <c r="R6" s="127" t="s">
        <v>50</v>
      </c>
      <c r="S6" s="127" t="s">
        <v>50</v>
      </c>
      <c r="T6" s="128" t="s">
        <v>72</v>
      </c>
      <c r="U6" s="128" t="s">
        <v>72</v>
      </c>
      <c r="V6" s="125" t="s">
        <v>43</v>
      </c>
      <c r="W6" s="126" t="s">
        <v>44</v>
      </c>
      <c r="X6" s="125" t="s">
        <v>43</v>
      </c>
      <c r="Y6" s="126" t="s">
        <v>44</v>
      </c>
      <c r="Z6" s="125" t="s">
        <v>43</v>
      </c>
      <c r="AA6" s="126" t="s">
        <v>44</v>
      </c>
      <c r="AB6" s="125" t="s">
        <v>43</v>
      </c>
      <c r="AC6" s="126" t="s">
        <v>44</v>
      </c>
    </row>
    <row r="7" spans="1:33" s="15" customFormat="1" ht="21" customHeight="1" x14ac:dyDescent="0.2">
      <c r="A7" s="129" t="s">
        <v>11</v>
      </c>
      <c r="B7" s="130">
        <v>28393</v>
      </c>
      <c r="C7" s="130">
        <v>29273.5</v>
      </c>
      <c r="D7" s="130">
        <v>30806</v>
      </c>
      <c r="E7" s="130">
        <v>30806</v>
      </c>
      <c r="F7" s="130">
        <v>32788.5</v>
      </c>
      <c r="G7" s="130">
        <v>32788.5</v>
      </c>
      <c r="H7" s="130">
        <v>34480</v>
      </c>
      <c r="I7" s="130">
        <v>34480</v>
      </c>
      <c r="J7" s="130">
        <v>35936.5</v>
      </c>
      <c r="K7" s="130">
        <v>35936.5</v>
      </c>
      <c r="L7" s="130">
        <v>37042.5</v>
      </c>
      <c r="M7" s="130">
        <v>37042.5</v>
      </c>
      <c r="N7" s="130">
        <v>38415</v>
      </c>
      <c r="O7" s="130">
        <v>38415</v>
      </c>
      <c r="P7" s="131">
        <v>39239</v>
      </c>
      <c r="Q7" s="131">
        <v>39239</v>
      </c>
      <c r="R7" s="131">
        <v>39518</v>
      </c>
      <c r="S7" s="131">
        <v>39518</v>
      </c>
      <c r="T7" s="132">
        <v>39656</v>
      </c>
      <c r="U7" s="132">
        <v>39656</v>
      </c>
      <c r="V7" s="130">
        <f>R7-P7</f>
        <v>279</v>
      </c>
      <c r="W7" s="133">
        <f>100*(R7/P7)</f>
        <v>100.71102729427355</v>
      </c>
      <c r="X7" s="130">
        <f>S7-Q7</f>
        <v>279</v>
      </c>
      <c r="Y7" s="133">
        <f>100*(S7/Q7)</f>
        <v>100.71102729427355</v>
      </c>
      <c r="Z7" s="130">
        <f>T7-R7</f>
        <v>138</v>
      </c>
      <c r="AA7" s="133">
        <f>100*(T7/R7)</f>
        <v>100.34920795586821</v>
      </c>
      <c r="AB7" s="130">
        <f>U7-S7</f>
        <v>138</v>
      </c>
      <c r="AC7" s="133">
        <f>100*(U7/S7)</f>
        <v>100.34920795586821</v>
      </c>
      <c r="AD7" s="28"/>
      <c r="AE7" s="28"/>
      <c r="AF7" s="28"/>
      <c r="AG7" s="28"/>
    </row>
    <row r="8" spans="1:33" s="15" customFormat="1" ht="21" customHeight="1" x14ac:dyDescent="0.2">
      <c r="A8" s="134" t="s">
        <v>12</v>
      </c>
      <c r="B8" s="135">
        <v>84676.25</v>
      </c>
      <c r="C8" s="135">
        <v>82206.5</v>
      </c>
      <c r="D8" s="135">
        <v>79494.25</v>
      </c>
      <c r="E8" s="135">
        <v>79494.25</v>
      </c>
      <c r="F8" s="135">
        <v>78287.25</v>
      </c>
      <c r="G8" s="135">
        <v>78287.25</v>
      </c>
      <c r="H8" s="135">
        <v>79359.5</v>
      </c>
      <c r="I8" s="135">
        <v>79359.5</v>
      </c>
      <c r="J8" s="135">
        <v>81172.25</v>
      </c>
      <c r="K8" s="135">
        <v>81172.25</v>
      </c>
      <c r="L8" s="135">
        <v>84373.25</v>
      </c>
      <c r="M8" s="135">
        <v>84373.25</v>
      </c>
      <c r="N8" s="135">
        <v>87992.75</v>
      </c>
      <c r="O8" s="135">
        <v>87992.75</v>
      </c>
      <c r="P8" s="136">
        <v>92633.25</v>
      </c>
      <c r="Q8" s="136">
        <v>92633.25</v>
      </c>
      <c r="R8" s="136">
        <v>97576.75</v>
      </c>
      <c r="S8" s="136">
        <v>97576.75</v>
      </c>
      <c r="T8" s="137">
        <v>101876.5</v>
      </c>
      <c r="U8" s="137">
        <v>101876.5</v>
      </c>
      <c r="V8" s="135">
        <f t="shared" ref="V8:V71" si="0">R8-P8</f>
        <v>4943.5</v>
      </c>
      <c r="W8" s="138">
        <f t="shared" ref="W8:W71" si="1">100*(R8/P8)</f>
        <v>105.33663668283258</v>
      </c>
      <c r="X8" s="135">
        <f t="shared" ref="X8:X71" si="2">S8-Q8</f>
        <v>4943.5</v>
      </c>
      <c r="Y8" s="138">
        <f t="shared" ref="Y8:Y71" si="3">100*(S8/Q8)</f>
        <v>105.33663668283258</v>
      </c>
      <c r="Z8" s="135">
        <f t="shared" ref="Z8:Z71" si="4">T8-R8</f>
        <v>4299.75</v>
      </c>
      <c r="AA8" s="138">
        <f t="shared" ref="AA8:AA71" si="5">100*(T8/R8)</f>
        <v>104.40653126897546</v>
      </c>
      <c r="AB8" s="135">
        <f t="shared" ref="AB8:AB71" si="6">U8-S8</f>
        <v>4299.75</v>
      </c>
      <c r="AC8" s="138">
        <f t="shared" ref="AC8:AC71" si="7">100*(U8/S8)</f>
        <v>104.40653126897546</v>
      </c>
      <c r="AD8" s="28"/>
      <c r="AE8" s="28"/>
      <c r="AF8" s="28"/>
      <c r="AG8" s="28"/>
    </row>
    <row r="9" spans="1:33" s="15" customFormat="1" ht="21" customHeight="1" x14ac:dyDescent="0.2">
      <c r="A9" s="134" t="s">
        <v>13</v>
      </c>
      <c r="B9" s="135">
        <v>46175</v>
      </c>
      <c r="C9" s="135">
        <v>45139</v>
      </c>
      <c r="D9" s="135">
        <v>44073</v>
      </c>
      <c r="E9" s="135">
        <v>44798</v>
      </c>
      <c r="F9" s="135">
        <v>43388</v>
      </c>
      <c r="G9" s="135">
        <v>44091</v>
      </c>
      <c r="H9" s="135">
        <v>41845</v>
      </c>
      <c r="I9" s="135">
        <v>42959</v>
      </c>
      <c r="J9" s="135">
        <v>40716</v>
      </c>
      <c r="K9" s="135">
        <v>41786</v>
      </c>
      <c r="L9" s="135">
        <v>39303</v>
      </c>
      <c r="M9" s="135">
        <v>40348</v>
      </c>
      <c r="N9" s="135">
        <v>38271</v>
      </c>
      <c r="O9" s="135">
        <v>39240</v>
      </c>
      <c r="P9" s="136">
        <v>37963</v>
      </c>
      <c r="Q9" s="136">
        <v>38806</v>
      </c>
      <c r="R9" s="136">
        <v>38113</v>
      </c>
      <c r="S9" s="136">
        <v>38872</v>
      </c>
      <c r="T9" s="137">
        <v>38794</v>
      </c>
      <c r="U9" s="137">
        <v>39513</v>
      </c>
      <c r="V9" s="135">
        <f t="shared" si="0"/>
        <v>150</v>
      </c>
      <c r="W9" s="138">
        <f t="shared" si="1"/>
        <v>100.39512156573507</v>
      </c>
      <c r="X9" s="135">
        <f t="shared" si="2"/>
        <v>66</v>
      </c>
      <c r="Y9" s="138">
        <f t="shared" si="3"/>
        <v>100.17007679224864</v>
      </c>
      <c r="Z9" s="135">
        <f t="shared" si="4"/>
        <v>681</v>
      </c>
      <c r="AA9" s="138">
        <f t="shared" si="5"/>
        <v>101.78679190827278</v>
      </c>
      <c r="AB9" s="135">
        <f t="shared" si="6"/>
        <v>641</v>
      </c>
      <c r="AC9" s="138">
        <f t="shared" si="7"/>
        <v>101.64900185223298</v>
      </c>
      <c r="AD9" s="28"/>
      <c r="AE9" s="28"/>
      <c r="AF9" s="28"/>
      <c r="AG9" s="28"/>
    </row>
    <row r="10" spans="1:33" s="15" customFormat="1" ht="21" customHeight="1" x14ac:dyDescent="0.2">
      <c r="A10" s="134" t="s">
        <v>14</v>
      </c>
      <c r="B10" s="135">
        <v>2267</v>
      </c>
      <c r="C10" s="135">
        <v>2371</v>
      </c>
      <c r="D10" s="135">
        <v>2397</v>
      </c>
      <c r="E10" s="135">
        <v>2397</v>
      </c>
      <c r="F10" s="135">
        <v>2411</v>
      </c>
      <c r="G10" s="135">
        <v>2411</v>
      </c>
      <c r="H10" s="135">
        <v>2638</v>
      </c>
      <c r="I10" s="135">
        <v>2638</v>
      </c>
      <c r="J10" s="135">
        <v>2612</v>
      </c>
      <c r="K10" s="135">
        <v>2612</v>
      </c>
      <c r="L10" s="135">
        <v>2617</v>
      </c>
      <c r="M10" s="135">
        <v>2617</v>
      </c>
      <c r="N10" s="135">
        <v>2687</v>
      </c>
      <c r="O10" s="135">
        <v>2687</v>
      </c>
      <c r="P10" s="136">
        <v>2637</v>
      </c>
      <c r="Q10" s="136">
        <v>2637</v>
      </c>
      <c r="R10" s="136">
        <v>2463</v>
      </c>
      <c r="S10" s="136">
        <v>2463</v>
      </c>
      <c r="T10" s="137">
        <v>2119</v>
      </c>
      <c r="U10" s="137">
        <v>2119</v>
      </c>
      <c r="V10" s="135">
        <f t="shared" si="0"/>
        <v>-174</v>
      </c>
      <c r="W10" s="138">
        <f t="shared" si="1"/>
        <v>93.401592718998856</v>
      </c>
      <c r="X10" s="135">
        <f t="shared" si="2"/>
        <v>-174</v>
      </c>
      <c r="Y10" s="138">
        <f t="shared" si="3"/>
        <v>93.401592718998856</v>
      </c>
      <c r="Z10" s="135">
        <f t="shared" si="4"/>
        <v>-344</v>
      </c>
      <c r="AA10" s="138">
        <f t="shared" si="5"/>
        <v>86.033292732440117</v>
      </c>
      <c r="AB10" s="135">
        <f t="shared" si="6"/>
        <v>-344</v>
      </c>
      <c r="AC10" s="138">
        <f t="shared" si="7"/>
        <v>86.033292732440117</v>
      </c>
      <c r="AD10" s="28"/>
      <c r="AE10" s="28"/>
      <c r="AF10" s="28"/>
      <c r="AG10" s="28"/>
    </row>
    <row r="11" spans="1:33" s="15" customFormat="1" ht="21" customHeight="1" thickBot="1" x14ac:dyDescent="0.25">
      <c r="A11" s="139" t="s">
        <v>15</v>
      </c>
      <c r="B11" s="140">
        <v>107</v>
      </c>
      <c r="C11" s="140">
        <v>107</v>
      </c>
      <c r="D11" s="140">
        <v>102</v>
      </c>
      <c r="E11" s="140">
        <v>102</v>
      </c>
      <c r="F11" s="140">
        <v>102</v>
      </c>
      <c r="G11" s="140">
        <v>102</v>
      </c>
      <c r="H11" s="140">
        <v>113</v>
      </c>
      <c r="I11" s="140">
        <v>113</v>
      </c>
      <c r="J11" s="140">
        <v>119</v>
      </c>
      <c r="K11" s="140">
        <v>119</v>
      </c>
      <c r="L11" s="140">
        <v>119</v>
      </c>
      <c r="M11" s="140">
        <v>119</v>
      </c>
      <c r="N11" s="140">
        <v>125</v>
      </c>
      <c r="O11" s="140">
        <v>125</v>
      </c>
      <c r="P11" s="141">
        <v>125</v>
      </c>
      <c r="Q11" s="141">
        <v>125</v>
      </c>
      <c r="R11" s="141">
        <v>125</v>
      </c>
      <c r="S11" s="141">
        <v>125</v>
      </c>
      <c r="T11" s="142">
        <v>125</v>
      </c>
      <c r="U11" s="142">
        <v>125</v>
      </c>
      <c r="V11" s="140">
        <f t="shared" si="0"/>
        <v>0</v>
      </c>
      <c r="W11" s="143">
        <f t="shared" si="1"/>
        <v>100</v>
      </c>
      <c r="X11" s="140">
        <f t="shared" si="2"/>
        <v>0</v>
      </c>
      <c r="Y11" s="143">
        <f t="shared" si="3"/>
        <v>100</v>
      </c>
      <c r="Z11" s="140">
        <f t="shared" si="4"/>
        <v>0</v>
      </c>
      <c r="AA11" s="143">
        <f t="shared" si="5"/>
        <v>100</v>
      </c>
      <c r="AB11" s="140">
        <f t="shared" si="6"/>
        <v>0</v>
      </c>
      <c r="AC11" s="143">
        <f t="shared" si="7"/>
        <v>100</v>
      </c>
      <c r="AD11" s="28"/>
      <c r="AE11" s="28"/>
      <c r="AF11" s="28"/>
      <c r="AG11" s="28"/>
    </row>
    <row r="12" spans="1:33" s="15" customFormat="1" ht="21" customHeight="1" thickBot="1" x14ac:dyDescent="0.25">
      <c r="A12" s="144" t="s">
        <v>16</v>
      </c>
      <c r="B12" s="145">
        <f>SUM(B7:B11)</f>
        <v>161618.25</v>
      </c>
      <c r="C12" s="145">
        <f>SUM(C7:C11)</f>
        <v>159097</v>
      </c>
      <c r="D12" s="145">
        <v>156872.25</v>
      </c>
      <c r="E12" s="145">
        <v>157597.25</v>
      </c>
      <c r="F12" s="145">
        <v>156976.75</v>
      </c>
      <c r="G12" s="145">
        <v>157679.75</v>
      </c>
      <c r="H12" s="145">
        <v>158435.5</v>
      </c>
      <c r="I12" s="145">
        <v>159549.5</v>
      </c>
      <c r="J12" s="145">
        <v>160555.75</v>
      </c>
      <c r="K12" s="145">
        <v>161625.75</v>
      </c>
      <c r="L12" s="145">
        <v>163454.75</v>
      </c>
      <c r="M12" s="145">
        <v>164499.75</v>
      </c>
      <c r="N12" s="145">
        <v>167490.75</v>
      </c>
      <c r="O12" s="145">
        <v>168459.75</v>
      </c>
      <c r="P12" s="146">
        <v>172597.25</v>
      </c>
      <c r="Q12" s="146">
        <v>173440.25</v>
      </c>
      <c r="R12" s="146">
        <v>177795.75</v>
      </c>
      <c r="S12" s="146">
        <v>178554.75</v>
      </c>
      <c r="T12" s="147">
        <v>182570.5</v>
      </c>
      <c r="U12" s="147">
        <v>183289.5</v>
      </c>
      <c r="V12" s="145">
        <f t="shared" si="0"/>
        <v>5198.5</v>
      </c>
      <c r="W12" s="148">
        <f t="shared" si="1"/>
        <v>103.01192516103241</v>
      </c>
      <c r="X12" s="145">
        <f t="shared" si="2"/>
        <v>5114.5</v>
      </c>
      <c r="Y12" s="148">
        <f t="shared" si="3"/>
        <v>102.94885414429464</v>
      </c>
      <c r="Z12" s="145">
        <f t="shared" si="4"/>
        <v>4774.75</v>
      </c>
      <c r="AA12" s="148">
        <f t="shared" si="5"/>
        <v>102.68552538516809</v>
      </c>
      <c r="AB12" s="145">
        <f t="shared" si="6"/>
        <v>4734.75</v>
      </c>
      <c r="AC12" s="148">
        <f t="shared" si="7"/>
        <v>102.65170766949635</v>
      </c>
      <c r="AD12" s="28"/>
      <c r="AE12" s="28"/>
      <c r="AF12" s="28"/>
      <c r="AG12" s="28"/>
    </row>
    <row r="13" spans="1:33" s="15" customFormat="1" ht="21" customHeight="1" x14ac:dyDescent="0.2">
      <c r="A13" s="129" t="s">
        <v>11</v>
      </c>
      <c r="B13" s="149">
        <v>31312.5</v>
      </c>
      <c r="C13" s="149">
        <v>32461.5</v>
      </c>
      <c r="D13" s="149">
        <v>34185</v>
      </c>
      <c r="E13" s="149">
        <v>34185</v>
      </c>
      <c r="F13" s="149">
        <v>36189</v>
      </c>
      <c r="G13" s="149">
        <v>36189</v>
      </c>
      <c r="H13" s="149">
        <v>38309</v>
      </c>
      <c r="I13" s="149">
        <v>38309</v>
      </c>
      <c r="J13" s="149">
        <v>41267</v>
      </c>
      <c r="K13" s="149">
        <v>41267</v>
      </c>
      <c r="L13" s="149">
        <v>43735.5</v>
      </c>
      <c r="M13" s="149">
        <v>43735.5</v>
      </c>
      <c r="N13" s="149">
        <v>45614</v>
      </c>
      <c r="O13" s="149">
        <v>45614</v>
      </c>
      <c r="P13" s="150">
        <v>46788</v>
      </c>
      <c r="Q13" s="150">
        <v>46788</v>
      </c>
      <c r="R13" s="150">
        <v>47665</v>
      </c>
      <c r="S13" s="150">
        <v>47665</v>
      </c>
      <c r="T13" s="151">
        <v>47449.5</v>
      </c>
      <c r="U13" s="151">
        <v>47449.5</v>
      </c>
      <c r="V13" s="149">
        <f t="shared" si="0"/>
        <v>877</v>
      </c>
      <c r="W13" s="152">
        <f t="shared" si="1"/>
        <v>101.87441224245532</v>
      </c>
      <c r="X13" s="149">
        <f t="shared" si="2"/>
        <v>877</v>
      </c>
      <c r="Y13" s="152">
        <f t="shared" si="3"/>
        <v>101.87441224245532</v>
      </c>
      <c r="Z13" s="149">
        <f t="shared" si="4"/>
        <v>-215.5</v>
      </c>
      <c r="AA13" s="152">
        <f t="shared" si="5"/>
        <v>99.547886289730414</v>
      </c>
      <c r="AB13" s="149">
        <f t="shared" si="6"/>
        <v>-215.5</v>
      </c>
      <c r="AC13" s="152">
        <f t="shared" si="7"/>
        <v>99.547886289730414</v>
      </c>
      <c r="AD13" s="28"/>
      <c r="AE13" s="28"/>
      <c r="AF13" s="28"/>
      <c r="AG13" s="28"/>
    </row>
    <row r="14" spans="1:33" s="15" customFormat="1" ht="21" customHeight="1" x14ac:dyDescent="0.2">
      <c r="A14" s="134" t="s">
        <v>12</v>
      </c>
      <c r="B14" s="135">
        <v>102283.75</v>
      </c>
      <c r="C14" s="135">
        <v>100039.5</v>
      </c>
      <c r="D14" s="135">
        <v>98218.25</v>
      </c>
      <c r="E14" s="135">
        <v>98218.25</v>
      </c>
      <c r="F14" s="135">
        <v>97495.5</v>
      </c>
      <c r="G14" s="135">
        <v>97495.5</v>
      </c>
      <c r="H14" s="135">
        <v>98257.5</v>
      </c>
      <c r="I14" s="135">
        <v>98257.5</v>
      </c>
      <c r="J14" s="135">
        <v>100607</v>
      </c>
      <c r="K14" s="135">
        <v>100607</v>
      </c>
      <c r="L14" s="135">
        <v>103868.75</v>
      </c>
      <c r="M14" s="135">
        <v>103868.75</v>
      </c>
      <c r="N14" s="135">
        <v>107827.25</v>
      </c>
      <c r="O14" s="135">
        <v>107827.25</v>
      </c>
      <c r="P14" s="136">
        <v>113003.75</v>
      </c>
      <c r="Q14" s="136">
        <v>113003.75</v>
      </c>
      <c r="R14" s="136">
        <v>118318.75</v>
      </c>
      <c r="S14" s="136">
        <v>118318.75</v>
      </c>
      <c r="T14" s="137">
        <v>123276</v>
      </c>
      <c r="U14" s="137">
        <v>123276</v>
      </c>
      <c r="V14" s="135">
        <f t="shared" si="0"/>
        <v>5315</v>
      </c>
      <c r="W14" s="138">
        <f t="shared" si="1"/>
        <v>104.70338373726536</v>
      </c>
      <c r="X14" s="135">
        <f t="shared" si="2"/>
        <v>5315</v>
      </c>
      <c r="Y14" s="138">
        <f t="shared" si="3"/>
        <v>104.70338373726536</v>
      </c>
      <c r="Z14" s="135">
        <f t="shared" si="4"/>
        <v>4957.25</v>
      </c>
      <c r="AA14" s="138">
        <f t="shared" si="5"/>
        <v>104.18974169351858</v>
      </c>
      <c r="AB14" s="135">
        <f t="shared" si="6"/>
        <v>4957.25</v>
      </c>
      <c r="AC14" s="138">
        <f t="shared" si="7"/>
        <v>104.18974169351858</v>
      </c>
      <c r="AD14" s="28"/>
      <c r="AE14" s="28"/>
      <c r="AF14" s="28"/>
      <c r="AG14" s="28"/>
    </row>
    <row r="15" spans="1:33" s="15" customFormat="1" ht="21" customHeight="1" x14ac:dyDescent="0.2">
      <c r="A15" s="134" t="s">
        <v>13</v>
      </c>
      <c r="B15" s="135">
        <v>36782</v>
      </c>
      <c r="C15" s="135">
        <v>36330</v>
      </c>
      <c r="D15" s="135">
        <v>36053</v>
      </c>
      <c r="E15" s="135">
        <v>37015</v>
      </c>
      <c r="F15" s="135">
        <v>35541</v>
      </c>
      <c r="G15" s="135">
        <v>36542</v>
      </c>
      <c r="H15" s="135">
        <v>34282</v>
      </c>
      <c r="I15" s="135">
        <v>36007</v>
      </c>
      <c r="J15" s="135">
        <v>32432</v>
      </c>
      <c r="K15" s="135">
        <v>34035</v>
      </c>
      <c r="L15" s="135">
        <v>30748</v>
      </c>
      <c r="M15" s="135">
        <v>32164</v>
      </c>
      <c r="N15" s="135">
        <v>29615</v>
      </c>
      <c r="O15" s="135">
        <v>30927</v>
      </c>
      <c r="P15" s="136">
        <v>28908</v>
      </c>
      <c r="Q15" s="136">
        <v>30081</v>
      </c>
      <c r="R15" s="136">
        <v>28387</v>
      </c>
      <c r="S15" s="136">
        <v>29441</v>
      </c>
      <c r="T15" s="137">
        <v>28403</v>
      </c>
      <c r="U15" s="137">
        <v>29330</v>
      </c>
      <c r="V15" s="135">
        <f t="shared" si="0"/>
        <v>-521</v>
      </c>
      <c r="W15" s="138">
        <f t="shared" si="1"/>
        <v>98.197730731977302</v>
      </c>
      <c r="X15" s="135">
        <f t="shared" si="2"/>
        <v>-640</v>
      </c>
      <c r="Y15" s="138">
        <f t="shared" si="3"/>
        <v>97.87241115654399</v>
      </c>
      <c r="Z15" s="135">
        <f t="shared" si="4"/>
        <v>16</v>
      </c>
      <c r="AA15" s="138">
        <f t="shared" si="5"/>
        <v>100.05636382851306</v>
      </c>
      <c r="AB15" s="135">
        <f t="shared" si="6"/>
        <v>-111</v>
      </c>
      <c r="AC15" s="138">
        <f t="shared" si="7"/>
        <v>99.622974763085494</v>
      </c>
      <c r="AD15" s="28"/>
      <c r="AE15" s="28"/>
      <c r="AF15" s="28"/>
      <c r="AG15" s="28"/>
    </row>
    <row r="16" spans="1:33" s="15" customFormat="1" ht="21" customHeight="1" x14ac:dyDescent="0.2">
      <c r="A16" s="134" t="s">
        <v>14</v>
      </c>
      <c r="B16" s="135">
        <v>1260</v>
      </c>
      <c r="C16" s="135">
        <v>1167</v>
      </c>
      <c r="D16" s="135">
        <v>1117</v>
      </c>
      <c r="E16" s="135">
        <v>1117</v>
      </c>
      <c r="F16" s="135">
        <v>1220</v>
      </c>
      <c r="G16" s="135">
        <v>1220</v>
      </c>
      <c r="H16" s="135">
        <v>1263</v>
      </c>
      <c r="I16" s="135">
        <v>1263</v>
      </c>
      <c r="J16" s="135">
        <v>1244</v>
      </c>
      <c r="K16" s="135">
        <v>1244</v>
      </c>
      <c r="L16" s="135">
        <v>1323</v>
      </c>
      <c r="M16" s="135">
        <v>1323</v>
      </c>
      <c r="N16" s="135">
        <v>1243</v>
      </c>
      <c r="O16" s="135">
        <v>1243</v>
      </c>
      <c r="P16" s="136">
        <v>1127</v>
      </c>
      <c r="Q16" s="136">
        <v>1127</v>
      </c>
      <c r="R16" s="136">
        <v>953</v>
      </c>
      <c r="S16" s="136">
        <v>953</v>
      </c>
      <c r="T16" s="137">
        <v>820</v>
      </c>
      <c r="U16" s="137">
        <v>820</v>
      </c>
      <c r="V16" s="135">
        <f t="shared" si="0"/>
        <v>-174</v>
      </c>
      <c r="W16" s="138">
        <f t="shared" si="1"/>
        <v>84.560780834072759</v>
      </c>
      <c r="X16" s="135">
        <f t="shared" si="2"/>
        <v>-174</v>
      </c>
      <c r="Y16" s="138">
        <f t="shared" si="3"/>
        <v>84.560780834072759</v>
      </c>
      <c r="Z16" s="135">
        <f t="shared" si="4"/>
        <v>-133</v>
      </c>
      <c r="AA16" s="138">
        <f t="shared" si="5"/>
        <v>86.04407135362014</v>
      </c>
      <c r="AB16" s="135">
        <f t="shared" si="6"/>
        <v>-133</v>
      </c>
      <c r="AC16" s="138">
        <f t="shared" si="7"/>
        <v>86.04407135362014</v>
      </c>
      <c r="AD16" s="28"/>
      <c r="AE16" s="28"/>
      <c r="AF16" s="28"/>
      <c r="AG16" s="28"/>
    </row>
    <row r="17" spans="1:33" s="15" customFormat="1" ht="21" customHeight="1" thickBot="1" x14ac:dyDescent="0.25">
      <c r="A17" s="139" t="s">
        <v>15</v>
      </c>
      <c r="B17" s="140">
        <v>492</v>
      </c>
      <c r="C17" s="140">
        <v>534</v>
      </c>
      <c r="D17" s="140">
        <v>508</v>
      </c>
      <c r="E17" s="140">
        <v>508</v>
      </c>
      <c r="F17" s="140">
        <v>522</v>
      </c>
      <c r="G17" s="140">
        <v>522</v>
      </c>
      <c r="H17" s="140">
        <v>524</v>
      </c>
      <c r="I17" s="140">
        <v>524</v>
      </c>
      <c r="J17" s="140">
        <v>524</v>
      </c>
      <c r="K17" s="140">
        <v>524</v>
      </c>
      <c r="L17" s="140">
        <v>524</v>
      </c>
      <c r="M17" s="140">
        <v>524</v>
      </c>
      <c r="N17" s="140">
        <v>524</v>
      </c>
      <c r="O17" s="140">
        <v>524</v>
      </c>
      <c r="P17" s="141">
        <v>524</v>
      </c>
      <c r="Q17" s="141">
        <v>524</v>
      </c>
      <c r="R17" s="141">
        <v>524</v>
      </c>
      <c r="S17" s="141">
        <v>524</v>
      </c>
      <c r="T17" s="142">
        <v>524</v>
      </c>
      <c r="U17" s="142">
        <v>524</v>
      </c>
      <c r="V17" s="140">
        <f t="shared" si="0"/>
        <v>0</v>
      </c>
      <c r="W17" s="143">
        <f t="shared" si="1"/>
        <v>100</v>
      </c>
      <c r="X17" s="140">
        <f t="shared" si="2"/>
        <v>0</v>
      </c>
      <c r="Y17" s="143">
        <f t="shared" si="3"/>
        <v>100</v>
      </c>
      <c r="Z17" s="140">
        <f t="shared" si="4"/>
        <v>0</v>
      </c>
      <c r="AA17" s="143">
        <f t="shared" si="5"/>
        <v>100</v>
      </c>
      <c r="AB17" s="140">
        <f t="shared" si="6"/>
        <v>0</v>
      </c>
      <c r="AC17" s="143">
        <f t="shared" si="7"/>
        <v>100</v>
      </c>
      <c r="AD17" s="28"/>
      <c r="AE17" s="28"/>
      <c r="AF17" s="28"/>
      <c r="AG17" s="28"/>
    </row>
    <row r="18" spans="1:33" s="15" customFormat="1" ht="21" customHeight="1" thickBot="1" x14ac:dyDescent="0.25">
      <c r="A18" s="144" t="s">
        <v>29</v>
      </c>
      <c r="B18" s="145">
        <f>SUM(B13:B17)</f>
        <v>172130.25</v>
      </c>
      <c r="C18" s="145">
        <f>SUM(C13:C17)</f>
        <v>170532</v>
      </c>
      <c r="D18" s="145">
        <v>170081.25</v>
      </c>
      <c r="E18" s="145">
        <v>171043.25</v>
      </c>
      <c r="F18" s="145">
        <v>170967.5</v>
      </c>
      <c r="G18" s="145">
        <v>171968.5</v>
      </c>
      <c r="H18" s="145">
        <v>172635.5</v>
      </c>
      <c r="I18" s="145">
        <v>174360.5</v>
      </c>
      <c r="J18" s="145">
        <v>176074</v>
      </c>
      <c r="K18" s="145">
        <v>177677</v>
      </c>
      <c r="L18" s="145">
        <v>180199.25</v>
      </c>
      <c r="M18" s="145">
        <v>181615.25</v>
      </c>
      <c r="N18" s="145">
        <v>184823.25</v>
      </c>
      <c r="O18" s="145">
        <v>186135.25</v>
      </c>
      <c r="P18" s="146">
        <v>190350.75</v>
      </c>
      <c r="Q18" s="146">
        <v>191523.75</v>
      </c>
      <c r="R18" s="146">
        <v>195847.75</v>
      </c>
      <c r="S18" s="146">
        <v>196901.75</v>
      </c>
      <c r="T18" s="147">
        <v>200472.5</v>
      </c>
      <c r="U18" s="147">
        <v>201399.5</v>
      </c>
      <c r="V18" s="145">
        <f t="shared" si="0"/>
        <v>5497</v>
      </c>
      <c r="W18" s="148">
        <f t="shared" si="1"/>
        <v>102.88782681444648</v>
      </c>
      <c r="X18" s="145">
        <f t="shared" si="2"/>
        <v>5378</v>
      </c>
      <c r="Y18" s="148">
        <f t="shared" si="3"/>
        <v>102.80800683988278</v>
      </c>
      <c r="Z18" s="145">
        <f t="shared" si="4"/>
        <v>4624.75</v>
      </c>
      <c r="AA18" s="148">
        <f t="shared" si="5"/>
        <v>102.36140062880477</v>
      </c>
      <c r="AB18" s="145">
        <f t="shared" si="6"/>
        <v>4497.75</v>
      </c>
      <c r="AC18" s="148">
        <f t="shared" si="7"/>
        <v>102.28426105913229</v>
      </c>
      <c r="AD18" s="28"/>
      <c r="AE18" s="28"/>
      <c r="AF18" s="28"/>
      <c r="AG18" s="28"/>
    </row>
    <row r="19" spans="1:33" s="15" customFormat="1" ht="21" customHeight="1" x14ac:dyDescent="0.2">
      <c r="A19" s="129" t="s">
        <v>11</v>
      </c>
      <c r="B19" s="149">
        <v>17584.5</v>
      </c>
      <c r="C19" s="149">
        <v>17989</v>
      </c>
      <c r="D19" s="149">
        <v>18904</v>
      </c>
      <c r="E19" s="149">
        <v>18904</v>
      </c>
      <c r="F19" s="149">
        <v>20114</v>
      </c>
      <c r="G19" s="149">
        <v>20114</v>
      </c>
      <c r="H19" s="149">
        <v>20895.5</v>
      </c>
      <c r="I19" s="149">
        <v>20895.5</v>
      </c>
      <c r="J19" s="149">
        <v>21629</v>
      </c>
      <c r="K19" s="149">
        <v>21629</v>
      </c>
      <c r="L19" s="149">
        <v>22393.5</v>
      </c>
      <c r="M19" s="149">
        <v>22393.5</v>
      </c>
      <c r="N19" s="149">
        <v>22990.5</v>
      </c>
      <c r="O19" s="149">
        <v>22990.5</v>
      </c>
      <c r="P19" s="150">
        <v>22974.5</v>
      </c>
      <c r="Q19" s="150">
        <v>22974.5</v>
      </c>
      <c r="R19" s="150">
        <v>22825</v>
      </c>
      <c r="S19" s="150">
        <v>22825</v>
      </c>
      <c r="T19" s="151">
        <v>22508</v>
      </c>
      <c r="U19" s="151">
        <v>22508</v>
      </c>
      <c r="V19" s="149">
        <f t="shared" si="0"/>
        <v>-149.5</v>
      </c>
      <c r="W19" s="152">
        <f t="shared" si="1"/>
        <v>99.34927854795535</v>
      </c>
      <c r="X19" s="149">
        <f t="shared" si="2"/>
        <v>-149.5</v>
      </c>
      <c r="Y19" s="152">
        <f t="shared" si="3"/>
        <v>99.34927854795535</v>
      </c>
      <c r="Z19" s="149">
        <f t="shared" si="4"/>
        <v>-317</v>
      </c>
      <c r="AA19" s="152">
        <f t="shared" si="5"/>
        <v>98.61117196056955</v>
      </c>
      <c r="AB19" s="149">
        <f t="shared" si="6"/>
        <v>-317</v>
      </c>
      <c r="AC19" s="152">
        <f t="shared" si="7"/>
        <v>98.61117196056955</v>
      </c>
      <c r="AD19" s="28"/>
      <c r="AE19" s="28"/>
      <c r="AF19" s="28"/>
      <c r="AG19" s="28"/>
    </row>
    <row r="20" spans="1:33" s="15" customFormat="1" ht="21" customHeight="1" x14ac:dyDescent="0.2">
      <c r="A20" s="134" t="s">
        <v>12</v>
      </c>
      <c r="B20" s="135">
        <v>56361</v>
      </c>
      <c r="C20" s="135">
        <v>54490.5</v>
      </c>
      <c r="D20" s="135">
        <v>52623.25</v>
      </c>
      <c r="E20" s="135">
        <v>52623.25</v>
      </c>
      <c r="F20" s="135">
        <v>51052.5</v>
      </c>
      <c r="G20" s="135">
        <v>51052.5</v>
      </c>
      <c r="H20" s="135">
        <v>50698</v>
      </c>
      <c r="I20" s="135">
        <v>50698</v>
      </c>
      <c r="J20" s="135">
        <v>50768.75</v>
      </c>
      <c r="K20" s="135">
        <v>50768.75</v>
      </c>
      <c r="L20" s="135">
        <v>51392.75</v>
      </c>
      <c r="M20" s="135">
        <v>51392.75</v>
      </c>
      <c r="N20" s="135">
        <v>52540.25</v>
      </c>
      <c r="O20" s="135">
        <v>52540.25</v>
      </c>
      <c r="P20" s="136">
        <v>53714.75</v>
      </c>
      <c r="Q20" s="136">
        <v>53714.75</v>
      </c>
      <c r="R20" s="136">
        <v>55006.75</v>
      </c>
      <c r="S20" s="136">
        <v>55006.75</v>
      </c>
      <c r="T20" s="137">
        <v>56280.25</v>
      </c>
      <c r="U20" s="137">
        <v>56280.25</v>
      </c>
      <c r="V20" s="135">
        <f t="shared" si="0"/>
        <v>1292</v>
      </c>
      <c r="W20" s="138">
        <f t="shared" si="1"/>
        <v>102.40529835845832</v>
      </c>
      <c r="X20" s="135">
        <f t="shared" si="2"/>
        <v>1292</v>
      </c>
      <c r="Y20" s="138">
        <f t="shared" si="3"/>
        <v>102.40529835845832</v>
      </c>
      <c r="Z20" s="135">
        <f t="shared" si="4"/>
        <v>1273.5</v>
      </c>
      <c r="AA20" s="138">
        <f t="shared" si="5"/>
        <v>102.31517041090412</v>
      </c>
      <c r="AB20" s="135">
        <f t="shared" si="6"/>
        <v>1273.5</v>
      </c>
      <c r="AC20" s="138">
        <f t="shared" si="7"/>
        <v>102.31517041090412</v>
      </c>
      <c r="AD20" s="28"/>
      <c r="AE20" s="28"/>
      <c r="AF20" s="28"/>
      <c r="AG20" s="28"/>
    </row>
    <row r="21" spans="1:33" s="15" customFormat="1" ht="21" customHeight="1" x14ac:dyDescent="0.2">
      <c r="A21" s="134" t="s">
        <v>13</v>
      </c>
      <c r="B21" s="135">
        <v>28677</v>
      </c>
      <c r="C21" s="135">
        <v>27877</v>
      </c>
      <c r="D21" s="135">
        <v>27549</v>
      </c>
      <c r="E21" s="135">
        <v>28146</v>
      </c>
      <c r="F21" s="135">
        <v>27303</v>
      </c>
      <c r="G21" s="135">
        <v>27943</v>
      </c>
      <c r="H21" s="135">
        <v>26131</v>
      </c>
      <c r="I21" s="135">
        <v>27215</v>
      </c>
      <c r="J21" s="135">
        <v>24940</v>
      </c>
      <c r="K21" s="135">
        <v>26071</v>
      </c>
      <c r="L21" s="135">
        <v>23755</v>
      </c>
      <c r="M21" s="135">
        <v>24890</v>
      </c>
      <c r="N21" s="135">
        <v>22566</v>
      </c>
      <c r="O21" s="135">
        <v>23627</v>
      </c>
      <c r="P21" s="136">
        <v>21898</v>
      </c>
      <c r="Q21" s="136">
        <v>22772</v>
      </c>
      <c r="R21" s="136">
        <v>21397</v>
      </c>
      <c r="S21" s="136">
        <v>22227</v>
      </c>
      <c r="T21" s="137">
        <v>21087</v>
      </c>
      <c r="U21" s="137">
        <v>21845</v>
      </c>
      <c r="V21" s="135">
        <f t="shared" si="0"/>
        <v>-501</v>
      </c>
      <c r="W21" s="138">
        <f t="shared" si="1"/>
        <v>97.712119828294817</v>
      </c>
      <c r="X21" s="135">
        <f t="shared" si="2"/>
        <v>-545</v>
      </c>
      <c r="Y21" s="138">
        <f t="shared" si="3"/>
        <v>97.606709994730366</v>
      </c>
      <c r="Z21" s="135">
        <f t="shared" si="4"/>
        <v>-310</v>
      </c>
      <c r="AA21" s="138">
        <f t="shared" si="5"/>
        <v>98.551198766182182</v>
      </c>
      <c r="AB21" s="135">
        <f t="shared" si="6"/>
        <v>-382</v>
      </c>
      <c r="AC21" s="138">
        <f t="shared" si="7"/>
        <v>98.281369505556299</v>
      </c>
      <c r="AD21" s="28"/>
      <c r="AE21" s="28"/>
      <c r="AF21" s="28"/>
      <c r="AG21" s="28"/>
    </row>
    <row r="22" spans="1:33" s="15" customFormat="1" ht="21" customHeight="1" x14ac:dyDescent="0.2">
      <c r="A22" s="134" t="s">
        <v>14</v>
      </c>
      <c r="B22" s="135">
        <v>1860</v>
      </c>
      <c r="C22" s="135">
        <v>1812</v>
      </c>
      <c r="D22" s="135">
        <v>1510</v>
      </c>
      <c r="E22" s="135">
        <v>1510</v>
      </c>
      <c r="F22" s="135">
        <v>1500</v>
      </c>
      <c r="G22" s="135">
        <v>1500</v>
      </c>
      <c r="H22" s="135">
        <v>1447</v>
      </c>
      <c r="I22" s="135">
        <v>1447</v>
      </c>
      <c r="J22" s="135">
        <v>1367</v>
      </c>
      <c r="K22" s="135">
        <v>1367</v>
      </c>
      <c r="L22" s="135">
        <v>1293</v>
      </c>
      <c r="M22" s="135">
        <v>1293</v>
      </c>
      <c r="N22" s="135">
        <v>1151</v>
      </c>
      <c r="O22" s="135">
        <v>1151</v>
      </c>
      <c r="P22" s="136">
        <v>1014</v>
      </c>
      <c r="Q22" s="136">
        <v>1014</v>
      </c>
      <c r="R22" s="136">
        <v>831</v>
      </c>
      <c r="S22" s="136">
        <v>831</v>
      </c>
      <c r="T22" s="137">
        <v>667</v>
      </c>
      <c r="U22" s="137">
        <v>667</v>
      </c>
      <c r="V22" s="135">
        <f t="shared" si="0"/>
        <v>-183</v>
      </c>
      <c r="W22" s="138">
        <f t="shared" si="1"/>
        <v>81.952662721893489</v>
      </c>
      <c r="X22" s="135">
        <f t="shared" si="2"/>
        <v>-183</v>
      </c>
      <c r="Y22" s="138">
        <f t="shared" si="3"/>
        <v>81.952662721893489</v>
      </c>
      <c r="Z22" s="135">
        <f t="shared" si="4"/>
        <v>-164</v>
      </c>
      <c r="AA22" s="138">
        <f t="shared" si="5"/>
        <v>80.264741275571609</v>
      </c>
      <c r="AB22" s="135">
        <f t="shared" si="6"/>
        <v>-164</v>
      </c>
      <c r="AC22" s="138">
        <f t="shared" si="7"/>
        <v>80.264741275571609</v>
      </c>
      <c r="AD22" s="28"/>
      <c r="AE22" s="28"/>
      <c r="AF22" s="28"/>
      <c r="AG22" s="28"/>
    </row>
    <row r="23" spans="1:33" s="15" customFormat="1" ht="21" customHeight="1" thickBot="1" x14ac:dyDescent="0.25">
      <c r="A23" s="139" t="s">
        <v>15</v>
      </c>
      <c r="B23" s="140">
        <v>301</v>
      </c>
      <c r="C23" s="140">
        <v>301</v>
      </c>
      <c r="D23" s="140">
        <v>298</v>
      </c>
      <c r="E23" s="140">
        <v>298</v>
      </c>
      <c r="F23" s="140">
        <v>298</v>
      </c>
      <c r="G23" s="140">
        <v>298</v>
      </c>
      <c r="H23" s="140">
        <v>298</v>
      </c>
      <c r="I23" s="140">
        <v>298</v>
      </c>
      <c r="J23" s="140">
        <v>298</v>
      </c>
      <c r="K23" s="140">
        <v>298</v>
      </c>
      <c r="L23" s="140">
        <v>298</v>
      </c>
      <c r="M23" s="140">
        <v>298</v>
      </c>
      <c r="N23" s="140">
        <v>298</v>
      </c>
      <c r="O23" s="140">
        <v>298</v>
      </c>
      <c r="P23" s="141">
        <v>290</v>
      </c>
      <c r="Q23" s="141">
        <v>290</v>
      </c>
      <c r="R23" s="141">
        <v>282</v>
      </c>
      <c r="S23" s="141">
        <v>282</v>
      </c>
      <c r="T23" s="142">
        <v>287</v>
      </c>
      <c r="U23" s="142">
        <v>287</v>
      </c>
      <c r="V23" s="140">
        <f t="shared" si="0"/>
        <v>-8</v>
      </c>
      <c r="W23" s="143">
        <f t="shared" si="1"/>
        <v>97.241379310344826</v>
      </c>
      <c r="X23" s="140">
        <f t="shared" si="2"/>
        <v>-8</v>
      </c>
      <c r="Y23" s="143">
        <f t="shared" si="3"/>
        <v>97.241379310344826</v>
      </c>
      <c r="Z23" s="140">
        <f t="shared" si="4"/>
        <v>5</v>
      </c>
      <c r="AA23" s="143">
        <f t="shared" si="5"/>
        <v>101.77304964539007</v>
      </c>
      <c r="AB23" s="140">
        <f t="shared" si="6"/>
        <v>5</v>
      </c>
      <c r="AC23" s="143">
        <f t="shared" si="7"/>
        <v>101.77304964539007</v>
      </c>
      <c r="AD23" s="28"/>
      <c r="AE23" s="28"/>
      <c r="AF23" s="28"/>
      <c r="AG23" s="28"/>
    </row>
    <row r="24" spans="1:33" s="15" customFormat="1" ht="21" customHeight="1" thickBot="1" x14ac:dyDescent="0.25">
      <c r="A24" s="144" t="s">
        <v>17</v>
      </c>
      <c r="B24" s="145">
        <f>SUM(B19:B23)</f>
        <v>104783.5</v>
      </c>
      <c r="C24" s="145">
        <f>SUM(C19:C23)</f>
        <v>102469.5</v>
      </c>
      <c r="D24" s="145">
        <v>100884.25</v>
      </c>
      <c r="E24" s="145">
        <v>101481.25</v>
      </c>
      <c r="F24" s="145">
        <v>100267.5</v>
      </c>
      <c r="G24" s="145">
        <v>100907.5</v>
      </c>
      <c r="H24" s="145">
        <v>99469.5</v>
      </c>
      <c r="I24" s="145">
        <v>100553.5</v>
      </c>
      <c r="J24" s="145">
        <v>99002.75</v>
      </c>
      <c r="K24" s="145">
        <v>100133.75</v>
      </c>
      <c r="L24" s="145">
        <v>99132.25</v>
      </c>
      <c r="M24" s="145">
        <v>100267.25</v>
      </c>
      <c r="N24" s="145">
        <v>99545.75</v>
      </c>
      <c r="O24" s="145">
        <v>100606.75</v>
      </c>
      <c r="P24" s="146">
        <v>99891.25</v>
      </c>
      <c r="Q24" s="146">
        <v>100765.25</v>
      </c>
      <c r="R24" s="146">
        <v>100341.75</v>
      </c>
      <c r="S24" s="146">
        <v>101171.75</v>
      </c>
      <c r="T24" s="147">
        <v>100829.25</v>
      </c>
      <c r="U24" s="147">
        <v>101587.25</v>
      </c>
      <c r="V24" s="145">
        <f t="shared" si="0"/>
        <v>450.5</v>
      </c>
      <c r="W24" s="148">
        <f t="shared" si="1"/>
        <v>100.45099045211667</v>
      </c>
      <c r="X24" s="145">
        <f t="shared" si="2"/>
        <v>406.5</v>
      </c>
      <c r="Y24" s="148">
        <f t="shared" si="3"/>
        <v>100.4034128829135</v>
      </c>
      <c r="Z24" s="145">
        <f t="shared" si="4"/>
        <v>487.5</v>
      </c>
      <c r="AA24" s="148">
        <f t="shared" si="5"/>
        <v>100.48583964301999</v>
      </c>
      <c r="AB24" s="145">
        <f t="shared" si="6"/>
        <v>415.5</v>
      </c>
      <c r="AC24" s="148">
        <f t="shared" si="7"/>
        <v>100.41068776610072</v>
      </c>
      <c r="AD24" s="28"/>
      <c r="AE24" s="28"/>
      <c r="AF24" s="28"/>
      <c r="AG24" s="28"/>
    </row>
    <row r="25" spans="1:33" s="15" customFormat="1" ht="21" customHeight="1" x14ac:dyDescent="0.2">
      <c r="A25" s="129" t="s">
        <v>11</v>
      </c>
      <c r="B25" s="149">
        <v>14552</v>
      </c>
      <c r="C25" s="149">
        <v>14812</v>
      </c>
      <c r="D25" s="149">
        <v>15620</v>
      </c>
      <c r="E25" s="149">
        <v>15620</v>
      </c>
      <c r="F25" s="149">
        <v>16476.5</v>
      </c>
      <c r="G25" s="149">
        <v>16476.5</v>
      </c>
      <c r="H25" s="149">
        <v>17553.5</v>
      </c>
      <c r="I25" s="149">
        <v>17553.5</v>
      </c>
      <c r="J25" s="149">
        <v>18291</v>
      </c>
      <c r="K25" s="149">
        <v>18291</v>
      </c>
      <c r="L25" s="149">
        <v>18860.5</v>
      </c>
      <c r="M25" s="149">
        <v>18860.5</v>
      </c>
      <c r="N25" s="149">
        <v>19219.5</v>
      </c>
      <c r="O25" s="149">
        <v>19219.5</v>
      </c>
      <c r="P25" s="150">
        <v>19397</v>
      </c>
      <c r="Q25" s="150">
        <v>19397</v>
      </c>
      <c r="R25" s="150">
        <v>19074.5</v>
      </c>
      <c r="S25" s="150">
        <v>19074.5</v>
      </c>
      <c r="T25" s="151">
        <v>18532.5</v>
      </c>
      <c r="U25" s="151">
        <v>18532.5</v>
      </c>
      <c r="V25" s="149">
        <f t="shared" si="0"/>
        <v>-322.5</v>
      </c>
      <c r="W25" s="152">
        <f t="shared" si="1"/>
        <v>98.337371758519353</v>
      </c>
      <c r="X25" s="149">
        <f t="shared" si="2"/>
        <v>-322.5</v>
      </c>
      <c r="Y25" s="152">
        <f t="shared" si="3"/>
        <v>98.337371758519353</v>
      </c>
      <c r="Z25" s="149">
        <f t="shared" si="4"/>
        <v>-542</v>
      </c>
      <c r="AA25" s="152">
        <f t="shared" si="5"/>
        <v>97.158510052688143</v>
      </c>
      <c r="AB25" s="149">
        <f t="shared" si="6"/>
        <v>-542</v>
      </c>
      <c r="AC25" s="152">
        <f t="shared" si="7"/>
        <v>97.158510052688143</v>
      </c>
      <c r="AD25" s="28"/>
      <c r="AE25" s="28"/>
      <c r="AF25" s="28"/>
      <c r="AG25" s="28"/>
    </row>
    <row r="26" spans="1:33" s="15" customFormat="1" ht="21" customHeight="1" x14ac:dyDescent="0.2">
      <c r="A26" s="134" t="s">
        <v>12</v>
      </c>
      <c r="B26" s="135">
        <v>47495.5</v>
      </c>
      <c r="C26" s="135">
        <v>46380.75</v>
      </c>
      <c r="D26" s="135">
        <v>45178</v>
      </c>
      <c r="E26" s="135">
        <v>45178</v>
      </c>
      <c r="F26" s="135">
        <v>43892.75</v>
      </c>
      <c r="G26" s="135">
        <v>43892.75</v>
      </c>
      <c r="H26" s="135">
        <v>43691.25</v>
      </c>
      <c r="I26" s="135">
        <v>43691.25</v>
      </c>
      <c r="J26" s="135">
        <v>44131.75</v>
      </c>
      <c r="K26" s="135">
        <v>44131.75</v>
      </c>
      <c r="L26" s="135">
        <v>45074.25</v>
      </c>
      <c r="M26" s="135">
        <v>45074.25</v>
      </c>
      <c r="N26" s="135">
        <v>46300.5</v>
      </c>
      <c r="O26" s="135">
        <v>46300.5</v>
      </c>
      <c r="P26" s="136">
        <v>47830.75</v>
      </c>
      <c r="Q26" s="136">
        <v>47830.75</v>
      </c>
      <c r="R26" s="136">
        <v>49323.5</v>
      </c>
      <c r="S26" s="136">
        <v>49323.5</v>
      </c>
      <c r="T26" s="137">
        <v>50691</v>
      </c>
      <c r="U26" s="137">
        <v>50691</v>
      </c>
      <c r="V26" s="135">
        <f t="shared" si="0"/>
        <v>1492.75</v>
      </c>
      <c r="W26" s="138">
        <f t="shared" si="1"/>
        <v>103.12090025767941</v>
      </c>
      <c r="X26" s="135">
        <f t="shared" si="2"/>
        <v>1492.75</v>
      </c>
      <c r="Y26" s="138">
        <f t="shared" si="3"/>
        <v>103.12090025767941</v>
      </c>
      <c r="Z26" s="135">
        <f t="shared" si="4"/>
        <v>1367.5</v>
      </c>
      <c r="AA26" s="138">
        <f t="shared" si="5"/>
        <v>102.7725120885582</v>
      </c>
      <c r="AB26" s="135">
        <f t="shared" si="6"/>
        <v>1367.5</v>
      </c>
      <c r="AC26" s="138">
        <f t="shared" si="7"/>
        <v>102.7725120885582</v>
      </c>
      <c r="AD26" s="28"/>
      <c r="AE26" s="28"/>
      <c r="AF26" s="28"/>
      <c r="AG26" s="28"/>
    </row>
    <row r="27" spans="1:33" s="15" customFormat="1" ht="21" customHeight="1" x14ac:dyDescent="0.2">
      <c r="A27" s="134" t="s">
        <v>13</v>
      </c>
      <c r="B27" s="135">
        <v>21974</v>
      </c>
      <c r="C27" s="135">
        <v>21481</v>
      </c>
      <c r="D27" s="135">
        <v>21123</v>
      </c>
      <c r="E27" s="135">
        <v>21832</v>
      </c>
      <c r="F27" s="135">
        <v>21062</v>
      </c>
      <c r="G27" s="135">
        <v>21771</v>
      </c>
      <c r="H27" s="135">
        <v>20213</v>
      </c>
      <c r="I27" s="135">
        <v>21357</v>
      </c>
      <c r="J27" s="135">
        <v>19533</v>
      </c>
      <c r="K27" s="135">
        <v>20526</v>
      </c>
      <c r="L27" s="135">
        <v>18386</v>
      </c>
      <c r="M27" s="135">
        <v>19216</v>
      </c>
      <c r="N27" s="135">
        <v>17671</v>
      </c>
      <c r="O27" s="135">
        <v>18401</v>
      </c>
      <c r="P27" s="136">
        <v>17184</v>
      </c>
      <c r="Q27" s="136">
        <v>17809</v>
      </c>
      <c r="R27" s="136">
        <v>16886</v>
      </c>
      <c r="S27" s="136">
        <v>17476</v>
      </c>
      <c r="T27" s="137">
        <v>16946</v>
      </c>
      <c r="U27" s="137">
        <v>17534</v>
      </c>
      <c r="V27" s="135">
        <f t="shared" si="0"/>
        <v>-298</v>
      </c>
      <c r="W27" s="138">
        <f t="shared" si="1"/>
        <v>98.265828677839849</v>
      </c>
      <c r="X27" s="135">
        <f t="shared" si="2"/>
        <v>-333</v>
      </c>
      <c r="Y27" s="138">
        <f t="shared" si="3"/>
        <v>98.130158908417101</v>
      </c>
      <c r="Z27" s="135">
        <f t="shared" si="4"/>
        <v>60</v>
      </c>
      <c r="AA27" s="138">
        <f t="shared" si="5"/>
        <v>100.35532393698922</v>
      </c>
      <c r="AB27" s="135">
        <f t="shared" si="6"/>
        <v>58</v>
      </c>
      <c r="AC27" s="138">
        <f t="shared" si="7"/>
        <v>100.33188372625315</v>
      </c>
      <c r="AD27" s="28"/>
      <c r="AE27" s="28"/>
      <c r="AF27" s="28"/>
      <c r="AG27" s="28"/>
    </row>
    <row r="28" spans="1:33" s="15" customFormat="1" ht="21" customHeight="1" x14ac:dyDescent="0.2">
      <c r="A28" s="134" t="s">
        <v>14</v>
      </c>
      <c r="B28" s="135">
        <v>789</v>
      </c>
      <c r="C28" s="135">
        <v>803</v>
      </c>
      <c r="D28" s="135">
        <v>797</v>
      </c>
      <c r="E28" s="135">
        <v>797</v>
      </c>
      <c r="F28" s="135">
        <v>895</v>
      </c>
      <c r="G28" s="135">
        <v>895</v>
      </c>
      <c r="H28" s="135">
        <v>911</v>
      </c>
      <c r="I28" s="135">
        <v>911</v>
      </c>
      <c r="J28" s="135">
        <v>872</v>
      </c>
      <c r="K28" s="135">
        <v>872</v>
      </c>
      <c r="L28" s="135">
        <v>828</v>
      </c>
      <c r="M28" s="135">
        <v>828</v>
      </c>
      <c r="N28" s="135">
        <v>854</v>
      </c>
      <c r="O28" s="135">
        <v>854</v>
      </c>
      <c r="P28" s="136">
        <v>864</v>
      </c>
      <c r="Q28" s="136">
        <v>864</v>
      </c>
      <c r="R28" s="136">
        <v>841</v>
      </c>
      <c r="S28" s="136">
        <v>841</v>
      </c>
      <c r="T28" s="137">
        <v>759</v>
      </c>
      <c r="U28" s="137">
        <v>759</v>
      </c>
      <c r="V28" s="135">
        <f t="shared" si="0"/>
        <v>-23</v>
      </c>
      <c r="W28" s="138">
        <f t="shared" si="1"/>
        <v>97.337962962962962</v>
      </c>
      <c r="X28" s="135">
        <f t="shared" si="2"/>
        <v>-23</v>
      </c>
      <c r="Y28" s="138">
        <f t="shared" si="3"/>
        <v>97.337962962962962</v>
      </c>
      <c r="Z28" s="135">
        <f t="shared" si="4"/>
        <v>-82</v>
      </c>
      <c r="AA28" s="138">
        <f t="shared" si="5"/>
        <v>90.249702734839474</v>
      </c>
      <c r="AB28" s="135">
        <f t="shared" si="6"/>
        <v>-82</v>
      </c>
      <c r="AC28" s="138">
        <f t="shared" si="7"/>
        <v>90.249702734839474</v>
      </c>
      <c r="AD28" s="28"/>
      <c r="AE28" s="28"/>
      <c r="AF28" s="28"/>
      <c r="AG28" s="28"/>
    </row>
    <row r="29" spans="1:33" s="15" customFormat="1" ht="21" customHeight="1" thickBot="1" x14ac:dyDescent="0.25">
      <c r="A29" s="139" t="s">
        <v>15</v>
      </c>
      <c r="B29" s="140">
        <v>286</v>
      </c>
      <c r="C29" s="140">
        <v>286</v>
      </c>
      <c r="D29" s="140">
        <v>286</v>
      </c>
      <c r="E29" s="140">
        <v>286</v>
      </c>
      <c r="F29" s="140">
        <v>286</v>
      </c>
      <c r="G29" s="140">
        <v>286</v>
      </c>
      <c r="H29" s="140">
        <v>290</v>
      </c>
      <c r="I29" s="140">
        <v>290</v>
      </c>
      <c r="J29" s="140">
        <v>290</v>
      </c>
      <c r="K29" s="140">
        <v>290</v>
      </c>
      <c r="L29" s="140">
        <v>290</v>
      </c>
      <c r="M29" s="140">
        <v>290</v>
      </c>
      <c r="N29" s="140">
        <v>290</v>
      </c>
      <c r="O29" s="140">
        <v>290</v>
      </c>
      <c r="P29" s="141">
        <v>290</v>
      </c>
      <c r="Q29" s="141">
        <v>290</v>
      </c>
      <c r="R29" s="141">
        <v>290</v>
      </c>
      <c r="S29" s="141">
        <v>290</v>
      </c>
      <c r="T29" s="142">
        <v>292</v>
      </c>
      <c r="U29" s="142">
        <v>292</v>
      </c>
      <c r="V29" s="140">
        <f t="shared" si="0"/>
        <v>0</v>
      </c>
      <c r="W29" s="143">
        <f t="shared" si="1"/>
        <v>100</v>
      </c>
      <c r="X29" s="140">
        <f t="shared" si="2"/>
        <v>0</v>
      </c>
      <c r="Y29" s="143">
        <f t="shared" si="3"/>
        <v>100</v>
      </c>
      <c r="Z29" s="140">
        <f t="shared" si="4"/>
        <v>2</v>
      </c>
      <c r="AA29" s="143">
        <f t="shared" si="5"/>
        <v>100.68965517241379</v>
      </c>
      <c r="AB29" s="140">
        <f t="shared" si="6"/>
        <v>2</v>
      </c>
      <c r="AC29" s="143">
        <f t="shared" si="7"/>
        <v>100.68965517241379</v>
      </c>
      <c r="AD29" s="28"/>
      <c r="AE29" s="28"/>
      <c r="AF29" s="28"/>
      <c r="AG29" s="28"/>
    </row>
    <row r="30" spans="1:33" s="15" customFormat="1" ht="21" customHeight="1" thickBot="1" x14ac:dyDescent="0.25">
      <c r="A30" s="144" t="s">
        <v>18</v>
      </c>
      <c r="B30" s="145">
        <f>SUM(B25:B29)</f>
        <v>85096.5</v>
      </c>
      <c r="C30" s="145">
        <f>SUM(C25:C29)</f>
        <v>83762.75</v>
      </c>
      <c r="D30" s="145">
        <v>83004</v>
      </c>
      <c r="E30" s="145">
        <v>83713</v>
      </c>
      <c r="F30" s="145">
        <v>82612.25</v>
      </c>
      <c r="G30" s="145">
        <v>83321.25</v>
      </c>
      <c r="H30" s="145">
        <v>82658.75</v>
      </c>
      <c r="I30" s="145">
        <v>83802.75</v>
      </c>
      <c r="J30" s="145">
        <v>83117.75</v>
      </c>
      <c r="K30" s="145">
        <v>84110.75</v>
      </c>
      <c r="L30" s="145">
        <v>83438.75</v>
      </c>
      <c r="M30" s="145">
        <v>84268.75</v>
      </c>
      <c r="N30" s="145">
        <v>84335</v>
      </c>
      <c r="O30" s="145">
        <v>85065</v>
      </c>
      <c r="P30" s="146">
        <v>85565.75</v>
      </c>
      <c r="Q30" s="146">
        <v>86190.75</v>
      </c>
      <c r="R30" s="146">
        <v>86415</v>
      </c>
      <c r="S30" s="146">
        <v>87005</v>
      </c>
      <c r="T30" s="147">
        <v>87220.5</v>
      </c>
      <c r="U30" s="147">
        <v>87808.5</v>
      </c>
      <c r="V30" s="145">
        <f t="shared" si="0"/>
        <v>849.25</v>
      </c>
      <c r="W30" s="148">
        <f t="shared" si="1"/>
        <v>100.99251160657154</v>
      </c>
      <c r="X30" s="145">
        <f t="shared" si="2"/>
        <v>814.25</v>
      </c>
      <c r="Y30" s="148">
        <f t="shared" si="3"/>
        <v>100.94470694361053</v>
      </c>
      <c r="Z30" s="145">
        <f t="shared" si="4"/>
        <v>805.5</v>
      </c>
      <c r="AA30" s="148">
        <f t="shared" si="5"/>
        <v>100.93212983856969</v>
      </c>
      <c r="AB30" s="145">
        <f t="shared" si="6"/>
        <v>803.5</v>
      </c>
      <c r="AC30" s="148">
        <f t="shared" si="7"/>
        <v>100.92351014309521</v>
      </c>
      <c r="AD30" s="28"/>
      <c r="AE30" s="28"/>
      <c r="AF30" s="28"/>
      <c r="AG30" s="28"/>
    </row>
    <row r="31" spans="1:33" s="15" customFormat="1" ht="21" customHeight="1" x14ac:dyDescent="0.2">
      <c r="A31" s="129" t="s">
        <v>11</v>
      </c>
      <c r="B31" s="149">
        <v>7892</v>
      </c>
      <c r="C31" s="149">
        <v>7753</v>
      </c>
      <c r="D31" s="149">
        <v>8095</v>
      </c>
      <c r="E31" s="149">
        <v>8095</v>
      </c>
      <c r="F31" s="149">
        <v>8498</v>
      </c>
      <c r="G31" s="149">
        <v>8498</v>
      </c>
      <c r="H31" s="149">
        <v>8855</v>
      </c>
      <c r="I31" s="149">
        <v>8855</v>
      </c>
      <c r="J31" s="149">
        <v>9189.5</v>
      </c>
      <c r="K31" s="149">
        <v>9189.5</v>
      </c>
      <c r="L31" s="149">
        <v>9424.5</v>
      </c>
      <c r="M31" s="149">
        <v>9424.5</v>
      </c>
      <c r="N31" s="149">
        <v>9517</v>
      </c>
      <c r="O31" s="149">
        <v>9517</v>
      </c>
      <c r="P31" s="150">
        <v>9356.5</v>
      </c>
      <c r="Q31" s="150">
        <v>9356.5</v>
      </c>
      <c r="R31" s="150">
        <v>9215.5</v>
      </c>
      <c r="S31" s="150">
        <v>9215.5</v>
      </c>
      <c r="T31" s="151">
        <v>8793.5</v>
      </c>
      <c r="U31" s="151">
        <v>8793.5</v>
      </c>
      <c r="V31" s="149">
        <f t="shared" si="0"/>
        <v>-141</v>
      </c>
      <c r="W31" s="152">
        <f t="shared" si="1"/>
        <v>98.493026238443861</v>
      </c>
      <c r="X31" s="149">
        <f t="shared" si="2"/>
        <v>-141</v>
      </c>
      <c r="Y31" s="152">
        <f t="shared" si="3"/>
        <v>98.493026238443861</v>
      </c>
      <c r="Z31" s="149">
        <f t="shared" si="4"/>
        <v>-422</v>
      </c>
      <c r="AA31" s="152">
        <f t="shared" si="5"/>
        <v>95.420758504693183</v>
      </c>
      <c r="AB31" s="149">
        <f t="shared" si="6"/>
        <v>-422</v>
      </c>
      <c r="AC31" s="152">
        <f t="shared" si="7"/>
        <v>95.420758504693183</v>
      </c>
      <c r="AD31" s="28"/>
      <c r="AE31" s="28"/>
      <c r="AF31" s="28"/>
      <c r="AG31" s="28"/>
    </row>
    <row r="32" spans="1:33" s="15" customFormat="1" ht="21" customHeight="1" x14ac:dyDescent="0.2">
      <c r="A32" s="134" t="s">
        <v>12</v>
      </c>
      <c r="B32" s="135">
        <v>28217.75</v>
      </c>
      <c r="C32" s="135">
        <v>27157.25</v>
      </c>
      <c r="D32" s="135">
        <v>26152.25</v>
      </c>
      <c r="E32" s="135">
        <v>26152.25</v>
      </c>
      <c r="F32" s="135">
        <v>25295</v>
      </c>
      <c r="G32" s="135">
        <v>25295</v>
      </c>
      <c r="H32" s="135">
        <v>24868.75</v>
      </c>
      <c r="I32" s="135">
        <v>24868.75</v>
      </c>
      <c r="J32" s="135">
        <v>24472</v>
      </c>
      <c r="K32" s="135">
        <v>24472</v>
      </c>
      <c r="L32" s="135">
        <v>24647.25</v>
      </c>
      <c r="M32" s="135">
        <v>24647.25</v>
      </c>
      <c r="N32" s="135">
        <v>24916.75</v>
      </c>
      <c r="O32" s="135">
        <v>24916.75</v>
      </c>
      <c r="P32" s="136">
        <v>25550.25</v>
      </c>
      <c r="Q32" s="136">
        <v>25550.25</v>
      </c>
      <c r="R32" s="136">
        <v>25889.25</v>
      </c>
      <c r="S32" s="136">
        <v>25889.25</v>
      </c>
      <c r="T32" s="137">
        <v>26378.5</v>
      </c>
      <c r="U32" s="137">
        <v>26378.5</v>
      </c>
      <c r="V32" s="135">
        <f t="shared" si="0"/>
        <v>339</v>
      </c>
      <c r="W32" s="138">
        <f t="shared" si="1"/>
        <v>101.32679719376523</v>
      </c>
      <c r="X32" s="135">
        <f t="shared" si="2"/>
        <v>339</v>
      </c>
      <c r="Y32" s="138">
        <f t="shared" si="3"/>
        <v>101.32679719376523</v>
      </c>
      <c r="Z32" s="135">
        <f t="shared" si="4"/>
        <v>489.25</v>
      </c>
      <c r="AA32" s="138">
        <f t="shared" si="5"/>
        <v>101.88978050735345</v>
      </c>
      <c r="AB32" s="135">
        <f t="shared" si="6"/>
        <v>489.25</v>
      </c>
      <c r="AC32" s="138">
        <f t="shared" si="7"/>
        <v>101.88978050735345</v>
      </c>
      <c r="AD32" s="28"/>
      <c r="AE32" s="28"/>
      <c r="AF32" s="28"/>
      <c r="AG32" s="28"/>
    </row>
    <row r="33" spans="1:33" s="15" customFormat="1" ht="21" customHeight="1" x14ac:dyDescent="0.2">
      <c r="A33" s="134" t="s">
        <v>13</v>
      </c>
      <c r="B33" s="135">
        <v>12151</v>
      </c>
      <c r="C33" s="135">
        <v>11796</v>
      </c>
      <c r="D33" s="135">
        <v>11552</v>
      </c>
      <c r="E33" s="135">
        <v>11739</v>
      </c>
      <c r="F33" s="135">
        <v>11334</v>
      </c>
      <c r="G33" s="135">
        <v>11560</v>
      </c>
      <c r="H33" s="135">
        <v>10954</v>
      </c>
      <c r="I33" s="135">
        <v>11324</v>
      </c>
      <c r="J33" s="135">
        <v>10226</v>
      </c>
      <c r="K33" s="135">
        <v>10560</v>
      </c>
      <c r="L33" s="135">
        <v>9543</v>
      </c>
      <c r="M33" s="135">
        <v>9804</v>
      </c>
      <c r="N33" s="135">
        <v>8997</v>
      </c>
      <c r="O33" s="135">
        <v>9244</v>
      </c>
      <c r="P33" s="136">
        <v>8555</v>
      </c>
      <c r="Q33" s="136">
        <v>8775</v>
      </c>
      <c r="R33" s="136">
        <v>8532</v>
      </c>
      <c r="S33" s="136">
        <v>8748</v>
      </c>
      <c r="T33" s="137">
        <v>8413</v>
      </c>
      <c r="U33" s="137">
        <v>8596</v>
      </c>
      <c r="V33" s="135">
        <f t="shared" si="0"/>
        <v>-23</v>
      </c>
      <c r="W33" s="138">
        <f t="shared" si="1"/>
        <v>99.731151373465806</v>
      </c>
      <c r="X33" s="135">
        <f t="shared" si="2"/>
        <v>-27</v>
      </c>
      <c r="Y33" s="138">
        <f t="shared" si="3"/>
        <v>99.692307692307693</v>
      </c>
      <c r="Z33" s="135">
        <f t="shared" si="4"/>
        <v>-119</v>
      </c>
      <c r="AA33" s="138">
        <f t="shared" si="5"/>
        <v>98.605250820440688</v>
      </c>
      <c r="AB33" s="135">
        <f t="shared" si="6"/>
        <v>-152</v>
      </c>
      <c r="AC33" s="138">
        <f t="shared" si="7"/>
        <v>98.262459990855049</v>
      </c>
      <c r="AD33" s="28"/>
      <c r="AE33" s="28"/>
      <c r="AF33" s="28"/>
      <c r="AG33" s="28"/>
    </row>
    <row r="34" spans="1:33" s="15" customFormat="1" ht="21" customHeight="1" x14ac:dyDescent="0.2">
      <c r="A34" s="134" t="s">
        <v>14</v>
      </c>
      <c r="B34" s="135">
        <v>234</v>
      </c>
      <c r="C34" s="135">
        <v>271</v>
      </c>
      <c r="D34" s="135">
        <v>291</v>
      </c>
      <c r="E34" s="135">
        <v>291</v>
      </c>
      <c r="F34" s="135">
        <v>348</v>
      </c>
      <c r="G34" s="135">
        <v>348</v>
      </c>
      <c r="H34" s="135">
        <v>402</v>
      </c>
      <c r="I34" s="135">
        <v>402</v>
      </c>
      <c r="J34" s="135">
        <v>414</v>
      </c>
      <c r="K34" s="135">
        <v>414</v>
      </c>
      <c r="L34" s="135">
        <v>381</v>
      </c>
      <c r="M34" s="135">
        <v>381</v>
      </c>
      <c r="N34" s="135">
        <v>404</v>
      </c>
      <c r="O34" s="135">
        <v>404</v>
      </c>
      <c r="P34" s="136">
        <v>408</v>
      </c>
      <c r="Q34" s="136">
        <v>408</v>
      </c>
      <c r="R34" s="136">
        <v>412</v>
      </c>
      <c r="S34" s="136">
        <v>412</v>
      </c>
      <c r="T34" s="137">
        <v>339</v>
      </c>
      <c r="U34" s="137">
        <v>339</v>
      </c>
      <c r="V34" s="135">
        <f t="shared" si="0"/>
        <v>4</v>
      </c>
      <c r="W34" s="138">
        <f t="shared" si="1"/>
        <v>100.98039215686273</v>
      </c>
      <c r="X34" s="135">
        <f t="shared" si="2"/>
        <v>4</v>
      </c>
      <c r="Y34" s="138">
        <f t="shared" si="3"/>
        <v>100.98039215686273</v>
      </c>
      <c r="Z34" s="135">
        <f t="shared" si="4"/>
        <v>-73</v>
      </c>
      <c r="AA34" s="138">
        <f t="shared" si="5"/>
        <v>82.28155339805825</v>
      </c>
      <c r="AB34" s="135">
        <f t="shared" si="6"/>
        <v>-73</v>
      </c>
      <c r="AC34" s="138">
        <f t="shared" si="7"/>
        <v>82.28155339805825</v>
      </c>
      <c r="AD34" s="28"/>
      <c r="AE34" s="28"/>
      <c r="AF34" s="28"/>
      <c r="AG34" s="28"/>
    </row>
    <row r="35" spans="1:33" s="15" customFormat="1" ht="21" customHeight="1" thickBot="1" x14ac:dyDescent="0.25">
      <c r="A35" s="139" t="s">
        <v>15</v>
      </c>
      <c r="B35" s="140">
        <v>280</v>
      </c>
      <c r="C35" s="140">
        <v>282</v>
      </c>
      <c r="D35" s="140">
        <v>292</v>
      </c>
      <c r="E35" s="140">
        <v>292</v>
      </c>
      <c r="F35" s="140">
        <v>264</v>
      </c>
      <c r="G35" s="140">
        <v>264</v>
      </c>
      <c r="H35" s="140">
        <v>264</v>
      </c>
      <c r="I35" s="140">
        <v>264</v>
      </c>
      <c r="J35" s="140">
        <v>264</v>
      </c>
      <c r="K35" s="140">
        <v>264</v>
      </c>
      <c r="L35" s="140">
        <v>220</v>
      </c>
      <c r="M35" s="140">
        <v>220</v>
      </c>
      <c r="N35" s="140">
        <v>220</v>
      </c>
      <c r="O35" s="140">
        <v>220</v>
      </c>
      <c r="P35" s="141">
        <v>220</v>
      </c>
      <c r="Q35" s="141">
        <v>220</v>
      </c>
      <c r="R35" s="141">
        <v>220</v>
      </c>
      <c r="S35" s="141">
        <v>220</v>
      </c>
      <c r="T35" s="142">
        <v>220</v>
      </c>
      <c r="U35" s="142">
        <v>220</v>
      </c>
      <c r="V35" s="140">
        <f t="shared" si="0"/>
        <v>0</v>
      </c>
      <c r="W35" s="143">
        <f t="shared" si="1"/>
        <v>100</v>
      </c>
      <c r="X35" s="140">
        <f t="shared" si="2"/>
        <v>0</v>
      </c>
      <c r="Y35" s="143">
        <f t="shared" si="3"/>
        <v>100</v>
      </c>
      <c r="Z35" s="140">
        <f t="shared" si="4"/>
        <v>0</v>
      </c>
      <c r="AA35" s="143">
        <f t="shared" si="5"/>
        <v>100</v>
      </c>
      <c r="AB35" s="140">
        <f t="shared" si="6"/>
        <v>0</v>
      </c>
      <c r="AC35" s="143">
        <f t="shared" si="7"/>
        <v>100</v>
      </c>
      <c r="AD35" s="28"/>
      <c r="AE35" s="28"/>
      <c r="AF35" s="28"/>
      <c r="AG35" s="28"/>
    </row>
    <row r="36" spans="1:33" s="15" customFormat="1" ht="21" customHeight="1" thickBot="1" x14ac:dyDescent="0.25">
      <c r="A36" s="144" t="s">
        <v>19</v>
      </c>
      <c r="B36" s="145">
        <f>SUM(B31:B35)</f>
        <v>48774.75</v>
      </c>
      <c r="C36" s="145">
        <f>SUM(C31:C35)</f>
        <v>47259.25</v>
      </c>
      <c r="D36" s="145">
        <v>46382.25</v>
      </c>
      <c r="E36" s="145">
        <v>46569.25</v>
      </c>
      <c r="F36" s="145">
        <v>45739</v>
      </c>
      <c r="G36" s="145">
        <v>45965</v>
      </c>
      <c r="H36" s="145">
        <v>45343.75</v>
      </c>
      <c r="I36" s="145">
        <v>45713.75</v>
      </c>
      <c r="J36" s="145">
        <v>44565.5</v>
      </c>
      <c r="K36" s="145">
        <v>44899.5</v>
      </c>
      <c r="L36" s="145">
        <v>44215.75</v>
      </c>
      <c r="M36" s="145">
        <v>44476.75</v>
      </c>
      <c r="N36" s="145">
        <v>44054.75</v>
      </c>
      <c r="O36" s="145">
        <v>44301.75</v>
      </c>
      <c r="P36" s="146">
        <v>44089.75</v>
      </c>
      <c r="Q36" s="146">
        <v>44309.75</v>
      </c>
      <c r="R36" s="146">
        <v>44268.75</v>
      </c>
      <c r="S36" s="146">
        <v>44484.75</v>
      </c>
      <c r="T36" s="147">
        <v>44144</v>
      </c>
      <c r="U36" s="147">
        <v>44327</v>
      </c>
      <c r="V36" s="145">
        <f t="shared" si="0"/>
        <v>179</v>
      </c>
      <c r="W36" s="148">
        <f t="shared" si="1"/>
        <v>100.40599005437771</v>
      </c>
      <c r="X36" s="145">
        <f t="shared" si="2"/>
        <v>175</v>
      </c>
      <c r="Y36" s="148">
        <f t="shared" si="3"/>
        <v>100.39494693605808</v>
      </c>
      <c r="Z36" s="145">
        <f t="shared" si="4"/>
        <v>-124.75</v>
      </c>
      <c r="AA36" s="148">
        <f t="shared" si="5"/>
        <v>99.718198503458993</v>
      </c>
      <c r="AB36" s="145">
        <f t="shared" si="6"/>
        <v>-157.75</v>
      </c>
      <c r="AC36" s="148">
        <f t="shared" si="7"/>
        <v>99.645384092301299</v>
      </c>
      <c r="AD36" s="28"/>
      <c r="AE36" s="28"/>
      <c r="AF36" s="28"/>
      <c r="AG36" s="28"/>
    </row>
    <row r="37" spans="1:33" s="15" customFormat="1" ht="21" customHeight="1" x14ac:dyDescent="0.2">
      <c r="A37" s="129" t="s">
        <v>11</v>
      </c>
      <c r="B37" s="149">
        <v>21402.5</v>
      </c>
      <c r="C37" s="149">
        <v>21839</v>
      </c>
      <c r="D37" s="149">
        <v>22518</v>
      </c>
      <c r="E37" s="149">
        <v>22518</v>
      </c>
      <c r="F37" s="149">
        <v>23258</v>
      </c>
      <c r="G37" s="149">
        <v>23258</v>
      </c>
      <c r="H37" s="149">
        <v>24240.5</v>
      </c>
      <c r="I37" s="149">
        <v>24240.5</v>
      </c>
      <c r="J37" s="149">
        <v>24962.5</v>
      </c>
      <c r="K37" s="149">
        <v>24962.5</v>
      </c>
      <c r="L37" s="149">
        <v>25452.5</v>
      </c>
      <c r="M37" s="149">
        <v>25452.5</v>
      </c>
      <c r="N37" s="149">
        <v>25906</v>
      </c>
      <c r="O37" s="149">
        <v>25906</v>
      </c>
      <c r="P37" s="150">
        <v>25893.5</v>
      </c>
      <c r="Q37" s="150">
        <v>25893.5</v>
      </c>
      <c r="R37" s="150">
        <v>25302</v>
      </c>
      <c r="S37" s="150">
        <v>25302</v>
      </c>
      <c r="T37" s="151">
        <v>24674.5</v>
      </c>
      <c r="U37" s="151">
        <v>24674.5</v>
      </c>
      <c r="V37" s="149">
        <f t="shared" si="0"/>
        <v>-591.5</v>
      </c>
      <c r="W37" s="152">
        <f t="shared" si="1"/>
        <v>97.715642921968836</v>
      </c>
      <c r="X37" s="149">
        <f t="shared" si="2"/>
        <v>-591.5</v>
      </c>
      <c r="Y37" s="152">
        <f t="shared" si="3"/>
        <v>97.715642921968836</v>
      </c>
      <c r="Z37" s="149">
        <f t="shared" si="4"/>
        <v>-627.5</v>
      </c>
      <c r="AA37" s="152">
        <f t="shared" si="5"/>
        <v>97.519958896529928</v>
      </c>
      <c r="AB37" s="149">
        <f t="shared" si="6"/>
        <v>-627.5</v>
      </c>
      <c r="AC37" s="152">
        <f t="shared" si="7"/>
        <v>97.519958896529928</v>
      </c>
      <c r="AD37" s="28"/>
      <c r="AE37" s="28"/>
      <c r="AF37" s="28"/>
      <c r="AG37" s="28"/>
    </row>
    <row r="38" spans="1:33" s="15" customFormat="1" ht="21" customHeight="1" x14ac:dyDescent="0.2">
      <c r="A38" s="134" t="s">
        <v>12</v>
      </c>
      <c r="B38" s="135">
        <v>77631.25</v>
      </c>
      <c r="C38" s="135">
        <v>75293.5</v>
      </c>
      <c r="D38" s="135">
        <v>72830.25</v>
      </c>
      <c r="E38" s="135">
        <v>72830.25</v>
      </c>
      <c r="F38" s="135">
        <v>70914</v>
      </c>
      <c r="G38" s="135">
        <v>70914</v>
      </c>
      <c r="H38" s="135">
        <v>70515.5</v>
      </c>
      <c r="I38" s="135">
        <v>70515.5</v>
      </c>
      <c r="J38" s="135">
        <v>70773.75</v>
      </c>
      <c r="K38" s="135">
        <v>70773.75</v>
      </c>
      <c r="L38" s="135">
        <v>71339</v>
      </c>
      <c r="M38" s="135">
        <v>71339</v>
      </c>
      <c r="N38" s="135">
        <v>72290.75</v>
      </c>
      <c r="O38" s="135">
        <v>72290.75</v>
      </c>
      <c r="P38" s="136">
        <v>74038.25</v>
      </c>
      <c r="Q38" s="136">
        <v>74038.25</v>
      </c>
      <c r="R38" s="136">
        <v>75680.25</v>
      </c>
      <c r="S38" s="136">
        <v>75680.25</v>
      </c>
      <c r="T38" s="137">
        <v>76903.75</v>
      </c>
      <c r="U38" s="137">
        <v>76903.75</v>
      </c>
      <c r="V38" s="135">
        <f t="shared" si="0"/>
        <v>1642</v>
      </c>
      <c r="W38" s="138">
        <f t="shared" si="1"/>
        <v>102.2177725702593</v>
      </c>
      <c r="X38" s="135">
        <f t="shared" si="2"/>
        <v>1642</v>
      </c>
      <c r="Y38" s="138">
        <f t="shared" si="3"/>
        <v>102.2177725702593</v>
      </c>
      <c r="Z38" s="135">
        <f t="shared" si="4"/>
        <v>1223.5</v>
      </c>
      <c r="AA38" s="138">
        <f t="shared" si="5"/>
        <v>101.61667013520702</v>
      </c>
      <c r="AB38" s="135">
        <f t="shared" si="6"/>
        <v>1223.5</v>
      </c>
      <c r="AC38" s="138">
        <f t="shared" si="7"/>
        <v>101.61667013520702</v>
      </c>
      <c r="AD38" s="28"/>
      <c r="AE38" s="28"/>
      <c r="AF38" s="28"/>
      <c r="AG38" s="28"/>
    </row>
    <row r="39" spans="1:33" s="15" customFormat="1" ht="21" customHeight="1" x14ac:dyDescent="0.2">
      <c r="A39" s="134" t="s">
        <v>13</v>
      </c>
      <c r="B39" s="135">
        <v>33229</v>
      </c>
      <c r="C39" s="135">
        <v>32767</v>
      </c>
      <c r="D39" s="135">
        <v>32571</v>
      </c>
      <c r="E39" s="135">
        <v>33319</v>
      </c>
      <c r="F39" s="135">
        <v>32501</v>
      </c>
      <c r="G39" s="135">
        <v>33230</v>
      </c>
      <c r="H39" s="135">
        <v>31552</v>
      </c>
      <c r="I39" s="135">
        <v>32738</v>
      </c>
      <c r="J39" s="135">
        <v>29866</v>
      </c>
      <c r="K39" s="135">
        <v>31003</v>
      </c>
      <c r="L39" s="135">
        <v>28387</v>
      </c>
      <c r="M39" s="135">
        <v>29299</v>
      </c>
      <c r="N39" s="135">
        <v>26968</v>
      </c>
      <c r="O39" s="135">
        <v>27723</v>
      </c>
      <c r="P39" s="136">
        <v>26182</v>
      </c>
      <c r="Q39" s="136">
        <v>26817</v>
      </c>
      <c r="R39" s="136">
        <v>25337</v>
      </c>
      <c r="S39" s="136">
        <v>25855</v>
      </c>
      <c r="T39" s="137">
        <v>24789</v>
      </c>
      <c r="U39" s="137">
        <v>25304</v>
      </c>
      <c r="V39" s="135">
        <f t="shared" si="0"/>
        <v>-845</v>
      </c>
      <c r="W39" s="138">
        <f t="shared" si="1"/>
        <v>96.77259185700099</v>
      </c>
      <c r="X39" s="135">
        <f t="shared" si="2"/>
        <v>-962</v>
      </c>
      <c r="Y39" s="138">
        <f t="shared" si="3"/>
        <v>96.412723272550991</v>
      </c>
      <c r="Z39" s="135">
        <f t="shared" si="4"/>
        <v>-548</v>
      </c>
      <c r="AA39" s="138">
        <f t="shared" si="5"/>
        <v>97.837155148596906</v>
      </c>
      <c r="AB39" s="135">
        <f t="shared" si="6"/>
        <v>-551</v>
      </c>
      <c r="AC39" s="138">
        <f t="shared" si="7"/>
        <v>97.868884161670849</v>
      </c>
      <c r="AD39" s="28"/>
      <c r="AE39" s="28"/>
      <c r="AF39" s="28"/>
      <c r="AG39" s="28"/>
    </row>
    <row r="40" spans="1:33" s="15" customFormat="1" ht="21" customHeight="1" x14ac:dyDescent="0.2">
      <c r="A40" s="134" t="s">
        <v>14</v>
      </c>
      <c r="B40" s="135">
        <v>1124</v>
      </c>
      <c r="C40" s="135">
        <v>1126</v>
      </c>
      <c r="D40" s="135">
        <v>1127</v>
      </c>
      <c r="E40" s="135">
        <v>1127</v>
      </c>
      <c r="F40" s="135">
        <v>1258</v>
      </c>
      <c r="G40" s="135">
        <v>1258</v>
      </c>
      <c r="H40" s="135">
        <v>1372</v>
      </c>
      <c r="I40" s="135">
        <v>1372</v>
      </c>
      <c r="J40" s="135">
        <v>1364</v>
      </c>
      <c r="K40" s="135">
        <v>1364</v>
      </c>
      <c r="L40" s="135">
        <v>1319</v>
      </c>
      <c r="M40" s="135">
        <v>1319</v>
      </c>
      <c r="N40" s="135">
        <v>1367</v>
      </c>
      <c r="O40" s="135">
        <v>1367</v>
      </c>
      <c r="P40" s="136">
        <v>1277</v>
      </c>
      <c r="Q40" s="136">
        <v>1277</v>
      </c>
      <c r="R40" s="136">
        <v>1096</v>
      </c>
      <c r="S40" s="136">
        <v>1096</v>
      </c>
      <c r="T40" s="137">
        <v>877</v>
      </c>
      <c r="U40" s="137">
        <v>877</v>
      </c>
      <c r="V40" s="135">
        <f t="shared" si="0"/>
        <v>-181</v>
      </c>
      <c r="W40" s="138">
        <f t="shared" si="1"/>
        <v>85.826155050900539</v>
      </c>
      <c r="X40" s="135">
        <f t="shared" si="2"/>
        <v>-181</v>
      </c>
      <c r="Y40" s="138">
        <f t="shared" si="3"/>
        <v>85.826155050900539</v>
      </c>
      <c r="Z40" s="135">
        <f t="shared" si="4"/>
        <v>-219</v>
      </c>
      <c r="AA40" s="138">
        <f t="shared" si="5"/>
        <v>80.018248175182478</v>
      </c>
      <c r="AB40" s="135">
        <f t="shared" si="6"/>
        <v>-219</v>
      </c>
      <c r="AC40" s="138">
        <f t="shared" si="7"/>
        <v>80.018248175182478</v>
      </c>
      <c r="AD40" s="28"/>
      <c r="AE40" s="28"/>
      <c r="AF40" s="28"/>
      <c r="AG40" s="28"/>
    </row>
    <row r="41" spans="1:33" s="15" customFormat="1" ht="21" customHeight="1" thickBot="1" x14ac:dyDescent="0.25">
      <c r="A41" s="139" t="s">
        <v>15</v>
      </c>
      <c r="B41" s="140">
        <v>806</v>
      </c>
      <c r="C41" s="140">
        <v>805</v>
      </c>
      <c r="D41" s="140">
        <v>804</v>
      </c>
      <c r="E41" s="140">
        <v>804</v>
      </c>
      <c r="F41" s="140">
        <v>804</v>
      </c>
      <c r="G41" s="140">
        <v>804</v>
      </c>
      <c r="H41" s="140">
        <v>782</v>
      </c>
      <c r="I41" s="140">
        <v>782</v>
      </c>
      <c r="J41" s="140">
        <v>782</v>
      </c>
      <c r="K41" s="140">
        <v>782</v>
      </c>
      <c r="L41" s="140">
        <v>765</v>
      </c>
      <c r="M41" s="140">
        <v>765</v>
      </c>
      <c r="N41" s="140">
        <v>765</v>
      </c>
      <c r="O41" s="140">
        <v>765</v>
      </c>
      <c r="P41" s="141">
        <v>765</v>
      </c>
      <c r="Q41" s="141">
        <v>765</v>
      </c>
      <c r="R41" s="141">
        <v>765</v>
      </c>
      <c r="S41" s="141">
        <v>765</v>
      </c>
      <c r="T41" s="142">
        <v>768</v>
      </c>
      <c r="U41" s="142">
        <v>768</v>
      </c>
      <c r="V41" s="140">
        <f t="shared" si="0"/>
        <v>0</v>
      </c>
      <c r="W41" s="143">
        <f t="shared" si="1"/>
        <v>100</v>
      </c>
      <c r="X41" s="140">
        <f t="shared" si="2"/>
        <v>0</v>
      </c>
      <c r="Y41" s="143">
        <f t="shared" si="3"/>
        <v>100</v>
      </c>
      <c r="Z41" s="140">
        <f t="shared" si="4"/>
        <v>3</v>
      </c>
      <c r="AA41" s="143">
        <f t="shared" si="5"/>
        <v>100.3921568627451</v>
      </c>
      <c r="AB41" s="140">
        <f t="shared" si="6"/>
        <v>3</v>
      </c>
      <c r="AC41" s="143">
        <f t="shared" si="7"/>
        <v>100.3921568627451</v>
      </c>
      <c r="AD41" s="28"/>
      <c r="AE41" s="28"/>
      <c r="AF41" s="28"/>
      <c r="AG41" s="28"/>
    </row>
    <row r="42" spans="1:33" s="15" customFormat="1" ht="21" customHeight="1" thickBot="1" x14ac:dyDescent="0.25">
      <c r="A42" s="144" t="s">
        <v>20</v>
      </c>
      <c r="B42" s="145">
        <f>SUM(B37:B41)</f>
        <v>134192.75</v>
      </c>
      <c r="C42" s="145">
        <f>SUM(C37:C41)</f>
        <v>131830.5</v>
      </c>
      <c r="D42" s="145">
        <v>129850.25</v>
      </c>
      <c r="E42" s="145">
        <v>130598.25</v>
      </c>
      <c r="F42" s="145">
        <v>128735</v>
      </c>
      <c r="G42" s="145">
        <v>129464</v>
      </c>
      <c r="H42" s="145">
        <v>128462</v>
      </c>
      <c r="I42" s="145">
        <v>129648</v>
      </c>
      <c r="J42" s="145">
        <v>127748.25</v>
      </c>
      <c r="K42" s="145">
        <v>128885.25</v>
      </c>
      <c r="L42" s="145">
        <v>127262.5</v>
      </c>
      <c r="M42" s="145">
        <v>128174.5</v>
      </c>
      <c r="N42" s="145">
        <v>127296.75</v>
      </c>
      <c r="O42" s="145">
        <v>128051.75</v>
      </c>
      <c r="P42" s="146">
        <v>128155.75</v>
      </c>
      <c r="Q42" s="146">
        <v>128790.75</v>
      </c>
      <c r="R42" s="146">
        <v>128180.25</v>
      </c>
      <c r="S42" s="146">
        <v>128698.25</v>
      </c>
      <c r="T42" s="147">
        <v>128012.25</v>
      </c>
      <c r="U42" s="147">
        <v>128527.25</v>
      </c>
      <c r="V42" s="145">
        <f t="shared" si="0"/>
        <v>24.5</v>
      </c>
      <c r="W42" s="148">
        <f t="shared" si="1"/>
        <v>100.01911736305237</v>
      </c>
      <c r="X42" s="145">
        <f t="shared" si="2"/>
        <v>-92.5</v>
      </c>
      <c r="Y42" s="148">
        <f t="shared" si="3"/>
        <v>99.928178071794747</v>
      </c>
      <c r="Z42" s="145">
        <f t="shared" si="4"/>
        <v>-168</v>
      </c>
      <c r="AA42" s="148">
        <f t="shared" si="5"/>
        <v>99.868934566752671</v>
      </c>
      <c r="AB42" s="145">
        <f t="shared" si="6"/>
        <v>-171</v>
      </c>
      <c r="AC42" s="148">
        <f t="shared" si="7"/>
        <v>99.867131060445658</v>
      </c>
      <c r="AD42" s="28"/>
      <c r="AE42" s="28"/>
      <c r="AF42" s="28"/>
      <c r="AG42" s="28"/>
    </row>
    <row r="43" spans="1:33" s="15" customFormat="1" ht="21" customHeight="1" x14ac:dyDescent="0.2">
      <c r="A43" s="129" t="s">
        <v>11</v>
      </c>
      <c r="B43" s="149">
        <v>12301.5</v>
      </c>
      <c r="C43" s="149">
        <v>12543</v>
      </c>
      <c r="D43" s="149">
        <v>13063.5</v>
      </c>
      <c r="E43" s="149">
        <v>13063.5</v>
      </c>
      <c r="F43" s="149">
        <v>13335</v>
      </c>
      <c r="G43" s="149">
        <v>13335</v>
      </c>
      <c r="H43" s="149">
        <v>14048</v>
      </c>
      <c r="I43" s="149">
        <v>14048</v>
      </c>
      <c r="J43" s="149">
        <v>14805.5</v>
      </c>
      <c r="K43" s="149">
        <v>14805.5</v>
      </c>
      <c r="L43" s="149">
        <v>15296</v>
      </c>
      <c r="M43" s="149">
        <v>15296</v>
      </c>
      <c r="N43" s="149">
        <v>15519</v>
      </c>
      <c r="O43" s="149">
        <v>15519</v>
      </c>
      <c r="P43" s="150">
        <v>15435</v>
      </c>
      <c r="Q43" s="150">
        <v>15435</v>
      </c>
      <c r="R43" s="150">
        <v>15105</v>
      </c>
      <c r="S43" s="150">
        <v>15105</v>
      </c>
      <c r="T43" s="151">
        <v>14831</v>
      </c>
      <c r="U43" s="151">
        <v>14831</v>
      </c>
      <c r="V43" s="149">
        <f t="shared" si="0"/>
        <v>-330</v>
      </c>
      <c r="W43" s="152">
        <f t="shared" si="1"/>
        <v>97.862001943634596</v>
      </c>
      <c r="X43" s="149">
        <f t="shared" si="2"/>
        <v>-330</v>
      </c>
      <c r="Y43" s="152">
        <f t="shared" si="3"/>
        <v>97.862001943634596</v>
      </c>
      <c r="Z43" s="149">
        <f t="shared" si="4"/>
        <v>-274</v>
      </c>
      <c r="AA43" s="152">
        <f t="shared" si="5"/>
        <v>98.186031115524656</v>
      </c>
      <c r="AB43" s="149">
        <f t="shared" si="6"/>
        <v>-274</v>
      </c>
      <c r="AC43" s="152">
        <f t="shared" si="7"/>
        <v>98.186031115524656</v>
      </c>
      <c r="AD43" s="28"/>
      <c r="AE43" s="28"/>
      <c r="AF43" s="28"/>
      <c r="AG43" s="28"/>
    </row>
    <row r="44" spans="1:33" s="15" customFormat="1" ht="21" customHeight="1" x14ac:dyDescent="0.2">
      <c r="A44" s="134" t="s">
        <v>12</v>
      </c>
      <c r="B44" s="135">
        <v>39969</v>
      </c>
      <c r="C44" s="135">
        <v>38785</v>
      </c>
      <c r="D44" s="135">
        <v>37505.5</v>
      </c>
      <c r="E44" s="135">
        <v>37505.5</v>
      </c>
      <c r="F44" s="135">
        <v>36351.75</v>
      </c>
      <c r="G44" s="135">
        <v>36351.75</v>
      </c>
      <c r="H44" s="135">
        <v>36098.75</v>
      </c>
      <c r="I44" s="135">
        <v>36098.75</v>
      </c>
      <c r="J44" s="135">
        <v>36224.75</v>
      </c>
      <c r="K44" s="135">
        <v>36224.75</v>
      </c>
      <c r="L44" s="135">
        <v>36434.75</v>
      </c>
      <c r="M44" s="135">
        <v>36434.75</v>
      </c>
      <c r="N44" s="135">
        <v>37262.5</v>
      </c>
      <c r="O44" s="135">
        <v>37262.5</v>
      </c>
      <c r="P44" s="136">
        <v>38259.25</v>
      </c>
      <c r="Q44" s="136">
        <v>38259.25</v>
      </c>
      <c r="R44" s="136">
        <v>39393.25</v>
      </c>
      <c r="S44" s="136">
        <v>39393.25</v>
      </c>
      <c r="T44" s="137">
        <v>40455.75</v>
      </c>
      <c r="U44" s="137">
        <v>40455.75</v>
      </c>
      <c r="V44" s="135">
        <f t="shared" si="0"/>
        <v>1134</v>
      </c>
      <c r="W44" s="138">
        <f t="shared" si="1"/>
        <v>102.96398910067499</v>
      </c>
      <c r="X44" s="135">
        <f t="shared" si="2"/>
        <v>1134</v>
      </c>
      <c r="Y44" s="138">
        <f t="shared" si="3"/>
        <v>102.96398910067499</v>
      </c>
      <c r="Z44" s="135">
        <f t="shared" si="4"/>
        <v>1062.5</v>
      </c>
      <c r="AA44" s="138">
        <f t="shared" si="5"/>
        <v>102.69716258496062</v>
      </c>
      <c r="AB44" s="135">
        <f t="shared" si="6"/>
        <v>1062.5</v>
      </c>
      <c r="AC44" s="138">
        <f t="shared" si="7"/>
        <v>102.69716258496062</v>
      </c>
      <c r="AD44" s="28"/>
      <c r="AE44" s="28"/>
      <c r="AF44" s="28"/>
      <c r="AG44" s="28"/>
    </row>
    <row r="45" spans="1:33" s="15" customFormat="1" ht="21" customHeight="1" x14ac:dyDescent="0.2">
      <c r="A45" s="134" t="s">
        <v>13</v>
      </c>
      <c r="B45" s="135">
        <v>16916</v>
      </c>
      <c r="C45" s="135">
        <v>16568</v>
      </c>
      <c r="D45" s="135">
        <v>16240</v>
      </c>
      <c r="E45" s="135">
        <v>16608</v>
      </c>
      <c r="F45" s="135">
        <v>15788</v>
      </c>
      <c r="G45" s="135">
        <v>16253</v>
      </c>
      <c r="H45" s="135">
        <v>15061</v>
      </c>
      <c r="I45" s="135">
        <v>15852</v>
      </c>
      <c r="J45" s="135">
        <v>14315</v>
      </c>
      <c r="K45" s="135">
        <v>14971</v>
      </c>
      <c r="L45" s="135">
        <v>13588</v>
      </c>
      <c r="M45" s="135">
        <v>14085</v>
      </c>
      <c r="N45" s="135">
        <v>13043</v>
      </c>
      <c r="O45" s="135">
        <v>13471</v>
      </c>
      <c r="P45" s="136">
        <v>12741</v>
      </c>
      <c r="Q45" s="136">
        <v>13119</v>
      </c>
      <c r="R45" s="136">
        <v>12426</v>
      </c>
      <c r="S45" s="136">
        <v>12751</v>
      </c>
      <c r="T45" s="137">
        <v>12215</v>
      </c>
      <c r="U45" s="137">
        <v>12538</v>
      </c>
      <c r="V45" s="135">
        <f t="shared" si="0"/>
        <v>-315</v>
      </c>
      <c r="W45" s="138">
        <f t="shared" si="1"/>
        <v>97.527666588179898</v>
      </c>
      <c r="X45" s="135">
        <f t="shared" si="2"/>
        <v>-368</v>
      </c>
      <c r="Y45" s="138">
        <f t="shared" si="3"/>
        <v>97.194908148486931</v>
      </c>
      <c r="Z45" s="135">
        <f t="shared" si="4"/>
        <v>-211</v>
      </c>
      <c r="AA45" s="138">
        <f t="shared" si="5"/>
        <v>98.301947529373891</v>
      </c>
      <c r="AB45" s="135">
        <f t="shared" si="6"/>
        <v>-213</v>
      </c>
      <c r="AC45" s="138">
        <f t="shared" si="7"/>
        <v>98.329542780958363</v>
      </c>
      <c r="AD45" s="28"/>
      <c r="AE45" s="28"/>
      <c r="AF45" s="28"/>
      <c r="AG45" s="28"/>
    </row>
    <row r="46" spans="1:33" s="15" customFormat="1" ht="21" customHeight="1" x14ac:dyDescent="0.2">
      <c r="A46" s="134" t="s">
        <v>14</v>
      </c>
      <c r="B46" s="135">
        <v>488</v>
      </c>
      <c r="C46" s="135">
        <v>530</v>
      </c>
      <c r="D46" s="135">
        <v>501</v>
      </c>
      <c r="E46" s="135">
        <v>501</v>
      </c>
      <c r="F46" s="135">
        <v>489</v>
      </c>
      <c r="G46" s="135">
        <v>489</v>
      </c>
      <c r="H46" s="135">
        <v>470</v>
      </c>
      <c r="I46" s="135">
        <v>470</v>
      </c>
      <c r="J46" s="135">
        <v>492</v>
      </c>
      <c r="K46" s="135">
        <v>492</v>
      </c>
      <c r="L46" s="135">
        <v>473</v>
      </c>
      <c r="M46" s="135">
        <v>473</v>
      </c>
      <c r="N46" s="135">
        <v>429</v>
      </c>
      <c r="O46" s="135">
        <v>429</v>
      </c>
      <c r="P46" s="136">
        <v>385</v>
      </c>
      <c r="Q46" s="136">
        <v>385</v>
      </c>
      <c r="R46" s="136">
        <v>314</v>
      </c>
      <c r="S46" s="136">
        <v>314</v>
      </c>
      <c r="T46" s="137">
        <v>233</v>
      </c>
      <c r="U46" s="137">
        <v>233</v>
      </c>
      <c r="V46" s="135">
        <f t="shared" si="0"/>
        <v>-71</v>
      </c>
      <c r="W46" s="138">
        <f t="shared" si="1"/>
        <v>81.558441558441558</v>
      </c>
      <c r="X46" s="135">
        <f t="shared" si="2"/>
        <v>-71</v>
      </c>
      <c r="Y46" s="138">
        <f t="shared" si="3"/>
        <v>81.558441558441558</v>
      </c>
      <c r="Z46" s="135">
        <f t="shared" si="4"/>
        <v>-81</v>
      </c>
      <c r="AA46" s="138">
        <f t="shared" si="5"/>
        <v>74.203821656050948</v>
      </c>
      <c r="AB46" s="135">
        <f t="shared" si="6"/>
        <v>-81</v>
      </c>
      <c r="AC46" s="138">
        <f t="shared" si="7"/>
        <v>74.203821656050948</v>
      </c>
      <c r="AD46" s="28"/>
      <c r="AE46" s="28"/>
      <c r="AF46" s="28"/>
      <c r="AG46" s="28"/>
    </row>
    <row r="47" spans="1:33" s="15" customFormat="1" ht="21" customHeight="1" thickBot="1" x14ac:dyDescent="0.25">
      <c r="A47" s="139" t="s">
        <v>15</v>
      </c>
      <c r="B47" s="140">
        <v>297</v>
      </c>
      <c r="C47" s="140">
        <v>297</v>
      </c>
      <c r="D47" s="140">
        <v>240</v>
      </c>
      <c r="E47" s="140">
        <v>240</v>
      </c>
      <c r="F47" s="140">
        <v>240</v>
      </c>
      <c r="G47" s="140">
        <v>240</v>
      </c>
      <c r="H47" s="140">
        <v>240</v>
      </c>
      <c r="I47" s="140">
        <v>240</v>
      </c>
      <c r="J47" s="140">
        <v>240</v>
      </c>
      <c r="K47" s="140">
        <v>240</v>
      </c>
      <c r="L47" s="140">
        <v>240</v>
      </c>
      <c r="M47" s="140">
        <v>240</v>
      </c>
      <c r="N47" s="140">
        <v>240</v>
      </c>
      <c r="O47" s="140">
        <v>240</v>
      </c>
      <c r="P47" s="141">
        <v>232</v>
      </c>
      <c r="Q47" s="141">
        <v>232</v>
      </c>
      <c r="R47" s="141">
        <v>230</v>
      </c>
      <c r="S47" s="141">
        <v>230</v>
      </c>
      <c r="T47" s="142">
        <v>230</v>
      </c>
      <c r="U47" s="142">
        <v>230</v>
      </c>
      <c r="V47" s="140">
        <f t="shared" si="0"/>
        <v>-2</v>
      </c>
      <c r="W47" s="143">
        <f t="shared" si="1"/>
        <v>99.137931034482762</v>
      </c>
      <c r="X47" s="140">
        <f t="shared" si="2"/>
        <v>-2</v>
      </c>
      <c r="Y47" s="143">
        <f t="shared" si="3"/>
        <v>99.137931034482762</v>
      </c>
      <c r="Z47" s="140">
        <f t="shared" si="4"/>
        <v>0</v>
      </c>
      <c r="AA47" s="143">
        <f t="shared" si="5"/>
        <v>100</v>
      </c>
      <c r="AB47" s="140">
        <f t="shared" si="6"/>
        <v>0</v>
      </c>
      <c r="AC47" s="143">
        <f t="shared" si="7"/>
        <v>100</v>
      </c>
      <c r="AD47" s="28"/>
      <c r="AE47" s="28"/>
      <c r="AF47" s="28"/>
      <c r="AG47" s="28"/>
    </row>
    <row r="48" spans="1:33" s="15" customFormat="1" ht="21" customHeight="1" thickBot="1" x14ac:dyDescent="0.25">
      <c r="A48" s="144" t="s">
        <v>21</v>
      </c>
      <c r="B48" s="145">
        <f>SUM(B43:B47)</f>
        <v>69971.5</v>
      </c>
      <c r="C48" s="145">
        <f>SUM(C43:C47)</f>
        <v>68723</v>
      </c>
      <c r="D48" s="145">
        <v>67550</v>
      </c>
      <c r="E48" s="145">
        <v>67918</v>
      </c>
      <c r="F48" s="145">
        <v>66203.75</v>
      </c>
      <c r="G48" s="145">
        <v>66668.75</v>
      </c>
      <c r="H48" s="145">
        <v>65917.75</v>
      </c>
      <c r="I48" s="145">
        <v>66708.75</v>
      </c>
      <c r="J48" s="145">
        <v>66077.25</v>
      </c>
      <c r="K48" s="145">
        <v>66733.25</v>
      </c>
      <c r="L48" s="145">
        <v>66031.75</v>
      </c>
      <c r="M48" s="145">
        <v>66528.75</v>
      </c>
      <c r="N48" s="145">
        <v>66493.5</v>
      </c>
      <c r="O48" s="145">
        <v>66921.5</v>
      </c>
      <c r="P48" s="146">
        <v>67052.25</v>
      </c>
      <c r="Q48" s="146">
        <v>67430.25</v>
      </c>
      <c r="R48" s="146">
        <v>67468.25</v>
      </c>
      <c r="S48" s="146">
        <v>67793.25</v>
      </c>
      <c r="T48" s="147">
        <v>67964.75</v>
      </c>
      <c r="U48" s="147">
        <v>68287.75</v>
      </c>
      <c r="V48" s="145">
        <f t="shared" si="0"/>
        <v>416</v>
      </c>
      <c r="W48" s="148">
        <f t="shared" si="1"/>
        <v>100.62041169386559</v>
      </c>
      <c r="X48" s="145">
        <f t="shared" si="2"/>
        <v>363</v>
      </c>
      <c r="Y48" s="148">
        <f t="shared" si="3"/>
        <v>100.53833405630262</v>
      </c>
      <c r="Z48" s="145">
        <f t="shared" si="4"/>
        <v>496.5</v>
      </c>
      <c r="AA48" s="148">
        <f t="shared" si="5"/>
        <v>100.73590170191164</v>
      </c>
      <c r="AB48" s="145">
        <f t="shared" si="6"/>
        <v>494.5</v>
      </c>
      <c r="AC48" s="148">
        <f t="shared" si="7"/>
        <v>100.72942365205975</v>
      </c>
      <c r="AD48" s="28"/>
      <c r="AE48" s="28"/>
      <c r="AF48" s="28"/>
      <c r="AG48" s="28"/>
    </row>
    <row r="49" spans="1:33" s="15" customFormat="1" ht="21" customHeight="1" x14ac:dyDescent="0.2">
      <c r="A49" s="129" t="s">
        <v>11</v>
      </c>
      <c r="B49" s="149">
        <v>15501.5</v>
      </c>
      <c r="C49" s="149">
        <v>16063.5</v>
      </c>
      <c r="D49" s="149">
        <v>16659</v>
      </c>
      <c r="E49" s="149">
        <v>16659</v>
      </c>
      <c r="F49" s="149">
        <v>17459.5</v>
      </c>
      <c r="G49" s="149">
        <v>17459.5</v>
      </c>
      <c r="H49" s="149">
        <v>18245</v>
      </c>
      <c r="I49" s="149">
        <v>18245</v>
      </c>
      <c r="J49" s="149">
        <v>18982.5</v>
      </c>
      <c r="K49" s="149">
        <v>18982.5</v>
      </c>
      <c r="L49" s="149">
        <v>19442</v>
      </c>
      <c r="M49" s="149">
        <v>19442</v>
      </c>
      <c r="N49" s="149">
        <v>19722</v>
      </c>
      <c r="O49" s="149">
        <v>19722</v>
      </c>
      <c r="P49" s="150">
        <v>19792</v>
      </c>
      <c r="Q49" s="150">
        <v>19792</v>
      </c>
      <c r="R49" s="150">
        <v>19573.5</v>
      </c>
      <c r="S49" s="150">
        <v>19573.5</v>
      </c>
      <c r="T49" s="151">
        <v>19030.5</v>
      </c>
      <c r="U49" s="151">
        <v>19030.5</v>
      </c>
      <c r="V49" s="149">
        <f t="shared" si="0"/>
        <v>-218.5</v>
      </c>
      <c r="W49" s="152">
        <f t="shared" si="1"/>
        <v>98.896018593371053</v>
      </c>
      <c r="X49" s="149">
        <f t="shared" si="2"/>
        <v>-218.5</v>
      </c>
      <c r="Y49" s="152">
        <f t="shared" si="3"/>
        <v>98.896018593371053</v>
      </c>
      <c r="Z49" s="149">
        <f t="shared" si="4"/>
        <v>-543</v>
      </c>
      <c r="AA49" s="152">
        <f t="shared" si="5"/>
        <v>97.225841060617668</v>
      </c>
      <c r="AB49" s="149">
        <f t="shared" si="6"/>
        <v>-543</v>
      </c>
      <c r="AC49" s="152">
        <f t="shared" si="7"/>
        <v>97.225841060617668</v>
      </c>
      <c r="AD49" s="28"/>
      <c r="AE49" s="28"/>
      <c r="AF49" s="28"/>
      <c r="AG49" s="28"/>
    </row>
    <row r="50" spans="1:33" s="15" customFormat="1" ht="21" customHeight="1" x14ac:dyDescent="0.2">
      <c r="A50" s="134" t="s">
        <v>12</v>
      </c>
      <c r="B50" s="135">
        <v>50344.5</v>
      </c>
      <c r="C50" s="135">
        <v>48353.25</v>
      </c>
      <c r="D50" s="135">
        <v>46575.75</v>
      </c>
      <c r="E50" s="135">
        <v>46575.75</v>
      </c>
      <c r="F50" s="135">
        <v>45186.75</v>
      </c>
      <c r="G50" s="135">
        <v>45186.75</v>
      </c>
      <c r="H50" s="135">
        <v>44854.5</v>
      </c>
      <c r="I50" s="135">
        <v>44854.5</v>
      </c>
      <c r="J50" s="135">
        <v>44656.75</v>
      </c>
      <c r="K50" s="135">
        <v>44656.75</v>
      </c>
      <c r="L50" s="135">
        <v>45187</v>
      </c>
      <c r="M50" s="135">
        <v>45187</v>
      </c>
      <c r="N50" s="135">
        <v>45850</v>
      </c>
      <c r="O50" s="135">
        <v>45850</v>
      </c>
      <c r="P50" s="136">
        <v>46894.5</v>
      </c>
      <c r="Q50" s="136">
        <v>46894.5</v>
      </c>
      <c r="R50" s="136">
        <v>47863.5</v>
      </c>
      <c r="S50" s="136">
        <v>47863.5</v>
      </c>
      <c r="T50" s="137">
        <v>49001.75</v>
      </c>
      <c r="U50" s="137">
        <v>49001.75</v>
      </c>
      <c r="V50" s="135">
        <f t="shared" si="0"/>
        <v>969</v>
      </c>
      <c r="W50" s="138">
        <f t="shared" si="1"/>
        <v>102.0663404023926</v>
      </c>
      <c r="X50" s="135">
        <f t="shared" si="2"/>
        <v>969</v>
      </c>
      <c r="Y50" s="138">
        <f t="shared" si="3"/>
        <v>102.0663404023926</v>
      </c>
      <c r="Z50" s="135">
        <f t="shared" si="4"/>
        <v>1138.25</v>
      </c>
      <c r="AA50" s="138">
        <f t="shared" si="5"/>
        <v>102.37811693670542</v>
      </c>
      <c r="AB50" s="135">
        <f t="shared" si="6"/>
        <v>1138.25</v>
      </c>
      <c r="AC50" s="138">
        <f t="shared" si="7"/>
        <v>102.37811693670542</v>
      </c>
      <c r="AD50" s="28"/>
      <c r="AE50" s="28"/>
      <c r="AF50" s="28"/>
      <c r="AG50" s="28"/>
    </row>
    <row r="51" spans="1:33" s="15" customFormat="1" ht="21" customHeight="1" x14ac:dyDescent="0.2">
      <c r="A51" s="134" t="s">
        <v>13</v>
      </c>
      <c r="B51" s="135">
        <v>23653</v>
      </c>
      <c r="C51" s="135">
        <v>23501</v>
      </c>
      <c r="D51" s="135">
        <v>23156</v>
      </c>
      <c r="E51" s="135">
        <v>23629</v>
      </c>
      <c r="F51" s="135">
        <v>22860</v>
      </c>
      <c r="G51" s="135">
        <v>23447</v>
      </c>
      <c r="H51" s="135">
        <v>22041</v>
      </c>
      <c r="I51" s="135">
        <v>22989</v>
      </c>
      <c r="J51" s="135">
        <v>21016</v>
      </c>
      <c r="K51" s="135">
        <v>21851</v>
      </c>
      <c r="L51" s="135">
        <v>19918</v>
      </c>
      <c r="M51" s="135">
        <v>20510</v>
      </c>
      <c r="N51" s="135">
        <v>18911</v>
      </c>
      <c r="O51" s="135">
        <v>19451</v>
      </c>
      <c r="P51" s="136">
        <v>18547</v>
      </c>
      <c r="Q51" s="136">
        <v>19030</v>
      </c>
      <c r="R51" s="136">
        <v>17893</v>
      </c>
      <c r="S51" s="136">
        <v>18326</v>
      </c>
      <c r="T51" s="137">
        <v>17664</v>
      </c>
      <c r="U51" s="137">
        <v>18068</v>
      </c>
      <c r="V51" s="135">
        <f t="shared" si="0"/>
        <v>-654</v>
      </c>
      <c r="W51" s="138">
        <f t="shared" si="1"/>
        <v>96.473823259826389</v>
      </c>
      <c r="X51" s="135">
        <f t="shared" si="2"/>
        <v>-704</v>
      </c>
      <c r="Y51" s="138">
        <f t="shared" si="3"/>
        <v>96.300578034682076</v>
      </c>
      <c r="Z51" s="135">
        <f t="shared" si="4"/>
        <v>-229</v>
      </c>
      <c r="AA51" s="138">
        <f t="shared" si="5"/>
        <v>98.720169898843125</v>
      </c>
      <c r="AB51" s="135">
        <f t="shared" si="6"/>
        <v>-258</v>
      </c>
      <c r="AC51" s="138">
        <f t="shared" si="7"/>
        <v>98.592164138382614</v>
      </c>
      <c r="AD51" s="28"/>
      <c r="AE51" s="28"/>
      <c r="AF51" s="28"/>
      <c r="AG51" s="28"/>
    </row>
    <row r="52" spans="1:33" s="15" customFormat="1" ht="21" customHeight="1" x14ac:dyDescent="0.2">
      <c r="A52" s="134" t="s">
        <v>14</v>
      </c>
      <c r="B52" s="135">
        <v>850</v>
      </c>
      <c r="C52" s="135">
        <v>846</v>
      </c>
      <c r="D52" s="135">
        <v>805</v>
      </c>
      <c r="E52" s="135">
        <v>805</v>
      </c>
      <c r="F52" s="135">
        <v>825</v>
      </c>
      <c r="G52" s="135">
        <v>825</v>
      </c>
      <c r="H52" s="135">
        <v>797</v>
      </c>
      <c r="I52" s="135">
        <v>797</v>
      </c>
      <c r="J52" s="135">
        <v>779</v>
      </c>
      <c r="K52" s="135">
        <v>779</v>
      </c>
      <c r="L52" s="135">
        <v>767</v>
      </c>
      <c r="M52" s="135">
        <v>767</v>
      </c>
      <c r="N52" s="135">
        <v>797</v>
      </c>
      <c r="O52" s="135">
        <v>797</v>
      </c>
      <c r="P52" s="136">
        <v>725</v>
      </c>
      <c r="Q52" s="136">
        <v>725</v>
      </c>
      <c r="R52" s="136">
        <v>652</v>
      </c>
      <c r="S52" s="136">
        <v>652</v>
      </c>
      <c r="T52" s="137">
        <v>577</v>
      </c>
      <c r="U52" s="137">
        <v>577</v>
      </c>
      <c r="V52" s="135">
        <f t="shared" si="0"/>
        <v>-73</v>
      </c>
      <c r="W52" s="138">
        <f t="shared" si="1"/>
        <v>89.931034482758619</v>
      </c>
      <c r="X52" s="135">
        <f t="shared" si="2"/>
        <v>-73</v>
      </c>
      <c r="Y52" s="138">
        <f t="shared" si="3"/>
        <v>89.931034482758619</v>
      </c>
      <c r="Z52" s="135">
        <f t="shared" si="4"/>
        <v>-75</v>
      </c>
      <c r="AA52" s="138">
        <f t="shared" si="5"/>
        <v>88.49693251533742</v>
      </c>
      <c r="AB52" s="135">
        <f t="shared" si="6"/>
        <v>-75</v>
      </c>
      <c r="AC52" s="138">
        <f t="shared" si="7"/>
        <v>88.49693251533742</v>
      </c>
      <c r="AD52" s="28"/>
      <c r="AE52" s="28"/>
      <c r="AF52" s="28"/>
      <c r="AG52" s="28"/>
    </row>
    <row r="53" spans="1:33" s="15" customFormat="1" ht="21" customHeight="1" thickBot="1" x14ac:dyDescent="0.25">
      <c r="A53" s="139" t="s">
        <v>15</v>
      </c>
      <c r="B53" s="140">
        <v>326</v>
      </c>
      <c r="C53" s="140">
        <v>311</v>
      </c>
      <c r="D53" s="140">
        <v>304</v>
      </c>
      <c r="E53" s="140">
        <v>304</v>
      </c>
      <c r="F53" s="140">
        <v>302</v>
      </c>
      <c r="G53" s="140">
        <v>302</v>
      </c>
      <c r="H53" s="140">
        <v>302</v>
      </c>
      <c r="I53" s="140">
        <v>302</v>
      </c>
      <c r="J53" s="140">
        <v>302</v>
      </c>
      <c r="K53" s="140">
        <v>302</v>
      </c>
      <c r="L53" s="140">
        <v>302</v>
      </c>
      <c r="M53" s="140">
        <v>302</v>
      </c>
      <c r="N53" s="140">
        <v>266</v>
      </c>
      <c r="O53" s="140">
        <v>266</v>
      </c>
      <c r="P53" s="141">
        <v>266</v>
      </c>
      <c r="Q53" s="141">
        <v>266</v>
      </c>
      <c r="R53" s="141">
        <v>266</v>
      </c>
      <c r="S53" s="141">
        <v>266</v>
      </c>
      <c r="T53" s="142">
        <v>266</v>
      </c>
      <c r="U53" s="142">
        <v>266</v>
      </c>
      <c r="V53" s="140">
        <f t="shared" si="0"/>
        <v>0</v>
      </c>
      <c r="W53" s="143">
        <f t="shared" si="1"/>
        <v>100</v>
      </c>
      <c r="X53" s="140">
        <f t="shared" si="2"/>
        <v>0</v>
      </c>
      <c r="Y53" s="143">
        <f t="shared" si="3"/>
        <v>100</v>
      </c>
      <c r="Z53" s="140">
        <f t="shared" si="4"/>
        <v>0</v>
      </c>
      <c r="AA53" s="143">
        <f t="shared" si="5"/>
        <v>100</v>
      </c>
      <c r="AB53" s="140">
        <f t="shared" si="6"/>
        <v>0</v>
      </c>
      <c r="AC53" s="143">
        <f t="shared" si="7"/>
        <v>100</v>
      </c>
      <c r="AD53" s="28"/>
      <c r="AE53" s="28"/>
      <c r="AF53" s="28"/>
      <c r="AG53" s="28"/>
    </row>
    <row r="54" spans="1:33" s="15" customFormat="1" ht="21" customHeight="1" thickBot="1" x14ac:dyDescent="0.25">
      <c r="A54" s="144" t="s">
        <v>28</v>
      </c>
      <c r="B54" s="145">
        <f>SUM(B49:B53)</f>
        <v>90675</v>
      </c>
      <c r="C54" s="145">
        <f>SUM(C49:C53)</f>
        <v>89074.75</v>
      </c>
      <c r="D54" s="145">
        <v>87499.75</v>
      </c>
      <c r="E54" s="145">
        <v>87972.75</v>
      </c>
      <c r="F54" s="145">
        <v>86633.25</v>
      </c>
      <c r="G54" s="145">
        <v>87220.25</v>
      </c>
      <c r="H54" s="145">
        <v>86239.5</v>
      </c>
      <c r="I54" s="145">
        <v>87187.5</v>
      </c>
      <c r="J54" s="145">
        <v>85736.25</v>
      </c>
      <c r="K54" s="145">
        <v>86571.25</v>
      </c>
      <c r="L54" s="145">
        <v>85616</v>
      </c>
      <c r="M54" s="145">
        <v>86208</v>
      </c>
      <c r="N54" s="145">
        <v>85546</v>
      </c>
      <c r="O54" s="145">
        <v>86086</v>
      </c>
      <c r="P54" s="146">
        <v>86224.5</v>
      </c>
      <c r="Q54" s="146">
        <v>86707.5</v>
      </c>
      <c r="R54" s="146">
        <v>86248</v>
      </c>
      <c r="S54" s="146">
        <v>86681</v>
      </c>
      <c r="T54" s="147">
        <v>86539.25</v>
      </c>
      <c r="U54" s="147">
        <v>86943.25</v>
      </c>
      <c r="V54" s="145">
        <f t="shared" si="0"/>
        <v>23.5</v>
      </c>
      <c r="W54" s="148">
        <f t="shared" si="1"/>
        <v>100.02725443464445</v>
      </c>
      <c r="X54" s="145">
        <f t="shared" si="2"/>
        <v>-26.5</v>
      </c>
      <c r="Y54" s="148">
        <f t="shared" si="3"/>
        <v>99.969437476573546</v>
      </c>
      <c r="Z54" s="145">
        <f t="shared" si="4"/>
        <v>291.25</v>
      </c>
      <c r="AA54" s="148">
        <f t="shared" si="5"/>
        <v>100.33768898988961</v>
      </c>
      <c r="AB54" s="145">
        <f t="shared" si="6"/>
        <v>262.25</v>
      </c>
      <c r="AC54" s="148">
        <f t="shared" si="7"/>
        <v>100.3025461173729</v>
      </c>
      <c r="AD54" s="28"/>
      <c r="AE54" s="28"/>
      <c r="AF54" s="28"/>
      <c r="AG54" s="28"/>
    </row>
    <row r="55" spans="1:33" s="15" customFormat="1" ht="21" customHeight="1" x14ac:dyDescent="0.2">
      <c r="A55" s="129" t="s">
        <v>11</v>
      </c>
      <c r="B55" s="149">
        <v>15076</v>
      </c>
      <c r="C55" s="149">
        <v>15265.5</v>
      </c>
      <c r="D55" s="149">
        <v>15863</v>
      </c>
      <c r="E55" s="149">
        <v>15863</v>
      </c>
      <c r="F55" s="149">
        <v>16554</v>
      </c>
      <c r="G55" s="149">
        <v>16554</v>
      </c>
      <c r="H55" s="149">
        <v>17374</v>
      </c>
      <c r="I55" s="149">
        <v>17374</v>
      </c>
      <c r="J55" s="149">
        <v>17854</v>
      </c>
      <c r="K55" s="149">
        <v>17854</v>
      </c>
      <c r="L55" s="149">
        <v>18431</v>
      </c>
      <c r="M55" s="149">
        <v>18431</v>
      </c>
      <c r="N55" s="149">
        <v>18931.5</v>
      </c>
      <c r="O55" s="149">
        <v>18931.5</v>
      </c>
      <c r="P55" s="150">
        <v>18984.5</v>
      </c>
      <c r="Q55" s="150">
        <v>18984.5</v>
      </c>
      <c r="R55" s="150">
        <v>18822.5</v>
      </c>
      <c r="S55" s="150">
        <v>18822.5</v>
      </c>
      <c r="T55" s="151">
        <v>18478.5</v>
      </c>
      <c r="U55" s="151">
        <v>18478.5</v>
      </c>
      <c r="V55" s="149">
        <f t="shared" si="0"/>
        <v>-162</v>
      </c>
      <c r="W55" s="152">
        <f t="shared" si="1"/>
        <v>99.146672285285362</v>
      </c>
      <c r="X55" s="149">
        <f t="shared" si="2"/>
        <v>-162</v>
      </c>
      <c r="Y55" s="152">
        <f t="shared" si="3"/>
        <v>99.146672285285362</v>
      </c>
      <c r="Z55" s="149">
        <f t="shared" si="4"/>
        <v>-344</v>
      </c>
      <c r="AA55" s="152">
        <f t="shared" si="5"/>
        <v>98.172400053127902</v>
      </c>
      <c r="AB55" s="149">
        <f t="shared" si="6"/>
        <v>-344</v>
      </c>
      <c r="AC55" s="152">
        <f t="shared" si="7"/>
        <v>98.172400053127902</v>
      </c>
      <c r="AD55" s="28"/>
      <c r="AE55" s="28"/>
      <c r="AF55" s="28"/>
      <c r="AG55" s="28"/>
    </row>
    <row r="56" spans="1:33" s="15" customFormat="1" ht="21" customHeight="1" x14ac:dyDescent="0.2">
      <c r="A56" s="134" t="s">
        <v>12</v>
      </c>
      <c r="B56" s="135">
        <v>47798.5</v>
      </c>
      <c r="C56" s="135">
        <v>45979.75</v>
      </c>
      <c r="D56" s="135">
        <v>44380.5</v>
      </c>
      <c r="E56" s="135">
        <v>44380.5</v>
      </c>
      <c r="F56" s="135">
        <v>43127.75</v>
      </c>
      <c r="G56" s="135">
        <v>43127.75</v>
      </c>
      <c r="H56" s="135">
        <v>42791.5</v>
      </c>
      <c r="I56" s="135">
        <v>42791.5</v>
      </c>
      <c r="J56" s="135">
        <v>42930.25</v>
      </c>
      <c r="K56" s="135">
        <v>42930.25</v>
      </c>
      <c r="L56" s="135">
        <v>43214</v>
      </c>
      <c r="M56" s="135">
        <v>43214</v>
      </c>
      <c r="N56" s="135">
        <v>43936</v>
      </c>
      <c r="O56" s="135">
        <v>43936</v>
      </c>
      <c r="P56" s="136">
        <v>44736.25</v>
      </c>
      <c r="Q56" s="136">
        <v>44736.25</v>
      </c>
      <c r="R56" s="136">
        <v>45534.5</v>
      </c>
      <c r="S56" s="136">
        <v>45534.5</v>
      </c>
      <c r="T56" s="137">
        <v>46485.5</v>
      </c>
      <c r="U56" s="137">
        <v>46485.5</v>
      </c>
      <c r="V56" s="135">
        <f t="shared" si="0"/>
        <v>798.25</v>
      </c>
      <c r="W56" s="138">
        <f t="shared" si="1"/>
        <v>101.78434714577105</v>
      </c>
      <c r="X56" s="135">
        <f t="shared" si="2"/>
        <v>798.25</v>
      </c>
      <c r="Y56" s="138">
        <f t="shared" si="3"/>
        <v>101.78434714577105</v>
      </c>
      <c r="Z56" s="135">
        <f t="shared" si="4"/>
        <v>951</v>
      </c>
      <c r="AA56" s="138">
        <f t="shared" si="5"/>
        <v>102.0885262822695</v>
      </c>
      <c r="AB56" s="135">
        <f t="shared" si="6"/>
        <v>951</v>
      </c>
      <c r="AC56" s="138">
        <f t="shared" si="7"/>
        <v>102.0885262822695</v>
      </c>
      <c r="AD56" s="28"/>
      <c r="AE56" s="28"/>
      <c r="AF56" s="28"/>
      <c r="AG56" s="28"/>
    </row>
    <row r="57" spans="1:33" s="15" customFormat="1" ht="21" customHeight="1" x14ac:dyDescent="0.2">
      <c r="A57" s="134" t="s">
        <v>13</v>
      </c>
      <c r="B57" s="135">
        <v>21252</v>
      </c>
      <c r="C57" s="135">
        <v>20968</v>
      </c>
      <c r="D57" s="135">
        <v>20786</v>
      </c>
      <c r="E57" s="135">
        <v>21010</v>
      </c>
      <c r="F57" s="135">
        <v>20550</v>
      </c>
      <c r="G57" s="135">
        <v>20788</v>
      </c>
      <c r="H57" s="135">
        <v>20008</v>
      </c>
      <c r="I57" s="135">
        <v>20522</v>
      </c>
      <c r="J57" s="135">
        <v>18663</v>
      </c>
      <c r="K57" s="135">
        <v>19240</v>
      </c>
      <c r="L57" s="135">
        <v>17445</v>
      </c>
      <c r="M57" s="135">
        <v>17973</v>
      </c>
      <c r="N57" s="135">
        <v>16713</v>
      </c>
      <c r="O57" s="135">
        <v>17249</v>
      </c>
      <c r="P57" s="136">
        <v>16320</v>
      </c>
      <c r="Q57" s="136">
        <v>16841</v>
      </c>
      <c r="R57" s="136">
        <v>16309</v>
      </c>
      <c r="S57" s="136">
        <v>16772</v>
      </c>
      <c r="T57" s="137">
        <v>16413</v>
      </c>
      <c r="U57" s="137">
        <v>16906</v>
      </c>
      <c r="V57" s="135">
        <f t="shared" si="0"/>
        <v>-11</v>
      </c>
      <c r="W57" s="138">
        <f t="shared" si="1"/>
        <v>99.932598039215677</v>
      </c>
      <c r="X57" s="135">
        <f t="shared" si="2"/>
        <v>-69</v>
      </c>
      <c r="Y57" s="138">
        <f t="shared" si="3"/>
        <v>99.590285612493318</v>
      </c>
      <c r="Z57" s="135">
        <f t="shared" si="4"/>
        <v>104</v>
      </c>
      <c r="AA57" s="138">
        <f t="shared" si="5"/>
        <v>100.63768471396162</v>
      </c>
      <c r="AB57" s="135">
        <f t="shared" si="6"/>
        <v>134</v>
      </c>
      <c r="AC57" s="138">
        <f t="shared" si="7"/>
        <v>100.79895063200573</v>
      </c>
      <c r="AD57" s="28"/>
      <c r="AE57" s="28"/>
      <c r="AF57" s="28"/>
      <c r="AG57" s="28"/>
    </row>
    <row r="58" spans="1:33" s="15" customFormat="1" ht="21" customHeight="1" x14ac:dyDescent="0.2">
      <c r="A58" s="134" t="s">
        <v>14</v>
      </c>
      <c r="B58" s="135">
        <v>1315</v>
      </c>
      <c r="C58" s="135">
        <v>1223</v>
      </c>
      <c r="D58" s="135">
        <v>1025</v>
      </c>
      <c r="E58" s="135">
        <v>1025</v>
      </c>
      <c r="F58" s="135">
        <v>992</v>
      </c>
      <c r="G58" s="135">
        <v>992</v>
      </c>
      <c r="H58" s="135">
        <v>1028</v>
      </c>
      <c r="I58" s="135">
        <v>1028</v>
      </c>
      <c r="J58" s="135">
        <v>1084</v>
      </c>
      <c r="K58" s="135">
        <v>1084</v>
      </c>
      <c r="L58" s="135">
        <v>1088</v>
      </c>
      <c r="M58" s="135">
        <v>1088</v>
      </c>
      <c r="N58" s="135">
        <v>1112</v>
      </c>
      <c r="O58" s="135">
        <v>1112</v>
      </c>
      <c r="P58" s="136">
        <v>1060</v>
      </c>
      <c r="Q58" s="136">
        <v>1060</v>
      </c>
      <c r="R58" s="136">
        <v>919</v>
      </c>
      <c r="S58" s="136">
        <v>919</v>
      </c>
      <c r="T58" s="137">
        <v>777</v>
      </c>
      <c r="U58" s="137">
        <v>777</v>
      </c>
      <c r="V58" s="135">
        <f t="shared" si="0"/>
        <v>-141</v>
      </c>
      <c r="W58" s="138">
        <f t="shared" si="1"/>
        <v>86.698113207547166</v>
      </c>
      <c r="X58" s="135">
        <f t="shared" si="2"/>
        <v>-141</v>
      </c>
      <c r="Y58" s="138">
        <f t="shared" si="3"/>
        <v>86.698113207547166</v>
      </c>
      <c r="Z58" s="135">
        <f t="shared" si="4"/>
        <v>-142</v>
      </c>
      <c r="AA58" s="138">
        <f t="shared" si="5"/>
        <v>84.548422198041351</v>
      </c>
      <c r="AB58" s="135">
        <f t="shared" si="6"/>
        <v>-142</v>
      </c>
      <c r="AC58" s="138">
        <f t="shared" si="7"/>
        <v>84.548422198041351</v>
      </c>
      <c r="AD58" s="28"/>
      <c r="AE58" s="28"/>
      <c r="AF58" s="28"/>
      <c r="AG58" s="28"/>
    </row>
    <row r="59" spans="1:33" s="15" customFormat="1" ht="21" customHeight="1" thickBot="1" x14ac:dyDescent="0.25">
      <c r="A59" s="139" t="s">
        <v>15</v>
      </c>
      <c r="B59" s="140">
        <v>179</v>
      </c>
      <c r="C59" s="140">
        <v>176</v>
      </c>
      <c r="D59" s="140">
        <v>179</v>
      </c>
      <c r="E59" s="140">
        <v>179</v>
      </c>
      <c r="F59" s="140">
        <v>179</v>
      </c>
      <c r="G59" s="140">
        <v>179</v>
      </c>
      <c r="H59" s="140">
        <v>179</v>
      </c>
      <c r="I59" s="140">
        <v>179</v>
      </c>
      <c r="J59" s="140">
        <v>179</v>
      </c>
      <c r="K59" s="140">
        <v>179</v>
      </c>
      <c r="L59" s="140">
        <v>179</v>
      </c>
      <c r="M59" s="140">
        <v>179</v>
      </c>
      <c r="N59" s="140">
        <v>179</v>
      </c>
      <c r="O59" s="140">
        <v>179</v>
      </c>
      <c r="P59" s="141">
        <v>179</v>
      </c>
      <c r="Q59" s="141">
        <v>179</v>
      </c>
      <c r="R59" s="141">
        <v>179</v>
      </c>
      <c r="S59" s="141">
        <v>179</v>
      </c>
      <c r="T59" s="142">
        <v>179</v>
      </c>
      <c r="U59" s="142">
        <v>179</v>
      </c>
      <c r="V59" s="140">
        <f t="shared" si="0"/>
        <v>0</v>
      </c>
      <c r="W59" s="143">
        <f t="shared" si="1"/>
        <v>100</v>
      </c>
      <c r="X59" s="140">
        <f t="shared" si="2"/>
        <v>0</v>
      </c>
      <c r="Y59" s="143">
        <f t="shared" si="3"/>
        <v>100</v>
      </c>
      <c r="Z59" s="140">
        <f t="shared" si="4"/>
        <v>0</v>
      </c>
      <c r="AA59" s="143">
        <f t="shared" si="5"/>
        <v>100</v>
      </c>
      <c r="AB59" s="140">
        <f t="shared" si="6"/>
        <v>0</v>
      </c>
      <c r="AC59" s="143">
        <f t="shared" si="7"/>
        <v>100</v>
      </c>
      <c r="AD59" s="28"/>
      <c r="AE59" s="28"/>
      <c r="AF59" s="28"/>
      <c r="AG59" s="28"/>
    </row>
    <row r="60" spans="1:33" s="15" customFormat="1" ht="21" customHeight="1" thickBot="1" x14ac:dyDescent="0.25">
      <c r="A60" s="153" t="s">
        <v>22</v>
      </c>
      <c r="B60" s="145">
        <f>SUM(B55:B59)</f>
        <v>85620.5</v>
      </c>
      <c r="C60" s="145">
        <f>SUM(C55:C59)</f>
        <v>83612.25</v>
      </c>
      <c r="D60" s="145">
        <v>82233.5</v>
      </c>
      <c r="E60" s="145">
        <v>82457.5</v>
      </c>
      <c r="F60" s="145">
        <v>81402.75</v>
      </c>
      <c r="G60" s="145">
        <v>81640.75</v>
      </c>
      <c r="H60" s="145">
        <v>81380.5</v>
      </c>
      <c r="I60" s="145">
        <v>81894.5</v>
      </c>
      <c r="J60" s="145">
        <v>80710.25</v>
      </c>
      <c r="K60" s="145">
        <v>81287.25</v>
      </c>
      <c r="L60" s="145">
        <v>80357</v>
      </c>
      <c r="M60" s="145">
        <v>80885</v>
      </c>
      <c r="N60" s="145">
        <v>80871.5</v>
      </c>
      <c r="O60" s="145">
        <v>81407.5</v>
      </c>
      <c r="P60" s="146">
        <v>81279.75</v>
      </c>
      <c r="Q60" s="146">
        <v>81800.75</v>
      </c>
      <c r="R60" s="146">
        <v>81764</v>
      </c>
      <c r="S60" s="146">
        <v>82227</v>
      </c>
      <c r="T60" s="147">
        <v>82333</v>
      </c>
      <c r="U60" s="147">
        <v>82826</v>
      </c>
      <c r="V60" s="145">
        <f t="shared" si="0"/>
        <v>484.25</v>
      </c>
      <c r="W60" s="148">
        <f t="shared" si="1"/>
        <v>100.59578185218336</v>
      </c>
      <c r="X60" s="145">
        <f t="shared" si="2"/>
        <v>426.25</v>
      </c>
      <c r="Y60" s="148">
        <f t="shared" si="3"/>
        <v>100.52108324190181</v>
      </c>
      <c r="Z60" s="145">
        <f t="shared" si="4"/>
        <v>569</v>
      </c>
      <c r="AA60" s="148">
        <f t="shared" si="5"/>
        <v>100.69590528839099</v>
      </c>
      <c r="AB60" s="145">
        <f t="shared" si="6"/>
        <v>599</v>
      </c>
      <c r="AC60" s="148">
        <f t="shared" si="7"/>
        <v>100.72847118343122</v>
      </c>
      <c r="AD60" s="28"/>
      <c r="AE60" s="28"/>
      <c r="AF60" s="28"/>
      <c r="AG60" s="28"/>
    </row>
    <row r="61" spans="1:33" s="15" customFormat="1" ht="21" customHeight="1" x14ac:dyDescent="0.2">
      <c r="A61" s="154" t="s">
        <v>11</v>
      </c>
      <c r="B61" s="149">
        <v>13971</v>
      </c>
      <c r="C61" s="149">
        <v>14314</v>
      </c>
      <c r="D61" s="149">
        <v>15019.5</v>
      </c>
      <c r="E61" s="149">
        <v>15019.5</v>
      </c>
      <c r="F61" s="149">
        <v>15612</v>
      </c>
      <c r="G61" s="149">
        <v>15612</v>
      </c>
      <c r="H61" s="149">
        <v>16235</v>
      </c>
      <c r="I61" s="149">
        <v>16235</v>
      </c>
      <c r="J61" s="149">
        <v>16899</v>
      </c>
      <c r="K61" s="149">
        <v>16899</v>
      </c>
      <c r="L61" s="149">
        <v>17418.5</v>
      </c>
      <c r="M61" s="149">
        <v>17418.5</v>
      </c>
      <c r="N61" s="149">
        <v>17818</v>
      </c>
      <c r="O61" s="149">
        <v>17818</v>
      </c>
      <c r="P61" s="150">
        <v>17818.5</v>
      </c>
      <c r="Q61" s="150">
        <v>17818.5</v>
      </c>
      <c r="R61" s="150">
        <v>17732.5</v>
      </c>
      <c r="S61" s="150">
        <v>17732.5</v>
      </c>
      <c r="T61" s="151">
        <v>17505</v>
      </c>
      <c r="U61" s="151">
        <v>17505</v>
      </c>
      <c r="V61" s="149">
        <f t="shared" si="0"/>
        <v>-86</v>
      </c>
      <c r="W61" s="152">
        <f t="shared" si="1"/>
        <v>99.517355557426271</v>
      </c>
      <c r="X61" s="149">
        <f t="shared" si="2"/>
        <v>-86</v>
      </c>
      <c r="Y61" s="152">
        <f t="shared" si="3"/>
        <v>99.517355557426271</v>
      </c>
      <c r="Z61" s="149">
        <f t="shared" si="4"/>
        <v>-227.5</v>
      </c>
      <c r="AA61" s="152">
        <f t="shared" si="5"/>
        <v>98.71704497391795</v>
      </c>
      <c r="AB61" s="149">
        <f t="shared" si="6"/>
        <v>-227.5</v>
      </c>
      <c r="AC61" s="152">
        <f t="shared" si="7"/>
        <v>98.71704497391795</v>
      </c>
      <c r="AD61" s="28"/>
      <c r="AE61" s="28"/>
      <c r="AF61" s="28"/>
      <c r="AG61" s="28"/>
    </row>
    <row r="62" spans="1:33" s="15" customFormat="1" ht="21" customHeight="1" x14ac:dyDescent="0.2">
      <c r="A62" s="134" t="s">
        <v>12</v>
      </c>
      <c r="B62" s="135">
        <v>48991</v>
      </c>
      <c r="C62" s="135">
        <v>46930.5</v>
      </c>
      <c r="D62" s="135">
        <v>45007</v>
      </c>
      <c r="E62" s="135">
        <v>45007</v>
      </c>
      <c r="F62" s="135">
        <v>43504.25</v>
      </c>
      <c r="G62" s="135">
        <v>43504.25</v>
      </c>
      <c r="H62" s="135">
        <v>42728.25</v>
      </c>
      <c r="I62" s="135">
        <v>42728.25</v>
      </c>
      <c r="J62" s="135">
        <v>42504.75</v>
      </c>
      <c r="K62" s="135">
        <v>42504.75</v>
      </c>
      <c r="L62" s="135">
        <v>42703.75</v>
      </c>
      <c r="M62" s="135">
        <v>42703.75</v>
      </c>
      <c r="N62" s="135">
        <v>43068.5</v>
      </c>
      <c r="O62" s="135">
        <v>43068.5</v>
      </c>
      <c r="P62" s="136">
        <v>43886.75</v>
      </c>
      <c r="Q62" s="136">
        <v>43886.75</v>
      </c>
      <c r="R62" s="136">
        <v>44531</v>
      </c>
      <c r="S62" s="136">
        <v>44531</v>
      </c>
      <c r="T62" s="137">
        <v>45282</v>
      </c>
      <c r="U62" s="137">
        <v>45282</v>
      </c>
      <c r="V62" s="135">
        <f t="shared" si="0"/>
        <v>644.25</v>
      </c>
      <c r="W62" s="138">
        <f t="shared" si="1"/>
        <v>101.4679829333455</v>
      </c>
      <c r="X62" s="135">
        <f t="shared" si="2"/>
        <v>644.25</v>
      </c>
      <c r="Y62" s="138">
        <f t="shared" si="3"/>
        <v>101.4679829333455</v>
      </c>
      <c r="Z62" s="135">
        <f t="shared" si="4"/>
        <v>751</v>
      </c>
      <c r="AA62" s="138">
        <f t="shared" si="5"/>
        <v>101.68646560822798</v>
      </c>
      <c r="AB62" s="135">
        <f t="shared" si="6"/>
        <v>751</v>
      </c>
      <c r="AC62" s="138">
        <f t="shared" si="7"/>
        <v>101.68646560822798</v>
      </c>
      <c r="AD62" s="28"/>
      <c r="AE62" s="28"/>
      <c r="AF62" s="28"/>
      <c r="AG62" s="28"/>
    </row>
    <row r="63" spans="1:33" s="15" customFormat="1" ht="21" customHeight="1" x14ac:dyDescent="0.2">
      <c r="A63" s="134" t="s">
        <v>13</v>
      </c>
      <c r="B63" s="135">
        <v>20761</v>
      </c>
      <c r="C63" s="135">
        <v>20667</v>
      </c>
      <c r="D63" s="135">
        <v>20516</v>
      </c>
      <c r="E63" s="135">
        <v>21051</v>
      </c>
      <c r="F63" s="135">
        <v>20368</v>
      </c>
      <c r="G63" s="135">
        <v>20913</v>
      </c>
      <c r="H63" s="135">
        <v>19184</v>
      </c>
      <c r="I63" s="135">
        <v>20123</v>
      </c>
      <c r="J63" s="135">
        <v>18348</v>
      </c>
      <c r="K63" s="135">
        <v>19177</v>
      </c>
      <c r="L63" s="135">
        <v>17249</v>
      </c>
      <c r="M63" s="135">
        <v>17945</v>
      </c>
      <c r="N63" s="135">
        <v>16434</v>
      </c>
      <c r="O63" s="135">
        <v>17066</v>
      </c>
      <c r="P63" s="136">
        <v>15856</v>
      </c>
      <c r="Q63" s="136">
        <v>16404</v>
      </c>
      <c r="R63" s="136">
        <v>15547</v>
      </c>
      <c r="S63" s="136">
        <v>15986</v>
      </c>
      <c r="T63" s="137">
        <v>15121</v>
      </c>
      <c r="U63" s="137">
        <v>15541</v>
      </c>
      <c r="V63" s="135">
        <f t="shared" si="0"/>
        <v>-309</v>
      </c>
      <c r="W63" s="138">
        <f t="shared" si="1"/>
        <v>98.051210898082743</v>
      </c>
      <c r="X63" s="135">
        <f t="shared" si="2"/>
        <v>-418</v>
      </c>
      <c r="Y63" s="138">
        <f t="shared" si="3"/>
        <v>97.45184101438673</v>
      </c>
      <c r="Z63" s="135">
        <f t="shared" si="4"/>
        <v>-426</v>
      </c>
      <c r="AA63" s="138">
        <f t="shared" si="5"/>
        <v>97.259921528269118</v>
      </c>
      <c r="AB63" s="135">
        <f t="shared" si="6"/>
        <v>-445</v>
      </c>
      <c r="AC63" s="138">
        <f t="shared" si="7"/>
        <v>97.216314274990609</v>
      </c>
      <c r="AD63" s="28"/>
      <c r="AE63" s="28"/>
      <c r="AF63" s="28"/>
      <c r="AG63" s="28"/>
    </row>
    <row r="64" spans="1:33" s="15" customFormat="1" ht="21" customHeight="1" x14ac:dyDescent="0.2">
      <c r="A64" s="134" t="s">
        <v>14</v>
      </c>
      <c r="B64" s="135">
        <v>935</v>
      </c>
      <c r="C64" s="135">
        <v>909</v>
      </c>
      <c r="D64" s="135">
        <v>868</v>
      </c>
      <c r="E64" s="135">
        <v>868</v>
      </c>
      <c r="F64" s="135">
        <v>857</v>
      </c>
      <c r="G64" s="135">
        <v>857</v>
      </c>
      <c r="H64" s="135">
        <v>788</v>
      </c>
      <c r="I64" s="135">
        <v>788</v>
      </c>
      <c r="J64" s="135">
        <v>674</v>
      </c>
      <c r="K64" s="135">
        <v>674</v>
      </c>
      <c r="L64" s="135">
        <v>723</v>
      </c>
      <c r="M64" s="135">
        <v>723</v>
      </c>
      <c r="N64" s="135">
        <v>687</v>
      </c>
      <c r="O64" s="135">
        <v>687</v>
      </c>
      <c r="P64" s="136">
        <v>670</v>
      </c>
      <c r="Q64" s="136">
        <v>670</v>
      </c>
      <c r="R64" s="136">
        <v>552</v>
      </c>
      <c r="S64" s="136">
        <v>552</v>
      </c>
      <c r="T64" s="137">
        <v>417</v>
      </c>
      <c r="U64" s="137">
        <v>417</v>
      </c>
      <c r="V64" s="135">
        <f t="shared" si="0"/>
        <v>-118</v>
      </c>
      <c r="W64" s="138">
        <f t="shared" si="1"/>
        <v>82.388059701492537</v>
      </c>
      <c r="X64" s="135">
        <f t="shared" si="2"/>
        <v>-118</v>
      </c>
      <c r="Y64" s="138">
        <f t="shared" si="3"/>
        <v>82.388059701492537</v>
      </c>
      <c r="Z64" s="135">
        <f t="shared" si="4"/>
        <v>-135</v>
      </c>
      <c r="AA64" s="138">
        <f t="shared" si="5"/>
        <v>75.543478260869563</v>
      </c>
      <c r="AB64" s="135">
        <f t="shared" si="6"/>
        <v>-135</v>
      </c>
      <c r="AC64" s="138">
        <f t="shared" si="7"/>
        <v>75.543478260869563</v>
      </c>
      <c r="AD64" s="28"/>
      <c r="AE64" s="28"/>
      <c r="AF64" s="28"/>
      <c r="AG64" s="28"/>
    </row>
    <row r="65" spans="1:33" s="15" customFormat="1" ht="21" customHeight="1" thickBot="1" x14ac:dyDescent="0.25">
      <c r="A65" s="139" t="s">
        <v>15</v>
      </c>
      <c r="B65" s="140">
        <v>278</v>
      </c>
      <c r="C65" s="140">
        <v>239</v>
      </c>
      <c r="D65" s="140">
        <v>239</v>
      </c>
      <c r="E65" s="140">
        <v>239</v>
      </c>
      <c r="F65" s="140">
        <v>239</v>
      </c>
      <c r="G65" s="140">
        <v>239</v>
      </c>
      <c r="H65" s="140">
        <v>239</v>
      </c>
      <c r="I65" s="140">
        <v>239</v>
      </c>
      <c r="J65" s="140">
        <v>239</v>
      </c>
      <c r="K65" s="140">
        <v>239</v>
      </c>
      <c r="L65" s="140">
        <v>231</v>
      </c>
      <c r="M65" s="140">
        <v>231</v>
      </c>
      <c r="N65" s="140">
        <v>231</v>
      </c>
      <c r="O65" s="140">
        <v>231</v>
      </c>
      <c r="P65" s="141">
        <v>231</v>
      </c>
      <c r="Q65" s="141">
        <v>231</v>
      </c>
      <c r="R65" s="141">
        <v>231</v>
      </c>
      <c r="S65" s="141">
        <v>231</v>
      </c>
      <c r="T65" s="142">
        <v>231</v>
      </c>
      <c r="U65" s="142">
        <v>231</v>
      </c>
      <c r="V65" s="140">
        <f t="shared" si="0"/>
        <v>0</v>
      </c>
      <c r="W65" s="143">
        <f t="shared" si="1"/>
        <v>100</v>
      </c>
      <c r="X65" s="140">
        <f t="shared" si="2"/>
        <v>0</v>
      </c>
      <c r="Y65" s="143">
        <f t="shared" si="3"/>
        <v>100</v>
      </c>
      <c r="Z65" s="140">
        <f t="shared" si="4"/>
        <v>0</v>
      </c>
      <c r="AA65" s="143">
        <f t="shared" si="5"/>
        <v>100</v>
      </c>
      <c r="AB65" s="140">
        <f t="shared" si="6"/>
        <v>0</v>
      </c>
      <c r="AC65" s="143">
        <f t="shared" si="7"/>
        <v>100</v>
      </c>
      <c r="AD65" s="28"/>
      <c r="AE65" s="28"/>
      <c r="AF65" s="28"/>
      <c r="AG65" s="28"/>
    </row>
    <row r="66" spans="1:33" s="15" customFormat="1" ht="21" customHeight="1" thickBot="1" x14ac:dyDescent="0.25">
      <c r="A66" s="153" t="s">
        <v>0</v>
      </c>
      <c r="B66" s="145">
        <f>SUM(B61:B65)</f>
        <v>84936</v>
      </c>
      <c r="C66" s="145">
        <f>SUM(C61:C65)</f>
        <v>83059.5</v>
      </c>
      <c r="D66" s="145">
        <v>81649.5</v>
      </c>
      <c r="E66" s="145">
        <v>82184.5</v>
      </c>
      <c r="F66" s="145">
        <v>80580.25</v>
      </c>
      <c r="G66" s="145">
        <v>81125.25</v>
      </c>
      <c r="H66" s="145">
        <v>79174.25</v>
      </c>
      <c r="I66" s="145">
        <v>80113.25</v>
      </c>
      <c r="J66" s="145">
        <v>78664.75</v>
      </c>
      <c r="K66" s="145">
        <v>79493.75</v>
      </c>
      <c r="L66" s="145">
        <v>78325.25</v>
      </c>
      <c r="M66" s="145">
        <v>79021.25</v>
      </c>
      <c r="N66" s="145">
        <v>78238.5</v>
      </c>
      <c r="O66" s="145">
        <v>78870.5</v>
      </c>
      <c r="P66" s="146">
        <v>78462.25</v>
      </c>
      <c r="Q66" s="146">
        <v>79010.25</v>
      </c>
      <c r="R66" s="146">
        <v>78593.5</v>
      </c>
      <c r="S66" s="146">
        <v>79032.5</v>
      </c>
      <c r="T66" s="147">
        <v>78556</v>
      </c>
      <c r="U66" s="147">
        <v>78976</v>
      </c>
      <c r="V66" s="145">
        <f t="shared" si="0"/>
        <v>131.25</v>
      </c>
      <c r="W66" s="148">
        <f t="shared" si="1"/>
        <v>100.16727789478379</v>
      </c>
      <c r="X66" s="145">
        <f t="shared" si="2"/>
        <v>22.25</v>
      </c>
      <c r="Y66" s="148">
        <f t="shared" si="3"/>
        <v>100.02816090317394</v>
      </c>
      <c r="Z66" s="145">
        <f t="shared" si="4"/>
        <v>-37.5</v>
      </c>
      <c r="AA66" s="148">
        <f t="shared" si="5"/>
        <v>99.952286130532414</v>
      </c>
      <c r="AB66" s="145">
        <f t="shared" si="6"/>
        <v>-56.5</v>
      </c>
      <c r="AC66" s="148">
        <f t="shared" si="7"/>
        <v>99.928510422927275</v>
      </c>
      <c r="AD66" s="28"/>
      <c r="AE66" s="28"/>
      <c r="AF66" s="28"/>
      <c r="AG66" s="28"/>
    </row>
    <row r="67" spans="1:33" s="15" customFormat="1" ht="21" customHeight="1" x14ac:dyDescent="0.2">
      <c r="A67" s="129" t="s">
        <v>11</v>
      </c>
      <c r="B67" s="149">
        <v>30056</v>
      </c>
      <c r="C67" s="149">
        <v>30591</v>
      </c>
      <c r="D67" s="149">
        <v>32010.5</v>
      </c>
      <c r="E67" s="149">
        <v>32010.5</v>
      </c>
      <c r="F67" s="149">
        <v>34038.5</v>
      </c>
      <c r="G67" s="149">
        <v>34038.5</v>
      </c>
      <c r="H67" s="149">
        <v>35669.5</v>
      </c>
      <c r="I67" s="149">
        <v>35669.5</v>
      </c>
      <c r="J67" s="149">
        <v>37302.5</v>
      </c>
      <c r="K67" s="149">
        <v>37302.5</v>
      </c>
      <c r="L67" s="149">
        <v>38794.5</v>
      </c>
      <c r="M67" s="149">
        <v>38794.5</v>
      </c>
      <c r="N67" s="149">
        <v>40166.5</v>
      </c>
      <c r="O67" s="149">
        <v>40166.5</v>
      </c>
      <c r="P67" s="150">
        <v>40663</v>
      </c>
      <c r="Q67" s="150">
        <v>40663</v>
      </c>
      <c r="R67" s="150">
        <v>40749.5</v>
      </c>
      <c r="S67" s="150">
        <v>40749.5</v>
      </c>
      <c r="T67" s="151">
        <v>40245.5</v>
      </c>
      <c r="U67" s="151">
        <v>40245.5</v>
      </c>
      <c r="V67" s="149">
        <f t="shared" si="0"/>
        <v>86.5</v>
      </c>
      <c r="W67" s="152">
        <f t="shared" si="1"/>
        <v>100.21272409807442</v>
      </c>
      <c r="X67" s="149">
        <f t="shared" si="2"/>
        <v>86.5</v>
      </c>
      <c r="Y67" s="152">
        <f t="shared" si="3"/>
        <v>100.21272409807442</v>
      </c>
      <c r="Z67" s="149">
        <f t="shared" si="4"/>
        <v>-504</v>
      </c>
      <c r="AA67" s="152">
        <f t="shared" si="5"/>
        <v>98.763175008282317</v>
      </c>
      <c r="AB67" s="149">
        <f t="shared" si="6"/>
        <v>-504</v>
      </c>
      <c r="AC67" s="152">
        <f t="shared" si="7"/>
        <v>98.763175008282317</v>
      </c>
      <c r="AD67" s="28"/>
      <c r="AE67" s="28"/>
      <c r="AF67" s="28"/>
      <c r="AG67" s="28"/>
    </row>
    <row r="68" spans="1:33" s="15" customFormat="1" ht="21" customHeight="1" x14ac:dyDescent="0.2">
      <c r="A68" s="134" t="s">
        <v>12</v>
      </c>
      <c r="B68" s="135">
        <v>99429.25</v>
      </c>
      <c r="C68" s="135">
        <v>95247.75</v>
      </c>
      <c r="D68" s="135">
        <v>91480.5</v>
      </c>
      <c r="E68" s="135">
        <v>91480.5</v>
      </c>
      <c r="F68" s="135">
        <v>88835.75</v>
      </c>
      <c r="G68" s="135">
        <v>88835.75</v>
      </c>
      <c r="H68" s="135">
        <v>88127</v>
      </c>
      <c r="I68" s="135">
        <v>88127</v>
      </c>
      <c r="J68" s="135">
        <v>88867</v>
      </c>
      <c r="K68" s="135">
        <v>88867</v>
      </c>
      <c r="L68" s="135">
        <v>90332.5</v>
      </c>
      <c r="M68" s="135">
        <v>90332.5</v>
      </c>
      <c r="N68" s="135">
        <v>92483.25</v>
      </c>
      <c r="O68" s="135">
        <v>92483.25</v>
      </c>
      <c r="P68" s="136">
        <v>95069.5</v>
      </c>
      <c r="Q68" s="136">
        <v>95069.5</v>
      </c>
      <c r="R68" s="136">
        <v>98212.25</v>
      </c>
      <c r="S68" s="136">
        <v>98212.25</v>
      </c>
      <c r="T68" s="137">
        <v>101476.75</v>
      </c>
      <c r="U68" s="137">
        <v>101476.75</v>
      </c>
      <c r="V68" s="135">
        <f t="shared" si="0"/>
        <v>3142.75</v>
      </c>
      <c r="W68" s="138">
        <f t="shared" si="1"/>
        <v>103.30573948532388</v>
      </c>
      <c r="X68" s="135">
        <f t="shared" si="2"/>
        <v>3142.75</v>
      </c>
      <c r="Y68" s="138">
        <f t="shared" si="3"/>
        <v>103.30573948532388</v>
      </c>
      <c r="Z68" s="135">
        <f t="shared" si="4"/>
        <v>3264.5</v>
      </c>
      <c r="AA68" s="138">
        <f t="shared" si="5"/>
        <v>103.32392344132224</v>
      </c>
      <c r="AB68" s="135">
        <f t="shared" si="6"/>
        <v>3264.5</v>
      </c>
      <c r="AC68" s="138">
        <f t="shared" si="7"/>
        <v>103.32392344132224</v>
      </c>
      <c r="AD68" s="28"/>
      <c r="AE68" s="28"/>
      <c r="AF68" s="28"/>
      <c r="AG68" s="28"/>
    </row>
    <row r="69" spans="1:33" s="15" customFormat="1" ht="21" customHeight="1" x14ac:dyDescent="0.2">
      <c r="A69" s="134" t="s">
        <v>13</v>
      </c>
      <c r="B69" s="135">
        <v>46346</v>
      </c>
      <c r="C69" s="135">
        <v>45710</v>
      </c>
      <c r="D69" s="135">
        <v>45398</v>
      </c>
      <c r="E69" s="135">
        <v>46442</v>
      </c>
      <c r="F69" s="135">
        <v>44819</v>
      </c>
      <c r="G69" s="135">
        <v>45881</v>
      </c>
      <c r="H69" s="135">
        <v>43029</v>
      </c>
      <c r="I69" s="135">
        <v>44800</v>
      </c>
      <c r="J69" s="135">
        <v>40796</v>
      </c>
      <c r="K69" s="135">
        <v>42354</v>
      </c>
      <c r="L69" s="135">
        <v>38280</v>
      </c>
      <c r="M69" s="135">
        <v>39674</v>
      </c>
      <c r="N69" s="135">
        <v>36174</v>
      </c>
      <c r="O69" s="135">
        <v>37486</v>
      </c>
      <c r="P69" s="136">
        <v>34952</v>
      </c>
      <c r="Q69" s="136">
        <v>36112</v>
      </c>
      <c r="R69" s="136">
        <v>33876</v>
      </c>
      <c r="S69" s="136">
        <v>34904</v>
      </c>
      <c r="T69" s="137">
        <v>33357</v>
      </c>
      <c r="U69" s="137">
        <v>34305</v>
      </c>
      <c r="V69" s="135">
        <f t="shared" si="0"/>
        <v>-1076</v>
      </c>
      <c r="W69" s="138">
        <f t="shared" si="1"/>
        <v>96.921492332341501</v>
      </c>
      <c r="X69" s="135">
        <f t="shared" si="2"/>
        <v>-1208</v>
      </c>
      <c r="Y69" s="138">
        <f t="shared" si="3"/>
        <v>96.654851572884354</v>
      </c>
      <c r="Z69" s="135">
        <f t="shared" si="4"/>
        <v>-519</v>
      </c>
      <c r="AA69" s="138">
        <f t="shared" si="5"/>
        <v>98.467941905773998</v>
      </c>
      <c r="AB69" s="135">
        <f t="shared" si="6"/>
        <v>-599</v>
      </c>
      <c r="AC69" s="138">
        <f t="shared" si="7"/>
        <v>98.28386431354572</v>
      </c>
      <c r="AD69" s="28"/>
      <c r="AE69" s="28"/>
      <c r="AF69" s="28"/>
      <c r="AG69" s="28"/>
    </row>
    <row r="70" spans="1:33" s="15" customFormat="1" ht="21" customHeight="1" x14ac:dyDescent="0.2">
      <c r="A70" s="134" t="s">
        <v>14</v>
      </c>
      <c r="B70" s="135">
        <v>2020</v>
      </c>
      <c r="C70" s="135">
        <v>2078</v>
      </c>
      <c r="D70" s="135">
        <v>1991</v>
      </c>
      <c r="E70" s="135">
        <v>1991</v>
      </c>
      <c r="F70" s="135">
        <v>1985</v>
      </c>
      <c r="G70" s="135">
        <v>1985</v>
      </c>
      <c r="H70" s="135">
        <v>2061</v>
      </c>
      <c r="I70" s="135">
        <v>2061</v>
      </c>
      <c r="J70" s="135">
        <v>2056</v>
      </c>
      <c r="K70" s="135">
        <v>2056</v>
      </c>
      <c r="L70" s="135">
        <v>1927</v>
      </c>
      <c r="M70" s="135">
        <v>1927</v>
      </c>
      <c r="N70" s="135">
        <v>1880</v>
      </c>
      <c r="O70" s="135">
        <v>1880</v>
      </c>
      <c r="P70" s="136">
        <v>1742</v>
      </c>
      <c r="Q70" s="136">
        <v>1742</v>
      </c>
      <c r="R70" s="136">
        <v>1647</v>
      </c>
      <c r="S70" s="136">
        <v>1647</v>
      </c>
      <c r="T70" s="137">
        <v>1502</v>
      </c>
      <c r="U70" s="137">
        <v>1502</v>
      </c>
      <c r="V70" s="135">
        <f t="shared" si="0"/>
        <v>-95</v>
      </c>
      <c r="W70" s="138">
        <f t="shared" si="1"/>
        <v>94.546498277841565</v>
      </c>
      <c r="X70" s="135">
        <f t="shared" si="2"/>
        <v>-95</v>
      </c>
      <c r="Y70" s="138">
        <f t="shared" si="3"/>
        <v>94.546498277841565</v>
      </c>
      <c r="Z70" s="135">
        <f t="shared" si="4"/>
        <v>-145</v>
      </c>
      <c r="AA70" s="138">
        <f t="shared" si="5"/>
        <v>91.196114146933809</v>
      </c>
      <c r="AB70" s="135">
        <f t="shared" si="6"/>
        <v>-145</v>
      </c>
      <c r="AC70" s="138">
        <f t="shared" si="7"/>
        <v>91.196114146933809</v>
      </c>
      <c r="AD70" s="28"/>
      <c r="AE70" s="28"/>
      <c r="AF70" s="28"/>
      <c r="AG70" s="28"/>
    </row>
    <row r="71" spans="1:33" s="15" customFormat="1" ht="21" customHeight="1" thickBot="1" x14ac:dyDescent="0.25">
      <c r="A71" s="139" t="s">
        <v>15</v>
      </c>
      <c r="B71" s="140">
        <v>386</v>
      </c>
      <c r="C71" s="140">
        <v>397</v>
      </c>
      <c r="D71" s="140">
        <v>397</v>
      </c>
      <c r="E71" s="140">
        <v>397</v>
      </c>
      <c r="F71" s="140">
        <v>397</v>
      </c>
      <c r="G71" s="140">
        <v>397</v>
      </c>
      <c r="H71" s="140">
        <v>397</v>
      </c>
      <c r="I71" s="140">
        <v>397</v>
      </c>
      <c r="J71" s="140">
        <v>389</v>
      </c>
      <c r="K71" s="140">
        <v>389</v>
      </c>
      <c r="L71" s="140">
        <v>365</v>
      </c>
      <c r="M71" s="140">
        <v>365</v>
      </c>
      <c r="N71" s="140">
        <v>365</v>
      </c>
      <c r="O71" s="140">
        <v>365</v>
      </c>
      <c r="P71" s="141">
        <v>349</v>
      </c>
      <c r="Q71" s="141">
        <v>349</v>
      </c>
      <c r="R71" s="141">
        <v>349</v>
      </c>
      <c r="S71" s="141">
        <v>349</v>
      </c>
      <c r="T71" s="142">
        <v>349</v>
      </c>
      <c r="U71" s="142">
        <v>349</v>
      </c>
      <c r="V71" s="140">
        <f t="shared" si="0"/>
        <v>0</v>
      </c>
      <c r="W71" s="143">
        <f t="shared" si="1"/>
        <v>100</v>
      </c>
      <c r="X71" s="140">
        <f t="shared" si="2"/>
        <v>0</v>
      </c>
      <c r="Y71" s="143">
        <f t="shared" si="3"/>
        <v>100</v>
      </c>
      <c r="Z71" s="140">
        <f t="shared" si="4"/>
        <v>0</v>
      </c>
      <c r="AA71" s="143">
        <f t="shared" si="5"/>
        <v>100</v>
      </c>
      <c r="AB71" s="140">
        <f t="shared" si="6"/>
        <v>0</v>
      </c>
      <c r="AC71" s="143">
        <f t="shared" si="7"/>
        <v>100</v>
      </c>
      <c r="AD71" s="28"/>
      <c r="AE71" s="28"/>
      <c r="AF71" s="28"/>
      <c r="AG71" s="28"/>
    </row>
    <row r="72" spans="1:33" s="15" customFormat="1" ht="21" customHeight="1" thickBot="1" x14ac:dyDescent="0.25">
      <c r="A72" s="153" t="s">
        <v>27</v>
      </c>
      <c r="B72" s="145">
        <f>SUM(B67:B71)</f>
        <v>178237.25</v>
      </c>
      <c r="C72" s="145">
        <f>SUM(C67:C71)</f>
        <v>174023.75</v>
      </c>
      <c r="D72" s="145">
        <v>171277</v>
      </c>
      <c r="E72" s="145">
        <v>172321</v>
      </c>
      <c r="F72" s="145">
        <v>170075.25</v>
      </c>
      <c r="G72" s="145">
        <v>171137.25</v>
      </c>
      <c r="H72" s="145">
        <v>169283.5</v>
      </c>
      <c r="I72" s="145">
        <v>171054.5</v>
      </c>
      <c r="J72" s="145">
        <v>169410.5</v>
      </c>
      <c r="K72" s="145">
        <v>170968.5</v>
      </c>
      <c r="L72" s="145">
        <v>169699</v>
      </c>
      <c r="M72" s="145">
        <v>171093</v>
      </c>
      <c r="N72" s="145">
        <v>171068.75</v>
      </c>
      <c r="O72" s="145">
        <v>172380.75</v>
      </c>
      <c r="P72" s="146">
        <v>172775.5</v>
      </c>
      <c r="Q72" s="146">
        <v>173935.5</v>
      </c>
      <c r="R72" s="146">
        <v>174833.75</v>
      </c>
      <c r="S72" s="146">
        <v>175861.75</v>
      </c>
      <c r="T72" s="147">
        <v>176930.25</v>
      </c>
      <c r="U72" s="147">
        <v>177878.25</v>
      </c>
      <c r="V72" s="145">
        <f t="shared" ref="V72:V96" si="8">R72-P72</f>
        <v>2058.25</v>
      </c>
      <c r="W72" s="148">
        <f t="shared" ref="W72:W96" si="9">100*(R72/P72)</f>
        <v>101.191285801517</v>
      </c>
      <c r="X72" s="145">
        <f t="shared" ref="X72:X96" si="10">S72-Q72</f>
        <v>1926.25</v>
      </c>
      <c r="Y72" s="148">
        <f t="shared" ref="Y72:Y96" si="11">100*(S72/Q72)</f>
        <v>101.10745075042185</v>
      </c>
      <c r="Z72" s="145">
        <f t="shared" ref="Z72:Z96" si="12">T72-R72</f>
        <v>2096.5</v>
      </c>
      <c r="AA72" s="148">
        <f t="shared" ref="AA72:AA96" si="13">100*(T72/R72)</f>
        <v>101.19913918222312</v>
      </c>
      <c r="AB72" s="145">
        <f t="shared" ref="AB72:AB96" si="14">U72-S72</f>
        <v>2016.5</v>
      </c>
      <c r="AC72" s="148">
        <f t="shared" ref="AC72:AC96" si="15">100*(U72/S72)</f>
        <v>101.14663933459096</v>
      </c>
      <c r="AD72" s="28"/>
      <c r="AE72" s="28"/>
      <c r="AF72" s="28"/>
      <c r="AG72" s="28"/>
    </row>
    <row r="73" spans="1:33" s="15" customFormat="1" ht="21" customHeight="1" x14ac:dyDescent="0.2">
      <c r="A73" s="129" t="s">
        <v>11</v>
      </c>
      <c r="B73" s="149">
        <v>17524.5</v>
      </c>
      <c r="C73" s="149">
        <v>17964.5</v>
      </c>
      <c r="D73" s="149">
        <v>18623.5</v>
      </c>
      <c r="E73" s="149">
        <v>18623.5</v>
      </c>
      <c r="F73" s="149">
        <v>19517</v>
      </c>
      <c r="G73" s="149">
        <v>19517</v>
      </c>
      <c r="H73" s="149">
        <v>20397</v>
      </c>
      <c r="I73" s="149">
        <v>20397</v>
      </c>
      <c r="J73" s="149">
        <v>21396</v>
      </c>
      <c r="K73" s="149">
        <v>21396</v>
      </c>
      <c r="L73" s="149">
        <v>22022.5</v>
      </c>
      <c r="M73" s="149">
        <v>22022.5</v>
      </c>
      <c r="N73" s="149">
        <v>22635.5</v>
      </c>
      <c r="O73" s="149">
        <v>22635.5</v>
      </c>
      <c r="P73" s="150">
        <v>22609</v>
      </c>
      <c r="Q73" s="150">
        <v>22609</v>
      </c>
      <c r="R73" s="150">
        <v>22302.5</v>
      </c>
      <c r="S73" s="150">
        <v>22302.5</v>
      </c>
      <c r="T73" s="151">
        <v>21819</v>
      </c>
      <c r="U73" s="151">
        <v>21819</v>
      </c>
      <c r="V73" s="149">
        <f t="shared" si="8"/>
        <v>-306.5</v>
      </c>
      <c r="W73" s="152">
        <f t="shared" si="9"/>
        <v>98.64434517227653</v>
      </c>
      <c r="X73" s="149">
        <f t="shared" si="10"/>
        <v>-306.5</v>
      </c>
      <c r="Y73" s="152">
        <f t="shared" si="11"/>
        <v>98.64434517227653</v>
      </c>
      <c r="Z73" s="149">
        <f t="shared" si="12"/>
        <v>-483.5</v>
      </c>
      <c r="AA73" s="152">
        <f t="shared" si="13"/>
        <v>97.832081605201211</v>
      </c>
      <c r="AB73" s="149">
        <f t="shared" si="14"/>
        <v>-483.5</v>
      </c>
      <c r="AC73" s="152">
        <f t="shared" si="15"/>
        <v>97.832081605201211</v>
      </c>
      <c r="AD73" s="28"/>
      <c r="AE73" s="28"/>
      <c r="AF73" s="28"/>
      <c r="AG73" s="28"/>
    </row>
    <row r="74" spans="1:33" s="15" customFormat="1" ht="21" customHeight="1" x14ac:dyDescent="0.2">
      <c r="A74" s="134" t="s">
        <v>12</v>
      </c>
      <c r="B74" s="135">
        <v>57735</v>
      </c>
      <c r="C74" s="135">
        <v>55313</v>
      </c>
      <c r="D74" s="135">
        <v>53183.25</v>
      </c>
      <c r="E74" s="135">
        <v>53183.25</v>
      </c>
      <c r="F74" s="135">
        <v>51632</v>
      </c>
      <c r="G74" s="135">
        <v>51632</v>
      </c>
      <c r="H74" s="135">
        <v>50971.5</v>
      </c>
      <c r="I74" s="135">
        <v>50971.5</v>
      </c>
      <c r="J74" s="135">
        <v>50880</v>
      </c>
      <c r="K74" s="135">
        <v>50880</v>
      </c>
      <c r="L74" s="135">
        <v>51348.75</v>
      </c>
      <c r="M74" s="135">
        <v>51348.75</v>
      </c>
      <c r="N74" s="135">
        <v>52289.5</v>
      </c>
      <c r="O74" s="135">
        <v>52289.5</v>
      </c>
      <c r="P74" s="136">
        <v>53576</v>
      </c>
      <c r="Q74" s="136">
        <v>53576</v>
      </c>
      <c r="R74" s="136">
        <v>54888.25</v>
      </c>
      <c r="S74" s="136">
        <v>54888.25</v>
      </c>
      <c r="T74" s="137">
        <v>56007.5</v>
      </c>
      <c r="U74" s="137">
        <v>56007.5</v>
      </c>
      <c r="V74" s="135">
        <f t="shared" si="8"/>
        <v>1312.25</v>
      </c>
      <c r="W74" s="138">
        <f t="shared" si="9"/>
        <v>102.44932432432432</v>
      </c>
      <c r="X74" s="135">
        <f t="shared" si="10"/>
        <v>1312.25</v>
      </c>
      <c r="Y74" s="138">
        <f t="shared" si="11"/>
        <v>102.44932432432432</v>
      </c>
      <c r="Z74" s="135">
        <f t="shared" si="12"/>
        <v>1119.25</v>
      </c>
      <c r="AA74" s="138">
        <f t="shared" si="13"/>
        <v>102.0391431681644</v>
      </c>
      <c r="AB74" s="135">
        <f t="shared" si="14"/>
        <v>1119.25</v>
      </c>
      <c r="AC74" s="138">
        <f t="shared" si="15"/>
        <v>102.0391431681644</v>
      </c>
      <c r="AD74" s="28"/>
      <c r="AE74" s="28"/>
      <c r="AF74" s="28"/>
      <c r="AG74" s="28"/>
    </row>
    <row r="75" spans="1:33" s="15" customFormat="1" ht="21" customHeight="1" x14ac:dyDescent="0.2">
      <c r="A75" s="134" t="s">
        <v>13</v>
      </c>
      <c r="B75" s="135">
        <v>27540</v>
      </c>
      <c r="C75" s="135">
        <v>27082</v>
      </c>
      <c r="D75" s="135">
        <v>26399</v>
      </c>
      <c r="E75" s="135">
        <v>27311</v>
      </c>
      <c r="F75" s="135">
        <v>25761</v>
      </c>
      <c r="G75" s="135">
        <v>26850</v>
      </c>
      <c r="H75" s="135">
        <v>24625</v>
      </c>
      <c r="I75" s="135">
        <v>26395</v>
      </c>
      <c r="J75" s="135">
        <v>23289</v>
      </c>
      <c r="K75" s="135">
        <v>24744</v>
      </c>
      <c r="L75" s="135">
        <v>22372</v>
      </c>
      <c r="M75" s="135">
        <v>23523</v>
      </c>
      <c r="N75" s="135">
        <v>21601</v>
      </c>
      <c r="O75" s="135">
        <v>22598</v>
      </c>
      <c r="P75" s="136">
        <v>21095</v>
      </c>
      <c r="Q75" s="136">
        <v>21893</v>
      </c>
      <c r="R75" s="136">
        <v>20619</v>
      </c>
      <c r="S75" s="136">
        <v>21327</v>
      </c>
      <c r="T75" s="137">
        <v>20290</v>
      </c>
      <c r="U75" s="137">
        <v>21017</v>
      </c>
      <c r="V75" s="135">
        <f t="shared" si="8"/>
        <v>-476</v>
      </c>
      <c r="W75" s="138">
        <f t="shared" si="9"/>
        <v>97.743541123488981</v>
      </c>
      <c r="X75" s="135">
        <f t="shared" si="10"/>
        <v>-566</v>
      </c>
      <c r="Y75" s="138">
        <f t="shared" si="11"/>
        <v>97.414698762161422</v>
      </c>
      <c r="Z75" s="135">
        <f t="shared" si="12"/>
        <v>-329</v>
      </c>
      <c r="AA75" s="138">
        <f t="shared" si="13"/>
        <v>98.404384305737423</v>
      </c>
      <c r="AB75" s="135">
        <f t="shared" si="14"/>
        <v>-310</v>
      </c>
      <c r="AC75" s="138">
        <f t="shared" si="15"/>
        <v>98.546443475406761</v>
      </c>
      <c r="AD75" s="28"/>
      <c r="AE75" s="28"/>
      <c r="AF75" s="28"/>
      <c r="AG75" s="28"/>
    </row>
    <row r="76" spans="1:33" s="15" customFormat="1" ht="21" customHeight="1" x14ac:dyDescent="0.2">
      <c r="A76" s="134" t="s">
        <v>14</v>
      </c>
      <c r="B76" s="135">
        <v>697</v>
      </c>
      <c r="C76" s="135">
        <v>668</v>
      </c>
      <c r="D76" s="135">
        <v>628</v>
      </c>
      <c r="E76" s="135">
        <v>628</v>
      </c>
      <c r="F76" s="135">
        <v>600</v>
      </c>
      <c r="G76" s="135">
        <v>600</v>
      </c>
      <c r="H76" s="135">
        <v>626</v>
      </c>
      <c r="I76" s="135">
        <v>626</v>
      </c>
      <c r="J76" s="135">
        <v>625</v>
      </c>
      <c r="K76" s="135">
        <v>625</v>
      </c>
      <c r="L76" s="135">
        <v>647</v>
      </c>
      <c r="M76" s="135">
        <v>647</v>
      </c>
      <c r="N76" s="135">
        <v>616</v>
      </c>
      <c r="O76" s="135">
        <v>616</v>
      </c>
      <c r="P76" s="136">
        <v>607</v>
      </c>
      <c r="Q76" s="136">
        <v>607</v>
      </c>
      <c r="R76" s="136">
        <v>523</v>
      </c>
      <c r="S76" s="136">
        <v>523</v>
      </c>
      <c r="T76" s="137">
        <v>525</v>
      </c>
      <c r="U76" s="137">
        <v>525</v>
      </c>
      <c r="V76" s="135">
        <f t="shared" si="8"/>
        <v>-84</v>
      </c>
      <c r="W76" s="138">
        <f t="shared" si="9"/>
        <v>86.16144975288303</v>
      </c>
      <c r="X76" s="135">
        <f t="shared" si="10"/>
        <v>-84</v>
      </c>
      <c r="Y76" s="138">
        <f t="shared" si="11"/>
        <v>86.16144975288303</v>
      </c>
      <c r="Z76" s="135">
        <f t="shared" si="12"/>
        <v>2</v>
      </c>
      <c r="AA76" s="138">
        <f t="shared" si="13"/>
        <v>100.38240917782026</v>
      </c>
      <c r="AB76" s="135">
        <f t="shared" si="14"/>
        <v>2</v>
      </c>
      <c r="AC76" s="138">
        <f t="shared" si="15"/>
        <v>100.38240917782026</v>
      </c>
      <c r="AD76" s="28"/>
      <c r="AE76" s="28"/>
      <c r="AF76" s="28"/>
      <c r="AG76" s="28"/>
    </row>
    <row r="77" spans="1:33" s="15" customFormat="1" ht="21" customHeight="1" thickBot="1" x14ac:dyDescent="0.25">
      <c r="A77" s="139" t="s">
        <v>15</v>
      </c>
      <c r="B77" s="140">
        <v>387</v>
      </c>
      <c r="C77" s="140">
        <v>376</v>
      </c>
      <c r="D77" s="140">
        <v>368</v>
      </c>
      <c r="E77" s="140">
        <v>368</v>
      </c>
      <c r="F77" s="140">
        <v>368</v>
      </c>
      <c r="G77" s="140">
        <v>368</v>
      </c>
      <c r="H77" s="140">
        <v>368</v>
      </c>
      <c r="I77" s="140">
        <v>368</v>
      </c>
      <c r="J77" s="140">
        <v>368</v>
      </c>
      <c r="K77" s="140">
        <v>368</v>
      </c>
      <c r="L77" s="140">
        <v>368</v>
      </c>
      <c r="M77" s="140">
        <v>368</v>
      </c>
      <c r="N77" s="140">
        <v>368</v>
      </c>
      <c r="O77" s="140">
        <v>368</v>
      </c>
      <c r="P77" s="141">
        <v>368</v>
      </c>
      <c r="Q77" s="141">
        <v>368</v>
      </c>
      <c r="R77" s="141">
        <v>360</v>
      </c>
      <c r="S77" s="141">
        <v>360</v>
      </c>
      <c r="T77" s="142">
        <v>360</v>
      </c>
      <c r="U77" s="142">
        <v>360</v>
      </c>
      <c r="V77" s="140">
        <f t="shared" si="8"/>
        <v>-8</v>
      </c>
      <c r="W77" s="143">
        <f t="shared" si="9"/>
        <v>97.826086956521735</v>
      </c>
      <c r="X77" s="140">
        <f t="shared" si="10"/>
        <v>-8</v>
      </c>
      <c r="Y77" s="143">
        <f t="shared" si="11"/>
        <v>97.826086956521735</v>
      </c>
      <c r="Z77" s="140">
        <f t="shared" si="12"/>
        <v>0</v>
      </c>
      <c r="AA77" s="143">
        <f t="shared" si="13"/>
        <v>100</v>
      </c>
      <c r="AB77" s="140">
        <f t="shared" si="14"/>
        <v>0</v>
      </c>
      <c r="AC77" s="143">
        <f t="shared" si="15"/>
        <v>100</v>
      </c>
      <c r="AD77" s="28"/>
      <c r="AE77" s="28"/>
      <c r="AF77" s="28"/>
      <c r="AG77" s="28"/>
    </row>
    <row r="78" spans="1:33" s="15" customFormat="1" ht="21" customHeight="1" thickBot="1" x14ac:dyDescent="0.25">
      <c r="A78" s="153" t="s">
        <v>23</v>
      </c>
      <c r="B78" s="145">
        <f>SUM(B73:B77)</f>
        <v>103883.5</v>
      </c>
      <c r="C78" s="145">
        <f>SUM(C73:C77)</f>
        <v>101403.5</v>
      </c>
      <c r="D78" s="145">
        <v>99201.75</v>
      </c>
      <c r="E78" s="145">
        <v>100113.75</v>
      </c>
      <c r="F78" s="145">
        <v>97878</v>
      </c>
      <c r="G78" s="145">
        <v>98967</v>
      </c>
      <c r="H78" s="145">
        <v>96987.5</v>
      </c>
      <c r="I78" s="145">
        <v>98757.5</v>
      </c>
      <c r="J78" s="145">
        <v>96558</v>
      </c>
      <c r="K78" s="145">
        <v>98013</v>
      </c>
      <c r="L78" s="145">
        <v>96758.25</v>
      </c>
      <c r="M78" s="145">
        <v>97909.25</v>
      </c>
      <c r="N78" s="145">
        <v>97510</v>
      </c>
      <c r="O78" s="145">
        <v>98507</v>
      </c>
      <c r="P78" s="146">
        <v>98255</v>
      </c>
      <c r="Q78" s="146">
        <v>99053</v>
      </c>
      <c r="R78" s="146">
        <v>98692.75</v>
      </c>
      <c r="S78" s="146">
        <v>99400.75</v>
      </c>
      <c r="T78" s="147">
        <v>99001.5</v>
      </c>
      <c r="U78" s="147">
        <v>99728.5</v>
      </c>
      <c r="V78" s="145">
        <f t="shared" si="8"/>
        <v>437.75</v>
      </c>
      <c r="W78" s="148">
        <f t="shared" si="9"/>
        <v>100.44552440079386</v>
      </c>
      <c r="X78" s="145">
        <f t="shared" si="10"/>
        <v>347.75</v>
      </c>
      <c r="Y78" s="148">
        <f t="shared" si="11"/>
        <v>100.35107467719303</v>
      </c>
      <c r="Z78" s="145">
        <f t="shared" si="12"/>
        <v>308.75</v>
      </c>
      <c r="AA78" s="148">
        <f t="shared" si="13"/>
        <v>100.31283959561365</v>
      </c>
      <c r="AB78" s="145">
        <f t="shared" si="14"/>
        <v>327.75</v>
      </c>
      <c r="AC78" s="148">
        <f t="shared" si="15"/>
        <v>100.32972588234999</v>
      </c>
      <c r="AD78" s="28"/>
      <c r="AE78" s="28"/>
      <c r="AF78" s="28"/>
      <c r="AG78" s="28"/>
    </row>
    <row r="79" spans="1:33" s="15" customFormat="1" ht="21" customHeight="1" x14ac:dyDescent="0.2">
      <c r="A79" s="129" t="s">
        <v>11</v>
      </c>
      <c r="B79" s="149">
        <v>16115</v>
      </c>
      <c r="C79" s="149">
        <v>16288</v>
      </c>
      <c r="D79" s="149">
        <v>16828.5</v>
      </c>
      <c r="E79" s="149">
        <v>16828.5</v>
      </c>
      <c r="F79" s="149">
        <v>17964.5</v>
      </c>
      <c r="G79" s="149">
        <v>17964.5</v>
      </c>
      <c r="H79" s="149">
        <v>18674.5</v>
      </c>
      <c r="I79" s="149">
        <v>18674.5</v>
      </c>
      <c r="J79" s="149">
        <v>19337</v>
      </c>
      <c r="K79" s="149">
        <v>19337</v>
      </c>
      <c r="L79" s="149">
        <v>19704.5</v>
      </c>
      <c r="M79" s="149">
        <v>19704.5</v>
      </c>
      <c r="N79" s="149">
        <v>20279.5</v>
      </c>
      <c r="O79" s="149">
        <v>20279.5</v>
      </c>
      <c r="P79" s="150">
        <v>20158.5</v>
      </c>
      <c r="Q79" s="150">
        <v>20158.5</v>
      </c>
      <c r="R79" s="150">
        <v>19880.5</v>
      </c>
      <c r="S79" s="150">
        <v>19880.5</v>
      </c>
      <c r="T79" s="151">
        <v>19558</v>
      </c>
      <c r="U79" s="151">
        <v>19558</v>
      </c>
      <c r="V79" s="149">
        <f t="shared" si="8"/>
        <v>-278</v>
      </c>
      <c r="W79" s="152">
        <f t="shared" si="9"/>
        <v>98.620929136592508</v>
      </c>
      <c r="X79" s="149">
        <f t="shared" si="10"/>
        <v>-278</v>
      </c>
      <c r="Y79" s="152">
        <f t="shared" si="11"/>
        <v>98.620929136592508</v>
      </c>
      <c r="Z79" s="149">
        <f t="shared" si="12"/>
        <v>-322.5</v>
      </c>
      <c r="AA79" s="152">
        <f t="shared" si="13"/>
        <v>98.377807399210283</v>
      </c>
      <c r="AB79" s="149">
        <f t="shared" si="14"/>
        <v>-322.5</v>
      </c>
      <c r="AC79" s="152">
        <f t="shared" si="15"/>
        <v>98.377807399210283</v>
      </c>
      <c r="AD79" s="28"/>
      <c r="AE79" s="28"/>
      <c r="AF79" s="28"/>
      <c r="AG79" s="28"/>
    </row>
    <row r="80" spans="1:33" s="15" customFormat="1" ht="21" customHeight="1" x14ac:dyDescent="0.2">
      <c r="A80" s="134" t="s">
        <v>12</v>
      </c>
      <c r="B80" s="135">
        <v>52963.5</v>
      </c>
      <c r="C80" s="135">
        <v>50824</v>
      </c>
      <c r="D80" s="135">
        <v>48906.75</v>
      </c>
      <c r="E80" s="135">
        <v>48906.75</v>
      </c>
      <c r="F80" s="135">
        <v>47403</v>
      </c>
      <c r="G80" s="135">
        <v>47403</v>
      </c>
      <c r="H80" s="135">
        <v>46701</v>
      </c>
      <c r="I80" s="135">
        <v>46701</v>
      </c>
      <c r="J80" s="135">
        <v>46541</v>
      </c>
      <c r="K80" s="135">
        <v>46541</v>
      </c>
      <c r="L80" s="135">
        <v>46802</v>
      </c>
      <c r="M80" s="135">
        <v>46802</v>
      </c>
      <c r="N80" s="135">
        <v>47479</v>
      </c>
      <c r="O80" s="135">
        <v>47479</v>
      </c>
      <c r="P80" s="136">
        <v>48577.25</v>
      </c>
      <c r="Q80" s="136">
        <v>48577.25</v>
      </c>
      <c r="R80" s="136">
        <v>49333.5</v>
      </c>
      <c r="S80" s="136">
        <v>49333.5</v>
      </c>
      <c r="T80" s="137">
        <v>49986.75</v>
      </c>
      <c r="U80" s="137">
        <v>49986.75</v>
      </c>
      <c r="V80" s="135">
        <f t="shared" si="8"/>
        <v>756.25</v>
      </c>
      <c r="W80" s="138">
        <f t="shared" si="9"/>
        <v>101.55679870721377</v>
      </c>
      <c r="X80" s="135">
        <f t="shared" si="10"/>
        <v>756.25</v>
      </c>
      <c r="Y80" s="138">
        <f t="shared" si="11"/>
        <v>101.55679870721377</v>
      </c>
      <c r="Z80" s="135">
        <f t="shared" si="12"/>
        <v>653.25</v>
      </c>
      <c r="AA80" s="138">
        <f t="shared" si="13"/>
        <v>101.32415093192253</v>
      </c>
      <c r="AB80" s="135">
        <f t="shared" si="14"/>
        <v>653.25</v>
      </c>
      <c r="AC80" s="138">
        <f t="shared" si="15"/>
        <v>101.32415093192253</v>
      </c>
      <c r="AD80" s="28"/>
      <c r="AE80" s="28"/>
      <c r="AF80" s="28"/>
      <c r="AG80" s="28"/>
    </row>
    <row r="81" spans="1:33" s="15" customFormat="1" ht="21" customHeight="1" x14ac:dyDescent="0.2">
      <c r="A81" s="134" t="s">
        <v>13</v>
      </c>
      <c r="B81" s="135">
        <v>26136</v>
      </c>
      <c r="C81" s="135">
        <v>25701</v>
      </c>
      <c r="D81" s="135">
        <v>25141</v>
      </c>
      <c r="E81" s="135">
        <v>25695</v>
      </c>
      <c r="F81" s="135">
        <v>24786</v>
      </c>
      <c r="G81" s="135">
        <v>25351</v>
      </c>
      <c r="H81" s="135">
        <v>23615</v>
      </c>
      <c r="I81" s="135">
        <v>24581</v>
      </c>
      <c r="J81" s="135">
        <v>22153</v>
      </c>
      <c r="K81" s="135">
        <v>22959</v>
      </c>
      <c r="L81" s="135">
        <v>20582</v>
      </c>
      <c r="M81" s="135">
        <v>21212</v>
      </c>
      <c r="N81" s="135">
        <v>19215</v>
      </c>
      <c r="O81" s="135">
        <v>19762</v>
      </c>
      <c r="P81" s="136">
        <v>18475</v>
      </c>
      <c r="Q81" s="136">
        <v>19015</v>
      </c>
      <c r="R81" s="136">
        <v>18263</v>
      </c>
      <c r="S81" s="136">
        <v>18789</v>
      </c>
      <c r="T81" s="137">
        <v>18143</v>
      </c>
      <c r="U81" s="137">
        <v>18668</v>
      </c>
      <c r="V81" s="135">
        <f t="shared" si="8"/>
        <v>-212</v>
      </c>
      <c r="W81" s="138">
        <f t="shared" si="9"/>
        <v>98.852503382949934</v>
      </c>
      <c r="X81" s="135">
        <f t="shared" si="10"/>
        <v>-226</v>
      </c>
      <c r="Y81" s="138">
        <f t="shared" si="11"/>
        <v>98.811464633184329</v>
      </c>
      <c r="Z81" s="135">
        <f t="shared" si="12"/>
        <v>-120</v>
      </c>
      <c r="AA81" s="138">
        <f t="shared" si="13"/>
        <v>99.342933800580411</v>
      </c>
      <c r="AB81" s="135">
        <f t="shared" si="14"/>
        <v>-121</v>
      </c>
      <c r="AC81" s="138">
        <f t="shared" si="15"/>
        <v>99.356006173825108</v>
      </c>
      <c r="AD81" s="28"/>
      <c r="AE81" s="28"/>
      <c r="AF81" s="28"/>
      <c r="AG81" s="28"/>
    </row>
    <row r="82" spans="1:33" s="15" customFormat="1" ht="21" customHeight="1" x14ac:dyDescent="0.2">
      <c r="A82" s="134" t="s">
        <v>14</v>
      </c>
      <c r="B82" s="135">
        <v>762</v>
      </c>
      <c r="C82" s="135">
        <v>793</v>
      </c>
      <c r="D82" s="135">
        <v>738</v>
      </c>
      <c r="E82" s="135">
        <v>738</v>
      </c>
      <c r="F82" s="135">
        <v>832</v>
      </c>
      <c r="G82" s="135">
        <v>832</v>
      </c>
      <c r="H82" s="135">
        <v>866</v>
      </c>
      <c r="I82" s="135">
        <v>866</v>
      </c>
      <c r="J82" s="135">
        <v>835</v>
      </c>
      <c r="K82" s="135">
        <v>835</v>
      </c>
      <c r="L82" s="135">
        <v>845</v>
      </c>
      <c r="M82" s="135">
        <v>845</v>
      </c>
      <c r="N82" s="135">
        <v>849</v>
      </c>
      <c r="O82" s="135">
        <v>849</v>
      </c>
      <c r="P82" s="136">
        <v>767</v>
      </c>
      <c r="Q82" s="136">
        <v>767</v>
      </c>
      <c r="R82" s="136">
        <v>634</v>
      </c>
      <c r="S82" s="136">
        <v>634</v>
      </c>
      <c r="T82" s="137">
        <v>543</v>
      </c>
      <c r="U82" s="137">
        <v>543</v>
      </c>
      <c r="V82" s="135">
        <f t="shared" si="8"/>
        <v>-133</v>
      </c>
      <c r="W82" s="138">
        <f t="shared" si="9"/>
        <v>82.65971316818775</v>
      </c>
      <c r="X82" s="135">
        <f t="shared" si="10"/>
        <v>-133</v>
      </c>
      <c r="Y82" s="138">
        <f t="shared" si="11"/>
        <v>82.65971316818775</v>
      </c>
      <c r="Z82" s="135">
        <f t="shared" si="12"/>
        <v>-91</v>
      </c>
      <c r="AA82" s="138">
        <f t="shared" si="13"/>
        <v>85.646687697160885</v>
      </c>
      <c r="AB82" s="135">
        <f t="shared" si="14"/>
        <v>-91</v>
      </c>
      <c r="AC82" s="138">
        <f t="shared" si="15"/>
        <v>85.646687697160885</v>
      </c>
      <c r="AD82" s="28"/>
      <c r="AE82" s="28"/>
      <c r="AF82" s="28"/>
      <c r="AG82" s="28"/>
    </row>
    <row r="83" spans="1:33" s="15" customFormat="1" ht="21" customHeight="1" thickBot="1" x14ac:dyDescent="0.25">
      <c r="A83" s="139" t="s">
        <v>15</v>
      </c>
      <c r="B83" s="140">
        <v>292</v>
      </c>
      <c r="C83" s="140">
        <v>292</v>
      </c>
      <c r="D83" s="140">
        <v>292</v>
      </c>
      <c r="E83" s="140">
        <v>292</v>
      </c>
      <c r="F83" s="140">
        <v>294</v>
      </c>
      <c r="G83" s="140">
        <v>294</v>
      </c>
      <c r="H83" s="140">
        <v>294</v>
      </c>
      <c r="I83" s="140">
        <v>294</v>
      </c>
      <c r="J83" s="140">
        <v>294</v>
      </c>
      <c r="K83" s="140">
        <v>294</v>
      </c>
      <c r="L83" s="140">
        <v>294</v>
      </c>
      <c r="M83" s="140">
        <v>294</v>
      </c>
      <c r="N83" s="140">
        <v>294</v>
      </c>
      <c r="O83" s="140">
        <v>294</v>
      </c>
      <c r="P83" s="141">
        <v>294</v>
      </c>
      <c r="Q83" s="141">
        <v>294</v>
      </c>
      <c r="R83" s="141">
        <v>294</v>
      </c>
      <c r="S83" s="141">
        <v>294</v>
      </c>
      <c r="T83" s="142">
        <v>294</v>
      </c>
      <c r="U83" s="142">
        <v>294</v>
      </c>
      <c r="V83" s="140">
        <f t="shared" si="8"/>
        <v>0</v>
      </c>
      <c r="W83" s="143">
        <f t="shared" si="9"/>
        <v>100</v>
      </c>
      <c r="X83" s="140">
        <f t="shared" si="10"/>
        <v>0</v>
      </c>
      <c r="Y83" s="143">
        <f t="shared" si="11"/>
        <v>100</v>
      </c>
      <c r="Z83" s="140">
        <f t="shared" si="12"/>
        <v>0</v>
      </c>
      <c r="AA83" s="143">
        <f t="shared" si="13"/>
        <v>100</v>
      </c>
      <c r="AB83" s="140">
        <f t="shared" si="14"/>
        <v>0</v>
      </c>
      <c r="AC83" s="143">
        <f t="shared" si="15"/>
        <v>100</v>
      </c>
      <c r="AD83" s="28"/>
      <c r="AE83" s="28"/>
      <c r="AF83" s="28"/>
      <c r="AG83" s="28"/>
    </row>
    <row r="84" spans="1:33" s="15" customFormat="1" ht="21" customHeight="1" thickBot="1" x14ac:dyDescent="0.25">
      <c r="A84" s="153" t="s">
        <v>26</v>
      </c>
      <c r="B84" s="145">
        <f>SUM(B79:B83)</f>
        <v>96268.5</v>
      </c>
      <c r="C84" s="145">
        <f>SUM(C79:C83)</f>
        <v>93898</v>
      </c>
      <c r="D84" s="145">
        <v>91906.25</v>
      </c>
      <c r="E84" s="145">
        <v>92460.25</v>
      </c>
      <c r="F84" s="145">
        <v>91279.5</v>
      </c>
      <c r="G84" s="145">
        <v>91844.5</v>
      </c>
      <c r="H84" s="145">
        <v>90150.5</v>
      </c>
      <c r="I84" s="145">
        <v>91116.5</v>
      </c>
      <c r="J84" s="145">
        <v>89160</v>
      </c>
      <c r="K84" s="145">
        <v>89966</v>
      </c>
      <c r="L84" s="145">
        <v>88227.5</v>
      </c>
      <c r="M84" s="145">
        <v>88857.5</v>
      </c>
      <c r="N84" s="145">
        <v>88116.5</v>
      </c>
      <c r="O84" s="145">
        <v>88663.5</v>
      </c>
      <c r="P84" s="146">
        <v>88271.75</v>
      </c>
      <c r="Q84" s="146">
        <v>88811.75</v>
      </c>
      <c r="R84" s="146">
        <v>88405</v>
      </c>
      <c r="S84" s="146">
        <v>88931</v>
      </c>
      <c r="T84" s="147">
        <v>88524.75</v>
      </c>
      <c r="U84" s="147">
        <v>89049.75</v>
      </c>
      <c r="V84" s="145">
        <f t="shared" si="8"/>
        <v>133.25</v>
      </c>
      <c r="W84" s="148">
        <f t="shared" si="9"/>
        <v>100.15095429738278</v>
      </c>
      <c r="X84" s="145">
        <f t="shared" si="10"/>
        <v>119.25</v>
      </c>
      <c r="Y84" s="148">
        <f t="shared" si="11"/>
        <v>100.13427277359132</v>
      </c>
      <c r="Z84" s="145">
        <f t="shared" si="12"/>
        <v>119.75</v>
      </c>
      <c r="AA84" s="148">
        <f t="shared" si="13"/>
        <v>100.13545613935864</v>
      </c>
      <c r="AB84" s="145">
        <f t="shared" si="14"/>
        <v>118.75</v>
      </c>
      <c r="AC84" s="148">
        <f t="shared" si="15"/>
        <v>100.13353048993039</v>
      </c>
      <c r="AD84" s="28"/>
      <c r="AE84" s="28"/>
      <c r="AF84" s="28"/>
      <c r="AG84" s="28"/>
    </row>
    <row r="85" spans="1:33" s="15" customFormat="1" ht="21" customHeight="1" x14ac:dyDescent="0.2">
      <c r="A85" s="129" t="s">
        <v>11</v>
      </c>
      <c r="B85" s="149">
        <v>31742</v>
      </c>
      <c r="C85" s="149">
        <v>32434.5</v>
      </c>
      <c r="D85" s="149">
        <v>33894.5</v>
      </c>
      <c r="E85" s="149">
        <v>33894.5</v>
      </c>
      <c r="F85" s="149">
        <v>35455.5</v>
      </c>
      <c r="G85" s="149">
        <v>35455.5</v>
      </c>
      <c r="H85" s="149">
        <v>36968</v>
      </c>
      <c r="I85" s="149">
        <v>36968</v>
      </c>
      <c r="J85" s="149">
        <v>38139</v>
      </c>
      <c r="K85" s="149">
        <v>38139</v>
      </c>
      <c r="L85" s="149">
        <v>39086</v>
      </c>
      <c r="M85" s="149">
        <v>39086</v>
      </c>
      <c r="N85" s="149">
        <v>39639</v>
      </c>
      <c r="O85" s="149">
        <v>39639</v>
      </c>
      <c r="P85" s="150">
        <v>39469.5</v>
      </c>
      <c r="Q85" s="150">
        <v>39469.5</v>
      </c>
      <c r="R85" s="150">
        <v>38816.5</v>
      </c>
      <c r="S85" s="150">
        <v>38816.5</v>
      </c>
      <c r="T85" s="151">
        <v>38146</v>
      </c>
      <c r="U85" s="151">
        <v>38146</v>
      </c>
      <c r="V85" s="149">
        <f t="shared" si="8"/>
        <v>-653</v>
      </c>
      <c r="W85" s="152">
        <f t="shared" si="9"/>
        <v>98.345557962477358</v>
      </c>
      <c r="X85" s="149">
        <f t="shared" si="10"/>
        <v>-653</v>
      </c>
      <c r="Y85" s="152">
        <f t="shared" si="11"/>
        <v>98.345557962477358</v>
      </c>
      <c r="Z85" s="149">
        <f t="shared" si="12"/>
        <v>-670.5</v>
      </c>
      <c r="AA85" s="152">
        <f t="shared" si="13"/>
        <v>98.272641788929974</v>
      </c>
      <c r="AB85" s="149">
        <f t="shared" si="14"/>
        <v>-670.5</v>
      </c>
      <c r="AC85" s="152">
        <f t="shared" si="15"/>
        <v>98.272641788929974</v>
      </c>
      <c r="AD85" s="28"/>
      <c r="AE85" s="28"/>
      <c r="AF85" s="28"/>
      <c r="AG85" s="28"/>
    </row>
    <row r="86" spans="1:33" s="15" customFormat="1" ht="21" customHeight="1" x14ac:dyDescent="0.2">
      <c r="A86" s="134" t="s">
        <v>12</v>
      </c>
      <c r="B86" s="135">
        <v>115250.5</v>
      </c>
      <c r="C86" s="135">
        <v>110299.25</v>
      </c>
      <c r="D86" s="135">
        <v>105572</v>
      </c>
      <c r="E86" s="135">
        <v>105572</v>
      </c>
      <c r="F86" s="135">
        <v>101903.25</v>
      </c>
      <c r="G86" s="135">
        <v>101903.25</v>
      </c>
      <c r="H86" s="135">
        <v>100194</v>
      </c>
      <c r="I86" s="135">
        <v>100194</v>
      </c>
      <c r="J86" s="135">
        <v>99452</v>
      </c>
      <c r="K86" s="135">
        <v>99452</v>
      </c>
      <c r="L86" s="135">
        <v>99724.25</v>
      </c>
      <c r="M86" s="135">
        <v>99724.25</v>
      </c>
      <c r="N86" s="135">
        <v>100699.75</v>
      </c>
      <c r="O86" s="135">
        <v>100699.75</v>
      </c>
      <c r="P86" s="136">
        <v>102415</v>
      </c>
      <c r="Q86" s="136">
        <v>102415</v>
      </c>
      <c r="R86" s="136">
        <v>103868.75</v>
      </c>
      <c r="S86" s="136">
        <v>103868.75</v>
      </c>
      <c r="T86" s="137">
        <v>105543.25</v>
      </c>
      <c r="U86" s="137">
        <v>105543.25</v>
      </c>
      <c r="V86" s="135">
        <f t="shared" si="8"/>
        <v>1453.75</v>
      </c>
      <c r="W86" s="138">
        <f t="shared" si="9"/>
        <v>101.41946980422789</v>
      </c>
      <c r="X86" s="135">
        <f t="shared" si="10"/>
        <v>1453.75</v>
      </c>
      <c r="Y86" s="138">
        <f t="shared" si="11"/>
        <v>101.41946980422789</v>
      </c>
      <c r="Z86" s="135">
        <f t="shared" si="12"/>
        <v>1674.5</v>
      </c>
      <c r="AA86" s="138">
        <f t="shared" si="13"/>
        <v>101.61213069378422</v>
      </c>
      <c r="AB86" s="135">
        <f t="shared" si="14"/>
        <v>1674.5</v>
      </c>
      <c r="AC86" s="138">
        <f t="shared" si="15"/>
        <v>101.61213069378422</v>
      </c>
      <c r="AD86" s="28"/>
      <c r="AE86" s="28"/>
      <c r="AF86" s="28"/>
      <c r="AG86" s="28"/>
    </row>
    <row r="87" spans="1:33" s="15" customFormat="1" ht="21" customHeight="1" x14ac:dyDescent="0.2">
      <c r="A87" s="134" t="s">
        <v>13</v>
      </c>
      <c r="B87" s="135">
        <v>54039</v>
      </c>
      <c r="C87" s="135">
        <v>53023</v>
      </c>
      <c r="D87" s="135">
        <v>51995</v>
      </c>
      <c r="E87" s="135">
        <v>53084</v>
      </c>
      <c r="F87" s="135">
        <v>49061</v>
      </c>
      <c r="G87" s="135">
        <v>50184</v>
      </c>
      <c r="H87" s="135">
        <v>46297</v>
      </c>
      <c r="I87" s="135">
        <v>48077</v>
      </c>
      <c r="J87" s="135">
        <v>43401</v>
      </c>
      <c r="K87" s="135">
        <v>44920</v>
      </c>
      <c r="L87" s="135">
        <v>40440</v>
      </c>
      <c r="M87" s="135">
        <v>41592</v>
      </c>
      <c r="N87" s="135">
        <v>37769</v>
      </c>
      <c r="O87" s="135">
        <v>38868</v>
      </c>
      <c r="P87" s="136">
        <v>36015</v>
      </c>
      <c r="Q87" s="136">
        <v>37044</v>
      </c>
      <c r="R87" s="136">
        <v>34656</v>
      </c>
      <c r="S87" s="136">
        <v>35654</v>
      </c>
      <c r="T87" s="137">
        <v>33772</v>
      </c>
      <c r="U87" s="137">
        <v>34711</v>
      </c>
      <c r="V87" s="135">
        <f t="shared" si="8"/>
        <v>-1359</v>
      </c>
      <c r="W87" s="138">
        <f t="shared" si="9"/>
        <v>96.226572261557692</v>
      </c>
      <c r="X87" s="135">
        <f t="shared" si="10"/>
        <v>-1390</v>
      </c>
      <c r="Y87" s="138">
        <f t="shared" si="11"/>
        <v>96.247705431378904</v>
      </c>
      <c r="Z87" s="135">
        <f t="shared" si="12"/>
        <v>-884</v>
      </c>
      <c r="AA87" s="138">
        <f t="shared" si="13"/>
        <v>97.449215143120966</v>
      </c>
      <c r="AB87" s="135">
        <f t="shared" si="14"/>
        <v>-943</v>
      </c>
      <c r="AC87" s="138">
        <f t="shared" si="15"/>
        <v>97.355135468671122</v>
      </c>
      <c r="AD87" s="28"/>
      <c r="AE87" s="28"/>
      <c r="AF87" s="28"/>
      <c r="AG87" s="28"/>
    </row>
    <row r="88" spans="1:33" s="15" customFormat="1" ht="21" customHeight="1" x14ac:dyDescent="0.2">
      <c r="A88" s="134" t="s">
        <v>14</v>
      </c>
      <c r="B88" s="135">
        <v>914</v>
      </c>
      <c r="C88" s="135">
        <v>917</v>
      </c>
      <c r="D88" s="135">
        <v>858</v>
      </c>
      <c r="E88" s="135">
        <v>858</v>
      </c>
      <c r="F88" s="135">
        <v>948</v>
      </c>
      <c r="G88" s="135">
        <v>948</v>
      </c>
      <c r="H88" s="135">
        <v>990</v>
      </c>
      <c r="I88" s="135">
        <v>990</v>
      </c>
      <c r="J88" s="135">
        <v>929</v>
      </c>
      <c r="K88" s="135">
        <v>929</v>
      </c>
      <c r="L88" s="135">
        <v>918</v>
      </c>
      <c r="M88" s="135">
        <v>918</v>
      </c>
      <c r="N88" s="135">
        <v>868</v>
      </c>
      <c r="O88" s="135">
        <v>868</v>
      </c>
      <c r="P88" s="136">
        <v>892</v>
      </c>
      <c r="Q88" s="136">
        <v>892</v>
      </c>
      <c r="R88" s="136">
        <v>826</v>
      </c>
      <c r="S88" s="136">
        <v>826</v>
      </c>
      <c r="T88" s="137">
        <v>760</v>
      </c>
      <c r="U88" s="137">
        <v>760</v>
      </c>
      <c r="V88" s="135">
        <f t="shared" si="8"/>
        <v>-66</v>
      </c>
      <c r="W88" s="138">
        <f t="shared" si="9"/>
        <v>92.600896860986552</v>
      </c>
      <c r="X88" s="135">
        <f t="shared" si="10"/>
        <v>-66</v>
      </c>
      <c r="Y88" s="138">
        <f t="shared" si="11"/>
        <v>92.600896860986552</v>
      </c>
      <c r="Z88" s="135">
        <f t="shared" si="12"/>
        <v>-66</v>
      </c>
      <c r="AA88" s="138">
        <f t="shared" si="13"/>
        <v>92.009685230024218</v>
      </c>
      <c r="AB88" s="135">
        <f t="shared" si="14"/>
        <v>-66</v>
      </c>
      <c r="AC88" s="138">
        <f t="shared" si="15"/>
        <v>92.009685230024218</v>
      </c>
      <c r="AD88" s="28"/>
      <c r="AE88" s="28"/>
      <c r="AF88" s="28"/>
      <c r="AG88" s="28"/>
    </row>
    <row r="89" spans="1:33" s="15" customFormat="1" ht="21" customHeight="1" thickBot="1" x14ac:dyDescent="0.25">
      <c r="A89" s="139" t="s">
        <v>15</v>
      </c>
      <c r="B89" s="140">
        <v>797</v>
      </c>
      <c r="C89" s="140">
        <v>736</v>
      </c>
      <c r="D89" s="140">
        <v>726</v>
      </c>
      <c r="E89" s="140">
        <v>726</v>
      </c>
      <c r="F89" s="140">
        <v>687</v>
      </c>
      <c r="G89" s="140">
        <v>687</v>
      </c>
      <c r="H89" s="140">
        <v>689</v>
      </c>
      <c r="I89" s="140">
        <v>689</v>
      </c>
      <c r="J89" s="140">
        <v>689</v>
      </c>
      <c r="K89" s="140">
        <v>689</v>
      </c>
      <c r="L89" s="140">
        <v>689</v>
      </c>
      <c r="M89" s="140">
        <v>689</v>
      </c>
      <c r="N89" s="140">
        <v>689</v>
      </c>
      <c r="O89" s="140">
        <v>689</v>
      </c>
      <c r="P89" s="141">
        <v>661</v>
      </c>
      <c r="Q89" s="141">
        <v>661</v>
      </c>
      <c r="R89" s="141">
        <v>661</v>
      </c>
      <c r="S89" s="141">
        <v>661</v>
      </c>
      <c r="T89" s="142">
        <v>661</v>
      </c>
      <c r="U89" s="142">
        <v>661</v>
      </c>
      <c r="V89" s="140">
        <f t="shared" si="8"/>
        <v>0</v>
      </c>
      <c r="W89" s="143">
        <f t="shared" si="9"/>
        <v>100</v>
      </c>
      <c r="X89" s="140">
        <f t="shared" si="10"/>
        <v>0</v>
      </c>
      <c r="Y89" s="143">
        <f t="shared" si="11"/>
        <v>100</v>
      </c>
      <c r="Z89" s="140">
        <f t="shared" si="12"/>
        <v>0</v>
      </c>
      <c r="AA89" s="143">
        <f t="shared" si="13"/>
        <v>100</v>
      </c>
      <c r="AB89" s="140">
        <f t="shared" si="14"/>
        <v>0</v>
      </c>
      <c r="AC89" s="143">
        <f t="shared" si="15"/>
        <v>100</v>
      </c>
      <c r="AD89" s="28"/>
      <c r="AE89" s="28"/>
      <c r="AF89" s="28"/>
      <c r="AG89" s="28"/>
    </row>
    <row r="90" spans="1:33" s="15" customFormat="1" ht="21" customHeight="1" thickBot="1" x14ac:dyDescent="0.25">
      <c r="A90" s="144" t="s">
        <v>25</v>
      </c>
      <c r="B90" s="145">
        <f>SUM(B85:B89)</f>
        <v>202742.5</v>
      </c>
      <c r="C90" s="145">
        <f>SUM(C85:C89)</f>
        <v>197409.75</v>
      </c>
      <c r="D90" s="145">
        <v>193045.5</v>
      </c>
      <c r="E90" s="145">
        <v>194134.5</v>
      </c>
      <c r="F90" s="145">
        <v>188054.75</v>
      </c>
      <c r="G90" s="145">
        <v>189177.75</v>
      </c>
      <c r="H90" s="145">
        <v>185138</v>
      </c>
      <c r="I90" s="145">
        <v>186918</v>
      </c>
      <c r="J90" s="145">
        <v>182610</v>
      </c>
      <c r="K90" s="145">
        <v>184129</v>
      </c>
      <c r="L90" s="145">
        <v>180857.25</v>
      </c>
      <c r="M90" s="145">
        <v>182009.25</v>
      </c>
      <c r="N90" s="145">
        <v>179664.75</v>
      </c>
      <c r="O90" s="145">
        <v>180763.75</v>
      </c>
      <c r="P90" s="146">
        <v>179452.5</v>
      </c>
      <c r="Q90" s="146">
        <v>180481.5</v>
      </c>
      <c r="R90" s="146">
        <v>178828.25</v>
      </c>
      <c r="S90" s="146">
        <v>179826.25</v>
      </c>
      <c r="T90" s="147">
        <v>178882.25</v>
      </c>
      <c r="U90" s="147">
        <v>179821.25</v>
      </c>
      <c r="V90" s="145">
        <f t="shared" si="8"/>
        <v>-624.25</v>
      </c>
      <c r="W90" s="148">
        <f t="shared" si="9"/>
        <v>99.652136359203695</v>
      </c>
      <c r="X90" s="145">
        <f t="shared" si="10"/>
        <v>-655.25</v>
      </c>
      <c r="Y90" s="148">
        <f t="shared" si="11"/>
        <v>99.636943398630891</v>
      </c>
      <c r="Z90" s="145">
        <f t="shared" si="12"/>
        <v>54</v>
      </c>
      <c r="AA90" s="148">
        <f t="shared" si="13"/>
        <v>100.03019657129117</v>
      </c>
      <c r="AB90" s="145">
        <f t="shared" si="14"/>
        <v>-5</v>
      </c>
      <c r="AC90" s="148">
        <f t="shared" si="15"/>
        <v>99.997219538304336</v>
      </c>
      <c r="AD90" s="28"/>
      <c r="AE90" s="28"/>
      <c r="AF90" s="28"/>
      <c r="AG90" s="28"/>
    </row>
    <row r="91" spans="1:33" s="15" customFormat="1" ht="21" customHeight="1" x14ac:dyDescent="0.2">
      <c r="A91" s="129" t="s">
        <v>11</v>
      </c>
      <c r="B91" s="149">
        <f t="shared" ref="B91:C95" si="16">B7+B13+B19+B25+B31+B37+B43+B49+B55+B61+B67+B73+B79+B85</f>
        <v>273424</v>
      </c>
      <c r="C91" s="149">
        <f t="shared" si="16"/>
        <v>279592</v>
      </c>
      <c r="D91" s="149">
        <v>292090</v>
      </c>
      <c r="E91" s="149">
        <v>292090</v>
      </c>
      <c r="F91" s="149">
        <v>307260</v>
      </c>
      <c r="G91" s="149">
        <v>307260</v>
      </c>
      <c r="H91" s="149">
        <v>321944.5</v>
      </c>
      <c r="I91" s="149">
        <v>321944.5</v>
      </c>
      <c r="J91" s="149">
        <v>335991</v>
      </c>
      <c r="K91" s="149">
        <v>335991</v>
      </c>
      <c r="L91" s="149">
        <v>347104</v>
      </c>
      <c r="M91" s="149">
        <v>347104</v>
      </c>
      <c r="N91" s="149">
        <v>356373</v>
      </c>
      <c r="O91" s="149">
        <v>356373</v>
      </c>
      <c r="P91" s="150">
        <v>358578.5</v>
      </c>
      <c r="Q91" s="150">
        <v>358578.5</v>
      </c>
      <c r="R91" s="150">
        <v>356582.5</v>
      </c>
      <c r="S91" s="150">
        <v>356582.5</v>
      </c>
      <c r="T91" s="151">
        <v>351227.5</v>
      </c>
      <c r="U91" s="151">
        <v>351227.5</v>
      </c>
      <c r="V91" s="149">
        <f t="shared" si="8"/>
        <v>-1996</v>
      </c>
      <c r="W91" s="152">
        <f t="shared" si="9"/>
        <v>99.443357591155078</v>
      </c>
      <c r="X91" s="149">
        <f t="shared" si="10"/>
        <v>-1996</v>
      </c>
      <c r="Y91" s="152">
        <f t="shared" si="11"/>
        <v>99.443357591155078</v>
      </c>
      <c r="Z91" s="149">
        <f t="shared" si="12"/>
        <v>-5355</v>
      </c>
      <c r="AA91" s="152">
        <f t="shared" si="13"/>
        <v>98.498243744435015</v>
      </c>
      <c r="AB91" s="149">
        <f t="shared" si="14"/>
        <v>-5355</v>
      </c>
      <c r="AC91" s="152">
        <f t="shared" si="15"/>
        <v>98.498243744435015</v>
      </c>
      <c r="AD91" s="28"/>
      <c r="AE91" s="28"/>
      <c r="AF91" s="28"/>
      <c r="AG91" s="28"/>
    </row>
    <row r="92" spans="1:33" s="15" customFormat="1" ht="21" customHeight="1" x14ac:dyDescent="0.2">
      <c r="A92" s="134" t="s">
        <v>12</v>
      </c>
      <c r="B92" s="135">
        <f t="shared" si="16"/>
        <v>909146.75</v>
      </c>
      <c r="C92" s="135">
        <f t="shared" si="16"/>
        <v>877300.5</v>
      </c>
      <c r="D92" s="135">
        <v>847107.5</v>
      </c>
      <c r="E92" s="135">
        <v>847107.5</v>
      </c>
      <c r="F92" s="135">
        <v>824881.5</v>
      </c>
      <c r="G92" s="135">
        <v>824881.5</v>
      </c>
      <c r="H92" s="135">
        <v>819857</v>
      </c>
      <c r="I92" s="135">
        <v>819857</v>
      </c>
      <c r="J92" s="135">
        <v>823982</v>
      </c>
      <c r="K92" s="135">
        <v>823982</v>
      </c>
      <c r="L92" s="135">
        <v>836442.25</v>
      </c>
      <c r="M92" s="135">
        <v>836442.25</v>
      </c>
      <c r="N92" s="135">
        <v>854936.75</v>
      </c>
      <c r="O92" s="135">
        <v>854936.75</v>
      </c>
      <c r="P92" s="136">
        <v>880185.5</v>
      </c>
      <c r="Q92" s="136">
        <v>880185.5</v>
      </c>
      <c r="R92" s="136">
        <v>905420.25</v>
      </c>
      <c r="S92" s="136">
        <v>905420.25</v>
      </c>
      <c r="T92" s="137">
        <v>929645.25</v>
      </c>
      <c r="U92" s="137">
        <v>929645.25</v>
      </c>
      <c r="V92" s="135">
        <f t="shared" si="8"/>
        <v>25234.75</v>
      </c>
      <c r="W92" s="138">
        <f t="shared" si="9"/>
        <v>102.8669808807348</v>
      </c>
      <c r="X92" s="135">
        <f t="shared" si="10"/>
        <v>25234.75</v>
      </c>
      <c r="Y92" s="138">
        <f t="shared" si="11"/>
        <v>102.8669808807348</v>
      </c>
      <c r="Z92" s="135">
        <f t="shared" si="12"/>
        <v>24225</v>
      </c>
      <c r="AA92" s="138">
        <f t="shared" si="13"/>
        <v>102.67555314783382</v>
      </c>
      <c r="AB92" s="135">
        <f t="shared" si="14"/>
        <v>24225</v>
      </c>
      <c r="AC92" s="138">
        <f t="shared" si="15"/>
        <v>102.67555314783382</v>
      </c>
      <c r="AD92" s="28"/>
      <c r="AE92" s="28"/>
      <c r="AF92" s="28"/>
      <c r="AG92" s="28"/>
    </row>
    <row r="93" spans="1:33" s="15" customFormat="1" ht="21" customHeight="1" x14ac:dyDescent="0.2">
      <c r="A93" s="134" t="s">
        <v>13</v>
      </c>
      <c r="B93" s="135">
        <f t="shared" si="16"/>
        <v>415631</v>
      </c>
      <c r="C93" s="135">
        <f t="shared" si="16"/>
        <v>408610</v>
      </c>
      <c r="D93" s="135">
        <v>402552</v>
      </c>
      <c r="E93" s="135">
        <v>411679</v>
      </c>
      <c r="F93" s="135">
        <v>395122</v>
      </c>
      <c r="G93" s="135">
        <v>404804</v>
      </c>
      <c r="H93" s="135">
        <v>378837</v>
      </c>
      <c r="I93" s="135">
        <v>394939</v>
      </c>
      <c r="J93" s="135">
        <v>359694</v>
      </c>
      <c r="K93" s="135">
        <v>374197</v>
      </c>
      <c r="L93" s="135">
        <v>339996</v>
      </c>
      <c r="M93" s="135">
        <v>352235</v>
      </c>
      <c r="N93" s="135">
        <v>323948</v>
      </c>
      <c r="O93" s="135">
        <v>335113</v>
      </c>
      <c r="P93" s="136">
        <v>314691</v>
      </c>
      <c r="Q93" s="136">
        <v>324518</v>
      </c>
      <c r="R93" s="136">
        <v>308241</v>
      </c>
      <c r="S93" s="136">
        <v>317128</v>
      </c>
      <c r="T93" s="137">
        <v>305407</v>
      </c>
      <c r="U93" s="137">
        <v>313876</v>
      </c>
      <c r="V93" s="135">
        <f t="shared" si="8"/>
        <v>-6450</v>
      </c>
      <c r="W93" s="138">
        <f t="shared" si="9"/>
        <v>97.950370363308764</v>
      </c>
      <c r="X93" s="135">
        <f t="shared" si="10"/>
        <v>-7390</v>
      </c>
      <c r="Y93" s="138">
        <f t="shared" si="11"/>
        <v>97.722776548604401</v>
      </c>
      <c r="Z93" s="135">
        <f t="shared" si="12"/>
        <v>-2834</v>
      </c>
      <c r="AA93" s="138">
        <f t="shared" si="13"/>
        <v>99.080589538705098</v>
      </c>
      <c r="AB93" s="135">
        <f t="shared" si="14"/>
        <v>-3252</v>
      </c>
      <c r="AC93" s="138">
        <f t="shared" si="15"/>
        <v>98.974546555334115</v>
      </c>
      <c r="AD93" s="28"/>
      <c r="AE93" s="28"/>
      <c r="AF93" s="28"/>
      <c r="AG93" s="28"/>
    </row>
    <row r="94" spans="1:33" s="15" customFormat="1" ht="21" customHeight="1" x14ac:dyDescent="0.2">
      <c r="A94" s="134" t="s">
        <v>14</v>
      </c>
      <c r="B94" s="135">
        <f t="shared" si="16"/>
        <v>15515</v>
      </c>
      <c r="C94" s="135">
        <f t="shared" si="16"/>
        <v>15514</v>
      </c>
      <c r="D94" s="135">
        <v>14653</v>
      </c>
      <c r="E94" s="135">
        <v>14653</v>
      </c>
      <c r="F94" s="135">
        <v>15160</v>
      </c>
      <c r="G94" s="135">
        <v>15160</v>
      </c>
      <c r="H94" s="135">
        <v>15659</v>
      </c>
      <c r="I94" s="135">
        <v>15659</v>
      </c>
      <c r="J94" s="135">
        <v>15347</v>
      </c>
      <c r="K94" s="135">
        <v>15347</v>
      </c>
      <c r="L94" s="135">
        <v>15149</v>
      </c>
      <c r="M94" s="135">
        <v>15149</v>
      </c>
      <c r="N94" s="135">
        <v>14944</v>
      </c>
      <c r="O94" s="135">
        <v>14944</v>
      </c>
      <c r="P94" s="136">
        <v>14175</v>
      </c>
      <c r="Q94" s="136">
        <v>14175</v>
      </c>
      <c r="R94" s="136">
        <v>12663</v>
      </c>
      <c r="S94" s="136">
        <v>12663</v>
      </c>
      <c r="T94" s="137">
        <v>10915</v>
      </c>
      <c r="U94" s="137">
        <v>10915</v>
      </c>
      <c r="V94" s="135">
        <f t="shared" si="8"/>
        <v>-1512</v>
      </c>
      <c r="W94" s="138">
        <f t="shared" si="9"/>
        <v>89.333333333333329</v>
      </c>
      <c r="X94" s="135">
        <f t="shared" si="10"/>
        <v>-1512</v>
      </c>
      <c r="Y94" s="138">
        <f t="shared" si="11"/>
        <v>89.333333333333329</v>
      </c>
      <c r="Z94" s="135">
        <f t="shared" si="12"/>
        <v>-1748</v>
      </c>
      <c r="AA94" s="138">
        <f t="shared" si="13"/>
        <v>86.196004106451866</v>
      </c>
      <c r="AB94" s="135">
        <f t="shared" si="14"/>
        <v>-1748</v>
      </c>
      <c r="AC94" s="138">
        <f t="shared" si="15"/>
        <v>86.196004106451866</v>
      </c>
      <c r="AD94" s="28"/>
      <c r="AE94" s="28"/>
      <c r="AF94" s="28"/>
      <c r="AG94" s="28"/>
    </row>
    <row r="95" spans="1:33" s="15" customFormat="1" ht="21" customHeight="1" thickBot="1" x14ac:dyDescent="0.25">
      <c r="A95" s="139" t="s">
        <v>15</v>
      </c>
      <c r="B95" s="140">
        <f t="shared" si="16"/>
        <v>5214</v>
      </c>
      <c r="C95" s="140">
        <f t="shared" si="16"/>
        <v>5139</v>
      </c>
      <c r="D95" s="140">
        <v>5035</v>
      </c>
      <c r="E95" s="140">
        <v>5035</v>
      </c>
      <c r="F95" s="140">
        <v>4982</v>
      </c>
      <c r="G95" s="140">
        <v>4982</v>
      </c>
      <c r="H95" s="140">
        <v>4979</v>
      </c>
      <c r="I95" s="140">
        <v>4979</v>
      </c>
      <c r="J95" s="140">
        <v>4977</v>
      </c>
      <c r="K95" s="140">
        <v>4977</v>
      </c>
      <c r="L95" s="140">
        <v>4884</v>
      </c>
      <c r="M95" s="140">
        <v>4884</v>
      </c>
      <c r="N95" s="140">
        <v>4854</v>
      </c>
      <c r="O95" s="140">
        <v>4854</v>
      </c>
      <c r="P95" s="141">
        <v>4794</v>
      </c>
      <c r="Q95" s="141">
        <v>4794</v>
      </c>
      <c r="R95" s="141">
        <v>4776</v>
      </c>
      <c r="S95" s="141">
        <v>4776</v>
      </c>
      <c r="T95" s="142">
        <v>4786</v>
      </c>
      <c r="U95" s="142">
        <v>4786</v>
      </c>
      <c r="V95" s="140">
        <f t="shared" si="8"/>
        <v>-18</v>
      </c>
      <c r="W95" s="143">
        <f t="shared" si="9"/>
        <v>99.624530663329153</v>
      </c>
      <c r="X95" s="140">
        <f t="shared" si="10"/>
        <v>-18</v>
      </c>
      <c r="Y95" s="143">
        <f t="shared" si="11"/>
        <v>99.624530663329153</v>
      </c>
      <c r="Z95" s="140">
        <f t="shared" si="12"/>
        <v>10</v>
      </c>
      <c r="AA95" s="143">
        <f t="shared" si="13"/>
        <v>100.20938023450587</v>
      </c>
      <c r="AB95" s="140">
        <f t="shared" si="14"/>
        <v>10</v>
      </c>
      <c r="AC95" s="143">
        <f t="shared" si="15"/>
        <v>100.20938023450587</v>
      </c>
      <c r="AD95" s="28"/>
      <c r="AE95" s="28"/>
      <c r="AF95" s="28"/>
      <c r="AG95" s="28"/>
    </row>
    <row r="96" spans="1:33" s="15" customFormat="1" ht="21" customHeight="1" thickBot="1" x14ac:dyDescent="0.25">
      <c r="A96" s="155" t="s">
        <v>36</v>
      </c>
      <c r="B96" s="145">
        <f>SUM(B91:B95)</f>
        <v>1618930.75</v>
      </c>
      <c r="C96" s="145">
        <f>SUM(C91:C95)</f>
        <v>1586155.5</v>
      </c>
      <c r="D96" s="145">
        <v>1561437.5</v>
      </c>
      <c r="E96" s="145">
        <v>1570564.5</v>
      </c>
      <c r="F96" s="145">
        <v>1547405.5</v>
      </c>
      <c r="G96" s="145">
        <v>1557087.5</v>
      </c>
      <c r="H96" s="145">
        <v>1541276.5</v>
      </c>
      <c r="I96" s="145">
        <v>1557378.5</v>
      </c>
      <c r="J96" s="145">
        <v>1539991</v>
      </c>
      <c r="K96" s="145">
        <v>1554494</v>
      </c>
      <c r="L96" s="145">
        <v>1543575.25</v>
      </c>
      <c r="M96" s="145">
        <v>1555814.25</v>
      </c>
      <c r="N96" s="145">
        <v>1555055.75</v>
      </c>
      <c r="O96" s="145">
        <v>1566220.75</v>
      </c>
      <c r="P96" s="146">
        <v>1572424</v>
      </c>
      <c r="Q96" s="146">
        <v>1582251</v>
      </c>
      <c r="R96" s="146">
        <v>1587682.75</v>
      </c>
      <c r="S96" s="146">
        <v>1596569.75</v>
      </c>
      <c r="T96" s="147">
        <v>1601980.75</v>
      </c>
      <c r="U96" s="147">
        <v>1610449.75</v>
      </c>
      <c r="V96" s="145">
        <f t="shared" si="8"/>
        <v>15258.75</v>
      </c>
      <c r="W96" s="148">
        <f t="shared" si="9"/>
        <v>100.97039666146026</v>
      </c>
      <c r="X96" s="145">
        <f t="shared" si="10"/>
        <v>14318.75</v>
      </c>
      <c r="Y96" s="148">
        <f t="shared" si="11"/>
        <v>100.90496071735775</v>
      </c>
      <c r="Z96" s="145">
        <f t="shared" si="12"/>
        <v>14298</v>
      </c>
      <c r="AA96" s="148">
        <f t="shared" si="13"/>
        <v>100.90055774681686</v>
      </c>
      <c r="AB96" s="145">
        <f t="shared" si="14"/>
        <v>13880</v>
      </c>
      <c r="AC96" s="148">
        <f t="shared" si="15"/>
        <v>100.86936383455843</v>
      </c>
      <c r="AD96" s="28"/>
      <c r="AE96" s="28"/>
      <c r="AF96" s="28"/>
      <c r="AG96" s="28"/>
    </row>
    <row r="97" spans="1:29" x14ac:dyDescent="0.25">
      <c r="A97" s="156" t="s">
        <v>46</v>
      </c>
      <c r="O97" s="18"/>
      <c r="AC97" s="14"/>
    </row>
    <row r="98" spans="1:29" x14ac:dyDescent="0.25">
      <c r="AA98" s="29"/>
    </row>
  </sheetData>
  <sheetProtection password="DF4C" sheet="1" objects="1" scenarios="1"/>
  <mergeCells count="21">
    <mergeCell ref="V4:W4"/>
    <mergeCell ref="X4:Y4"/>
    <mergeCell ref="Z4:AA4"/>
    <mergeCell ref="AB4:AC4"/>
    <mergeCell ref="A5:A6"/>
    <mergeCell ref="V5:W5"/>
    <mergeCell ref="X5:Y5"/>
    <mergeCell ref="Z5:AA5"/>
    <mergeCell ref="AB5:AC5"/>
    <mergeCell ref="V3:W3"/>
    <mergeCell ref="X3:Y3"/>
    <mergeCell ref="Z3:AA3"/>
    <mergeCell ref="AB3:AC3"/>
    <mergeCell ref="A1:AC1"/>
    <mergeCell ref="D2:E2"/>
    <mergeCell ref="F2:G2"/>
    <mergeCell ref="H2:I2"/>
    <mergeCell ref="J2:K2"/>
    <mergeCell ref="L2:M2"/>
    <mergeCell ref="N2:O2"/>
    <mergeCell ref="T2:U2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4" fitToHeight="2" orientation="landscape" r:id="rId1"/>
  <headerFooter>
    <oddHeader>&amp;RPříloha
Tabulka č. 1 / str. &amp;P</oddHead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98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cols>
    <col min="1" max="1" width="18.85546875" customWidth="1"/>
    <col min="2" max="7" width="14.7109375" customWidth="1"/>
    <col min="8" max="10" width="16.7109375" customWidth="1"/>
    <col min="11" max="11" width="16.7109375" style="26" customWidth="1"/>
    <col min="12" max="12" width="14.7109375" style="27" customWidth="1"/>
    <col min="13" max="13" width="10.140625" style="26" bestFit="1" customWidth="1"/>
    <col min="14" max="14" width="9.140625" style="26" bestFit="1" customWidth="1"/>
  </cols>
  <sheetData>
    <row r="1" spans="1:14" ht="18" x14ac:dyDescent="0.2">
      <c r="A1" s="215" t="s">
        <v>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4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">
      <c r="A3" s="212" t="s">
        <v>3</v>
      </c>
      <c r="B3" s="2" t="s">
        <v>2</v>
      </c>
      <c r="C3" s="216" t="s">
        <v>74</v>
      </c>
      <c r="D3" s="217"/>
      <c r="E3" s="217"/>
      <c r="F3" s="217"/>
      <c r="G3" s="218"/>
      <c r="H3" s="219" t="s">
        <v>75</v>
      </c>
      <c r="I3" s="220"/>
      <c r="J3" s="220"/>
      <c r="K3" s="220"/>
      <c r="L3" s="221"/>
    </row>
    <row r="4" spans="1:14" x14ac:dyDescent="0.2">
      <c r="A4" s="213"/>
      <c r="B4" s="3" t="s">
        <v>49</v>
      </c>
      <c r="C4" s="4" t="s">
        <v>4</v>
      </c>
      <c r="D4" s="5" t="s">
        <v>79</v>
      </c>
      <c r="E4" s="5" t="s">
        <v>80</v>
      </c>
      <c r="F4" s="5" t="s">
        <v>5</v>
      </c>
      <c r="G4" s="222" t="s">
        <v>6</v>
      </c>
      <c r="H4" s="4" t="s">
        <v>4</v>
      </c>
      <c r="I4" s="5" t="s">
        <v>79</v>
      </c>
      <c r="J4" s="5" t="s">
        <v>80</v>
      </c>
      <c r="K4" s="5" t="s">
        <v>5</v>
      </c>
      <c r="L4" s="224" t="s">
        <v>6</v>
      </c>
    </row>
    <row r="5" spans="1:14" x14ac:dyDescent="0.2">
      <c r="A5" s="213"/>
      <c r="B5" s="6" t="s">
        <v>7</v>
      </c>
      <c r="C5" s="7" t="s">
        <v>1</v>
      </c>
      <c r="D5" s="8" t="s">
        <v>1</v>
      </c>
      <c r="E5" s="8" t="s">
        <v>1</v>
      </c>
      <c r="F5" s="8" t="s">
        <v>1</v>
      </c>
      <c r="G5" s="223"/>
      <c r="H5" s="7" t="s">
        <v>1</v>
      </c>
      <c r="I5" s="8" t="s">
        <v>1</v>
      </c>
      <c r="J5" s="8" t="s">
        <v>1</v>
      </c>
      <c r="K5" s="8" t="s">
        <v>1</v>
      </c>
      <c r="L5" s="224"/>
    </row>
    <row r="6" spans="1:14" ht="13.5" thickBot="1" x14ac:dyDescent="0.25">
      <c r="A6" s="214"/>
      <c r="B6" s="9" t="s">
        <v>8</v>
      </c>
      <c r="C6" s="10" t="s">
        <v>9</v>
      </c>
      <c r="D6" s="11" t="s">
        <v>9</v>
      </c>
      <c r="E6" s="11" t="s">
        <v>9</v>
      </c>
      <c r="F6" s="11" t="s">
        <v>9</v>
      </c>
      <c r="G6" s="19" t="s">
        <v>10</v>
      </c>
      <c r="H6" s="10" t="s">
        <v>82</v>
      </c>
      <c r="I6" s="11" t="s">
        <v>82</v>
      </c>
      <c r="J6" s="11" t="s">
        <v>82</v>
      </c>
      <c r="K6" s="11" t="s">
        <v>82</v>
      </c>
      <c r="L6" s="21"/>
    </row>
    <row r="7" spans="1:14" x14ac:dyDescent="0.2">
      <c r="A7" s="157" t="s">
        <v>11</v>
      </c>
      <c r="B7" s="158">
        <v>39656</v>
      </c>
      <c r="C7" s="159">
        <v>45242</v>
      </c>
      <c r="D7" s="160">
        <v>34803</v>
      </c>
      <c r="E7" s="160">
        <v>9939</v>
      </c>
      <c r="F7" s="160">
        <v>500</v>
      </c>
      <c r="G7" s="161">
        <v>127.61199999999999</v>
      </c>
      <c r="H7" s="159">
        <f>+I7+J7+K7</f>
        <v>1794116752</v>
      </c>
      <c r="I7" s="160">
        <f>+ROUND($B7*D7,0)</f>
        <v>1380147768</v>
      </c>
      <c r="J7" s="160">
        <f t="shared" ref="J7:K11" si="0">+ROUND($B7*E7,0)</f>
        <v>394140984</v>
      </c>
      <c r="K7" s="160">
        <f t="shared" si="0"/>
        <v>19828000</v>
      </c>
      <c r="L7" s="162">
        <f>+ROUND($B7*G7/1000,1)</f>
        <v>5060.6000000000004</v>
      </c>
      <c r="M7" s="27"/>
      <c r="N7" s="27"/>
    </row>
    <row r="8" spans="1:14" x14ac:dyDescent="0.2">
      <c r="A8" s="163" t="s">
        <v>12</v>
      </c>
      <c r="B8" s="164">
        <v>101876.5</v>
      </c>
      <c r="C8" s="165">
        <v>57747</v>
      </c>
      <c r="D8" s="166">
        <v>47351</v>
      </c>
      <c r="E8" s="166">
        <v>9311</v>
      </c>
      <c r="F8" s="166">
        <v>1085</v>
      </c>
      <c r="G8" s="167">
        <v>129.59100000000001</v>
      </c>
      <c r="H8" s="165">
        <f t="shared" ref="H8:H11" si="1">+I8+J8+K8</f>
        <v>5883062247</v>
      </c>
      <c r="I8" s="166">
        <f t="shared" ref="I8:I11" si="2">+ROUND($B8*D8,0)</f>
        <v>4823954152</v>
      </c>
      <c r="J8" s="166">
        <f t="shared" si="0"/>
        <v>948572092</v>
      </c>
      <c r="K8" s="166">
        <f t="shared" si="0"/>
        <v>110536003</v>
      </c>
      <c r="L8" s="168">
        <f>+ROUND($B8*G8/1000,1)</f>
        <v>13202.3</v>
      </c>
      <c r="M8" s="27"/>
      <c r="N8" s="27"/>
    </row>
    <row r="9" spans="1:14" x14ac:dyDescent="0.2">
      <c r="A9" s="163" t="s">
        <v>13</v>
      </c>
      <c r="B9" s="164">
        <v>39513</v>
      </c>
      <c r="C9" s="165">
        <v>66705</v>
      </c>
      <c r="D9" s="166">
        <v>53169</v>
      </c>
      <c r="E9" s="166">
        <v>12466</v>
      </c>
      <c r="F9" s="166">
        <v>1070</v>
      </c>
      <c r="G9" s="167">
        <v>144.429</v>
      </c>
      <c r="H9" s="165">
        <f t="shared" si="1"/>
        <v>2635714665</v>
      </c>
      <c r="I9" s="166">
        <f t="shared" si="2"/>
        <v>2100866697</v>
      </c>
      <c r="J9" s="166">
        <f t="shared" si="0"/>
        <v>492569058</v>
      </c>
      <c r="K9" s="166">
        <f t="shared" si="0"/>
        <v>42278910</v>
      </c>
      <c r="L9" s="168">
        <f>+ROUND($B9*G9/1000,1)</f>
        <v>5706.8</v>
      </c>
      <c r="M9" s="27"/>
      <c r="N9" s="27"/>
    </row>
    <row r="10" spans="1:14" x14ac:dyDescent="0.2">
      <c r="A10" s="163" t="s">
        <v>14</v>
      </c>
      <c r="B10" s="164">
        <v>2119</v>
      </c>
      <c r="C10" s="165">
        <v>56983</v>
      </c>
      <c r="D10" s="166">
        <v>46857</v>
      </c>
      <c r="E10" s="166">
        <v>9426</v>
      </c>
      <c r="F10" s="166">
        <v>700</v>
      </c>
      <c r="G10" s="167">
        <v>127.61199999999999</v>
      </c>
      <c r="H10" s="165">
        <f t="shared" si="1"/>
        <v>120746977</v>
      </c>
      <c r="I10" s="166">
        <f t="shared" si="2"/>
        <v>99289983</v>
      </c>
      <c r="J10" s="166">
        <f t="shared" si="0"/>
        <v>19973694</v>
      </c>
      <c r="K10" s="166">
        <f t="shared" si="0"/>
        <v>1483300</v>
      </c>
      <c r="L10" s="168">
        <f>+ROUND($B10*G10/1000,1)</f>
        <v>270.39999999999998</v>
      </c>
      <c r="M10" s="27"/>
      <c r="N10" s="27"/>
    </row>
    <row r="11" spans="1:14" ht="13.5" thickBot="1" x14ac:dyDescent="0.25">
      <c r="A11" s="169" t="s">
        <v>15</v>
      </c>
      <c r="B11" s="170">
        <v>125</v>
      </c>
      <c r="C11" s="171">
        <v>273320</v>
      </c>
      <c r="D11" s="172">
        <v>199621</v>
      </c>
      <c r="E11" s="172">
        <v>71199</v>
      </c>
      <c r="F11" s="172">
        <v>2500</v>
      </c>
      <c r="G11" s="173">
        <v>693.45899999999995</v>
      </c>
      <c r="H11" s="171">
        <f t="shared" si="1"/>
        <v>34165000</v>
      </c>
      <c r="I11" s="172">
        <f t="shared" si="2"/>
        <v>24952625</v>
      </c>
      <c r="J11" s="172">
        <f t="shared" si="0"/>
        <v>8899875</v>
      </c>
      <c r="K11" s="172">
        <f t="shared" si="0"/>
        <v>312500</v>
      </c>
      <c r="L11" s="174">
        <f>+ROUND($B11*G11/1000,1)</f>
        <v>86.7</v>
      </c>
      <c r="M11" s="27"/>
      <c r="N11" s="27"/>
    </row>
    <row r="12" spans="1:14" ht="13.5" thickBot="1" x14ac:dyDescent="0.25">
      <c r="A12" s="175" t="s">
        <v>42</v>
      </c>
      <c r="B12" s="176">
        <v>183289.5</v>
      </c>
      <c r="C12" s="177"/>
      <c r="D12" s="178"/>
      <c r="E12" s="178"/>
      <c r="F12" s="178"/>
      <c r="G12" s="179"/>
      <c r="H12" s="180">
        <f>SUM(H7:H11)</f>
        <v>10467805641</v>
      </c>
      <c r="I12" s="181">
        <f t="shared" ref="I12:L12" si="3">SUM(I7:I11)</f>
        <v>8429211225</v>
      </c>
      <c r="J12" s="181">
        <f t="shared" si="3"/>
        <v>1864155703</v>
      </c>
      <c r="K12" s="181">
        <f t="shared" si="3"/>
        <v>174438713</v>
      </c>
      <c r="L12" s="182">
        <f t="shared" si="3"/>
        <v>24326.800000000003</v>
      </c>
      <c r="M12" s="27"/>
      <c r="N12" s="27"/>
    </row>
    <row r="13" spans="1:14" x14ac:dyDescent="0.2">
      <c r="A13" s="157" t="s">
        <v>11</v>
      </c>
      <c r="B13" s="158">
        <v>47449.5</v>
      </c>
      <c r="C13" s="159">
        <v>45242</v>
      </c>
      <c r="D13" s="160">
        <v>34803</v>
      </c>
      <c r="E13" s="160">
        <v>9939</v>
      </c>
      <c r="F13" s="160">
        <v>500</v>
      </c>
      <c r="G13" s="161">
        <v>127.61199999999999</v>
      </c>
      <c r="H13" s="159">
        <f>+I13+J13+K13</f>
        <v>2146710280</v>
      </c>
      <c r="I13" s="160">
        <f>+ROUND($B13*D13,0)</f>
        <v>1651384949</v>
      </c>
      <c r="J13" s="160">
        <f t="shared" ref="J13:K17" si="4">+ROUND($B13*E13,0)</f>
        <v>471600581</v>
      </c>
      <c r="K13" s="160">
        <f t="shared" si="4"/>
        <v>23724750</v>
      </c>
      <c r="L13" s="162">
        <f>+ROUND($B13*G13/1000,1)</f>
        <v>6055.1</v>
      </c>
      <c r="M13" s="27"/>
      <c r="N13" s="27"/>
    </row>
    <row r="14" spans="1:14" x14ac:dyDescent="0.2">
      <c r="A14" s="163" t="s">
        <v>12</v>
      </c>
      <c r="B14" s="164">
        <v>123276</v>
      </c>
      <c r="C14" s="165">
        <v>57747</v>
      </c>
      <c r="D14" s="166">
        <v>47351</v>
      </c>
      <c r="E14" s="166">
        <v>9311</v>
      </c>
      <c r="F14" s="166">
        <v>1085</v>
      </c>
      <c r="G14" s="167">
        <v>129.59100000000001</v>
      </c>
      <c r="H14" s="165">
        <f t="shared" ref="H14:H17" si="5">+I14+J14+K14</f>
        <v>7118819172</v>
      </c>
      <c r="I14" s="166">
        <f t="shared" ref="I14:I17" si="6">+ROUND($B14*D14,0)</f>
        <v>5837241876</v>
      </c>
      <c r="J14" s="166">
        <f t="shared" si="4"/>
        <v>1147822836</v>
      </c>
      <c r="K14" s="166">
        <f t="shared" si="4"/>
        <v>133754460</v>
      </c>
      <c r="L14" s="168">
        <f>+ROUND($B14*G14/1000,1)</f>
        <v>15975.5</v>
      </c>
      <c r="M14" s="27"/>
      <c r="N14" s="27"/>
    </row>
    <row r="15" spans="1:14" x14ac:dyDescent="0.2">
      <c r="A15" s="163" t="s">
        <v>13</v>
      </c>
      <c r="B15" s="164">
        <v>29330</v>
      </c>
      <c r="C15" s="165">
        <v>66705</v>
      </c>
      <c r="D15" s="166">
        <v>53169</v>
      </c>
      <c r="E15" s="166">
        <v>12466</v>
      </c>
      <c r="F15" s="166">
        <v>1070</v>
      </c>
      <c r="G15" s="167">
        <v>144.429</v>
      </c>
      <c r="H15" s="165">
        <f t="shared" si="5"/>
        <v>1956457650</v>
      </c>
      <c r="I15" s="166">
        <f t="shared" si="6"/>
        <v>1559446770</v>
      </c>
      <c r="J15" s="166">
        <f t="shared" si="4"/>
        <v>365627780</v>
      </c>
      <c r="K15" s="166">
        <f t="shared" si="4"/>
        <v>31383100</v>
      </c>
      <c r="L15" s="168">
        <f>+ROUND($B15*G15/1000,1)</f>
        <v>4236.1000000000004</v>
      </c>
      <c r="M15" s="27"/>
      <c r="N15" s="27"/>
    </row>
    <row r="16" spans="1:14" x14ac:dyDescent="0.2">
      <c r="A16" s="163" t="s">
        <v>14</v>
      </c>
      <c r="B16" s="164">
        <v>820</v>
      </c>
      <c r="C16" s="165">
        <v>56983</v>
      </c>
      <c r="D16" s="166">
        <v>46857</v>
      </c>
      <c r="E16" s="166">
        <v>9426</v>
      </c>
      <c r="F16" s="166">
        <v>700</v>
      </c>
      <c r="G16" s="167">
        <v>127.61199999999999</v>
      </c>
      <c r="H16" s="165">
        <f t="shared" si="5"/>
        <v>46726060</v>
      </c>
      <c r="I16" s="166">
        <f t="shared" si="6"/>
        <v>38422740</v>
      </c>
      <c r="J16" s="166">
        <f t="shared" si="4"/>
        <v>7729320</v>
      </c>
      <c r="K16" s="166">
        <f t="shared" si="4"/>
        <v>574000</v>
      </c>
      <c r="L16" s="168">
        <f>+ROUND($B16*G16/1000,1)</f>
        <v>104.6</v>
      </c>
      <c r="M16" s="27"/>
      <c r="N16" s="27"/>
    </row>
    <row r="17" spans="1:14" ht="13.5" thickBot="1" x14ac:dyDescent="0.25">
      <c r="A17" s="169" t="s">
        <v>15</v>
      </c>
      <c r="B17" s="170">
        <v>524</v>
      </c>
      <c r="C17" s="171">
        <v>273320</v>
      </c>
      <c r="D17" s="172">
        <v>199621</v>
      </c>
      <c r="E17" s="172">
        <v>71199</v>
      </c>
      <c r="F17" s="172">
        <v>2500</v>
      </c>
      <c r="G17" s="173">
        <v>693.45899999999995</v>
      </c>
      <c r="H17" s="171">
        <f t="shared" si="5"/>
        <v>143219680</v>
      </c>
      <c r="I17" s="172">
        <f t="shared" si="6"/>
        <v>104601404</v>
      </c>
      <c r="J17" s="172">
        <f t="shared" si="4"/>
        <v>37308276</v>
      </c>
      <c r="K17" s="172">
        <f t="shared" si="4"/>
        <v>1310000</v>
      </c>
      <c r="L17" s="174">
        <f>+ROUND($B17*G17/1000,1)</f>
        <v>363.4</v>
      </c>
      <c r="M17" s="27"/>
      <c r="N17" s="27"/>
    </row>
    <row r="18" spans="1:14" ht="13.5" thickBot="1" x14ac:dyDescent="0.25">
      <c r="A18" s="175" t="s">
        <v>29</v>
      </c>
      <c r="B18" s="176">
        <v>201399.5</v>
      </c>
      <c r="C18" s="177"/>
      <c r="D18" s="178"/>
      <c r="E18" s="178"/>
      <c r="F18" s="178"/>
      <c r="G18" s="179"/>
      <c r="H18" s="180">
        <f>SUM(H13:H17)</f>
        <v>11411932842</v>
      </c>
      <c r="I18" s="181">
        <f t="shared" ref="I18:L18" si="7">SUM(I13:I17)</f>
        <v>9191097739</v>
      </c>
      <c r="J18" s="181">
        <f t="shared" si="7"/>
        <v>2030088793</v>
      </c>
      <c r="K18" s="181">
        <f t="shared" si="7"/>
        <v>190746310</v>
      </c>
      <c r="L18" s="182">
        <f t="shared" si="7"/>
        <v>26734.699999999997</v>
      </c>
      <c r="M18" s="27"/>
      <c r="N18" s="27"/>
    </row>
    <row r="19" spans="1:14" x14ac:dyDescent="0.2">
      <c r="A19" s="157" t="s">
        <v>11</v>
      </c>
      <c r="B19" s="158">
        <v>22508</v>
      </c>
      <c r="C19" s="159">
        <v>45242</v>
      </c>
      <c r="D19" s="160">
        <v>34803</v>
      </c>
      <c r="E19" s="160">
        <v>9939</v>
      </c>
      <c r="F19" s="160">
        <v>500</v>
      </c>
      <c r="G19" s="161">
        <v>127.61199999999999</v>
      </c>
      <c r="H19" s="159">
        <f>+I19+J19+K19</f>
        <v>1018306936</v>
      </c>
      <c r="I19" s="160">
        <f>+ROUND($B19*D19,0)</f>
        <v>783345924</v>
      </c>
      <c r="J19" s="160">
        <f t="shared" ref="J19:K23" si="8">+ROUND($B19*E19,0)</f>
        <v>223707012</v>
      </c>
      <c r="K19" s="160">
        <f t="shared" si="8"/>
        <v>11254000</v>
      </c>
      <c r="L19" s="162">
        <f>+ROUND($B19*G19/1000,1)</f>
        <v>2872.3</v>
      </c>
      <c r="M19" s="27"/>
      <c r="N19" s="27"/>
    </row>
    <row r="20" spans="1:14" x14ac:dyDescent="0.2">
      <c r="A20" s="163" t="s">
        <v>12</v>
      </c>
      <c r="B20" s="164">
        <v>56280.25</v>
      </c>
      <c r="C20" s="165">
        <v>57747</v>
      </c>
      <c r="D20" s="166">
        <v>47351</v>
      </c>
      <c r="E20" s="166">
        <v>9311</v>
      </c>
      <c r="F20" s="166">
        <v>1085</v>
      </c>
      <c r="G20" s="167">
        <v>129.59100000000001</v>
      </c>
      <c r="H20" s="165">
        <f t="shared" ref="H20:H23" si="9">+I20+J20+K20</f>
        <v>3250015597</v>
      </c>
      <c r="I20" s="166">
        <f t="shared" ref="I20:I23" si="10">+ROUND($B20*D20,0)</f>
        <v>2664926118</v>
      </c>
      <c r="J20" s="166">
        <f t="shared" si="8"/>
        <v>524025408</v>
      </c>
      <c r="K20" s="166">
        <f t="shared" si="8"/>
        <v>61064071</v>
      </c>
      <c r="L20" s="168">
        <f>+ROUND($B20*G20/1000,1)</f>
        <v>7293.4</v>
      </c>
      <c r="M20" s="27"/>
      <c r="N20" s="27"/>
    </row>
    <row r="21" spans="1:14" x14ac:dyDescent="0.2">
      <c r="A21" s="163" t="s">
        <v>13</v>
      </c>
      <c r="B21" s="164">
        <v>21845</v>
      </c>
      <c r="C21" s="165">
        <v>66705</v>
      </c>
      <c r="D21" s="166">
        <v>53169</v>
      </c>
      <c r="E21" s="166">
        <v>12466</v>
      </c>
      <c r="F21" s="166">
        <v>1070</v>
      </c>
      <c r="G21" s="167">
        <v>144.429</v>
      </c>
      <c r="H21" s="165">
        <f t="shared" si="9"/>
        <v>1457170725</v>
      </c>
      <c r="I21" s="166">
        <f t="shared" si="10"/>
        <v>1161476805</v>
      </c>
      <c r="J21" s="166">
        <f t="shared" si="8"/>
        <v>272319770</v>
      </c>
      <c r="K21" s="166">
        <f t="shared" si="8"/>
        <v>23374150</v>
      </c>
      <c r="L21" s="168">
        <f>+ROUND($B21*G21/1000,1)</f>
        <v>3155.1</v>
      </c>
      <c r="M21" s="27"/>
      <c r="N21" s="27"/>
    </row>
    <row r="22" spans="1:14" x14ac:dyDescent="0.2">
      <c r="A22" s="163" t="s">
        <v>14</v>
      </c>
      <c r="B22" s="164">
        <v>667</v>
      </c>
      <c r="C22" s="165">
        <v>56983</v>
      </c>
      <c r="D22" s="166">
        <v>46857</v>
      </c>
      <c r="E22" s="166">
        <v>9426</v>
      </c>
      <c r="F22" s="166">
        <v>700</v>
      </c>
      <c r="G22" s="167">
        <v>127.61199999999999</v>
      </c>
      <c r="H22" s="165">
        <f t="shared" si="9"/>
        <v>38007661</v>
      </c>
      <c r="I22" s="166">
        <f t="shared" si="10"/>
        <v>31253619</v>
      </c>
      <c r="J22" s="166">
        <f t="shared" si="8"/>
        <v>6287142</v>
      </c>
      <c r="K22" s="166">
        <f t="shared" si="8"/>
        <v>466900</v>
      </c>
      <c r="L22" s="168">
        <f>+ROUND($B22*G22/1000,1)</f>
        <v>85.1</v>
      </c>
      <c r="M22" s="27"/>
      <c r="N22" s="27"/>
    </row>
    <row r="23" spans="1:14" ht="13.5" thickBot="1" x14ac:dyDescent="0.25">
      <c r="A23" s="169" t="s">
        <v>15</v>
      </c>
      <c r="B23" s="170">
        <v>287</v>
      </c>
      <c r="C23" s="171">
        <v>273320</v>
      </c>
      <c r="D23" s="172">
        <v>199621</v>
      </c>
      <c r="E23" s="172">
        <v>71199</v>
      </c>
      <c r="F23" s="172">
        <v>2500</v>
      </c>
      <c r="G23" s="173">
        <v>693.45899999999995</v>
      </c>
      <c r="H23" s="171">
        <f t="shared" si="9"/>
        <v>78442840</v>
      </c>
      <c r="I23" s="172">
        <f t="shared" si="10"/>
        <v>57291227</v>
      </c>
      <c r="J23" s="172">
        <f t="shared" si="8"/>
        <v>20434113</v>
      </c>
      <c r="K23" s="172">
        <f t="shared" si="8"/>
        <v>717500</v>
      </c>
      <c r="L23" s="174">
        <f>+ROUND($B23*G23/1000,1)</f>
        <v>199</v>
      </c>
      <c r="M23" s="27"/>
      <c r="N23" s="27"/>
    </row>
    <row r="24" spans="1:14" ht="13.5" thickBot="1" x14ac:dyDescent="0.25">
      <c r="A24" s="175" t="s">
        <v>17</v>
      </c>
      <c r="B24" s="176">
        <v>101587.25</v>
      </c>
      <c r="C24" s="177"/>
      <c r="D24" s="178"/>
      <c r="E24" s="178"/>
      <c r="F24" s="178"/>
      <c r="G24" s="179"/>
      <c r="H24" s="180">
        <f>SUM(H19:H23)</f>
        <v>5841943759</v>
      </c>
      <c r="I24" s="181">
        <f t="shared" ref="I24:L24" si="11">SUM(I19:I23)</f>
        <v>4698293693</v>
      </c>
      <c r="J24" s="181">
        <f t="shared" si="11"/>
        <v>1046773445</v>
      </c>
      <c r="K24" s="181">
        <f t="shared" si="11"/>
        <v>96876621</v>
      </c>
      <c r="L24" s="182">
        <f t="shared" si="11"/>
        <v>13604.900000000001</v>
      </c>
      <c r="M24" s="27"/>
      <c r="N24" s="27"/>
    </row>
    <row r="25" spans="1:14" x14ac:dyDescent="0.2">
      <c r="A25" s="157" t="s">
        <v>11</v>
      </c>
      <c r="B25" s="158">
        <v>18532.5</v>
      </c>
      <c r="C25" s="159">
        <v>45242</v>
      </c>
      <c r="D25" s="160">
        <v>34803</v>
      </c>
      <c r="E25" s="160">
        <v>9939</v>
      </c>
      <c r="F25" s="160">
        <v>500</v>
      </c>
      <c r="G25" s="161">
        <v>127.61199999999999</v>
      </c>
      <c r="H25" s="159">
        <f>+I25+J25+K25</f>
        <v>838447366</v>
      </c>
      <c r="I25" s="160">
        <f>+ROUND($B25*D25,0)</f>
        <v>644986598</v>
      </c>
      <c r="J25" s="160">
        <f t="shared" ref="J25:K29" si="12">+ROUND($B25*E25,0)</f>
        <v>184194518</v>
      </c>
      <c r="K25" s="160">
        <f t="shared" si="12"/>
        <v>9266250</v>
      </c>
      <c r="L25" s="162">
        <f>+ROUND($B25*G25/1000,1)</f>
        <v>2365</v>
      </c>
      <c r="M25" s="27"/>
      <c r="N25" s="27"/>
    </row>
    <row r="26" spans="1:14" x14ac:dyDescent="0.2">
      <c r="A26" s="163" t="s">
        <v>12</v>
      </c>
      <c r="B26" s="164">
        <v>50691</v>
      </c>
      <c r="C26" s="165">
        <v>57747</v>
      </c>
      <c r="D26" s="166">
        <v>47351</v>
      </c>
      <c r="E26" s="166">
        <v>9311</v>
      </c>
      <c r="F26" s="166">
        <v>1085</v>
      </c>
      <c r="G26" s="167">
        <v>129.59100000000001</v>
      </c>
      <c r="H26" s="165">
        <f t="shared" ref="H26:H29" si="13">+I26+J26+K26</f>
        <v>2927253177</v>
      </c>
      <c r="I26" s="166">
        <f t="shared" ref="I26:I29" si="14">+ROUND($B26*D26,0)</f>
        <v>2400269541</v>
      </c>
      <c r="J26" s="166">
        <f t="shared" si="12"/>
        <v>471983901</v>
      </c>
      <c r="K26" s="166">
        <f t="shared" si="12"/>
        <v>54999735</v>
      </c>
      <c r="L26" s="168">
        <f>+ROUND($B26*G26/1000,1)</f>
        <v>6569.1</v>
      </c>
      <c r="M26" s="27"/>
      <c r="N26" s="27"/>
    </row>
    <row r="27" spans="1:14" x14ac:dyDescent="0.2">
      <c r="A27" s="163" t="s">
        <v>13</v>
      </c>
      <c r="B27" s="164">
        <v>17534</v>
      </c>
      <c r="C27" s="165">
        <v>66705</v>
      </c>
      <c r="D27" s="166">
        <v>53169</v>
      </c>
      <c r="E27" s="166">
        <v>12466</v>
      </c>
      <c r="F27" s="166">
        <v>1070</v>
      </c>
      <c r="G27" s="167">
        <v>144.429</v>
      </c>
      <c r="H27" s="165">
        <f t="shared" si="13"/>
        <v>1169605470</v>
      </c>
      <c r="I27" s="166">
        <f t="shared" si="14"/>
        <v>932265246</v>
      </c>
      <c r="J27" s="166">
        <f t="shared" si="12"/>
        <v>218578844</v>
      </c>
      <c r="K27" s="166">
        <f t="shared" si="12"/>
        <v>18761380</v>
      </c>
      <c r="L27" s="168">
        <f>+ROUND($B27*G27/1000,1)</f>
        <v>2532.4</v>
      </c>
      <c r="M27" s="27"/>
      <c r="N27" s="27"/>
    </row>
    <row r="28" spans="1:14" x14ac:dyDescent="0.2">
      <c r="A28" s="163" t="s">
        <v>14</v>
      </c>
      <c r="B28" s="164">
        <v>759</v>
      </c>
      <c r="C28" s="165">
        <v>56983</v>
      </c>
      <c r="D28" s="166">
        <v>46857</v>
      </c>
      <c r="E28" s="166">
        <v>9426</v>
      </c>
      <c r="F28" s="166">
        <v>700</v>
      </c>
      <c r="G28" s="167">
        <v>127.61199999999999</v>
      </c>
      <c r="H28" s="165">
        <f t="shared" si="13"/>
        <v>43250097</v>
      </c>
      <c r="I28" s="166">
        <f t="shared" si="14"/>
        <v>35564463</v>
      </c>
      <c r="J28" s="166">
        <f t="shared" si="12"/>
        <v>7154334</v>
      </c>
      <c r="K28" s="166">
        <f t="shared" si="12"/>
        <v>531300</v>
      </c>
      <c r="L28" s="168">
        <f>+ROUND($B28*G28/1000,1)</f>
        <v>96.9</v>
      </c>
      <c r="M28" s="27"/>
      <c r="N28" s="27"/>
    </row>
    <row r="29" spans="1:14" ht="13.5" thickBot="1" x14ac:dyDescent="0.25">
      <c r="A29" s="169" t="s">
        <v>15</v>
      </c>
      <c r="B29" s="170">
        <v>292</v>
      </c>
      <c r="C29" s="171">
        <v>273320</v>
      </c>
      <c r="D29" s="172">
        <v>199621</v>
      </c>
      <c r="E29" s="172">
        <v>71199</v>
      </c>
      <c r="F29" s="172">
        <v>2500</v>
      </c>
      <c r="G29" s="173">
        <v>693.45899999999995</v>
      </c>
      <c r="H29" s="171">
        <f t="shared" si="13"/>
        <v>79809440</v>
      </c>
      <c r="I29" s="172">
        <f t="shared" si="14"/>
        <v>58289332</v>
      </c>
      <c r="J29" s="172">
        <f t="shared" si="12"/>
        <v>20790108</v>
      </c>
      <c r="K29" s="172">
        <f t="shared" si="12"/>
        <v>730000</v>
      </c>
      <c r="L29" s="174">
        <f>+ROUND($B29*G29/1000,1)</f>
        <v>202.5</v>
      </c>
      <c r="M29" s="27"/>
      <c r="N29" s="27"/>
    </row>
    <row r="30" spans="1:14" ht="13.5" thickBot="1" x14ac:dyDescent="0.25">
      <c r="A30" s="175" t="s">
        <v>18</v>
      </c>
      <c r="B30" s="176">
        <v>87808.5</v>
      </c>
      <c r="C30" s="177"/>
      <c r="D30" s="178"/>
      <c r="E30" s="178"/>
      <c r="F30" s="178"/>
      <c r="G30" s="179"/>
      <c r="H30" s="180">
        <f>SUM(H25:H29)</f>
        <v>5058365550</v>
      </c>
      <c r="I30" s="181">
        <f t="shared" ref="I30:L30" si="15">SUM(I25:I29)</f>
        <v>4071375180</v>
      </c>
      <c r="J30" s="181">
        <f t="shared" si="15"/>
        <v>902701705</v>
      </c>
      <c r="K30" s="181">
        <f t="shared" si="15"/>
        <v>84288665</v>
      </c>
      <c r="L30" s="182">
        <f t="shared" si="15"/>
        <v>11765.9</v>
      </c>
      <c r="M30" s="27"/>
      <c r="N30" s="27"/>
    </row>
    <row r="31" spans="1:14" x14ac:dyDescent="0.2">
      <c r="A31" s="157" t="s">
        <v>11</v>
      </c>
      <c r="B31" s="158">
        <v>8793.5</v>
      </c>
      <c r="C31" s="159">
        <v>45242</v>
      </c>
      <c r="D31" s="160">
        <v>34803</v>
      </c>
      <c r="E31" s="160">
        <v>9939</v>
      </c>
      <c r="F31" s="160">
        <v>500</v>
      </c>
      <c r="G31" s="161">
        <v>127.61199999999999</v>
      </c>
      <c r="H31" s="159">
        <f>+I31+J31+K31</f>
        <v>397835528</v>
      </c>
      <c r="I31" s="160">
        <f>+ROUND($B31*D31,0)</f>
        <v>306040181</v>
      </c>
      <c r="J31" s="160">
        <f t="shared" ref="J31:K35" si="16">+ROUND($B31*E31,0)</f>
        <v>87398597</v>
      </c>
      <c r="K31" s="160">
        <f t="shared" si="16"/>
        <v>4396750</v>
      </c>
      <c r="L31" s="162">
        <f>+ROUND($B31*G31/1000,1)</f>
        <v>1122.2</v>
      </c>
      <c r="M31" s="27"/>
      <c r="N31" s="27"/>
    </row>
    <row r="32" spans="1:14" x14ac:dyDescent="0.2">
      <c r="A32" s="163" t="s">
        <v>12</v>
      </c>
      <c r="B32" s="164">
        <v>26378.5</v>
      </c>
      <c r="C32" s="165">
        <v>57747</v>
      </c>
      <c r="D32" s="166">
        <v>47351</v>
      </c>
      <c r="E32" s="166">
        <v>9311</v>
      </c>
      <c r="F32" s="166">
        <v>1085</v>
      </c>
      <c r="G32" s="167">
        <v>129.59100000000001</v>
      </c>
      <c r="H32" s="165">
        <f t="shared" ref="H32:H35" si="17">+I32+J32+K32</f>
        <v>1523279241</v>
      </c>
      <c r="I32" s="166">
        <f t="shared" ref="I32:I35" si="18">+ROUND($B32*D32,0)</f>
        <v>1249048354</v>
      </c>
      <c r="J32" s="166">
        <f t="shared" si="16"/>
        <v>245610214</v>
      </c>
      <c r="K32" s="166">
        <f t="shared" si="16"/>
        <v>28620673</v>
      </c>
      <c r="L32" s="168">
        <f>+ROUND($B32*G32/1000,1)</f>
        <v>3418.4</v>
      </c>
      <c r="M32" s="27"/>
      <c r="N32" s="27"/>
    </row>
    <row r="33" spans="1:14" x14ac:dyDescent="0.2">
      <c r="A33" s="163" t="s">
        <v>13</v>
      </c>
      <c r="B33" s="164">
        <v>8596</v>
      </c>
      <c r="C33" s="165">
        <v>66705</v>
      </c>
      <c r="D33" s="166">
        <v>53169</v>
      </c>
      <c r="E33" s="166">
        <v>12466</v>
      </c>
      <c r="F33" s="166">
        <v>1070</v>
      </c>
      <c r="G33" s="167">
        <v>144.429</v>
      </c>
      <c r="H33" s="165">
        <f t="shared" si="17"/>
        <v>573396180</v>
      </c>
      <c r="I33" s="166">
        <f t="shared" si="18"/>
        <v>457040724</v>
      </c>
      <c r="J33" s="166">
        <f t="shared" si="16"/>
        <v>107157736</v>
      </c>
      <c r="K33" s="166">
        <f t="shared" si="16"/>
        <v>9197720</v>
      </c>
      <c r="L33" s="168">
        <f>+ROUND($B33*G33/1000,1)</f>
        <v>1241.5</v>
      </c>
      <c r="M33" s="27"/>
      <c r="N33" s="27"/>
    </row>
    <row r="34" spans="1:14" x14ac:dyDescent="0.2">
      <c r="A34" s="163" t="s">
        <v>14</v>
      </c>
      <c r="B34" s="164">
        <v>339</v>
      </c>
      <c r="C34" s="165">
        <v>56983</v>
      </c>
      <c r="D34" s="166">
        <v>46857</v>
      </c>
      <c r="E34" s="166">
        <v>9426</v>
      </c>
      <c r="F34" s="166">
        <v>700</v>
      </c>
      <c r="G34" s="167">
        <v>127.61199999999999</v>
      </c>
      <c r="H34" s="165">
        <f t="shared" si="17"/>
        <v>19317237</v>
      </c>
      <c r="I34" s="166">
        <f t="shared" si="18"/>
        <v>15884523</v>
      </c>
      <c r="J34" s="166">
        <f t="shared" si="16"/>
        <v>3195414</v>
      </c>
      <c r="K34" s="166">
        <f t="shared" si="16"/>
        <v>237300</v>
      </c>
      <c r="L34" s="168">
        <f>+ROUND($B34*G34/1000,1)</f>
        <v>43.3</v>
      </c>
      <c r="M34" s="27"/>
      <c r="N34" s="27"/>
    </row>
    <row r="35" spans="1:14" ht="13.5" thickBot="1" x14ac:dyDescent="0.25">
      <c r="A35" s="169" t="s">
        <v>15</v>
      </c>
      <c r="B35" s="170">
        <v>220</v>
      </c>
      <c r="C35" s="171">
        <v>273320</v>
      </c>
      <c r="D35" s="172">
        <v>199621</v>
      </c>
      <c r="E35" s="172">
        <v>71199</v>
      </c>
      <c r="F35" s="172">
        <v>2500</v>
      </c>
      <c r="G35" s="173">
        <v>693.45899999999995</v>
      </c>
      <c r="H35" s="171">
        <f t="shared" si="17"/>
        <v>60130400</v>
      </c>
      <c r="I35" s="172">
        <f t="shared" si="18"/>
        <v>43916620</v>
      </c>
      <c r="J35" s="172">
        <f t="shared" si="16"/>
        <v>15663780</v>
      </c>
      <c r="K35" s="172">
        <f t="shared" si="16"/>
        <v>550000</v>
      </c>
      <c r="L35" s="174">
        <f>+ROUND($B35*G35/1000,1)</f>
        <v>152.6</v>
      </c>
      <c r="M35" s="27"/>
      <c r="N35" s="27"/>
    </row>
    <row r="36" spans="1:14" ht="13.5" thickBot="1" x14ac:dyDescent="0.25">
      <c r="A36" s="175" t="s">
        <v>19</v>
      </c>
      <c r="B36" s="176">
        <v>44327</v>
      </c>
      <c r="C36" s="177"/>
      <c r="D36" s="178"/>
      <c r="E36" s="178"/>
      <c r="F36" s="178"/>
      <c r="G36" s="179"/>
      <c r="H36" s="180">
        <f>SUM(H31:H35)</f>
        <v>2573958586</v>
      </c>
      <c r="I36" s="181">
        <f t="shared" ref="I36:L36" si="19">SUM(I31:I35)</f>
        <v>2071930402</v>
      </c>
      <c r="J36" s="181">
        <f t="shared" si="19"/>
        <v>459025741</v>
      </c>
      <c r="K36" s="181">
        <f t="shared" si="19"/>
        <v>43002443</v>
      </c>
      <c r="L36" s="182">
        <f t="shared" si="19"/>
        <v>5978.0000000000009</v>
      </c>
      <c r="M36" s="27"/>
      <c r="N36" s="27"/>
    </row>
    <row r="37" spans="1:14" x14ac:dyDescent="0.2">
      <c r="A37" s="157" t="s">
        <v>11</v>
      </c>
      <c r="B37" s="158">
        <v>24674.5</v>
      </c>
      <c r="C37" s="159">
        <v>45242</v>
      </c>
      <c r="D37" s="160">
        <v>34803</v>
      </c>
      <c r="E37" s="160">
        <v>9939</v>
      </c>
      <c r="F37" s="160">
        <v>500</v>
      </c>
      <c r="G37" s="161">
        <v>127.61199999999999</v>
      </c>
      <c r="H37" s="159">
        <f>+I37+J37+K37</f>
        <v>1116323730</v>
      </c>
      <c r="I37" s="160">
        <f>+ROUND($B37*D37,0)</f>
        <v>858746624</v>
      </c>
      <c r="J37" s="160">
        <f t="shared" ref="J37:K41" si="20">+ROUND($B37*E37,0)</f>
        <v>245239856</v>
      </c>
      <c r="K37" s="160">
        <f t="shared" si="20"/>
        <v>12337250</v>
      </c>
      <c r="L37" s="162">
        <f>+ROUND($B37*G37/1000,1)</f>
        <v>3148.8</v>
      </c>
      <c r="M37" s="27"/>
      <c r="N37" s="27"/>
    </row>
    <row r="38" spans="1:14" x14ac:dyDescent="0.2">
      <c r="A38" s="163" t="s">
        <v>12</v>
      </c>
      <c r="B38" s="164">
        <v>76903.75</v>
      </c>
      <c r="C38" s="165">
        <v>57747</v>
      </c>
      <c r="D38" s="166">
        <v>47351</v>
      </c>
      <c r="E38" s="166">
        <v>9311</v>
      </c>
      <c r="F38" s="166">
        <v>1085</v>
      </c>
      <c r="G38" s="167">
        <v>129.59100000000001</v>
      </c>
      <c r="H38" s="165">
        <f t="shared" ref="H38:H41" si="21">+I38+J38+K38</f>
        <v>4440960851</v>
      </c>
      <c r="I38" s="166">
        <f t="shared" ref="I38:I41" si="22">+ROUND($B38*D38,0)</f>
        <v>3641469466</v>
      </c>
      <c r="J38" s="166">
        <f t="shared" si="20"/>
        <v>716050816</v>
      </c>
      <c r="K38" s="166">
        <f t="shared" si="20"/>
        <v>83440569</v>
      </c>
      <c r="L38" s="168">
        <f>+ROUND($B38*G38/1000,1)</f>
        <v>9966</v>
      </c>
      <c r="M38" s="27"/>
      <c r="N38" s="27"/>
    </row>
    <row r="39" spans="1:14" x14ac:dyDescent="0.2">
      <c r="A39" s="163" t="s">
        <v>13</v>
      </c>
      <c r="B39" s="164">
        <v>25304</v>
      </c>
      <c r="C39" s="165">
        <v>66705</v>
      </c>
      <c r="D39" s="166">
        <v>53169</v>
      </c>
      <c r="E39" s="166">
        <v>12466</v>
      </c>
      <c r="F39" s="166">
        <v>1070</v>
      </c>
      <c r="G39" s="167">
        <v>144.429</v>
      </c>
      <c r="H39" s="165">
        <f t="shared" si="21"/>
        <v>1687903320</v>
      </c>
      <c r="I39" s="166">
        <f t="shared" si="22"/>
        <v>1345388376</v>
      </c>
      <c r="J39" s="166">
        <f t="shared" si="20"/>
        <v>315439664</v>
      </c>
      <c r="K39" s="166">
        <f t="shared" si="20"/>
        <v>27075280</v>
      </c>
      <c r="L39" s="168">
        <f>+ROUND($B39*G39/1000,1)</f>
        <v>3654.6</v>
      </c>
      <c r="M39" s="27"/>
      <c r="N39" s="27"/>
    </row>
    <row r="40" spans="1:14" x14ac:dyDescent="0.2">
      <c r="A40" s="163" t="s">
        <v>14</v>
      </c>
      <c r="B40" s="164">
        <v>877</v>
      </c>
      <c r="C40" s="165">
        <v>56983</v>
      </c>
      <c r="D40" s="166">
        <v>46857</v>
      </c>
      <c r="E40" s="166">
        <v>9426</v>
      </c>
      <c r="F40" s="166">
        <v>700</v>
      </c>
      <c r="G40" s="167">
        <v>127.61199999999999</v>
      </c>
      <c r="H40" s="165">
        <f t="shared" si="21"/>
        <v>49974091</v>
      </c>
      <c r="I40" s="166">
        <f t="shared" si="22"/>
        <v>41093589</v>
      </c>
      <c r="J40" s="166">
        <f t="shared" si="20"/>
        <v>8266602</v>
      </c>
      <c r="K40" s="166">
        <f t="shared" si="20"/>
        <v>613900</v>
      </c>
      <c r="L40" s="168">
        <f>+ROUND($B40*G40/1000,1)</f>
        <v>111.9</v>
      </c>
      <c r="M40" s="27"/>
      <c r="N40" s="27"/>
    </row>
    <row r="41" spans="1:14" ht="13.5" thickBot="1" x14ac:dyDescent="0.25">
      <c r="A41" s="169" t="s">
        <v>15</v>
      </c>
      <c r="B41" s="170">
        <v>768</v>
      </c>
      <c r="C41" s="171">
        <v>273320</v>
      </c>
      <c r="D41" s="172">
        <v>199621</v>
      </c>
      <c r="E41" s="172">
        <v>71199</v>
      </c>
      <c r="F41" s="172">
        <v>2500</v>
      </c>
      <c r="G41" s="173">
        <v>693.45899999999995</v>
      </c>
      <c r="H41" s="171">
        <f t="shared" si="21"/>
        <v>209909760</v>
      </c>
      <c r="I41" s="172">
        <f t="shared" si="22"/>
        <v>153308928</v>
      </c>
      <c r="J41" s="172">
        <f t="shared" si="20"/>
        <v>54680832</v>
      </c>
      <c r="K41" s="172">
        <f t="shared" si="20"/>
        <v>1920000</v>
      </c>
      <c r="L41" s="174">
        <f>+ROUND($B41*G41/1000,1)</f>
        <v>532.6</v>
      </c>
      <c r="M41" s="27"/>
      <c r="N41" s="27"/>
    </row>
    <row r="42" spans="1:14" ht="13.5" thickBot="1" x14ac:dyDescent="0.25">
      <c r="A42" s="175" t="s">
        <v>20</v>
      </c>
      <c r="B42" s="176">
        <v>128527.25</v>
      </c>
      <c r="C42" s="177"/>
      <c r="D42" s="178"/>
      <c r="E42" s="178"/>
      <c r="F42" s="178"/>
      <c r="G42" s="179"/>
      <c r="H42" s="180">
        <f>SUM(H37:H41)</f>
        <v>7505071752</v>
      </c>
      <c r="I42" s="181">
        <f t="shared" ref="I42:L42" si="23">SUM(I37:I41)</f>
        <v>6040006983</v>
      </c>
      <c r="J42" s="181">
        <f t="shared" si="23"/>
        <v>1339677770</v>
      </c>
      <c r="K42" s="181">
        <f t="shared" si="23"/>
        <v>125386999</v>
      </c>
      <c r="L42" s="182">
        <f t="shared" si="23"/>
        <v>17413.899999999998</v>
      </c>
      <c r="M42" s="27"/>
      <c r="N42" s="27"/>
    </row>
    <row r="43" spans="1:14" x14ac:dyDescent="0.2">
      <c r="A43" s="189" t="s">
        <v>11</v>
      </c>
      <c r="B43" s="190">
        <v>14831</v>
      </c>
      <c r="C43" s="159">
        <v>45242</v>
      </c>
      <c r="D43" s="160">
        <v>34803</v>
      </c>
      <c r="E43" s="160">
        <v>9939</v>
      </c>
      <c r="F43" s="160">
        <v>500</v>
      </c>
      <c r="G43" s="161">
        <v>127.61199999999999</v>
      </c>
      <c r="H43" s="159">
        <f>+I43+J43+K43</f>
        <v>670984102</v>
      </c>
      <c r="I43" s="160">
        <f>+ROUND($B43*D43,0)</f>
        <v>516163293</v>
      </c>
      <c r="J43" s="160">
        <f t="shared" ref="J43:K47" si="24">+ROUND($B43*E43,0)</f>
        <v>147405309</v>
      </c>
      <c r="K43" s="160">
        <f t="shared" si="24"/>
        <v>7415500</v>
      </c>
      <c r="L43" s="162">
        <f>+ROUND($B43*G43/1000,1)</f>
        <v>1892.6</v>
      </c>
      <c r="M43" s="27"/>
      <c r="N43" s="27"/>
    </row>
    <row r="44" spans="1:14" x14ac:dyDescent="0.2">
      <c r="A44" s="163" t="s">
        <v>12</v>
      </c>
      <c r="B44" s="164">
        <v>40455.75</v>
      </c>
      <c r="C44" s="165">
        <v>57747</v>
      </c>
      <c r="D44" s="166">
        <v>47351</v>
      </c>
      <c r="E44" s="166">
        <v>9311</v>
      </c>
      <c r="F44" s="166">
        <v>1085</v>
      </c>
      <c r="G44" s="167">
        <v>129.59100000000001</v>
      </c>
      <c r="H44" s="165">
        <f t="shared" ref="H44:H47" si="25">+I44+J44+K44</f>
        <v>2336198195</v>
      </c>
      <c r="I44" s="166">
        <f t="shared" ref="I44:I47" si="26">+ROUND($B44*D44,0)</f>
        <v>1915620218</v>
      </c>
      <c r="J44" s="166">
        <f t="shared" si="24"/>
        <v>376683488</v>
      </c>
      <c r="K44" s="166">
        <f t="shared" si="24"/>
        <v>43894489</v>
      </c>
      <c r="L44" s="168">
        <f>+ROUND($B44*G44/1000,1)</f>
        <v>5242.7</v>
      </c>
      <c r="M44" s="27"/>
      <c r="N44" s="27"/>
    </row>
    <row r="45" spans="1:14" x14ac:dyDescent="0.2">
      <c r="A45" s="163" t="s">
        <v>13</v>
      </c>
      <c r="B45" s="164">
        <v>12538</v>
      </c>
      <c r="C45" s="165">
        <v>66705</v>
      </c>
      <c r="D45" s="166">
        <v>53169</v>
      </c>
      <c r="E45" s="166">
        <v>12466</v>
      </c>
      <c r="F45" s="166">
        <v>1070</v>
      </c>
      <c r="G45" s="167">
        <v>144.429</v>
      </c>
      <c r="H45" s="165">
        <f t="shared" si="25"/>
        <v>836347290</v>
      </c>
      <c r="I45" s="166">
        <f t="shared" si="26"/>
        <v>666632922</v>
      </c>
      <c r="J45" s="166">
        <f t="shared" si="24"/>
        <v>156298708</v>
      </c>
      <c r="K45" s="166">
        <f t="shared" si="24"/>
        <v>13415660</v>
      </c>
      <c r="L45" s="168">
        <f>+ROUND($B45*G45/1000,1)</f>
        <v>1810.9</v>
      </c>
      <c r="M45" s="27"/>
      <c r="N45" s="27"/>
    </row>
    <row r="46" spans="1:14" x14ac:dyDescent="0.2">
      <c r="A46" s="163" t="s">
        <v>14</v>
      </c>
      <c r="B46" s="164">
        <v>233</v>
      </c>
      <c r="C46" s="165">
        <v>56983</v>
      </c>
      <c r="D46" s="166">
        <v>46857</v>
      </c>
      <c r="E46" s="166">
        <v>9426</v>
      </c>
      <c r="F46" s="166">
        <v>700</v>
      </c>
      <c r="G46" s="167">
        <v>127.61199999999999</v>
      </c>
      <c r="H46" s="165">
        <f t="shared" si="25"/>
        <v>13277039</v>
      </c>
      <c r="I46" s="166">
        <f t="shared" si="26"/>
        <v>10917681</v>
      </c>
      <c r="J46" s="166">
        <f t="shared" si="24"/>
        <v>2196258</v>
      </c>
      <c r="K46" s="166">
        <f t="shared" si="24"/>
        <v>163100</v>
      </c>
      <c r="L46" s="168">
        <f>+ROUND($B46*G46/1000,1)</f>
        <v>29.7</v>
      </c>
      <c r="M46" s="27"/>
      <c r="N46" s="27"/>
    </row>
    <row r="47" spans="1:14" ht="13.5" thickBot="1" x14ac:dyDescent="0.25">
      <c r="A47" s="169" t="s">
        <v>15</v>
      </c>
      <c r="B47" s="170">
        <v>230</v>
      </c>
      <c r="C47" s="171">
        <v>273320</v>
      </c>
      <c r="D47" s="172">
        <v>199621</v>
      </c>
      <c r="E47" s="172">
        <v>71199</v>
      </c>
      <c r="F47" s="172">
        <v>2500</v>
      </c>
      <c r="G47" s="173">
        <v>693.45899999999995</v>
      </c>
      <c r="H47" s="171">
        <f t="shared" si="25"/>
        <v>62863600</v>
      </c>
      <c r="I47" s="172">
        <f t="shared" si="26"/>
        <v>45912830</v>
      </c>
      <c r="J47" s="172">
        <f t="shared" si="24"/>
        <v>16375770</v>
      </c>
      <c r="K47" s="172">
        <f t="shared" si="24"/>
        <v>575000</v>
      </c>
      <c r="L47" s="174">
        <f>+ROUND($B47*G47/1000,1)</f>
        <v>159.5</v>
      </c>
      <c r="M47" s="27"/>
      <c r="N47" s="27"/>
    </row>
    <row r="48" spans="1:14" ht="13.5" thickBot="1" x14ac:dyDescent="0.25">
      <c r="A48" s="175" t="s">
        <v>21</v>
      </c>
      <c r="B48" s="176">
        <v>68287.75</v>
      </c>
      <c r="C48" s="177"/>
      <c r="D48" s="178"/>
      <c r="E48" s="178"/>
      <c r="F48" s="178"/>
      <c r="G48" s="179"/>
      <c r="H48" s="180">
        <f>SUM(H43:H47)</f>
        <v>3919670226</v>
      </c>
      <c r="I48" s="181">
        <f t="shared" ref="I48:L48" si="27">SUM(I43:I47)</f>
        <v>3155246944</v>
      </c>
      <c r="J48" s="181">
        <f t="shared" si="27"/>
        <v>698959533</v>
      </c>
      <c r="K48" s="181">
        <f t="shared" si="27"/>
        <v>65463749</v>
      </c>
      <c r="L48" s="182">
        <f t="shared" si="27"/>
        <v>9135.4</v>
      </c>
      <c r="M48" s="27"/>
      <c r="N48" s="27"/>
    </row>
    <row r="49" spans="1:14" x14ac:dyDescent="0.2">
      <c r="A49" s="189" t="s">
        <v>11</v>
      </c>
      <c r="B49" s="190">
        <v>19030.5</v>
      </c>
      <c r="C49" s="159">
        <v>45242</v>
      </c>
      <c r="D49" s="160">
        <v>34803</v>
      </c>
      <c r="E49" s="160">
        <v>9939</v>
      </c>
      <c r="F49" s="160">
        <v>500</v>
      </c>
      <c r="G49" s="161">
        <v>127.61199999999999</v>
      </c>
      <c r="H49" s="159">
        <f>+I49+J49+K49</f>
        <v>860977882</v>
      </c>
      <c r="I49" s="160">
        <f>+ROUND($B49*D49,0)</f>
        <v>662318492</v>
      </c>
      <c r="J49" s="160">
        <f t="shared" ref="J49:K53" si="28">+ROUND($B49*E49,0)</f>
        <v>189144140</v>
      </c>
      <c r="K49" s="160">
        <f t="shared" si="28"/>
        <v>9515250</v>
      </c>
      <c r="L49" s="162">
        <f>+ROUND($B49*G49/1000,1)</f>
        <v>2428.5</v>
      </c>
      <c r="M49" s="27"/>
      <c r="N49" s="27"/>
    </row>
    <row r="50" spans="1:14" x14ac:dyDescent="0.2">
      <c r="A50" s="163" t="s">
        <v>12</v>
      </c>
      <c r="B50" s="164">
        <v>49001.75</v>
      </c>
      <c r="C50" s="165">
        <v>57747</v>
      </c>
      <c r="D50" s="166">
        <v>47351</v>
      </c>
      <c r="E50" s="166">
        <v>9311</v>
      </c>
      <c r="F50" s="166">
        <v>1085</v>
      </c>
      <c r="G50" s="167">
        <v>129.59100000000001</v>
      </c>
      <c r="H50" s="165">
        <f t="shared" ref="H50:H53" si="29">+I50+J50+K50</f>
        <v>2829704057</v>
      </c>
      <c r="I50" s="166">
        <f t="shared" ref="I50:I53" si="30">+ROUND($B50*D50,0)</f>
        <v>2320281864</v>
      </c>
      <c r="J50" s="166">
        <f t="shared" si="28"/>
        <v>456255294</v>
      </c>
      <c r="K50" s="166">
        <f t="shared" si="28"/>
        <v>53166899</v>
      </c>
      <c r="L50" s="168">
        <f>+ROUND($B50*G50/1000,1)</f>
        <v>6350.2</v>
      </c>
      <c r="M50" s="27"/>
      <c r="N50" s="27"/>
    </row>
    <row r="51" spans="1:14" x14ac:dyDescent="0.2">
      <c r="A51" s="163" t="s">
        <v>13</v>
      </c>
      <c r="B51" s="164">
        <v>18068</v>
      </c>
      <c r="C51" s="165">
        <v>66705</v>
      </c>
      <c r="D51" s="166">
        <v>53169</v>
      </c>
      <c r="E51" s="166">
        <v>12466</v>
      </c>
      <c r="F51" s="166">
        <v>1070</v>
      </c>
      <c r="G51" s="167">
        <v>144.429</v>
      </c>
      <c r="H51" s="165">
        <f t="shared" si="29"/>
        <v>1205225940</v>
      </c>
      <c r="I51" s="166">
        <f t="shared" si="30"/>
        <v>960657492</v>
      </c>
      <c r="J51" s="166">
        <f t="shared" si="28"/>
        <v>225235688</v>
      </c>
      <c r="K51" s="166">
        <f t="shared" si="28"/>
        <v>19332760</v>
      </c>
      <c r="L51" s="168">
        <f>+ROUND($B51*G51/1000,1)</f>
        <v>2609.5</v>
      </c>
      <c r="M51" s="27"/>
      <c r="N51" s="27"/>
    </row>
    <row r="52" spans="1:14" x14ac:dyDescent="0.2">
      <c r="A52" s="163" t="s">
        <v>14</v>
      </c>
      <c r="B52" s="164">
        <v>577</v>
      </c>
      <c r="C52" s="165">
        <v>56983</v>
      </c>
      <c r="D52" s="166">
        <v>46857</v>
      </c>
      <c r="E52" s="166">
        <v>9426</v>
      </c>
      <c r="F52" s="166">
        <v>700</v>
      </c>
      <c r="G52" s="167">
        <v>127.61199999999999</v>
      </c>
      <c r="H52" s="165">
        <f t="shared" si="29"/>
        <v>32879191</v>
      </c>
      <c r="I52" s="166">
        <f t="shared" si="30"/>
        <v>27036489</v>
      </c>
      <c r="J52" s="166">
        <f t="shared" si="28"/>
        <v>5438802</v>
      </c>
      <c r="K52" s="166">
        <f t="shared" si="28"/>
        <v>403900</v>
      </c>
      <c r="L52" s="168">
        <f>+ROUND($B52*G52/1000,1)</f>
        <v>73.599999999999994</v>
      </c>
      <c r="M52" s="27"/>
      <c r="N52" s="27"/>
    </row>
    <row r="53" spans="1:14" ht="13.5" thickBot="1" x14ac:dyDescent="0.25">
      <c r="A53" s="169" t="s">
        <v>15</v>
      </c>
      <c r="B53" s="170">
        <v>266</v>
      </c>
      <c r="C53" s="171">
        <v>273320</v>
      </c>
      <c r="D53" s="172">
        <v>199621</v>
      </c>
      <c r="E53" s="172">
        <v>71199</v>
      </c>
      <c r="F53" s="172">
        <v>2500</v>
      </c>
      <c r="G53" s="173">
        <v>693.45899999999995</v>
      </c>
      <c r="H53" s="171">
        <f t="shared" si="29"/>
        <v>72703120</v>
      </c>
      <c r="I53" s="172">
        <f t="shared" si="30"/>
        <v>53099186</v>
      </c>
      <c r="J53" s="172">
        <f t="shared" si="28"/>
        <v>18938934</v>
      </c>
      <c r="K53" s="172">
        <f t="shared" si="28"/>
        <v>665000</v>
      </c>
      <c r="L53" s="174">
        <f>+ROUND($B53*G53/1000,1)</f>
        <v>184.5</v>
      </c>
      <c r="M53" s="27"/>
      <c r="N53" s="27"/>
    </row>
    <row r="54" spans="1:14" ht="13.5" thickBot="1" x14ac:dyDescent="0.25">
      <c r="A54" s="175" t="s">
        <v>28</v>
      </c>
      <c r="B54" s="176">
        <v>86943.25</v>
      </c>
      <c r="C54" s="177"/>
      <c r="D54" s="178"/>
      <c r="E54" s="178"/>
      <c r="F54" s="178"/>
      <c r="G54" s="179"/>
      <c r="H54" s="180">
        <f>SUM(H49:H53)</f>
        <v>5001490190</v>
      </c>
      <c r="I54" s="181">
        <f t="shared" ref="I54:L54" si="31">SUM(I49:I53)</f>
        <v>4023393523</v>
      </c>
      <c r="J54" s="181">
        <f t="shared" si="31"/>
        <v>895012858</v>
      </c>
      <c r="K54" s="181">
        <f t="shared" si="31"/>
        <v>83083809</v>
      </c>
      <c r="L54" s="182">
        <f t="shared" si="31"/>
        <v>11646.300000000001</v>
      </c>
      <c r="M54" s="27"/>
      <c r="N54" s="27"/>
    </row>
    <row r="55" spans="1:14" x14ac:dyDescent="0.2">
      <c r="A55" s="157" t="s">
        <v>11</v>
      </c>
      <c r="B55" s="158">
        <v>18478.5</v>
      </c>
      <c r="C55" s="159">
        <v>45242</v>
      </c>
      <c r="D55" s="160">
        <v>34803</v>
      </c>
      <c r="E55" s="160">
        <v>9939</v>
      </c>
      <c r="F55" s="160">
        <v>500</v>
      </c>
      <c r="G55" s="161">
        <v>127.61199999999999</v>
      </c>
      <c r="H55" s="159">
        <f>+I55+J55+K55</f>
        <v>836004298</v>
      </c>
      <c r="I55" s="160">
        <f>+ROUND($B55*D55,0)</f>
        <v>643107236</v>
      </c>
      <c r="J55" s="160">
        <f t="shared" ref="J55:K59" si="32">+ROUND($B55*E55,0)</f>
        <v>183657812</v>
      </c>
      <c r="K55" s="160">
        <f t="shared" si="32"/>
        <v>9239250</v>
      </c>
      <c r="L55" s="162">
        <f>+ROUND($B55*G55/1000,1)</f>
        <v>2358.1</v>
      </c>
      <c r="M55" s="27"/>
      <c r="N55" s="27"/>
    </row>
    <row r="56" spans="1:14" x14ac:dyDescent="0.2">
      <c r="A56" s="163" t="s">
        <v>12</v>
      </c>
      <c r="B56" s="164">
        <v>46485.5</v>
      </c>
      <c r="C56" s="165">
        <v>57747</v>
      </c>
      <c r="D56" s="166">
        <v>47351</v>
      </c>
      <c r="E56" s="166">
        <v>9311</v>
      </c>
      <c r="F56" s="166">
        <v>1085</v>
      </c>
      <c r="G56" s="167">
        <v>129.59100000000001</v>
      </c>
      <c r="H56" s="165">
        <f t="shared" ref="H56:H59" si="33">+I56+J56+K56</f>
        <v>2684398170</v>
      </c>
      <c r="I56" s="166">
        <f t="shared" ref="I56:I59" si="34">+ROUND($B56*D56,0)</f>
        <v>2201134911</v>
      </c>
      <c r="J56" s="166">
        <f t="shared" si="32"/>
        <v>432826491</v>
      </c>
      <c r="K56" s="166">
        <f t="shared" si="32"/>
        <v>50436768</v>
      </c>
      <c r="L56" s="168">
        <f>+ROUND($B56*G56/1000,1)</f>
        <v>6024.1</v>
      </c>
      <c r="M56" s="27"/>
      <c r="N56" s="27"/>
    </row>
    <row r="57" spans="1:14" x14ac:dyDescent="0.2">
      <c r="A57" s="163" t="s">
        <v>13</v>
      </c>
      <c r="B57" s="164">
        <v>16906</v>
      </c>
      <c r="C57" s="165">
        <v>66705</v>
      </c>
      <c r="D57" s="166">
        <v>53169</v>
      </c>
      <c r="E57" s="166">
        <v>12466</v>
      </c>
      <c r="F57" s="166">
        <v>1070</v>
      </c>
      <c r="G57" s="167">
        <v>144.429</v>
      </c>
      <c r="H57" s="165">
        <f t="shared" si="33"/>
        <v>1127714730</v>
      </c>
      <c r="I57" s="166">
        <f t="shared" si="34"/>
        <v>898875114</v>
      </c>
      <c r="J57" s="166">
        <f t="shared" si="32"/>
        <v>210750196</v>
      </c>
      <c r="K57" s="166">
        <f t="shared" si="32"/>
        <v>18089420</v>
      </c>
      <c r="L57" s="168">
        <f>+ROUND($B57*G57/1000,1)</f>
        <v>2441.6999999999998</v>
      </c>
      <c r="M57" s="27"/>
      <c r="N57" s="27"/>
    </row>
    <row r="58" spans="1:14" x14ac:dyDescent="0.2">
      <c r="A58" s="163" t="s">
        <v>14</v>
      </c>
      <c r="B58" s="164">
        <v>777</v>
      </c>
      <c r="C58" s="165">
        <v>56983</v>
      </c>
      <c r="D58" s="166">
        <v>46857</v>
      </c>
      <c r="E58" s="166">
        <v>9426</v>
      </c>
      <c r="F58" s="166">
        <v>700</v>
      </c>
      <c r="G58" s="167">
        <v>127.61199999999999</v>
      </c>
      <c r="H58" s="165">
        <f t="shared" si="33"/>
        <v>44275791</v>
      </c>
      <c r="I58" s="166">
        <f t="shared" si="34"/>
        <v>36407889</v>
      </c>
      <c r="J58" s="166">
        <f t="shared" si="32"/>
        <v>7324002</v>
      </c>
      <c r="K58" s="166">
        <f t="shared" si="32"/>
        <v>543900</v>
      </c>
      <c r="L58" s="168">
        <f>+ROUND($B58*G58/1000,1)</f>
        <v>99.2</v>
      </c>
      <c r="M58" s="27"/>
      <c r="N58" s="27"/>
    </row>
    <row r="59" spans="1:14" ht="13.5" thickBot="1" x14ac:dyDescent="0.25">
      <c r="A59" s="169" t="s">
        <v>15</v>
      </c>
      <c r="B59" s="170">
        <v>179</v>
      </c>
      <c r="C59" s="171">
        <v>273320</v>
      </c>
      <c r="D59" s="172">
        <v>199621</v>
      </c>
      <c r="E59" s="172">
        <v>71199</v>
      </c>
      <c r="F59" s="172">
        <v>2500</v>
      </c>
      <c r="G59" s="173">
        <v>693.45899999999995</v>
      </c>
      <c r="H59" s="171">
        <f t="shared" si="33"/>
        <v>48924280</v>
      </c>
      <c r="I59" s="172">
        <f t="shared" si="34"/>
        <v>35732159</v>
      </c>
      <c r="J59" s="172">
        <f t="shared" si="32"/>
        <v>12744621</v>
      </c>
      <c r="K59" s="172">
        <f t="shared" si="32"/>
        <v>447500</v>
      </c>
      <c r="L59" s="174">
        <f>+ROUND($B59*G59/1000,1)</f>
        <v>124.1</v>
      </c>
      <c r="M59" s="27"/>
      <c r="N59" s="27"/>
    </row>
    <row r="60" spans="1:14" ht="13.5" thickBot="1" x14ac:dyDescent="0.25">
      <c r="A60" s="175" t="s">
        <v>22</v>
      </c>
      <c r="B60" s="176">
        <v>82826</v>
      </c>
      <c r="C60" s="177"/>
      <c r="D60" s="178"/>
      <c r="E60" s="178"/>
      <c r="F60" s="178"/>
      <c r="G60" s="179"/>
      <c r="H60" s="180">
        <f>SUM(H55:H59)</f>
        <v>4741317269</v>
      </c>
      <c r="I60" s="181">
        <f t="shared" ref="I60:L60" si="35">SUM(I55:I59)</f>
        <v>3815257309</v>
      </c>
      <c r="J60" s="181">
        <f t="shared" si="35"/>
        <v>847303122</v>
      </c>
      <c r="K60" s="181">
        <f t="shared" si="35"/>
        <v>78756838</v>
      </c>
      <c r="L60" s="182">
        <f t="shared" si="35"/>
        <v>11047.200000000003</v>
      </c>
      <c r="M60" s="27"/>
      <c r="N60" s="27"/>
    </row>
    <row r="61" spans="1:14" x14ac:dyDescent="0.2">
      <c r="A61" s="157" t="s">
        <v>11</v>
      </c>
      <c r="B61" s="158">
        <v>17505</v>
      </c>
      <c r="C61" s="159">
        <v>45242</v>
      </c>
      <c r="D61" s="160">
        <v>34803</v>
      </c>
      <c r="E61" s="160">
        <v>9939</v>
      </c>
      <c r="F61" s="160">
        <v>500</v>
      </c>
      <c r="G61" s="161">
        <v>127.61199999999999</v>
      </c>
      <c r="H61" s="159">
        <f>+I61+J61+K61</f>
        <v>791961210</v>
      </c>
      <c r="I61" s="160">
        <f>+ROUND($B61*D61,0)</f>
        <v>609226515</v>
      </c>
      <c r="J61" s="160">
        <f t="shared" ref="J61:K65" si="36">+ROUND($B61*E61,0)</f>
        <v>173982195</v>
      </c>
      <c r="K61" s="160">
        <f t="shared" si="36"/>
        <v>8752500</v>
      </c>
      <c r="L61" s="162">
        <f>+ROUND($B61*G61/1000,1)</f>
        <v>2233.8000000000002</v>
      </c>
      <c r="M61" s="27"/>
      <c r="N61" s="27"/>
    </row>
    <row r="62" spans="1:14" x14ac:dyDescent="0.2">
      <c r="A62" s="163" t="s">
        <v>12</v>
      </c>
      <c r="B62" s="164">
        <v>45282</v>
      </c>
      <c r="C62" s="165">
        <v>57747</v>
      </c>
      <c r="D62" s="166">
        <v>47351</v>
      </c>
      <c r="E62" s="166">
        <v>9311</v>
      </c>
      <c r="F62" s="166">
        <v>1085</v>
      </c>
      <c r="G62" s="167">
        <v>129.59100000000001</v>
      </c>
      <c r="H62" s="165">
        <f t="shared" ref="H62:H65" si="37">+I62+J62+K62</f>
        <v>2614899654</v>
      </c>
      <c r="I62" s="166">
        <f t="shared" ref="I62:I65" si="38">+ROUND($B62*D62,0)</f>
        <v>2144147982</v>
      </c>
      <c r="J62" s="166">
        <f t="shared" si="36"/>
        <v>421620702</v>
      </c>
      <c r="K62" s="166">
        <f t="shared" si="36"/>
        <v>49130970</v>
      </c>
      <c r="L62" s="168">
        <f>+ROUND($B62*G62/1000,1)</f>
        <v>5868.1</v>
      </c>
      <c r="M62" s="27"/>
      <c r="N62" s="27"/>
    </row>
    <row r="63" spans="1:14" x14ac:dyDescent="0.2">
      <c r="A63" s="163" t="s">
        <v>13</v>
      </c>
      <c r="B63" s="164">
        <v>15541</v>
      </c>
      <c r="C63" s="165">
        <v>66705</v>
      </c>
      <c r="D63" s="166">
        <v>53169</v>
      </c>
      <c r="E63" s="166">
        <v>12466</v>
      </c>
      <c r="F63" s="166">
        <v>1070</v>
      </c>
      <c r="G63" s="167">
        <v>144.429</v>
      </c>
      <c r="H63" s="165">
        <f t="shared" si="37"/>
        <v>1036662405</v>
      </c>
      <c r="I63" s="166">
        <f t="shared" si="38"/>
        <v>826299429</v>
      </c>
      <c r="J63" s="166">
        <f t="shared" si="36"/>
        <v>193734106</v>
      </c>
      <c r="K63" s="166">
        <f t="shared" si="36"/>
        <v>16628870</v>
      </c>
      <c r="L63" s="168">
        <f>+ROUND($B63*G63/1000,1)</f>
        <v>2244.6</v>
      </c>
      <c r="M63" s="27"/>
      <c r="N63" s="27"/>
    </row>
    <row r="64" spans="1:14" x14ac:dyDescent="0.2">
      <c r="A64" s="163" t="s">
        <v>14</v>
      </c>
      <c r="B64" s="164">
        <v>417</v>
      </c>
      <c r="C64" s="165">
        <v>56983</v>
      </c>
      <c r="D64" s="166">
        <v>46857</v>
      </c>
      <c r="E64" s="166">
        <v>9426</v>
      </c>
      <c r="F64" s="166">
        <v>700</v>
      </c>
      <c r="G64" s="167">
        <v>127.61199999999999</v>
      </c>
      <c r="H64" s="165">
        <f t="shared" si="37"/>
        <v>23761911</v>
      </c>
      <c r="I64" s="166">
        <f t="shared" si="38"/>
        <v>19539369</v>
      </c>
      <c r="J64" s="166">
        <f t="shared" si="36"/>
        <v>3930642</v>
      </c>
      <c r="K64" s="166">
        <f t="shared" si="36"/>
        <v>291900</v>
      </c>
      <c r="L64" s="168">
        <f>+ROUND($B64*G64/1000,1)</f>
        <v>53.2</v>
      </c>
      <c r="M64" s="27"/>
      <c r="N64" s="27"/>
    </row>
    <row r="65" spans="1:14" ht="13.5" thickBot="1" x14ac:dyDescent="0.25">
      <c r="A65" s="169" t="s">
        <v>15</v>
      </c>
      <c r="B65" s="170">
        <v>231</v>
      </c>
      <c r="C65" s="171">
        <v>273320</v>
      </c>
      <c r="D65" s="172">
        <v>199621</v>
      </c>
      <c r="E65" s="172">
        <v>71199</v>
      </c>
      <c r="F65" s="172">
        <v>2500</v>
      </c>
      <c r="G65" s="173">
        <v>693.45899999999995</v>
      </c>
      <c r="H65" s="171">
        <f t="shared" si="37"/>
        <v>63136920</v>
      </c>
      <c r="I65" s="172">
        <f t="shared" si="38"/>
        <v>46112451</v>
      </c>
      <c r="J65" s="172">
        <f t="shared" si="36"/>
        <v>16446969</v>
      </c>
      <c r="K65" s="172">
        <f t="shared" si="36"/>
        <v>577500</v>
      </c>
      <c r="L65" s="174">
        <f>+ROUND($B65*G65/1000,1)</f>
        <v>160.19999999999999</v>
      </c>
      <c r="M65" s="27"/>
      <c r="N65" s="27"/>
    </row>
    <row r="66" spans="1:14" ht="13.5" thickBot="1" x14ac:dyDescent="0.25">
      <c r="A66" s="175" t="s">
        <v>0</v>
      </c>
      <c r="B66" s="176">
        <v>78976</v>
      </c>
      <c r="C66" s="177"/>
      <c r="D66" s="178"/>
      <c r="E66" s="178"/>
      <c r="F66" s="178"/>
      <c r="G66" s="179"/>
      <c r="H66" s="180">
        <f>SUM(H61:H65)</f>
        <v>4530422100</v>
      </c>
      <c r="I66" s="181">
        <f t="shared" ref="I66:L66" si="39">SUM(I61:I65)</f>
        <v>3645325746</v>
      </c>
      <c r="J66" s="181">
        <f t="shared" si="39"/>
        <v>809714614</v>
      </c>
      <c r="K66" s="181">
        <f t="shared" si="39"/>
        <v>75381740</v>
      </c>
      <c r="L66" s="182">
        <f t="shared" si="39"/>
        <v>10559.900000000001</v>
      </c>
      <c r="M66" s="27"/>
      <c r="N66" s="27"/>
    </row>
    <row r="67" spans="1:14" x14ac:dyDescent="0.2">
      <c r="A67" s="157" t="s">
        <v>11</v>
      </c>
      <c r="B67" s="158">
        <v>40245.5</v>
      </c>
      <c r="C67" s="159">
        <v>45242</v>
      </c>
      <c r="D67" s="160">
        <v>34803</v>
      </c>
      <c r="E67" s="160">
        <v>9939</v>
      </c>
      <c r="F67" s="160">
        <v>500</v>
      </c>
      <c r="G67" s="161">
        <v>127.61199999999999</v>
      </c>
      <c r="H67" s="159">
        <f>+I67+J67+K67</f>
        <v>1820786912</v>
      </c>
      <c r="I67" s="160">
        <f>+ROUND($B67*D67,0)</f>
        <v>1400664137</v>
      </c>
      <c r="J67" s="160">
        <f t="shared" ref="J67:K71" si="40">+ROUND($B67*E67,0)</f>
        <v>400000025</v>
      </c>
      <c r="K67" s="160">
        <f t="shared" si="40"/>
        <v>20122750</v>
      </c>
      <c r="L67" s="162">
        <f>+ROUND($B67*G67/1000,1)</f>
        <v>5135.8</v>
      </c>
      <c r="M67" s="27"/>
      <c r="N67" s="27"/>
    </row>
    <row r="68" spans="1:14" x14ac:dyDescent="0.2">
      <c r="A68" s="163" t="s">
        <v>12</v>
      </c>
      <c r="B68" s="164">
        <v>101476.75</v>
      </c>
      <c r="C68" s="165">
        <v>57747</v>
      </c>
      <c r="D68" s="166">
        <v>47351</v>
      </c>
      <c r="E68" s="166">
        <v>9311</v>
      </c>
      <c r="F68" s="166">
        <v>1085</v>
      </c>
      <c r="G68" s="167">
        <v>129.59100000000001</v>
      </c>
      <c r="H68" s="165">
        <f t="shared" ref="H68:H71" si="41">+I68+J68+K68</f>
        <v>5859977882</v>
      </c>
      <c r="I68" s="166">
        <f t="shared" ref="I68:I71" si="42">+ROUND($B68*D68,0)</f>
        <v>4805025589</v>
      </c>
      <c r="J68" s="166">
        <f t="shared" si="40"/>
        <v>944850019</v>
      </c>
      <c r="K68" s="166">
        <f t="shared" si="40"/>
        <v>110102274</v>
      </c>
      <c r="L68" s="168">
        <f>+ROUND($B68*G68/1000,1)</f>
        <v>13150.5</v>
      </c>
      <c r="M68" s="27"/>
      <c r="N68" s="27"/>
    </row>
    <row r="69" spans="1:14" x14ac:dyDescent="0.2">
      <c r="A69" s="163" t="s">
        <v>13</v>
      </c>
      <c r="B69" s="164">
        <v>34305</v>
      </c>
      <c r="C69" s="165">
        <v>66705</v>
      </c>
      <c r="D69" s="166">
        <v>53169</v>
      </c>
      <c r="E69" s="166">
        <v>12466</v>
      </c>
      <c r="F69" s="166">
        <v>1070</v>
      </c>
      <c r="G69" s="167">
        <v>144.429</v>
      </c>
      <c r="H69" s="165">
        <f t="shared" si="41"/>
        <v>2288315025</v>
      </c>
      <c r="I69" s="166">
        <f t="shared" si="42"/>
        <v>1823962545</v>
      </c>
      <c r="J69" s="166">
        <f t="shared" si="40"/>
        <v>427646130</v>
      </c>
      <c r="K69" s="166">
        <f t="shared" si="40"/>
        <v>36706350</v>
      </c>
      <c r="L69" s="168">
        <f>+ROUND($B69*G69/1000,1)</f>
        <v>4954.6000000000004</v>
      </c>
      <c r="M69" s="27"/>
      <c r="N69" s="27"/>
    </row>
    <row r="70" spans="1:14" x14ac:dyDescent="0.2">
      <c r="A70" s="163" t="s">
        <v>14</v>
      </c>
      <c r="B70" s="164">
        <v>1502</v>
      </c>
      <c r="C70" s="165">
        <v>56983</v>
      </c>
      <c r="D70" s="166">
        <v>46857</v>
      </c>
      <c r="E70" s="166">
        <v>9426</v>
      </c>
      <c r="F70" s="166">
        <v>700</v>
      </c>
      <c r="G70" s="167">
        <v>127.61199999999999</v>
      </c>
      <c r="H70" s="165">
        <f t="shared" si="41"/>
        <v>85588466</v>
      </c>
      <c r="I70" s="166">
        <f t="shared" si="42"/>
        <v>70379214</v>
      </c>
      <c r="J70" s="166">
        <f t="shared" si="40"/>
        <v>14157852</v>
      </c>
      <c r="K70" s="166">
        <f t="shared" si="40"/>
        <v>1051400</v>
      </c>
      <c r="L70" s="168">
        <f>+ROUND($B70*G70/1000,1)</f>
        <v>191.7</v>
      </c>
      <c r="M70" s="27"/>
      <c r="N70" s="27"/>
    </row>
    <row r="71" spans="1:14" ht="13.5" thickBot="1" x14ac:dyDescent="0.25">
      <c r="A71" s="169" t="s">
        <v>15</v>
      </c>
      <c r="B71" s="170">
        <v>349</v>
      </c>
      <c r="C71" s="171">
        <v>273320</v>
      </c>
      <c r="D71" s="172">
        <v>199621</v>
      </c>
      <c r="E71" s="172">
        <v>71199</v>
      </c>
      <c r="F71" s="172">
        <v>2500</v>
      </c>
      <c r="G71" s="173">
        <v>693.45899999999995</v>
      </c>
      <c r="H71" s="171">
        <f t="shared" si="41"/>
        <v>95388680</v>
      </c>
      <c r="I71" s="172">
        <f t="shared" si="42"/>
        <v>69667729</v>
      </c>
      <c r="J71" s="172">
        <f t="shared" si="40"/>
        <v>24848451</v>
      </c>
      <c r="K71" s="172">
        <f t="shared" si="40"/>
        <v>872500</v>
      </c>
      <c r="L71" s="174">
        <f>+ROUND($B71*G71/1000,1)</f>
        <v>242</v>
      </c>
      <c r="M71" s="27"/>
      <c r="N71" s="27"/>
    </row>
    <row r="72" spans="1:14" ht="13.5" thickBot="1" x14ac:dyDescent="0.25">
      <c r="A72" s="175" t="s">
        <v>27</v>
      </c>
      <c r="B72" s="176">
        <v>177878.25</v>
      </c>
      <c r="C72" s="177"/>
      <c r="D72" s="178"/>
      <c r="E72" s="178"/>
      <c r="F72" s="178"/>
      <c r="G72" s="179"/>
      <c r="H72" s="180">
        <f>SUM(H67:H71)</f>
        <v>10150056965</v>
      </c>
      <c r="I72" s="181">
        <f t="shared" ref="I72:L72" si="43">SUM(I67:I71)</f>
        <v>8169699214</v>
      </c>
      <c r="J72" s="181">
        <f t="shared" si="43"/>
        <v>1811502477</v>
      </c>
      <c r="K72" s="181">
        <f t="shared" si="43"/>
        <v>168855274</v>
      </c>
      <c r="L72" s="182">
        <f t="shared" si="43"/>
        <v>23674.600000000002</v>
      </c>
      <c r="M72" s="27"/>
      <c r="N72" s="27"/>
    </row>
    <row r="73" spans="1:14" x14ac:dyDescent="0.2">
      <c r="A73" s="157" t="s">
        <v>11</v>
      </c>
      <c r="B73" s="158">
        <v>21819</v>
      </c>
      <c r="C73" s="159">
        <v>45242</v>
      </c>
      <c r="D73" s="160">
        <v>34803</v>
      </c>
      <c r="E73" s="160">
        <v>9939</v>
      </c>
      <c r="F73" s="160">
        <v>500</v>
      </c>
      <c r="G73" s="161">
        <v>127.61199999999999</v>
      </c>
      <c r="H73" s="159">
        <f>+I73+J73+K73</f>
        <v>987135198</v>
      </c>
      <c r="I73" s="160">
        <f>+ROUND($B73*D73,0)</f>
        <v>759366657</v>
      </c>
      <c r="J73" s="160">
        <f t="shared" ref="J73:K77" si="44">+ROUND($B73*E73,0)</f>
        <v>216859041</v>
      </c>
      <c r="K73" s="160">
        <f t="shared" si="44"/>
        <v>10909500</v>
      </c>
      <c r="L73" s="162">
        <f>+ROUND($B73*G73/1000,1)</f>
        <v>2784.4</v>
      </c>
      <c r="M73" s="27"/>
      <c r="N73" s="27"/>
    </row>
    <row r="74" spans="1:14" x14ac:dyDescent="0.2">
      <c r="A74" s="163" t="s">
        <v>12</v>
      </c>
      <c r="B74" s="164">
        <v>56007.5</v>
      </c>
      <c r="C74" s="165">
        <v>57747</v>
      </c>
      <c r="D74" s="166">
        <v>47351</v>
      </c>
      <c r="E74" s="166">
        <v>9311</v>
      </c>
      <c r="F74" s="166">
        <v>1085</v>
      </c>
      <c r="G74" s="167">
        <v>129.59100000000001</v>
      </c>
      <c r="H74" s="165">
        <f t="shared" ref="H74:H77" si="45">+I74+J74+K74</f>
        <v>3234265104</v>
      </c>
      <c r="I74" s="166">
        <f t="shared" ref="I74:I77" si="46">+ROUND($B74*D74,0)</f>
        <v>2652011133</v>
      </c>
      <c r="J74" s="166">
        <f t="shared" si="44"/>
        <v>521485833</v>
      </c>
      <c r="K74" s="166">
        <f t="shared" si="44"/>
        <v>60768138</v>
      </c>
      <c r="L74" s="168">
        <f>+ROUND($B74*G74/1000,1)</f>
        <v>7258.1</v>
      </c>
      <c r="M74" s="27"/>
      <c r="N74" s="27"/>
    </row>
    <row r="75" spans="1:14" x14ac:dyDescent="0.2">
      <c r="A75" s="163" t="s">
        <v>13</v>
      </c>
      <c r="B75" s="164">
        <v>21017</v>
      </c>
      <c r="C75" s="165">
        <v>66705</v>
      </c>
      <c r="D75" s="166">
        <v>53169</v>
      </c>
      <c r="E75" s="166">
        <v>12466</v>
      </c>
      <c r="F75" s="166">
        <v>1070</v>
      </c>
      <c r="G75" s="167">
        <v>144.429</v>
      </c>
      <c r="H75" s="165">
        <f t="shared" si="45"/>
        <v>1401938985</v>
      </c>
      <c r="I75" s="166">
        <f t="shared" si="46"/>
        <v>1117452873</v>
      </c>
      <c r="J75" s="166">
        <f t="shared" si="44"/>
        <v>261997922</v>
      </c>
      <c r="K75" s="166">
        <f t="shared" si="44"/>
        <v>22488190</v>
      </c>
      <c r="L75" s="168">
        <f>+ROUND($B75*G75/1000,1)</f>
        <v>3035.5</v>
      </c>
      <c r="M75" s="27"/>
      <c r="N75" s="27"/>
    </row>
    <row r="76" spans="1:14" x14ac:dyDescent="0.2">
      <c r="A76" s="163" t="s">
        <v>14</v>
      </c>
      <c r="B76" s="164">
        <v>525</v>
      </c>
      <c r="C76" s="165">
        <v>56983</v>
      </c>
      <c r="D76" s="166">
        <v>46857</v>
      </c>
      <c r="E76" s="166">
        <v>9426</v>
      </c>
      <c r="F76" s="166">
        <v>700</v>
      </c>
      <c r="G76" s="167">
        <v>127.61199999999999</v>
      </c>
      <c r="H76" s="165">
        <f t="shared" si="45"/>
        <v>29916075</v>
      </c>
      <c r="I76" s="166">
        <f t="shared" si="46"/>
        <v>24599925</v>
      </c>
      <c r="J76" s="166">
        <f t="shared" si="44"/>
        <v>4948650</v>
      </c>
      <c r="K76" s="166">
        <f t="shared" si="44"/>
        <v>367500</v>
      </c>
      <c r="L76" s="168">
        <f>+ROUND($B76*G76/1000,1)</f>
        <v>67</v>
      </c>
      <c r="M76" s="27"/>
      <c r="N76" s="27"/>
    </row>
    <row r="77" spans="1:14" ht="13.5" thickBot="1" x14ac:dyDescent="0.25">
      <c r="A77" s="169" t="s">
        <v>15</v>
      </c>
      <c r="B77" s="170">
        <v>360</v>
      </c>
      <c r="C77" s="171">
        <v>273320</v>
      </c>
      <c r="D77" s="172">
        <v>199621</v>
      </c>
      <c r="E77" s="172">
        <v>71199</v>
      </c>
      <c r="F77" s="172">
        <v>2500</v>
      </c>
      <c r="G77" s="173">
        <v>693.45899999999995</v>
      </c>
      <c r="H77" s="171">
        <f t="shared" si="45"/>
        <v>98395200</v>
      </c>
      <c r="I77" s="172">
        <f t="shared" si="46"/>
        <v>71863560</v>
      </c>
      <c r="J77" s="172">
        <f t="shared" si="44"/>
        <v>25631640</v>
      </c>
      <c r="K77" s="172">
        <f t="shared" si="44"/>
        <v>900000</v>
      </c>
      <c r="L77" s="174">
        <f>+ROUND($B77*G77/1000,1)</f>
        <v>249.6</v>
      </c>
      <c r="M77" s="27"/>
      <c r="N77" s="27"/>
    </row>
    <row r="78" spans="1:14" ht="13.5" thickBot="1" x14ac:dyDescent="0.25">
      <c r="A78" s="175" t="s">
        <v>23</v>
      </c>
      <c r="B78" s="176">
        <v>99728.5</v>
      </c>
      <c r="C78" s="177"/>
      <c r="D78" s="178"/>
      <c r="E78" s="178"/>
      <c r="F78" s="178"/>
      <c r="G78" s="179"/>
      <c r="H78" s="180">
        <f>SUM(H73:H77)</f>
        <v>5751650562</v>
      </c>
      <c r="I78" s="181">
        <f t="shared" ref="I78:L78" si="47">SUM(I73:I77)</f>
        <v>4625294148</v>
      </c>
      <c r="J78" s="181">
        <f t="shared" si="47"/>
        <v>1030923086</v>
      </c>
      <c r="K78" s="181">
        <f t="shared" si="47"/>
        <v>95433328</v>
      </c>
      <c r="L78" s="182">
        <f t="shared" si="47"/>
        <v>13394.6</v>
      </c>
      <c r="M78" s="27"/>
      <c r="N78" s="27"/>
    </row>
    <row r="79" spans="1:14" x14ac:dyDescent="0.2">
      <c r="A79" s="157" t="s">
        <v>11</v>
      </c>
      <c r="B79" s="158">
        <v>19558</v>
      </c>
      <c r="C79" s="159">
        <v>45242</v>
      </c>
      <c r="D79" s="160">
        <v>34803</v>
      </c>
      <c r="E79" s="160">
        <v>9939</v>
      </c>
      <c r="F79" s="160">
        <v>500</v>
      </c>
      <c r="G79" s="161">
        <v>127.61199999999999</v>
      </c>
      <c r="H79" s="159">
        <f>+I79+J79+K79</f>
        <v>884843036</v>
      </c>
      <c r="I79" s="160">
        <f>+ROUND($B79*D79,0)</f>
        <v>680677074</v>
      </c>
      <c r="J79" s="160">
        <f t="shared" ref="J79:K83" si="48">+ROUND($B79*E79,0)</f>
        <v>194386962</v>
      </c>
      <c r="K79" s="160">
        <f t="shared" si="48"/>
        <v>9779000</v>
      </c>
      <c r="L79" s="162">
        <f>+ROUND($B79*G79/1000,1)</f>
        <v>2495.8000000000002</v>
      </c>
      <c r="M79" s="27"/>
      <c r="N79" s="27"/>
    </row>
    <row r="80" spans="1:14" x14ac:dyDescent="0.2">
      <c r="A80" s="163" t="s">
        <v>12</v>
      </c>
      <c r="B80" s="164">
        <v>49986.75</v>
      </c>
      <c r="C80" s="165">
        <v>57747</v>
      </c>
      <c r="D80" s="166">
        <v>47351</v>
      </c>
      <c r="E80" s="166">
        <v>9311</v>
      </c>
      <c r="F80" s="166">
        <v>1085</v>
      </c>
      <c r="G80" s="167">
        <v>129.59100000000001</v>
      </c>
      <c r="H80" s="165">
        <f t="shared" ref="H80:H83" si="49">+I80+J80+K80</f>
        <v>2886584852</v>
      </c>
      <c r="I80" s="166">
        <f t="shared" ref="I80:I83" si="50">+ROUND($B80*D80,0)</f>
        <v>2366922599</v>
      </c>
      <c r="J80" s="166">
        <f t="shared" si="48"/>
        <v>465426629</v>
      </c>
      <c r="K80" s="166">
        <f t="shared" si="48"/>
        <v>54235624</v>
      </c>
      <c r="L80" s="168">
        <f>+ROUND($B80*G80/1000,1)</f>
        <v>6477.8</v>
      </c>
      <c r="M80" s="27"/>
      <c r="N80" s="27"/>
    </row>
    <row r="81" spans="1:14" x14ac:dyDescent="0.2">
      <c r="A81" s="163" t="s">
        <v>13</v>
      </c>
      <c r="B81" s="164">
        <v>18668</v>
      </c>
      <c r="C81" s="165">
        <v>66705</v>
      </c>
      <c r="D81" s="166">
        <v>53169</v>
      </c>
      <c r="E81" s="166">
        <v>12466</v>
      </c>
      <c r="F81" s="166">
        <v>1070</v>
      </c>
      <c r="G81" s="167">
        <v>144.429</v>
      </c>
      <c r="H81" s="165">
        <f t="shared" si="49"/>
        <v>1245248940</v>
      </c>
      <c r="I81" s="166">
        <f t="shared" si="50"/>
        <v>992558892</v>
      </c>
      <c r="J81" s="166">
        <f t="shared" si="48"/>
        <v>232715288</v>
      </c>
      <c r="K81" s="166">
        <f t="shared" si="48"/>
        <v>19974760</v>
      </c>
      <c r="L81" s="168">
        <f>+ROUND($B81*G81/1000,1)</f>
        <v>2696.2</v>
      </c>
      <c r="M81" s="27"/>
      <c r="N81" s="27"/>
    </row>
    <row r="82" spans="1:14" x14ac:dyDescent="0.2">
      <c r="A82" s="163" t="s">
        <v>14</v>
      </c>
      <c r="B82" s="164">
        <v>543</v>
      </c>
      <c r="C82" s="165">
        <v>56983</v>
      </c>
      <c r="D82" s="166">
        <v>46857</v>
      </c>
      <c r="E82" s="166">
        <v>9426</v>
      </c>
      <c r="F82" s="166">
        <v>700</v>
      </c>
      <c r="G82" s="167">
        <v>127.61199999999999</v>
      </c>
      <c r="H82" s="165">
        <f t="shared" si="49"/>
        <v>30941769</v>
      </c>
      <c r="I82" s="166">
        <f t="shared" si="50"/>
        <v>25443351</v>
      </c>
      <c r="J82" s="166">
        <f t="shared" si="48"/>
        <v>5118318</v>
      </c>
      <c r="K82" s="166">
        <f t="shared" si="48"/>
        <v>380100</v>
      </c>
      <c r="L82" s="168">
        <f>+ROUND($B82*G82/1000,1)</f>
        <v>69.3</v>
      </c>
      <c r="M82" s="27"/>
      <c r="N82" s="27"/>
    </row>
    <row r="83" spans="1:14" ht="13.5" thickBot="1" x14ac:dyDescent="0.25">
      <c r="A83" s="169" t="s">
        <v>15</v>
      </c>
      <c r="B83" s="170">
        <v>294</v>
      </c>
      <c r="C83" s="171">
        <v>273320</v>
      </c>
      <c r="D83" s="172">
        <v>199621</v>
      </c>
      <c r="E83" s="172">
        <v>71199</v>
      </c>
      <c r="F83" s="172">
        <v>2500</v>
      </c>
      <c r="G83" s="173">
        <v>693.45899999999995</v>
      </c>
      <c r="H83" s="171">
        <f t="shared" si="49"/>
        <v>80356080</v>
      </c>
      <c r="I83" s="172">
        <f t="shared" si="50"/>
        <v>58688574</v>
      </c>
      <c r="J83" s="172">
        <f t="shared" si="48"/>
        <v>20932506</v>
      </c>
      <c r="K83" s="172">
        <f t="shared" si="48"/>
        <v>735000</v>
      </c>
      <c r="L83" s="174">
        <f>+ROUND($B83*G83/1000,1)</f>
        <v>203.9</v>
      </c>
      <c r="M83" s="27"/>
      <c r="N83" s="27"/>
    </row>
    <row r="84" spans="1:14" ht="13.5" thickBot="1" x14ac:dyDescent="0.25">
      <c r="A84" s="175" t="s">
        <v>26</v>
      </c>
      <c r="B84" s="176">
        <v>89049.75</v>
      </c>
      <c r="C84" s="177"/>
      <c r="D84" s="178"/>
      <c r="E84" s="178"/>
      <c r="F84" s="178"/>
      <c r="G84" s="179"/>
      <c r="H84" s="180">
        <f>SUM(H79:H83)</f>
        <v>5127974677</v>
      </c>
      <c r="I84" s="181">
        <f t="shared" ref="I84:L84" si="51">SUM(I79:I83)</f>
        <v>4124290490</v>
      </c>
      <c r="J84" s="181">
        <f t="shared" si="51"/>
        <v>918579703</v>
      </c>
      <c r="K84" s="181">
        <f t="shared" si="51"/>
        <v>85104484</v>
      </c>
      <c r="L84" s="182">
        <f t="shared" si="51"/>
        <v>11942.999999999998</v>
      </c>
      <c r="M84" s="27"/>
      <c r="N84" s="27"/>
    </row>
    <row r="85" spans="1:14" x14ac:dyDescent="0.2">
      <c r="A85" s="157" t="s">
        <v>11</v>
      </c>
      <c r="B85" s="158">
        <v>38146</v>
      </c>
      <c r="C85" s="159">
        <v>45242</v>
      </c>
      <c r="D85" s="160">
        <v>34803</v>
      </c>
      <c r="E85" s="160">
        <v>9939</v>
      </c>
      <c r="F85" s="160">
        <v>500</v>
      </c>
      <c r="G85" s="161">
        <v>127.61199999999999</v>
      </c>
      <c r="H85" s="159">
        <f>+I85+J85+K85</f>
        <v>1725801332</v>
      </c>
      <c r="I85" s="160">
        <f>+ROUND($B85*D85,0)</f>
        <v>1327595238</v>
      </c>
      <c r="J85" s="160">
        <f t="shared" ref="J85:K89" si="52">+ROUND($B85*E85,0)</f>
        <v>379133094</v>
      </c>
      <c r="K85" s="160">
        <f t="shared" si="52"/>
        <v>19073000</v>
      </c>
      <c r="L85" s="162">
        <f>+ROUND($B85*G85/1000,1)</f>
        <v>4867.8999999999996</v>
      </c>
      <c r="M85" s="27"/>
      <c r="N85" s="27"/>
    </row>
    <row r="86" spans="1:14" x14ac:dyDescent="0.2">
      <c r="A86" s="163" t="s">
        <v>12</v>
      </c>
      <c r="B86" s="164">
        <v>105543.25</v>
      </c>
      <c r="C86" s="165">
        <v>57747</v>
      </c>
      <c r="D86" s="166">
        <v>47351</v>
      </c>
      <c r="E86" s="166">
        <v>9311</v>
      </c>
      <c r="F86" s="166">
        <v>1085</v>
      </c>
      <c r="G86" s="167">
        <v>129.59100000000001</v>
      </c>
      <c r="H86" s="165">
        <f t="shared" ref="H86:H89" si="53">+I86+J86+K86</f>
        <v>6094806058</v>
      </c>
      <c r="I86" s="166">
        <f t="shared" ref="I86:I89" si="54">+ROUND($B86*D86,0)</f>
        <v>4997578431</v>
      </c>
      <c r="J86" s="166">
        <f t="shared" si="52"/>
        <v>982713201</v>
      </c>
      <c r="K86" s="166">
        <f t="shared" si="52"/>
        <v>114514426</v>
      </c>
      <c r="L86" s="168">
        <f>+ROUND($B86*G86/1000,1)</f>
        <v>13677.5</v>
      </c>
      <c r="M86" s="27"/>
      <c r="N86" s="27"/>
    </row>
    <row r="87" spans="1:14" x14ac:dyDescent="0.2">
      <c r="A87" s="163" t="s">
        <v>13</v>
      </c>
      <c r="B87" s="164">
        <v>34711</v>
      </c>
      <c r="C87" s="165">
        <v>66705</v>
      </c>
      <c r="D87" s="166">
        <v>53169</v>
      </c>
      <c r="E87" s="166">
        <v>12466</v>
      </c>
      <c r="F87" s="166">
        <v>1070</v>
      </c>
      <c r="G87" s="167">
        <v>144.429</v>
      </c>
      <c r="H87" s="165">
        <f t="shared" si="53"/>
        <v>2315397255</v>
      </c>
      <c r="I87" s="166">
        <f t="shared" si="54"/>
        <v>1845549159</v>
      </c>
      <c r="J87" s="166">
        <f t="shared" si="52"/>
        <v>432707326</v>
      </c>
      <c r="K87" s="166">
        <f t="shared" si="52"/>
        <v>37140770</v>
      </c>
      <c r="L87" s="168">
        <f>+ROUND($B87*G87/1000,1)</f>
        <v>5013.3</v>
      </c>
      <c r="M87" s="27"/>
      <c r="N87" s="27"/>
    </row>
    <row r="88" spans="1:14" x14ac:dyDescent="0.2">
      <c r="A88" s="163" t="s">
        <v>14</v>
      </c>
      <c r="B88" s="164">
        <v>760</v>
      </c>
      <c r="C88" s="165">
        <v>56983</v>
      </c>
      <c r="D88" s="166">
        <v>46857</v>
      </c>
      <c r="E88" s="166">
        <v>9426</v>
      </c>
      <c r="F88" s="166">
        <v>700</v>
      </c>
      <c r="G88" s="167">
        <v>127.61199999999999</v>
      </c>
      <c r="H88" s="165">
        <f t="shared" si="53"/>
        <v>43307080</v>
      </c>
      <c r="I88" s="166">
        <f t="shared" si="54"/>
        <v>35611320</v>
      </c>
      <c r="J88" s="166">
        <f t="shared" si="52"/>
        <v>7163760</v>
      </c>
      <c r="K88" s="166">
        <f t="shared" si="52"/>
        <v>532000</v>
      </c>
      <c r="L88" s="168">
        <f>+ROUND($B88*G88/1000,1)</f>
        <v>97</v>
      </c>
      <c r="M88" s="27"/>
      <c r="N88" s="27"/>
    </row>
    <row r="89" spans="1:14" ht="13.5" thickBot="1" x14ac:dyDescent="0.25">
      <c r="A89" s="169" t="s">
        <v>15</v>
      </c>
      <c r="B89" s="170">
        <v>661</v>
      </c>
      <c r="C89" s="171">
        <v>273320</v>
      </c>
      <c r="D89" s="172">
        <v>199621</v>
      </c>
      <c r="E89" s="172">
        <v>71199</v>
      </c>
      <c r="F89" s="172">
        <v>2500</v>
      </c>
      <c r="G89" s="173">
        <v>693.45899999999995</v>
      </c>
      <c r="H89" s="171">
        <f t="shared" si="53"/>
        <v>180664520</v>
      </c>
      <c r="I89" s="172">
        <f t="shared" si="54"/>
        <v>131949481</v>
      </c>
      <c r="J89" s="172">
        <f t="shared" si="52"/>
        <v>47062539</v>
      </c>
      <c r="K89" s="172">
        <f t="shared" si="52"/>
        <v>1652500</v>
      </c>
      <c r="L89" s="174">
        <f>+ROUND($B89*G89/1000,1)</f>
        <v>458.4</v>
      </c>
      <c r="M89" s="27"/>
      <c r="N89" s="27"/>
    </row>
    <row r="90" spans="1:14" ht="13.5" thickBot="1" x14ac:dyDescent="0.25">
      <c r="A90" s="175" t="s">
        <v>25</v>
      </c>
      <c r="B90" s="176">
        <v>179821.25</v>
      </c>
      <c r="C90" s="177"/>
      <c r="D90" s="178"/>
      <c r="E90" s="178"/>
      <c r="F90" s="178"/>
      <c r="G90" s="179"/>
      <c r="H90" s="180">
        <f>SUM(H85:H89)</f>
        <v>10359976245</v>
      </c>
      <c r="I90" s="181">
        <f t="shared" ref="I90:L90" si="55">SUM(I85:I89)</f>
        <v>8338283629</v>
      </c>
      <c r="J90" s="181">
        <f t="shared" si="55"/>
        <v>1848779920</v>
      </c>
      <c r="K90" s="181">
        <f t="shared" si="55"/>
        <v>172912696</v>
      </c>
      <c r="L90" s="182">
        <f t="shared" si="55"/>
        <v>24114.100000000002</v>
      </c>
      <c r="M90" s="27"/>
      <c r="N90" s="27"/>
    </row>
    <row r="91" spans="1:14" x14ac:dyDescent="0.2">
      <c r="A91" s="157" t="s">
        <v>11</v>
      </c>
      <c r="B91" s="158">
        <v>351227.5</v>
      </c>
      <c r="C91" s="159">
        <v>45242</v>
      </c>
      <c r="D91" s="160">
        <v>34803</v>
      </c>
      <c r="E91" s="160">
        <v>9939</v>
      </c>
      <c r="F91" s="160">
        <v>500</v>
      </c>
      <c r="G91" s="161">
        <v>127.61199999999999</v>
      </c>
      <c r="H91" s="159">
        <f>+I91+J91+K91</f>
        <v>15890234562</v>
      </c>
      <c r="I91" s="160">
        <f>I7+I13+I19+I25+I31+I37+I43+I49+I55+I61+I67+I73+I79+I85</f>
        <v>12223770686</v>
      </c>
      <c r="J91" s="160">
        <f>J7+J13+J19+J25+J31+J37+J43+J49+J55+J61+J67+J73+J79+J85</f>
        <v>3490850126</v>
      </c>
      <c r="K91" s="160">
        <f>K7+K13+K19+K25+K31+K37+K43+K49+K55+K61+K67+K73+K79+K85</f>
        <v>175613750</v>
      </c>
      <c r="L91" s="162">
        <f>+L85+L79+L73+L67+L61+L55+L49+L43+L37+L31+L25+L19+L13+L7</f>
        <v>44820.899999999994</v>
      </c>
      <c r="M91" s="27"/>
      <c r="N91" s="27"/>
    </row>
    <row r="92" spans="1:14" x14ac:dyDescent="0.2">
      <c r="A92" s="163" t="s">
        <v>12</v>
      </c>
      <c r="B92" s="164">
        <v>929645.25</v>
      </c>
      <c r="C92" s="165">
        <v>57747</v>
      </c>
      <c r="D92" s="166">
        <v>47351</v>
      </c>
      <c r="E92" s="166">
        <v>9311</v>
      </c>
      <c r="F92" s="166">
        <v>1085</v>
      </c>
      <c r="G92" s="167">
        <v>129.59100000000001</v>
      </c>
      <c r="H92" s="165">
        <f t="shared" ref="H92:H95" si="56">+I92+J92+K92</f>
        <v>53684224257</v>
      </c>
      <c r="I92" s="166">
        <f t="shared" ref="I92:K95" si="57">I8+I14+I20+I26+I32+I38+I44+I50+I56+I62+I68+I74+I80+I86</f>
        <v>44019632234</v>
      </c>
      <c r="J92" s="166">
        <f t="shared" si="57"/>
        <v>8655926924</v>
      </c>
      <c r="K92" s="166">
        <f t="shared" si="57"/>
        <v>1008665099</v>
      </c>
      <c r="L92" s="168">
        <f>+L86+L80+L74+L68+L62+L56+L50+L44+L38+L32+L26+L20+L14+L8</f>
        <v>120473.7</v>
      </c>
      <c r="M92" s="27"/>
      <c r="N92" s="27"/>
    </row>
    <row r="93" spans="1:14" x14ac:dyDescent="0.2">
      <c r="A93" s="163" t="s">
        <v>13</v>
      </c>
      <c r="B93" s="164">
        <v>313876</v>
      </c>
      <c r="C93" s="165">
        <v>66705</v>
      </c>
      <c r="D93" s="166">
        <v>53169</v>
      </c>
      <c r="E93" s="166">
        <v>12466</v>
      </c>
      <c r="F93" s="166">
        <v>1070</v>
      </c>
      <c r="G93" s="167">
        <v>144.429</v>
      </c>
      <c r="H93" s="165">
        <f t="shared" si="56"/>
        <v>20937098580</v>
      </c>
      <c r="I93" s="166">
        <f t="shared" si="57"/>
        <v>16688473044</v>
      </c>
      <c r="J93" s="166">
        <f t="shared" si="57"/>
        <v>3912778216</v>
      </c>
      <c r="K93" s="166">
        <f t="shared" si="57"/>
        <v>335847320</v>
      </c>
      <c r="L93" s="168">
        <f>+L87+L81+L75+L69+L63+L57+L51+L45+L39+L33+L27+L21+L15+L9</f>
        <v>45332.800000000003</v>
      </c>
      <c r="M93" s="27"/>
      <c r="N93" s="27"/>
    </row>
    <row r="94" spans="1:14" x14ac:dyDescent="0.2">
      <c r="A94" s="163" t="s">
        <v>14</v>
      </c>
      <c r="B94" s="164">
        <v>10915</v>
      </c>
      <c r="C94" s="165">
        <v>56983</v>
      </c>
      <c r="D94" s="166">
        <v>46857</v>
      </c>
      <c r="E94" s="166">
        <v>9426</v>
      </c>
      <c r="F94" s="166">
        <v>700</v>
      </c>
      <c r="G94" s="167">
        <v>127.61199999999999</v>
      </c>
      <c r="H94" s="165">
        <f t="shared" si="56"/>
        <v>621969445</v>
      </c>
      <c r="I94" s="166">
        <f t="shared" si="57"/>
        <v>511444155</v>
      </c>
      <c r="J94" s="166">
        <f t="shared" si="57"/>
        <v>102884790</v>
      </c>
      <c r="K94" s="166">
        <f t="shared" si="57"/>
        <v>7640500</v>
      </c>
      <c r="L94" s="168">
        <f>+L88+L82+L76+L70+L64+L58+L52+L46+L40+L34+L28+L22+L16+L10</f>
        <v>1392.9</v>
      </c>
      <c r="M94" s="27"/>
      <c r="N94" s="27"/>
    </row>
    <row r="95" spans="1:14" ht="13.5" thickBot="1" x14ac:dyDescent="0.25">
      <c r="A95" s="169" t="s">
        <v>15</v>
      </c>
      <c r="B95" s="170">
        <v>4786</v>
      </c>
      <c r="C95" s="171">
        <v>273320</v>
      </c>
      <c r="D95" s="172">
        <v>199621</v>
      </c>
      <c r="E95" s="172">
        <v>71199</v>
      </c>
      <c r="F95" s="172">
        <v>2500</v>
      </c>
      <c r="G95" s="173">
        <v>693.45899999999995</v>
      </c>
      <c r="H95" s="171">
        <f t="shared" si="56"/>
        <v>1308109520</v>
      </c>
      <c r="I95" s="172">
        <f t="shared" si="57"/>
        <v>955386106</v>
      </c>
      <c r="J95" s="172">
        <f t="shared" si="57"/>
        <v>340758414</v>
      </c>
      <c r="K95" s="172">
        <f t="shared" si="57"/>
        <v>11965000</v>
      </c>
      <c r="L95" s="174">
        <f>+L89+L83+L77+L71+L65+L59+L53+L47+L41+L35+L29+L23+L17+L11</f>
        <v>3319</v>
      </c>
      <c r="M95" s="27"/>
      <c r="N95" s="27"/>
    </row>
    <row r="96" spans="1:14" ht="13.5" thickBot="1" x14ac:dyDescent="0.25">
      <c r="A96" s="183" t="s">
        <v>24</v>
      </c>
      <c r="B96" s="184">
        <v>1610449.75</v>
      </c>
      <c r="C96" s="185"/>
      <c r="D96" s="186"/>
      <c r="E96" s="186"/>
      <c r="F96" s="186"/>
      <c r="G96" s="187"/>
      <c r="H96" s="180">
        <f>SUM(H91:H95)</f>
        <v>92441636364</v>
      </c>
      <c r="I96" s="181">
        <f t="shared" ref="I96:L96" si="58">SUM(I91:I95)</f>
        <v>74398706225</v>
      </c>
      <c r="J96" s="181">
        <f t="shared" si="58"/>
        <v>16503198470</v>
      </c>
      <c r="K96" s="181">
        <f t="shared" si="58"/>
        <v>1539731669</v>
      </c>
      <c r="L96" s="182">
        <f t="shared" si="58"/>
        <v>215339.29999999996</v>
      </c>
      <c r="M96" s="27"/>
      <c r="N96" s="27"/>
    </row>
    <row r="97" spans="1:10" x14ac:dyDescent="0.2">
      <c r="G97" s="30"/>
      <c r="I97" s="25"/>
      <c r="J97" s="23"/>
    </row>
    <row r="98" spans="1:10" x14ac:dyDescent="0.2">
      <c r="A98" s="24"/>
      <c r="G98" s="30"/>
      <c r="H98" s="22"/>
      <c r="I98" s="22"/>
      <c r="J98" s="22"/>
    </row>
  </sheetData>
  <sheetProtection password="DF4C" sheet="1" objects="1" scenarios="1"/>
  <mergeCells count="6">
    <mergeCell ref="A3:A6"/>
    <mergeCell ref="A1:L1"/>
    <mergeCell ref="C3:G3"/>
    <mergeCell ref="H3:L3"/>
    <mergeCell ref="G4:G5"/>
    <mergeCell ref="L4:L5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70" fitToHeight="2" orientation="landscape" horizontalDpi="4294967293" r:id="rId1"/>
  <headerFooter>
    <oddHeader>&amp;RPříloha
Tabulka č. 2 / str. &amp;P</oddHead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/>
  </sheetViews>
  <sheetFormatPr defaultRowHeight="12.75" x14ac:dyDescent="0.2"/>
  <cols>
    <col min="1" max="1" width="3.85546875" bestFit="1" customWidth="1"/>
    <col min="2" max="2" width="24.7109375" customWidth="1"/>
    <col min="3" max="3" width="20.85546875" customWidth="1"/>
    <col min="4" max="5" width="21" bestFit="1" customWidth="1"/>
    <col min="6" max="6" width="16.5703125" customWidth="1"/>
    <col min="7" max="7" width="20.5703125" customWidth="1"/>
    <col min="8" max="9" width="19.42578125" bestFit="1" customWidth="1"/>
    <col min="10" max="10" width="13.85546875" bestFit="1" customWidth="1"/>
    <col min="11" max="11" width="1.42578125" customWidth="1"/>
    <col min="12" max="12" width="3.85546875" bestFit="1" customWidth="1"/>
    <col min="13" max="13" width="24.42578125" customWidth="1"/>
    <col min="14" max="14" width="21" customWidth="1"/>
    <col min="15" max="16" width="21" bestFit="1" customWidth="1"/>
    <col min="17" max="17" width="17" bestFit="1" customWidth="1"/>
    <col min="18" max="18" width="21.140625" customWidth="1"/>
    <col min="19" max="19" width="17" bestFit="1" customWidth="1"/>
    <col min="20" max="20" width="19.42578125" bestFit="1" customWidth="1"/>
    <col min="21" max="21" width="15.42578125" bestFit="1" customWidth="1"/>
  </cols>
  <sheetData>
    <row r="1" spans="1:21" ht="21.75" thickBot="1" x14ac:dyDescent="0.4">
      <c r="B1" s="108" t="s">
        <v>83</v>
      </c>
      <c r="M1" s="188" t="s">
        <v>76</v>
      </c>
      <c r="T1" s="201" t="s">
        <v>81</v>
      </c>
    </row>
    <row r="2" spans="1:21" ht="18.75" thickBot="1" x14ac:dyDescent="0.3">
      <c r="A2" s="31"/>
      <c r="B2" s="32"/>
      <c r="C2" s="33" t="s">
        <v>53</v>
      </c>
      <c r="D2" s="33"/>
      <c r="E2" s="33"/>
      <c r="F2" s="33"/>
      <c r="G2" s="34" t="s">
        <v>54</v>
      </c>
      <c r="H2" s="35"/>
      <c r="I2" s="36"/>
      <c r="J2" s="37" t="s">
        <v>55</v>
      </c>
      <c r="L2" s="31"/>
      <c r="M2" s="32"/>
      <c r="N2" s="34" t="s">
        <v>53</v>
      </c>
      <c r="O2" s="33"/>
      <c r="P2" s="33"/>
      <c r="Q2" s="38"/>
      <c r="R2" s="34" t="s">
        <v>54</v>
      </c>
      <c r="S2" s="35"/>
      <c r="T2" s="35"/>
      <c r="U2" s="39" t="s">
        <v>55</v>
      </c>
    </row>
    <row r="3" spans="1:21" ht="18" x14ac:dyDescent="0.25">
      <c r="A3" s="40"/>
      <c r="B3" s="41" t="s">
        <v>3</v>
      </c>
      <c r="C3" s="191" t="s">
        <v>4</v>
      </c>
      <c r="D3" s="192" t="s">
        <v>56</v>
      </c>
      <c r="E3" s="197" t="s">
        <v>57</v>
      </c>
      <c r="F3" s="198"/>
      <c r="G3" s="191" t="s">
        <v>58</v>
      </c>
      <c r="H3" s="192" t="s">
        <v>59</v>
      </c>
      <c r="I3" s="199" t="s">
        <v>5</v>
      </c>
      <c r="J3" s="36" t="s">
        <v>60</v>
      </c>
      <c r="L3" s="40"/>
      <c r="M3" s="42" t="s">
        <v>3</v>
      </c>
      <c r="N3" s="191" t="s">
        <v>4</v>
      </c>
      <c r="O3" s="192" t="s">
        <v>56</v>
      </c>
      <c r="P3" s="197" t="s">
        <v>57</v>
      </c>
      <c r="Q3" s="198"/>
      <c r="R3" s="191" t="s">
        <v>58</v>
      </c>
      <c r="S3" s="192" t="s">
        <v>59</v>
      </c>
      <c r="T3" s="199" t="s">
        <v>5</v>
      </c>
      <c r="U3" s="36" t="s">
        <v>60</v>
      </c>
    </row>
    <row r="4" spans="1:21" ht="18.75" thickBot="1" x14ac:dyDescent="0.3">
      <c r="A4" s="40"/>
      <c r="B4" s="41"/>
      <c r="C4" s="193" t="s">
        <v>1</v>
      </c>
      <c r="D4" s="194" t="s">
        <v>1</v>
      </c>
      <c r="E4" s="195" t="s">
        <v>61</v>
      </c>
      <c r="F4" s="196" t="s">
        <v>62</v>
      </c>
      <c r="G4" s="193" t="s">
        <v>63</v>
      </c>
      <c r="H4" s="194" t="s">
        <v>64</v>
      </c>
      <c r="I4" s="200"/>
      <c r="J4" s="43" t="s">
        <v>65</v>
      </c>
      <c r="L4" s="40"/>
      <c r="M4" s="42"/>
      <c r="N4" s="193" t="s">
        <v>1</v>
      </c>
      <c r="O4" s="194" t="s">
        <v>1</v>
      </c>
      <c r="P4" s="195" t="s">
        <v>61</v>
      </c>
      <c r="Q4" s="196" t="s">
        <v>62</v>
      </c>
      <c r="R4" s="193" t="s">
        <v>63</v>
      </c>
      <c r="S4" s="194" t="s">
        <v>64</v>
      </c>
      <c r="T4" s="200"/>
      <c r="U4" s="43" t="s">
        <v>65</v>
      </c>
    </row>
    <row r="5" spans="1:21" ht="18" x14ac:dyDescent="0.25">
      <c r="A5" s="44">
        <v>1</v>
      </c>
      <c r="B5" s="45" t="s">
        <v>16</v>
      </c>
      <c r="C5" s="46">
        <v>10509097735</v>
      </c>
      <c r="D5" s="47">
        <v>7600186061</v>
      </c>
      <c r="E5" s="48">
        <v>7504459951</v>
      </c>
      <c r="F5" s="49">
        <v>95726110</v>
      </c>
      <c r="G5" s="50">
        <v>2584063260</v>
      </c>
      <c r="H5" s="48">
        <v>150089199</v>
      </c>
      <c r="I5" s="51">
        <v>174759215</v>
      </c>
      <c r="J5" s="52">
        <v>24426.300000000003</v>
      </c>
      <c r="K5" s="30"/>
      <c r="L5" s="44">
        <v>1</v>
      </c>
      <c r="M5" s="53" t="s">
        <v>16</v>
      </c>
      <c r="N5" s="54">
        <v>9511237000</v>
      </c>
      <c r="O5" s="47">
        <v>6900361000</v>
      </c>
      <c r="P5" s="48">
        <v>6800980000</v>
      </c>
      <c r="Q5" s="49">
        <v>99381000</v>
      </c>
      <c r="R5" s="50">
        <v>2346123000</v>
      </c>
      <c r="S5" s="48">
        <v>102015000</v>
      </c>
      <c r="T5" s="51">
        <v>162738000</v>
      </c>
      <c r="U5" s="55">
        <v>23905.5</v>
      </c>
    </row>
    <row r="6" spans="1:21" ht="18" x14ac:dyDescent="0.25">
      <c r="A6" s="56">
        <v>2</v>
      </c>
      <c r="B6" s="57" t="s">
        <v>66</v>
      </c>
      <c r="C6" s="58">
        <v>11471230534</v>
      </c>
      <c r="D6" s="59">
        <v>8295678676</v>
      </c>
      <c r="E6" s="60">
        <v>8199367889</v>
      </c>
      <c r="F6" s="61">
        <v>96310787</v>
      </c>
      <c r="G6" s="62">
        <v>2820530750</v>
      </c>
      <c r="H6" s="60">
        <v>163987358</v>
      </c>
      <c r="I6" s="63">
        <v>191033750</v>
      </c>
      <c r="J6" s="64">
        <v>26878.999999999996</v>
      </c>
      <c r="L6" s="56">
        <v>2</v>
      </c>
      <c r="M6" s="65" t="s">
        <v>66</v>
      </c>
      <c r="N6" s="66">
        <v>10406183000</v>
      </c>
      <c r="O6" s="59">
        <v>7541305000</v>
      </c>
      <c r="P6" s="60">
        <v>7441317000</v>
      </c>
      <c r="Q6" s="61">
        <v>99988000</v>
      </c>
      <c r="R6" s="62">
        <v>2564043000</v>
      </c>
      <c r="S6" s="60">
        <v>111644000</v>
      </c>
      <c r="T6" s="63">
        <v>189191000</v>
      </c>
      <c r="U6" s="67">
        <v>26330.5</v>
      </c>
    </row>
    <row r="7" spans="1:21" ht="18" x14ac:dyDescent="0.25">
      <c r="A7" s="56">
        <v>3</v>
      </c>
      <c r="B7" s="57" t="s">
        <v>17</v>
      </c>
      <c r="C7" s="58">
        <v>5867036939</v>
      </c>
      <c r="D7" s="59">
        <v>4243378169</v>
      </c>
      <c r="E7" s="60">
        <v>4197557629</v>
      </c>
      <c r="F7" s="61">
        <v>45820540</v>
      </c>
      <c r="G7" s="62">
        <v>1442748579</v>
      </c>
      <c r="H7" s="60">
        <v>83951152</v>
      </c>
      <c r="I7" s="63">
        <v>96959039</v>
      </c>
      <c r="J7" s="64">
        <v>13668.300000000001</v>
      </c>
      <c r="L7" s="56">
        <v>3</v>
      </c>
      <c r="M7" s="65" t="s">
        <v>17</v>
      </c>
      <c r="N7" s="66">
        <v>5428804000</v>
      </c>
      <c r="O7" s="59">
        <v>3934724000</v>
      </c>
      <c r="P7" s="60">
        <v>3887154000</v>
      </c>
      <c r="Q7" s="61">
        <v>47570000</v>
      </c>
      <c r="R7" s="62">
        <v>1337806000</v>
      </c>
      <c r="S7" s="60">
        <v>58307000</v>
      </c>
      <c r="T7" s="63">
        <v>97967000</v>
      </c>
      <c r="U7" s="67">
        <v>13803.7</v>
      </c>
    </row>
    <row r="8" spans="1:21" ht="18" x14ac:dyDescent="0.25">
      <c r="A8" s="56">
        <v>4</v>
      </c>
      <c r="B8" s="57" t="s">
        <v>18</v>
      </c>
      <c r="C8" s="58">
        <v>5075180307</v>
      </c>
      <c r="D8" s="59">
        <v>3670050391</v>
      </c>
      <c r="E8" s="60">
        <v>3643371028</v>
      </c>
      <c r="F8" s="61">
        <v>26679363</v>
      </c>
      <c r="G8" s="62">
        <v>1247817133</v>
      </c>
      <c r="H8" s="60">
        <v>72867420</v>
      </c>
      <c r="I8" s="63">
        <v>84445363</v>
      </c>
      <c r="J8" s="64">
        <v>11807.6</v>
      </c>
      <c r="L8" s="56">
        <v>4</v>
      </c>
      <c r="M8" s="65" t="s">
        <v>18</v>
      </c>
      <c r="N8" s="66">
        <v>4670875000</v>
      </c>
      <c r="O8" s="59">
        <v>3385010000</v>
      </c>
      <c r="P8" s="60">
        <v>3357312000</v>
      </c>
      <c r="Q8" s="61">
        <v>27698000</v>
      </c>
      <c r="R8" s="62">
        <v>1150903000</v>
      </c>
      <c r="S8" s="60">
        <v>50360000</v>
      </c>
      <c r="T8" s="63">
        <v>84602000</v>
      </c>
      <c r="U8" s="67">
        <v>11745.289999999999</v>
      </c>
    </row>
    <row r="9" spans="1:21" ht="18" x14ac:dyDescent="0.25">
      <c r="A9" s="56">
        <v>5</v>
      </c>
      <c r="B9" s="57" t="s">
        <v>19</v>
      </c>
      <c r="C9" s="58">
        <v>2593093431</v>
      </c>
      <c r="D9" s="59">
        <v>1874938740</v>
      </c>
      <c r="E9" s="60">
        <v>1853819103</v>
      </c>
      <c r="F9" s="61">
        <v>21119637</v>
      </c>
      <c r="G9" s="62">
        <v>637479171</v>
      </c>
      <c r="H9" s="60">
        <v>37076382</v>
      </c>
      <c r="I9" s="63">
        <v>43599138</v>
      </c>
      <c r="J9" s="64">
        <v>6024.4000000000005</v>
      </c>
      <c r="L9" s="56">
        <v>5</v>
      </c>
      <c r="M9" s="65" t="s">
        <v>19</v>
      </c>
      <c r="N9" s="66">
        <v>2407445000</v>
      </c>
      <c r="O9" s="59">
        <v>1744705000</v>
      </c>
      <c r="P9" s="60">
        <v>1722779000</v>
      </c>
      <c r="Q9" s="61">
        <v>21926000</v>
      </c>
      <c r="R9" s="62">
        <v>593200000</v>
      </c>
      <c r="S9" s="60">
        <v>25842000</v>
      </c>
      <c r="T9" s="63">
        <v>43698000</v>
      </c>
      <c r="U9" s="67">
        <v>6046.3</v>
      </c>
    </row>
    <row r="10" spans="1:21" ht="18" x14ac:dyDescent="0.25">
      <c r="A10" s="56">
        <v>6</v>
      </c>
      <c r="B10" s="57" t="s">
        <v>20</v>
      </c>
      <c r="C10" s="58">
        <v>7567330931</v>
      </c>
      <c r="D10" s="59">
        <v>5472304916</v>
      </c>
      <c r="E10" s="60">
        <v>5409232081</v>
      </c>
      <c r="F10" s="61">
        <v>63072835</v>
      </c>
      <c r="G10" s="62">
        <v>1860583671</v>
      </c>
      <c r="H10" s="60">
        <v>108184642</v>
      </c>
      <c r="I10" s="63">
        <v>126257702</v>
      </c>
      <c r="J10" s="64">
        <v>17567.999999999996</v>
      </c>
      <c r="L10" s="56">
        <v>6</v>
      </c>
      <c r="M10" s="65" t="s">
        <v>20</v>
      </c>
      <c r="N10" s="66">
        <v>7011659000</v>
      </c>
      <c r="O10" s="59">
        <v>5081314000</v>
      </c>
      <c r="P10" s="60">
        <v>5015833000</v>
      </c>
      <c r="Q10" s="61">
        <v>65481000</v>
      </c>
      <c r="R10" s="62">
        <v>1727647000</v>
      </c>
      <c r="S10" s="60">
        <v>75238000</v>
      </c>
      <c r="T10" s="63">
        <v>127460000</v>
      </c>
      <c r="U10" s="67">
        <v>17558.48</v>
      </c>
    </row>
    <row r="11" spans="1:21" ht="18" x14ac:dyDescent="0.25">
      <c r="A11" s="68">
        <v>7</v>
      </c>
      <c r="B11" s="69" t="s">
        <v>21</v>
      </c>
      <c r="C11" s="58">
        <v>3940490495</v>
      </c>
      <c r="D11" s="59">
        <v>2849602168</v>
      </c>
      <c r="E11" s="60">
        <v>2822522104</v>
      </c>
      <c r="F11" s="61">
        <v>27080064</v>
      </c>
      <c r="G11" s="62">
        <v>968864737</v>
      </c>
      <c r="H11" s="60">
        <v>56450442</v>
      </c>
      <c r="I11" s="70">
        <v>65573148</v>
      </c>
      <c r="J11" s="71">
        <v>9184.9</v>
      </c>
      <c r="L11" s="68">
        <v>7</v>
      </c>
      <c r="M11" s="72" t="s">
        <v>21</v>
      </c>
      <c r="N11" s="66">
        <v>3630375000</v>
      </c>
      <c r="O11" s="59">
        <v>2630893000</v>
      </c>
      <c r="P11" s="60">
        <v>2602779000</v>
      </c>
      <c r="Q11" s="61">
        <v>28114000</v>
      </c>
      <c r="R11" s="62">
        <v>894503000</v>
      </c>
      <c r="S11" s="60">
        <v>39042000</v>
      </c>
      <c r="T11" s="70">
        <v>65937000</v>
      </c>
      <c r="U11" s="67">
        <v>9139.5</v>
      </c>
    </row>
    <row r="12" spans="1:21" ht="18" x14ac:dyDescent="0.25">
      <c r="A12" s="56">
        <v>8</v>
      </c>
      <c r="B12" s="57" t="s">
        <v>28</v>
      </c>
      <c r="C12" s="58">
        <v>5028496719</v>
      </c>
      <c r="D12" s="59">
        <v>3637061264</v>
      </c>
      <c r="E12" s="60">
        <v>3584667688</v>
      </c>
      <c r="F12" s="61">
        <v>52393576</v>
      </c>
      <c r="G12" s="62">
        <v>1236600829</v>
      </c>
      <c r="H12" s="60">
        <v>71693354</v>
      </c>
      <c r="I12" s="63">
        <v>83141272</v>
      </c>
      <c r="J12" s="64">
        <v>11710.7</v>
      </c>
      <c r="L12" s="56">
        <v>8</v>
      </c>
      <c r="M12" s="65" t="s">
        <v>28</v>
      </c>
      <c r="N12" s="66">
        <v>4649948000</v>
      </c>
      <c r="O12" s="59">
        <v>3370295000</v>
      </c>
      <c r="P12" s="60">
        <v>3315901000</v>
      </c>
      <c r="Q12" s="61">
        <v>54394000</v>
      </c>
      <c r="R12" s="62">
        <v>1145900000</v>
      </c>
      <c r="S12" s="60">
        <v>49738000</v>
      </c>
      <c r="T12" s="63">
        <v>84015000</v>
      </c>
      <c r="U12" s="67">
        <v>11692.59</v>
      </c>
    </row>
    <row r="13" spans="1:21" ht="18" x14ac:dyDescent="0.25">
      <c r="A13" s="56">
        <v>9</v>
      </c>
      <c r="B13" s="57" t="s">
        <v>22</v>
      </c>
      <c r="C13" s="58">
        <v>4756807131</v>
      </c>
      <c r="D13" s="59">
        <v>3440280234</v>
      </c>
      <c r="E13" s="60">
        <v>3400092625</v>
      </c>
      <c r="F13" s="61">
        <v>40187609</v>
      </c>
      <c r="G13" s="62">
        <v>1169695280</v>
      </c>
      <c r="H13" s="60">
        <v>68001853</v>
      </c>
      <c r="I13" s="63">
        <v>78829764</v>
      </c>
      <c r="J13" s="64">
        <v>11085.800000000003</v>
      </c>
      <c r="L13" s="56">
        <v>9</v>
      </c>
      <c r="M13" s="65" t="s">
        <v>22</v>
      </c>
      <c r="N13" s="66">
        <v>4387822000</v>
      </c>
      <c r="O13" s="59">
        <v>3180169000</v>
      </c>
      <c r="P13" s="60">
        <v>3138447000</v>
      </c>
      <c r="Q13" s="61">
        <v>41722000</v>
      </c>
      <c r="R13" s="62">
        <v>1081257000</v>
      </c>
      <c r="S13" s="60">
        <v>47076000</v>
      </c>
      <c r="T13" s="63">
        <v>79320000</v>
      </c>
      <c r="U13" s="67">
        <v>11042.9</v>
      </c>
    </row>
    <row r="14" spans="1:21" ht="18" x14ac:dyDescent="0.25">
      <c r="A14" s="56">
        <v>10</v>
      </c>
      <c r="B14" s="57" t="s">
        <v>0</v>
      </c>
      <c r="C14" s="58">
        <v>4551552225</v>
      </c>
      <c r="D14" s="59">
        <v>3291787997</v>
      </c>
      <c r="E14" s="60">
        <v>3251319127</v>
      </c>
      <c r="F14" s="61">
        <v>40468870</v>
      </c>
      <c r="G14" s="62">
        <v>1119207919</v>
      </c>
      <c r="H14" s="60">
        <v>65026383</v>
      </c>
      <c r="I14" s="63">
        <v>75529926</v>
      </c>
      <c r="J14" s="64">
        <v>10610.600000000002</v>
      </c>
      <c r="L14" s="56">
        <v>10</v>
      </c>
      <c r="M14" s="65" t="s">
        <v>0</v>
      </c>
      <c r="N14" s="66">
        <v>4232608000</v>
      </c>
      <c r="O14" s="59">
        <v>3067219000</v>
      </c>
      <c r="P14" s="60">
        <v>3025205000</v>
      </c>
      <c r="Q14" s="61">
        <v>42014000</v>
      </c>
      <c r="R14" s="62">
        <v>1042856000</v>
      </c>
      <c r="S14" s="60">
        <v>45378000</v>
      </c>
      <c r="T14" s="63">
        <v>77155000</v>
      </c>
      <c r="U14" s="67">
        <v>10657.9</v>
      </c>
    </row>
    <row r="15" spans="1:21" ht="18" x14ac:dyDescent="0.25">
      <c r="A15" s="56">
        <v>11</v>
      </c>
      <c r="B15" s="73" t="s">
        <v>67</v>
      </c>
      <c r="C15" s="58">
        <v>10191228884</v>
      </c>
      <c r="D15" s="59">
        <v>7369795844</v>
      </c>
      <c r="E15" s="60">
        <v>7318526349</v>
      </c>
      <c r="F15" s="61">
        <v>51269495</v>
      </c>
      <c r="G15" s="62">
        <v>2505730587</v>
      </c>
      <c r="H15" s="60">
        <v>146370527</v>
      </c>
      <c r="I15" s="63">
        <v>169331926</v>
      </c>
      <c r="J15" s="64">
        <v>23772.7</v>
      </c>
      <c r="L15" s="56">
        <v>11</v>
      </c>
      <c r="M15" s="74" t="s">
        <v>67</v>
      </c>
      <c r="N15" s="66">
        <v>9363790000</v>
      </c>
      <c r="O15" s="59">
        <v>6785489000</v>
      </c>
      <c r="P15" s="60">
        <v>6732262000</v>
      </c>
      <c r="Q15" s="61">
        <v>53227000</v>
      </c>
      <c r="R15" s="62">
        <v>2307066000</v>
      </c>
      <c r="S15" s="60">
        <v>100984000</v>
      </c>
      <c r="T15" s="63">
        <v>170251000</v>
      </c>
      <c r="U15" s="67">
        <v>23597.5</v>
      </c>
    </row>
    <row r="16" spans="1:21" ht="18" x14ac:dyDescent="0.25">
      <c r="A16" s="56">
        <v>12</v>
      </c>
      <c r="B16" s="57" t="s">
        <v>23</v>
      </c>
      <c r="C16" s="58">
        <v>5775983955</v>
      </c>
      <c r="D16" s="59">
        <v>4177364471</v>
      </c>
      <c r="E16" s="60">
        <v>4136241572</v>
      </c>
      <c r="F16" s="61">
        <v>41122899</v>
      </c>
      <c r="G16" s="62">
        <v>1420303920</v>
      </c>
      <c r="H16" s="60">
        <v>82724831</v>
      </c>
      <c r="I16" s="63">
        <v>95590733</v>
      </c>
      <c r="J16" s="64">
        <v>13453.5</v>
      </c>
      <c r="L16" s="56">
        <v>12</v>
      </c>
      <c r="M16" s="65" t="s">
        <v>23</v>
      </c>
      <c r="N16" s="66">
        <v>5347874000</v>
      </c>
      <c r="O16" s="59">
        <v>3875982000</v>
      </c>
      <c r="P16" s="60">
        <v>3833289000</v>
      </c>
      <c r="Q16" s="61">
        <v>42693000</v>
      </c>
      <c r="R16" s="62">
        <v>1317834000</v>
      </c>
      <c r="S16" s="60">
        <v>57499000</v>
      </c>
      <c r="T16" s="63">
        <v>96559000</v>
      </c>
      <c r="U16" s="67">
        <v>13451.61</v>
      </c>
    </row>
    <row r="17" spans="1:21" ht="18" x14ac:dyDescent="0.25">
      <c r="A17" s="56">
        <v>13</v>
      </c>
      <c r="B17" s="57" t="s">
        <v>68</v>
      </c>
      <c r="C17" s="58">
        <v>5159169642</v>
      </c>
      <c r="D17" s="59">
        <v>3731626893</v>
      </c>
      <c r="E17" s="60">
        <v>3677146975</v>
      </c>
      <c r="F17" s="61">
        <v>54479918</v>
      </c>
      <c r="G17" s="62">
        <v>1268753143</v>
      </c>
      <c r="H17" s="60">
        <v>73542940</v>
      </c>
      <c r="I17" s="63">
        <v>85246666</v>
      </c>
      <c r="J17" s="64">
        <v>12019.599999999999</v>
      </c>
      <c r="L17" s="56">
        <v>13</v>
      </c>
      <c r="M17" s="65" t="s">
        <v>68</v>
      </c>
      <c r="N17" s="66">
        <v>4777206000</v>
      </c>
      <c r="O17" s="59">
        <v>3462517000</v>
      </c>
      <c r="P17" s="60">
        <v>3405957000</v>
      </c>
      <c r="Q17" s="61">
        <v>56560000</v>
      </c>
      <c r="R17" s="62">
        <v>1177256000</v>
      </c>
      <c r="S17" s="60">
        <v>51089000</v>
      </c>
      <c r="T17" s="63">
        <v>86344000</v>
      </c>
      <c r="U17" s="67">
        <v>12011.6</v>
      </c>
    </row>
    <row r="18" spans="1:21" ht="18.75" thickBot="1" x14ac:dyDescent="0.3">
      <c r="A18" s="75">
        <v>14</v>
      </c>
      <c r="B18" s="76" t="s">
        <v>25</v>
      </c>
      <c r="C18" s="77">
        <v>10403523813</v>
      </c>
      <c r="D18" s="78">
        <v>7522825719</v>
      </c>
      <c r="E18" s="79">
        <v>7463076968</v>
      </c>
      <c r="F18" s="80">
        <v>59748751</v>
      </c>
      <c r="G18" s="81">
        <v>2557760744</v>
      </c>
      <c r="H18" s="79">
        <v>149261539</v>
      </c>
      <c r="I18" s="82">
        <v>173675811</v>
      </c>
      <c r="J18" s="83">
        <v>24215.500000000004</v>
      </c>
      <c r="L18" s="75">
        <v>14</v>
      </c>
      <c r="M18" s="84" t="s">
        <v>25</v>
      </c>
      <c r="N18" s="85">
        <v>9672775000</v>
      </c>
      <c r="O18" s="78">
        <v>7009643000</v>
      </c>
      <c r="P18" s="79">
        <v>6947613000</v>
      </c>
      <c r="Q18" s="80">
        <v>62030000</v>
      </c>
      <c r="R18" s="81">
        <v>2383278000</v>
      </c>
      <c r="S18" s="79">
        <v>104215000</v>
      </c>
      <c r="T18" s="82">
        <v>175639000</v>
      </c>
      <c r="U18" s="86">
        <v>24323.199999999997</v>
      </c>
    </row>
    <row r="19" spans="1:21" ht="18.75" thickBot="1" x14ac:dyDescent="0.3">
      <c r="A19" s="87"/>
      <c r="B19" s="42"/>
      <c r="C19" s="88"/>
      <c r="D19" s="89"/>
      <c r="E19" s="89"/>
      <c r="F19" s="89"/>
      <c r="G19" s="89"/>
      <c r="H19" s="89"/>
      <c r="I19" s="89"/>
      <c r="J19" s="90"/>
      <c r="L19" s="91"/>
      <c r="M19" s="42"/>
      <c r="N19" s="88"/>
      <c r="O19" s="89"/>
      <c r="P19" s="89"/>
      <c r="Q19" s="89"/>
      <c r="R19" s="89"/>
      <c r="S19" s="89"/>
      <c r="T19" s="89"/>
      <c r="U19" s="90"/>
    </row>
    <row r="20" spans="1:21" ht="18.75" thickBot="1" x14ac:dyDescent="0.3">
      <c r="A20" s="92"/>
      <c r="B20" s="93" t="s">
        <v>24</v>
      </c>
      <c r="C20" s="94">
        <v>92890222741</v>
      </c>
      <c r="D20" s="94">
        <v>67176881543</v>
      </c>
      <c r="E20" s="94">
        <v>66461401089</v>
      </c>
      <c r="F20" s="94">
        <v>715480454</v>
      </c>
      <c r="G20" s="94">
        <v>22840139723</v>
      </c>
      <c r="H20" s="94">
        <v>1329228022</v>
      </c>
      <c r="I20" s="94">
        <v>1543973453</v>
      </c>
      <c r="J20" s="95">
        <v>216426.90000000002</v>
      </c>
      <c r="L20" s="96"/>
      <c r="M20" s="97" t="s">
        <v>24</v>
      </c>
      <c r="N20" s="94">
        <v>85498601000</v>
      </c>
      <c r="O20" s="94">
        <v>61969626000</v>
      </c>
      <c r="P20" s="94">
        <v>61226828000</v>
      </c>
      <c r="Q20" s="94">
        <v>742798000</v>
      </c>
      <c r="R20" s="94">
        <v>21069672000</v>
      </c>
      <c r="S20" s="94">
        <v>918427000</v>
      </c>
      <c r="T20" s="94">
        <v>1540876000</v>
      </c>
      <c r="U20" s="98">
        <v>215306.56999999995</v>
      </c>
    </row>
    <row r="21" spans="1:21" ht="6.75" customHeight="1" x14ac:dyDescent="0.2"/>
    <row r="22" spans="1:21" ht="21.75" thickBot="1" x14ac:dyDescent="0.4">
      <c r="B22" s="109" t="s">
        <v>77</v>
      </c>
      <c r="D22" s="30"/>
      <c r="G22" s="30"/>
      <c r="I22" s="201" t="s">
        <v>81</v>
      </c>
      <c r="M22" s="109" t="s">
        <v>78</v>
      </c>
      <c r="O22" s="30"/>
      <c r="R22" s="30"/>
      <c r="T22" s="99"/>
    </row>
    <row r="23" spans="1:21" ht="18.75" thickBot="1" x14ac:dyDescent="0.3">
      <c r="A23" s="31"/>
      <c r="B23" s="32"/>
      <c r="C23" s="33" t="s">
        <v>53</v>
      </c>
      <c r="D23" s="33"/>
      <c r="E23" s="33"/>
      <c r="F23" s="38"/>
      <c r="G23" s="34" t="s">
        <v>54</v>
      </c>
      <c r="H23" s="35"/>
      <c r="I23" s="35"/>
      <c r="J23" s="39" t="s">
        <v>55</v>
      </c>
      <c r="L23" s="31"/>
      <c r="M23" s="32"/>
      <c r="N23" s="33" t="s">
        <v>53</v>
      </c>
      <c r="O23" s="33"/>
      <c r="P23" s="33"/>
      <c r="Q23" s="38"/>
      <c r="R23" s="34" t="s">
        <v>54</v>
      </c>
      <c r="S23" s="35"/>
      <c r="T23" s="35"/>
      <c r="U23" s="39" t="s">
        <v>55</v>
      </c>
    </row>
    <row r="24" spans="1:21" ht="18" x14ac:dyDescent="0.25">
      <c r="A24" s="40"/>
      <c r="B24" s="41" t="s">
        <v>3</v>
      </c>
      <c r="C24" s="191" t="s">
        <v>4</v>
      </c>
      <c r="D24" s="192" t="s">
        <v>56</v>
      </c>
      <c r="E24" s="197" t="s">
        <v>57</v>
      </c>
      <c r="F24" s="198"/>
      <c r="G24" s="191" t="s">
        <v>58</v>
      </c>
      <c r="H24" s="192" t="s">
        <v>59</v>
      </c>
      <c r="I24" s="199" t="s">
        <v>5</v>
      </c>
      <c r="J24" s="36" t="s">
        <v>60</v>
      </c>
      <c r="L24" s="40"/>
      <c r="M24" s="41" t="s">
        <v>3</v>
      </c>
      <c r="N24" s="191" t="s">
        <v>4</v>
      </c>
      <c r="O24" s="192" t="s">
        <v>56</v>
      </c>
      <c r="P24" s="197" t="s">
        <v>57</v>
      </c>
      <c r="Q24" s="198"/>
      <c r="R24" s="191" t="s">
        <v>58</v>
      </c>
      <c r="S24" s="192" t="s">
        <v>59</v>
      </c>
      <c r="T24" s="199" t="s">
        <v>5</v>
      </c>
      <c r="U24" s="36" t="s">
        <v>60</v>
      </c>
    </row>
    <row r="25" spans="1:21" ht="18.75" thickBot="1" x14ac:dyDescent="0.3">
      <c r="A25" s="40"/>
      <c r="B25" s="41"/>
      <c r="C25" s="193" t="s">
        <v>1</v>
      </c>
      <c r="D25" s="194" t="s">
        <v>1</v>
      </c>
      <c r="E25" s="195" t="s">
        <v>61</v>
      </c>
      <c r="F25" s="196" t="s">
        <v>62</v>
      </c>
      <c r="G25" s="193" t="s">
        <v>63</v>
      </c>
      <c r="H25" s="194" t="s">
        <v>64</v>
      </c>
      <c r="I25" s="200"/>
      <c r="J25" s="43" t="s">
        <v>65</v>
      </c>
      <c r="L25" s="40"/>
      <c r="M25" s="41"/>
      <c r="N25" s="193" t="s">
        <v>1</v>
      </c>
      <c r="O25" s="194" t="s">
        <v>1</v>
      </c>
      <c r="P25" s="195" t="s">
        <v>61</v>
      </c>
      <c r="Q25" s="196" t="s">
        <v>62</v>
      </c>
      <c r="R25" s="193" t="s">
        <v>63</v>
      </c>
      <c r="S25" s="194" t="s">
        <v>64</v>
      </c>
      <c r="T25" s="200"/>
      <c r="U25" s="43" t="s">
        <v>65</v>
      </c>
    </row>
    <row r="26" spans="1:21" ht="18" x14ac:dyDescent="0.25">
      <c r="A26" s="44">
        <v>1</v>
      </c>
      <c r="B26" s="45" t="s">
        <v>16</v>
      </c>
      <c r="C26" s="46">
        <f t="shared" ref="C26:J39" si="0">C5-N5</f>
        <v>997860735</v>
      </c>
      <c r="D26" s="47">
        <f t="shared" si="0"/>
        <v>699825061</v>
      </c>
      <c r="E26" s="48">
        <f t="shared" si="0"/>
        <v>703479951</v>
      </c>
      <c r="F26" s="49">
        <f t="shared" si="0"/>
        <v>-3654890</v>
      </c>
      <c r="G26" s="50">
        <f t="shared" si="0"/>
        <v>237940260</v>
      </c>
      <c r="H26" s="48">
        <f t="shared" si="0"/>
        <v>48074199</v>
      </c>
      <c r="I26" s="51">
        <f t="shared" si="0"/>
        <v>12021215</v>
      </c>
      <c r="J26" s="52">
        <f t="shared" si="0"/>
        <v>520.80000000000291</v>
      </c>
      <c r="L26" s="44">
        <v>1</v>
      </c>
      <c r="M26" s="45" t="s">
        <v>16</v>
      </c>
      <c r="N26" s="100">
        <f t="shared" ref="N26:U39" si="1">C5/N5</f>
        <v>1.1049138755558294</v>
      </c>
      <c r="O26" s="100">
        <f t="shared" si="1"/>
        <v>1.1014186157796673</v>
      </c>
      <c r="P26" s="100">
        <f t="shared" si="1"/>
        <v>1.1034380267255601</v>
      </c>
      <c r="Q26" s="100">
        <f t="shared" si="1"/>
        <v>0.96322345317515423</v>
      </c>
      <c r="R26" s="100">
        <f t="shared" si="1"/>
        <v>1.1014184934037985</v>
      </c>
      <c r="S26" s="100">
        <f t="shared" si="1"/>
        <v>1.4712463755330099</v>
      </c>
      <c r="T26" s="100">
        <f t="shared" si="1"/>
        <v>1.0738685187233468</v>
      </c>
      <c r="U26" s="101">
        <f t="shared" si="1"/>
        <v>1.0217857815147142</v>
      </c>
    </row>
    <row r="27" spans="1:21" ht="18" x14ac:dyDescent="0.25">
      <c r="A27" s="56">
        <v>2</v>
      </c>
      <c r="B27" s="57" t="s">
        <v>66</v>
      </c>
      <c r="C27" s="58">
        <f t="shared" si="0"/>
        <v>1065047534</v>
      </c>
      <c r="D27" s="59">
        <f t="shared" si="0"/>
        <v>754373676</v>
      </c>
      <c r="E27" s="60">
        <f t="shared" si="0"/>
        <v>758050889</v>
      </c>
      <c r="F27" s="61">
        <f t="shared" si="0"/>
        <v>-3677213</v>
      </c>
      <c r="G27" s="62">
        <f t="shared" si="0"/>
        <v>256487750</v>
      </c>
      <c r="H27" s="60">
        <f t="shared" si="0"/>
        <v>52343358</v>
      </c>
      <c r="I27" s="63">
        <f t="shared" si="0"/>
        <v>1842750</v>
      </c>
      <c r="J27" s="64">
        <f t="shared" si="0"/>
        <v>548.49999999999636</v>
      </c>
      <c r="L27" s="56">
        <v>2</v>
      </c>
      <c r="M27" s="57" t="s">
        <v>66</v>
      </c>
      <c r="N27" s="102">
        <f t="shared" si="1"/>
        <v>1.1023475691326974</v>
      </c>
      <c r="O27" s="102">
        <f t="shared" si="1"/>
        <v>1.1000322458778686</v>
      </c>
      <c r="P27" s="102">
        <f t="shared" si="1"/>
        <v>1.1018705276230001</v>
      </c>
      <c r="Q27" s="102">
        <f t="shared" si="1"/>
        <v>0.9632234568148178</v>
      </c>
      <c r="R27" s="102">
        <f t="shared" si="1"/>
        <v>1.1000325462560496</v>
      </c>
      <c r="S27" s="102">
        <f t="shared" si="1"/>
        <v>1.4688416574110565</v>
      </c>
      <c r="T27" s="102">
        <f t="shared" si="1"/>
        <v>1.0097401567727853</v>
      </c>
      <c r="U27" s="103">
        <f t="shared" si="1"/>
        <v>1.0208313552724027</v>
      </c>
    </row>
    <row r="28" spans="1:21" ht="18" x14ac:dyDescent="0.25">
      <c r="A28" s="56">
        <v>3</v>
      </c>
      <c r="B28" s="57" t="s">
        <v>17</v>
      </c>
      <c r="C28" s="58">
        <f t="shared" si="0"/>
        <v>438232939</v>
      </c>
      <c r="D28" s="59">
        <f t="shared" si="0"/>
        <v>308654169</v>
      </c>
      <c r="E28" s="60">
        <f t="shared" si="0"/>
        <v>310403629</v>
      </c>
      <c r="F28" s="61">
        <f t="shared" si="0"/>
        <v>-1749460</v>
      </c>
      <c r="G28" s="62">
        <f t="shared" si="0"/>
        <v>104942579</v>
      </c>
      <c r="H28" s="60">
        <f t="shared" si="0"/>
        <v>25644152</v>
      </c>
      <c r="I28" s="63">
        <f t="shared" si="0"/>
        <v>-1007961</v>
      </c>
      <c r="J28" s="64">
        <f t="shared" si="0"/>
        <v>-135.39999999999964</v>
      </c>
      <c r="L28" s="56">
        <v>3</v>
      </c>
      <c r="M28" s="57" t="s">
        <v>17</v>
      </c>
      <c r="N28" s="102">
        <f t="shared" si="1"/>
        <v>1.0807236619704819</v>
      </c>
      <c r="O28" s="102">
        <f t="shared" si="1"/>
        <v>1.0784436644094986</v>
      </c>
      <c r="P28" s="102">
        <f t="shared" si="1"/>
        <v>1.0798536999048662</v>
      </c>
      <c r="Q28" s="102">
        <f t="shared" si="1"/>
        <v>0.96322346016396887</v>
      </c>
      <c r="R28" s="102">
        <f t="shared" si="1"/>
        <v>1.0784437945412115</v>
      </c>
      <c r="S28" s="102">
        <f t="shared" si="1"/>
        <v>1.4398125782496098</v>
      </c>
      <c r="T28" s="102">
        <f t="shared" si="1"/>
        <v>0.9897112190839773</v>
      </c>
      <c r="U28" s="103">
        <f t="shared" si="1"/>
        <v>0.99019103573679523</v>
      </c>
    </row>
    <row r="29" spans="1:21" ht="18" x14ac:dyDescent="0.25">
      <c r="A29" s="56">
        <v>4</v>
      </c>
      <c r="B29" s="57" t="s">
        <v>18</v>
      </c>
      <c r="C29" s="58">
        <f t="shared" si="0"/>
        <v>404305307</v>
      </c>
      <c r="D29" s="59">
        <f t="shared" si="0"/>
        <v>285040391</v>
      </c>
      <c r="E29" s="60">
        <f t="shared" si="0"/>
        <v>286059028</v>
      </c>
      <c r="F29" s="61">
        <f t="shared" si="0"/>
        <v>-1018637</v>
      </c>
      <c r="G29" s="62">
        <f t="shared" si="0"/>
        <v>96914133</v>
      </c>
      <c r="H29" s="60">
        <f t="shared" si="0"/>
        <v>22507420</v>
      </c>
      <c r="I29" s="63">
        <f t="shared" si="0"/>
        <v>-156637</v>
      </c>
      <c r="J29" s="64">
        <f t="shared" si="0"/>
        <v>62.31000000000131</v>
      </c>
      <c r="L29" s="56">
        <v>4</v>
      </c>
      <c r="M29" s="57" t="s">
        <v>18</v>
      </c>
      <c r="N29" s="102">
        <f t="shared" si="1"/>
        <v>1.0865587940161106</v>
      </c>
      <c r="O29" s="102">
        <f t="shared" si="1"/>
        <v>1.0842066614278836</v>
      </c>
      <c r="P29" s="102">
        <f t="shared" si="1"/>
        <v>1.0852047792996302</v>
      </c>
      <c r="Q29" s="102">
        <f t="shared" si="1"/>
        <v>0.96322344573615426</v>
      </c>
      <c r="R29" s="102">
        <f t="shared" si="1"/>
        <v>1.0842070382994917</v>
      </c>
      <c r="S29" s="102">
        <f t="shared" si="1"/>
        <v>1.4469305003971407</v>
      </c>
      <c r="T29" s="102">
        <f t="shared" si="1"/>
        <v>0.99814854258764574</v>
      </c>
      <c r="U29" s="103">
        <f t="shared" si="1"/>
        <v>1.0053051052804998</v>
      </c>
    </row>
    <row r="30" spans="1:21" ht="18" x14ac:dyDescent="0.25">
      <c r="A30" s="56">
        <v>5</v>
      </c>
      <c r="B30" s="57" t="s">
        <v>19</v>
      </c>
      <c r="C30" s="58">
        <f t="shared" si="0"/>
        <v>185648431</v>
      </c>
      <c r="D30" s="59">
        <f t="shared" si="0"/>
        <v>130233740</v>
      </c>
      <c r="E30" s="60">
        <f t="shared" si="0"/>
        <v>131040103</v>
      </c>
      <c r="F30" s="61">
        <f t="shared" si="0"/>
        <v>-806363</v>
      </c>
      <c r="G30" s="62">
        <f t="shared" si="0"/>
        <v>44279171</v>
      </c>
      <c r="H30" s="60">
        <f t="shared" si="0"/>
        <v>11234382</v>
      </c>
      <c r="I30" s="63">
        <f t="shared" si="0"/>
        <v>-98862</v>
      </c>
      <c r="J30" s="64">
        <f t="shared" si="0"/>
        <v>-21.899999999999636</v>
      </c>
      <c r="L30" s="56">
        <v>5</v>
      </c>
      <c r="M30" s="57" t="s">
        <v>19</v>
      </c>
      <c r="N30" s="102">
        <f t="shared" si="1"/>
        <v>1.0771142979382706</v>
      </c>
      <c r="O30" s="102">
        <f t="shared" si="1"/>
        <v>1.0746451348508774</v>
      </c>
      <c r="P30" s="102">
        <f t="shared" si="1"/>
        <v>1.0760632112418367</v>
      </c>
      <c r="Q30" s="102">
        <f t="shared" si="1"/>
        <v>0.96322343336677918</v>
      </c>
      <c r="R30" s="102">
        <f t="shared" si="1"/>
        <v>1.0746445903573836</v>
      </c>
      <c r="S30" s="102">
        <f t="shared" si="1"/>
        <v>1.4347334571627584</v>
      </c>
      <c r="T30" s="102">
        <f t="shared" si="1"/>
        <v>0.99773760812851842</v>
      </c>
      <c r="U30" s="103">
        <f t="shared" si="1"/>
        <v>0.99637795015133224</v>
      </c>
    </row>
    <row r="31" spans="1:21" ht="18" x14ac:dyDescent="0.25">
      <c r="A31" s="56">
        <v>6</v>
      </c>
      <c r="B31" s="57" t="s">
        <v>20</v>
      </c>
      <c r="C31" s="58">
        <f t="shared" si="0"/>
        <v>555671931</v>
      </c>
      <c r="D31" s="59">
        <f t="shared" si="0"/>
        <v>390990916</v>
      </c>
      <c r="E31" s="60">
        <f t="shared" si="0"/>
        <v>393399081</v>
      </c>
      <c r="F31" s="61">
        <f t="shared" si="0"/>
        <v>-2408165</v>
      </c>
      <c r="G31" s="62">
        <f t="shared" si="0"/>
        <v>132936671</v>
      </c>
      <c r="H31" s="60">
        <f t="shared" si="0"/>
        <v>32946642</v>
      </c>
      <c r="I31" s="63">
        <f t="shared" si="0"/>
        <v>-1202298</v>
      </c>
      <c r="J31" s="64">
        <f t="shared" si="0"/>
        <v>9.5199999999967986</v>
      </c>
      <c r="L31" s="56">
        <v>6</v>
      </c>
      <c r="M31" s="57" t="s">
        <v>20</v>
      </c>
      <c r="N31" s="102">
        <f t="shared" si="1"/>
        <v>1.0792497083785735</v>
      </c>
      <c r="O31" s="102">
        <f t="shared" si="1"/>
        <v>1.0769468125764321</v>
      </c>
      <c r="P31" s="102">
        <f t="shared" si="1"/>
        <v>1.078431455154109</v>
      </c>
      <c r="Q31" s="102">
        <f t="shared" si="1"/>
        <v>0.96322345413173283</v>
      </c>
      <c r="R31" s="102">
        <f t="shared" si="1"/>
        <v>1.0769466627152422</v>
      </c>
      <c r="S31" s="102">
        <f t="shared" si="1"/>
        <v>1.4378989606315957</v>
      </c>
      <c r="T31" s="102">
        <f t="shared" si="1"/>
        <v>0.99056725247136357</v>
      </c>
      <c r="U31" s="103">
        <f t="shared" si="1"/>
        <v>1.0005421881620731</v>
      </c>
    </row>
    <row r="32" spans="1:21" ht="18" x14ac:dyDescent="0.25">
      <c r="A32" s="68">
        <v>7</v>
      </c>
      <c r="B32" s="69" t="s">
        <v>21</v>
      </c>
      <c r="C32" s="58">
        <f t="shared" si="0"/>
        <v>310115495</v>
      </c>
      <c r="D32" s="59">
        <f t="shared" si="0"/>
        <v>218709168</v>
      </c>
      <c r="E32" s="60">
        <f t="shared" si="0"/>
        <v>219743104</v>
      </c>
      <c r="F32" s="61">
        <f t="shared" si="0"/>
        <v>-1033936</v>
      </c>
      <c r="G32" s="62">
        <f t="shared" si="0"/>
        <v>74361737</v>
      </c>
      <c r="H32" s="60">
        <f t="shared" si="0"/>
        <v>17408442</v>
      </c>
      <c r="I32" s="70">
        <f t="shared" si="0"/>
        <v>-363852</v>
      </c>
      <c r="J32" s="71">
        <f t="shared" si="0"/>
        <v>45.399999999999636</v>
      </c>
      <c r="L32" s="68">
        <v>7</v>
      </c>
      <c r="M32" s="69" t="s">
        <v>21</v>
      </c>
      <c r="N32" s="102">
        <f t="shared" si="1"/>
        <v>1.0854224412078641</v>
      </c>
      <c r="O32" s="102">
        <f t="shared" si="1"/>
        <v>1.0831311528062906</v>
      </c>
      <c r="P32" s="102">
        <f t="shared" si="1"/>
        <v>1.0844263396930742</v>
      </c>
      <c r="Q32" s="102">
        <f t="shared" si="1"/>
        <v>0.963223447392758</v>
      </c>
      <c r="R32" s="102">
        <f t="shared" si="1"/>
        <v>1.0831319034145217</v>
      </c>
      <c r="S32" s="102">
        <f t="shared" si="1"/>
        <v>1.4458901183341017</v>
      </c>
      <c r="T32" s="102">
        <f t="shared" si="1"/>
        <v>0.99448182355885162</v>
      </c>
      <c r="U32" s="103">
        <f t="shared" si="1"/>
        <v>1.0049674489851741</v>
      </c>
    </row>
    <row r="33" spans="1:21" ht="18" x14ac:dyDescent="0.25">
      <c r="A33" s="56">
        <v>8</v>
      </c>
      <c r="B33" s="57" t="s">
        <v>28</v>
      </c>
      <c r="C33" s="58">
        <f t="shared" si="0"/>
        <v>378548719</v>
      </c>
      <c r="D33" s="59">
        <f t="shared" si="0"/>
        <v>266766264</v>
      </c>
      <c r="E33" s="60">
        <f t="shared" si="0"/>
        <v>268766688</v>
      </c>
      <c r="F33" s="61">
        <f t="shared" si="0"/>
        <v>-2000424</v>
      </c>
      <c r="G33" s="62">
        <f t="shared" si="0"/>
        <v>90700829</v>
      </c>
      <c r="H33" s="60">
        <f t="shared" si="0"/>
        <v>21955354</v>
      </c>
      <c r="I33" s="63">
        <f t="shared" si="0"/>
        <v>-873728</v>
      </c>
      <c r="J33" s="64">
        <f t="shared" si="0"/>
        <v>18.110000000000582</v>
      </c>
      <c r="L33" s="56">
        <v>8</v>
      </c>
      <c r="M33" s="57" t="s">
        <v>28</v>
      </c>
      <c r="N33" s="102">
        <f t="shared" si="1"/>
        <v>1.0814092370495325</v>
      </c>
      <c r="O33" s="102">
        <f t="shared" si="1"/>
        <v>1.0791522000299678</v>
      </c>
      <c r="P33" s="102">
        <f t="shared" si="1"/>
        <v>1.0810538939491861</v>
      </c>
      <c r="Q33" s="102">
        <f t="shared" si="1"/>
        <v>0.96322344376217961</v>
      </c>
      <c r="R33" s="102">
        <f t="shared" si="1"/>
        <v>1.0791524818919627</v>
      </c>
      <c r="S33" s="102">
        <f t="shared" si="1"/>
        <v>1.4414201214363263</v>
      </c>
      <c r="T33" s="102">
        <f t="shared" si="1"/>
        <v>0.98960033327382013</v>
      </c>
      <c r="U33" s="103">
        <f t="shared" si="1"/>
        <v>1.0015488441825122</v>
      </c>
    </row>
    <row r="34" spans="1:21" ht="18" x14ac:dyDescent="0.25">
      <c r="A34" s="56">
        <v>9</v>
      </c>
      <c r="B34" s="57" t="s">
        <v>22</v>
      </c>
      <c r="C34" s="58">
        <f t="shared" si="0"/>
        <v>368985131</v>
      </c>
      <c r="D34" s="59">
        <f t="shared" si="0"/>
        <v>260111234</v>
      </c>
      <c r="E34" s="60">
        <f t="shared" si="0"/>
        <v>261645625</v>
      </c>
      <c r="F34" s="61">
        <f t="shared" si="0"/>
        <v>-1534391</v>
      </c>
      <c r="G34" s="62">
        <f t="shared" si="0"/>
        <v>88438280</v>
      </c>
      <c r="H34" s="60">
        <f t="shared" si="0"/>
        <v>20925853</v>
      </c>
      <c r="I34" s="63">
        <f t="shared" si="0"/>
        <v>-490236</v>
      </c>
      <c r="J34" s="64">
        <f t="shared" si="0"/>
        <v>42.900000000003274</v>
      </c>
      <c r="L34" s="56">
        <v>9</v>
      </c>
      <c r="M34" s="57" t="s">
        <v>22</v>
      </c>
      <c r="N34" s="102">
        <f t="shared" si="1"/>
        <v>1.0840930035448111</v>
      </c>
      <c r="O34" s="102">
        <f t="shared" si="1"/>
        <v>1.0817916387462427</v>
      </c>
      <c r="P34" s="102">
        <f t="shared" si="1"/>
        <v>1.0833678647432949</v>
      </c>
      <c r="Q34" s="102">
        <f t="shared" si="1"/>
        <v>0.96322345525142605</v>
      </c>
      <c r="R34" s="102">
        <f t="shared" si="1"/>
        <v>1.0817920993806283</v>
      </c>
      <c r="S34" s="102">
        <f t="shared" si="1"/>
        <v>1.4445121293227972</v>
      </c>
      <c r="T34" s="102">
        <f t="shared" si="1"/>
        <v>0.99381951588502271</v>
      </c>
      <c r="U34" s="103">
        <f t="shared" si="1"/>
        <v>1.003884849088555</v>
      </c>
    </row>
    <row r="35" spans="1:21" ht="18" x14ac:dyDescent="0.25">
      <c r="A35" s="56">
        <v>10</v>
      </c>
      <c r="B35" s="57" t="s">
        <v>0</v>
      </c>
      <c r="C35" s="58">
        <f t="shared" si="0"/>
        <v>318944225</v>
      </c>
      <c r="D35" s="59">
        <f t="shared" si="0"/>
        <v>224568997</v>
      </c>
      <c r="E35" s="60">
        <f t="shared" si="0"/>
        <v>226114127</v>
      </c>
      <c r="F35" s="61">
        <f t="shared" si="0"/>
        <v>-1545130</v>
      </c>
      <c r="G35" s="62">
        <f t="shared" si="0"/>
        <v>76351919</v>
      </c>
      <c r="H35" s="60">
        <f t="shared" si="0"/>
        <v>19648383</v>
      </c>
      <c r="I35" s="63">
        <f t="shared" si="0"/>
        <v>-1625074</v>
      </c>
      <c r="J35" s="64">
        <f t="shared" si="0"/>
        <v>-47.299999999997453</v>
      </c>
      <c r="L35" s="56">
        <v>10</v>
      </c>
      <c r="M35" s="57" t="s">
        <v>0</v>
      </c>
      <c r="N35" s="102">
        <f t="shared" si="1"/>
        <v>1.0753540665707761</v>
      </c>
      <c r="O35" s="102">
        <f t="shared" si="1"/>
        <v>1.0732158339525153</v>
      </c>
      <c r="P35" s="102">
        <f t="shared" si="1"/>
        <v>1.0747434064798915</v>
      </c>
      <c r="Q35" s="102">
        <f t="shared" si="1"/>
        <v>0.96322344932641502</v>
      </c>
      <c r="R35" s="102">
        <f t="shared" si="1"/>
        <v>1.0732142491389032</v>
      </c>
      <c r="S35" s="102">
        <f t="shared" si="1"/>
        <v>1.4329935872008461</v>
      </c>
      <c r="T35" s="102">
        <f t="shared" si="1"/>
        <v>0.97893754131294153</v>
      </c>
      <c r="U35" s="103">
        <f t="shared" si="1"/>
        <v>0.99556197750025821</v>
      </c>
    </row>
    <row r="36" spans="1:21" ht="18" x14ac:dyDescent="0.25">
      <c r="A36" s="56">
        <v>11</v>
      </c>
      <c r="B36" s="73" t="s">
        <v>67</v>
      </c>
      <c r="C36" s="58">
        <f t="shared" si="0"/>
        <v>827438884</v>
      </c>
      <c r="D36" s="59">
        <f t="shared" si="0"/>
        <v>584306844</v>
      </c>
      <c r="E36" s="60">
        <f t="shared" si="0"/>
        <v>586264349</v>
      </c>
      <c r="F36" s="61">
        <f t="shared" si="0"/>
        <v>-1957505</v>
      </c>
      <c r="G36" s="62">
        <f t="shared" si="0"/>
        <v>198664587</v>
      </c>
      <c r="H36" s="60">
        <f t="shared" si="0"/>
        <v>45386527</v>
      </c>
      <c r="I36" s="63">
        <f t="shared" si="0"/>
        <v>-919074</v>
      </c>
      <c r="J36" s="64">
        <f t="shared" si="0"/>
        <v>175.20000000000073</v>
      </c>
      <c r="L36" s="56">
        <v>11</v>
      </c>
      <c r="M36" s="73" t="s">
        <v>67</v>
      </c>
      <c r="N36" s="102">
        <f t="shared" si="1"/>
        <v>1.0883658095706974</v>
      </c>
      <c r="O36" s="102">
        <f t="shared" si="1"/>
        <v>1.0861112359035583</v>
      </c>
      <c r="P36" s="102">
        <f t="shared" si="1"/>
        <v>1.0870828183751613</v>
      </c>
      <c r="Q36" s="102">
        <f t="shared" si="1"/>
        <v>0.96322345801942622</v>
      </c>
      <c r="R36" s="102">
        <f t="shared" si="1"/>
        <v>1.0861113583226487</v>
      </c>
      <c r="S36" s="102">
        <f t="shared" si="1"/>
        <v>1.4494427533074548</v>
      </c>
      <c r="T36" s="102">
        <f t="shared" si="1"/>
        <v>0.9946016528537277</v>
      </c>
      <c r="U36" s="103">
        <f t="shared" si="1"/>
        <v>1.007424515308825</v>
      </c>
    </row>
    <row r="37" spans="1:21" ht="18" x14ac:dyDescent="0.25">
      <c r="A37" s="56">
        <v>12</v>
      </c>
      <c r="B37" s="57" t="s">
        <v>23</v>
      </c>
      <c r="C37" s="58">
        <f t="shared" si="0"/>
        <v>428109955</v>
      </c>
      <c r="D37" s="59">
        <f t="shared" si="0"/>
        <v>301382471</v>
      </c>
      <c r="E37" s="60">
        <f t="shared" si="0"/>
        <v>302952572</v>
      </c>
      <c r="F37" s="61">
        <f t="shared" si="0"/>
        <v>-1570101</v>
      </c>
      <c r="G37" s="62">
        <f t="shared" si="0"/>
        <v>102469920</v>
      </c>
      <c r="H37" s="60">
        <f t="shared" si="0"/>
        <v>25225831</v>
      </c>
      <c r="I37" s="63">
        <f t="shared" si="0"/>
        <v>-968267</v>
      </c>
      <c r="J37" s="64">
        <f t="shared" si="0"/>
        <v>1.8899999999994179</v>
      </c>
      <c r="L37" s="56">
        <v>12</v>
      </c>
      <c r="M37" s="57" t="s">
        <v>23</v>
      </c>
      <c r="N37" s="102">
        <f t="shared" si="1"/>
        <v>1.080052363799147</v>
      </c>
      <c r="O37" s="102">
        <f t="shared" si="1"/>
        <v>1.077756416567466</v>
      </c>
      <c r="P37" s="102">
        <f t="shared" si="1"/>
        <v>1.0790320197616199</v>
      </c>
      <c r="Q37" s="102">
        <f t="shared" si="1"/>
        <v>0.96322345583585134</v>
      </c>
      <c r="R37" s="102">
        <f t="shared" si="1"/>
        <v>1.077756318322338</v>
      </c>
      <c r="S37" s="102">
        <f t="shared" si="1"/>
        <v>1.4387177342214648</v>
      </c>
      <c r="T37" s="102">
        <f t="shared" si="1"/>
        <v>0.98997227601777149</v>
      </c>
      <c r="U37" s="103">
        <f t="shared" si="1"/>
        <v>1.0001405036274469</v>
      </c>
    </row>
    <row r="38" spans="1:21" ht="18" x14ac:dyDescent="0.25">
      <c r="A38" s="56">
        <v>13</v>
      </c>
      <c r="B38" s="57" t="s">
        <v>68</v>
      </c>
      <c r="C38" s="58">
        <f t="shared" si="0"/>
        <v>381963642</v>
      </c>
      <c r="D38" s="59">
        <f t="shared" si="0"/>
        <v>269109893</v>
      </c>
      <c r="E38" s="60">
        <f t="shared" si="0"/>
        <v>271189975</v>
      </c>
      <c r="F38" s="61">
        <f t="shared" si="0"/>
        <v>-2080082</v>
      </c>
      <c r="G38" s="62">
        <f t="shared" si="0"/>
        <v>91497143</v>
      </c>
      <c r="H38" s="60">
        <f t="shared" si="0"/>
        <v>22453940</v>
      </c>
      <c r="I38" s="63">
        <f t="shared" si="0"/>
        <v>-1097334</v>
      </c>
      <c r="J38" s="64">
        <f t="shared" si="0"/>
        <v>7.999999999998181</v>
      </c>
      <c r="L38" s="56">
        <v>13</v>
      </c>
      <c r="M38" s="57" t="s">
        <v>68</v>
      </c>
      <c r="N38" s="102">
        <f t="shared" si="1"/>
        <v>1.079955447179795</v>
      </c>
      <c r="O38" s="102">
        <f t="shared" si="1"/>
        <v>1.0777208871465469</v>
      </c>
      <c r="P38" s="102">
        <f t="shared" si="1"/>
        <v>1.0796222544794312</v>
      </c>
      <c r="Q38" s="102">
        <f t="shared" si="1"/>
        <v>0.96322344413012728</v>
      </c>
      <c r="R38" s="102">
        <f t="shared" si="1"/>
        <v>1.0777206852205468</v>
      </c>
      <c r="S38" s="102">
        <f t="shared" si="1"/>
        <v>1.4395063516608271</v>
      </c>
      <c r="T38" s="102">
        <f t="shared" si="1"/>
        <v>0.98729113777448341</v>
      </c>
      <c r="U38" s="103">
        <f t="shared" si="1"/>
        <v>1.0006660228445834</v>
      </c>
    </row>
    <row r="39" spans="1:21" ht="18.75" thickBot="1" x14ac:dyDescent="0.3">
      <c r="A39" s="75">
        <v>14</v>
      </c>
      <c r="B39" s="76" t="s">
        <v>25</v>
      </c>
      <c r="C39" s="77">
        <f t="shared" si="0"/>
        <v>730748813</v>
      </c>
      <c r="D39" s="78">
        <f t="shared" si="0"/>
        <v>513182719</v>
      </c>
      <c r="E39" s="79">
        <f t="shared" si="0"/>
        <v>515463968</v>
      </c>
      <c r="F39" s="80">
        <f t="shared" si="0"/>
        <v>-2281249</v>
      </c>
      <c r="G39" s="81">
        <f t="shared" si="0"/>
        <v>174482744</v>
      </c>
      <c r="H39" s="79">
        <f t="shared" si="0"/>
        <v>45046539</v>
      </c>
      <c r="I39" s="82">
        <f t="shared" si="0"/>
        <v>-1963189</v>
      </c>
      <c r="J39" s="83">
        <f t="shared" si="0"/>
        <v>-107.69999999999345</v>
      </c>
      <c r="L39" s="75">
        <v>14</v>
      </c>
      <c r="M39" s="76" t="s">
        <v>25</v>
      </c>
      <c r="N39" s="104">
        <f t="shared" si="1"/>
        <v>1.0755469669252102</v>
      </c>
      <c r="O39" s="104">
        <f t="shared" si="1"/>
        <v>1.0732109636681926</v>
      </c>
      <c r="P39" s="104">
        <f t="shared" si="1"/>
        <v>1.0741929592221098</v>
      </c>
      <c r="Q39" s="104">
        <f t="shared" si="1"/>
        <v>0.9632234563920683</v>
      </c>
      <c r="R39" s="104">
        <f t="shared" si="1"/>
        <v>1.0732112426666129</v>
      </c>
      <c r="S39" s="104">
        <f t="shared" si="1"/>
        <v>1.432246212157559</v>
      </c>
      <c r="T39" s="104">
        <f t="shared" si="1"/>
        <v>0.98882259065469513</v>
      </c>
      <c r="U39" s="105">
        <f t="shared" si="1"/>
        <v>0.99557212866728084</v>
      </c>
    </row>
    <row r="40" spans="1:21" ht="18.75" thickBot="1" x14ac:dyDescent="0.3">
      <c r="A40" s="87"/>
      <c r="B40" s="42"/>
      <c r="C40" s="88"/>
      <c r="D40" s="89"/>
      <c r="E40" s="89"/>
      <c r="F40" s="89"/>
      <c r="G40" s="89"/>
      <c r="H40" s="89"/>
      <c r="I40" s="89"/>
      <c r="J40" s="90"/>
    </row>
    <row r="41" spans="1:21" ht="18.75" thickBot="1" x14ac:dyDescent="0.3">
      <c r="A41" s="92"/>
      <c r="B41" s="93" t="s">
        <v>24</v>
      </c>
      <c r="C41" s="94">
        <f t="shared" ref="C41:J41" si="2">C20-N20</f>
        <v>7391621741</v>
      </c>
      <c r="D41" s="94">
        <f t="shared" si="2"/>
        <v>5207255543</v>
      </c>
      <c r="E41" s="94">
        <f t="shared" si="2"/>
        <v>5234573089</v>
      </c>
      <c r="F41" s="94">
        <f t="shared" si="2"/>
        <v>-27317546</v>
      </c>
      <c r="G41" s="94">
        <f t="shared" si="2"/>
        <v>1770467723</v>
      </c>
      <c r="H41" s="94">
        <f t="shared" si="2"/>
        <v>410801022</v>
      </c>
      <c r="I41" s="94">
        <f t="shared" si="2"/>
        <v>3097453</v>
      </c>
      <c r="J41" s="95">
        <f t="shared" si="2"/>
        <v>1120.3300000000745</v>
      </c>
      <c r="L41" s="92"/>
      <c r="M41" s="93" t="s">
        <v>24</v>
      </c>
      <c r="N41" s="106">
        <f t="shared" ref="N41:U41" si="3">C20/N20</f>
        <v>1.0864531308646792</v>
      </c>
      <c r="O41" s="106">
        <f t="shared" si="3"/>
        <v>1.0840291587849828</v>
      </c>
      <c r="P41" s="106">
        <f t="shared" si="3"/>
        <v>1.0854947620183752</v>
      </c>
      <c r="Q41" s="106">
        <f t="shared" si="3"/>
        <v>0.96322345240563378</v>
      </c>
      <c r="R41" s="106">
        <f t="shared" si="3"/>
        <v>1.0840292019258773</v>
      </c>
      <c r="S41" s="106">
        <f t="shared" si="3"/>
        <v>1.4472876145845015</v>
      </c>
      <c r="T41" s="106">
        <f t="shared" si="3"/>
        <v>1.0020101896583502</v>
      </c>
      <c r="U41" s="107">
        <f t="shared" si="3"/>
        <v>1.0052034176198157</v>
      </c>
    </row>
  </sheetData>
  <sheetProtection password="DF4C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72" fitToWidth="2" fitToHeight="2" orientation="landscape" r:id="rId1"/>
  <headerFooter>
    <oddHeader xml:space="preserve">&amp;RPříloha
&amp;A / str.&amp;P </oddHeader>
  </headerFooter>
  <rowBreaks count="1" manualBreakCount="1">
    <brk id="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Tabulka č. 1</vt:lpstr>
      <vt:lpstr>Tabulka č. 2</vt:lpstr>
      <vt:lpstr>Tabulka č. 3</vt:lpstr>
      <vt:lpstr>'Tabulka č. 1'!Názvy_tisku</vt:lpstr>
      <vt:lpstr>'Tabulka č. 2'!Názvy_tisku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klenhova</dc:creator>
  <cp:lastModifiedBy>Cahová Lenka</cp:lastModifiedBy>
  <cp:lastPrinted>2017-01-03T13:49:00Z</cp:lastPrinted>
  <dcterms:created xsi:type="dcterms:W3CDTF">2008-11-13T15:16:19Z</dcterms:created>
  <dcterms:modified xsi:type="dcterms:W3CDTF">2017-01-13T08:42:57Z</dcterms:modified>
</cp:coreProperties>
</file>