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3"/>
  </bookViews>
  <sheets>
    <sheet name="T1" sheetId="1" r:id="rId1"/>
    <sheet name="T2" sheetId="2" r:id="rId2"/>
    <sheet name="T3" sheetId="3" r:id="rId3"/>
    <sheet name="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<sst xmlns="http://schemas.openxmlformats.org/spreadsheetml/2006/main" count="233" uniqueCount="150">
  <si>
    <t>Počet zaměstnanců</t>
  </si>
  <si>
    <t>ABS vyj. Sk-limit</t>
  </si>
  <si>
    <t>% plnění Sk/limit</t>
  </si>
  <si>
    <t>% plnění       Sk/ upr. rozp.</t>
  </si>
  <si>
    <t>ABS vyj. Sk-upr. rozp.</t>
  </si>
  <si>
    <t>MŠMT CELKEM</t>
  </si>
  <si>
    <t>ČŠI kmenová činnost</t>
  </si>
  <si>
    <t>VSC Praha</t>
  </si>
  <si>
    <t>v tom:</t>
  </si>
  <si>
    <t>NIDV</t>
  </si>
  <si>
    <t>CZVV</t>
  </si>
  <si>
    <t>nároky</t>
  </si>
  <si>
    <t>DZS</t>
  </si>
  <si>
    <t>NIDM</t>
  </si>
  <si>
    <t>NÚV</t>
  </si>
  <si>
    <t>fond odměn</t>
  </si>
  <si>
    <t>tis. Kč</t>
  </si>
  <si>
    <t>použito</t>
  </si>
  <si>
    <t>DZS Praha</t>
  </si>
  <si>
    <t>Nár.pedagog.muzeum a knihovna JAK</t>
  </si>
  <si>
    <t>Národní institut pro další vzdělávání</t>
  </si>
  <si>
    <t>PGC pol. nár. Č. Těšín</t>
  </si>
  <si>
    <t>Antidopingový výbor ČR</t>
  </si>
  <si>
    <t>Přepočtený počet zaměstnanců ze stát. rozpočtu</t>
  </si>
  <si>
    <t>z toho pobírající smluvní plat</t>
  </si>
  <si>
    <t>Průměrný měsíční plat celkem</t>
  </si>
  <si>
    <t xml:space="preserve">                                                            průměrné tabulkové platy</t>
  </si>
  <si>
    <t xml:space="preserve"> smluvní platy</t>
  </si>
  <si>
    <t>% nenár. složek platu z platových tarifů</t>
  </si>
  <si>
    <t>Průměrný tabulkový plat</t>
  </si>
  <si>
    <t xml:space="preserve">Průměrné smluvní platy </t>
  </si>
  <si>
    <t>Odměny ke smluvním platům</t>
  </si>
  <si>
    <t>Platové tarify</t>
  </si>
  <si>
    <t>Náhrady platu</t>
  </si>
  <si>
    <t>Příplatky za vedení</t>
  </si>
  <si>
    <t>Zvláštní příplatky</t>
  </si>
  <si>
    <t>Platy za přesčasy</t>
  </si>
  <si>
    <t>Ostatní příplatky a ost. náhrady</t>
  </si>
  <si>
    <t>Nárokové složky platu</t>
  </si>
  <si>
    <t>Osobní příplatky</t>
  </si>
  <si>
    <t>Odměny</t>
  </si>
  <si>
    <t>Nenárokové složky platu</t>
  </si>
  <si>
    <t>MŠMT - činnost ústř.orgánu</t>
  </si>
  <si>
    <t>rok 2013</t>
  </si>
  <si>
    <t xml:space="preserve">MŠMT - OP VK </t>
  </si>
  <si>
    <t>MŠMT - VaVpI</t>
  </si>
  <si>
    <t>VSC celkem</t>
  </si>
  <si>
    <t>v Kč</t>
  </si>
  <si>
    <t>ř.</t>
  </si>
  <si>
    <t>Položka</t>
  </si>
  <si>
    <t>Seskupení položek</t>
  </si>
  <si>
    <t>Upravený rozpočet  celkem</t>
  </si>
  <si>
    <t>Použití mimoroz. zdrojů a nároků z nespotř. výdajů  celkem</t>
  </si>
  <si>
    <t>Konečný rozpočet celkem</t>
  </si>
  <si>
    <t>Skutečné                                                příjmy a výdaje celkem</t>
  </si>
  <si>
    <t>Upravený rozpočet KČ</t>
  </si>
  <si>
    <t>Použití mimoroz. zdrojů a nároků z nespotř. výdajů  za KČ</t>
  </si>
  <si>
    <t>Konečný rozpočet KČ</t>
  </si>
  <si>
    <t>Skutečné příjmy a výdaje KČ</t>
  </si>
  <si>
    <t>Rozdíl k upravenému rozpočtu celkem</t>
  </si>
  <si>
    <t>Rozdíl ke konečnému rozpočtu celkem</t>
  </si>
  <si>
    <t>Rozdíl k upravenému rozpočtu  za KČ</t>
  </si>
  <si>
    <t>Rozdíl ke konečnému rozpočtu za KČ</t>
  </si>
  <si>
    <t>absolutně</t>
  </si>
  <si>
    <t>%</t>
  </si>
  <si>
    <t>a</t>
  </si>
  <si>
    <t>10=4/1</t>
  </si>
  <si>
    <t>12=4/3</t>
  </si>
  <si>
    <t>14=8/5</t>
  </si>
  <si>
    <t>16=8/7</t>
  </si>
  <si>
    <t>Příjmy celkem</t>
  </si>
  <si>
    <t xml:space="preserve">v tom: </t>
  </si>
  <si>
    <t xml:space="preserve">Příjmy z vlatní činnosti </t>
  </si>
  <si>
    <t>Odvody přebytků organizací s přímým vztahem</t>
  </si>
  <si>
    <t xml:space="preserve">Příjmy z pronájmu majetku                        </t>
  </si>
  <si>
    <t>Výnosy z finančního majetku</t>
  </si>
  <si>
    <t>Soudní poplatky</t>
  </si>
  <si>
    <t>Přijaté sankční platby</t>
  </si>
  <si>
    <t>Ostatní nedaňové příjmy</t>
  </si>
  <si>
    <t xml:space="preserve">Příjmy z prodeje dlouhodobého majetku (kromě drobného dlouhodobého majetku)                         </t>
  </si>
  <si>
    <t>Převody z vlastních fondů</t>
  </si>
  <si>
    <t>Další příjmy organizace</t>
  </si>
  <si>
    <t>Výdaje celkem</t>
  </si>
  <si>
    <t>Běžné výdaje celkem</t>
  </si>
  <si>
    <t>Mzdové prostředky</t>
  </si>
  <si>
    <t xml:space="preserve">Platy </t>
  </si>
  <si>
    <t>OPPP</t>
  </si>
  <si>
    <t xml:space="preserve">    v tom: Ostatní osobní výdaje</t>
  </si>
  <si>
    <t xml:space="preserve">                 Odstupné</t>
  </si>
  <si>
    <t>Povinné pojistné placené zaměstnavatelem</t>
  </si>
  <si>
    <t>Převody vlastním fondům (FKSP)</t>
  </si>
  <si>
    <t>Ostatní neinvestiční výdaje</t>
  </si>
  <si>
    <t>Nákup materiálu</t>
  </si>
  <si>
    <t>Úroky a ostatní finanční výdaje</t>
  </si>
  <si>
    <t>Nákup vody, paliv a energie</t>
  </si>
  <si>
    <t>Nákup služeb</t>
  </si>
  <si>
    <t>Ostatní nákupy</t>
  </si>
  <si>
    <t>Poskytnuté zálohy, jistiny, záruky a vládní úvěry</t>
  </si>
  <si>
    <t>Výdaje související s neinvest.nákupy, příspěvky, náhrady a věcné dary</t>
  </si>
  <si>
    <t>Ostatní neinvestiční transfery jiným veřejným rozpočtům</t>
  </si>
  <si>
    <t>Sociální dávky</t>
  </si>
  <si>
    <t>Náhrady placené obyvatelstvu</t>
  </si>
  <si>
    <t>Ostatní neivestiční transfery obyvatelstvu</t>
  </si>
  <si>
    <t>Další běžné výdaje organizace</t>
  </si>
  <si>
    <t>Kapitálové výdaje celkem</t>
  </si>
  <si>
    <t>Pořízení dlouhodobého nehmotného majetku</t>
  </si>
  <si>
    <t>Pořízení dlouhodobého hmotného majetku</t>
  </si>
  <si>
    <t>Pozemky</t>
  </si>
  <si>
    <t>Další kapitálové výdaje organizace</t>
  </si>
  <si>
    <t xml:space="preserve">Přepočtený počet zaměstnantů </t>
  </si>
  <si>
    <t xml:space="preserve">v Kč </t>
  </si>
  <si>
    <t>Rozpočet po změnách celkem</t>
  </si>
  <si>
    <t>Rozdíl k upravenému rozpočtu</t>
  </si>
  <si>
    <t xml:space="preserve"> %</t>
  </si>
  <si>
    <t>Rozdíl ke konečnému rozpočtu</t>
  </si>
  <si>
    <t>6=4/1</t>
  </si>
  <si>
    <t>8=4/3</t>
  </si>
  <si>
    <t>Přepočtený počet zaměstnanců</t>
  </si>
  <si>
    <t>Tabulka č. 1</t>
  </si>
  <si>
    <t>Tabulka č. 2</t>
  </si>
  <si>
    <t>Tabulka č. 4</t>
  </si>
  <si>
    <t>Tabulka č. 3</t>
  </si>
  <si>
    <t>Hodnocení příjmů, výdajů a počtu zaměstnanců ČSI v roce 2014</t>
  </si>
  <si>
    <t>Hodnocení příjmů, výdajů a počtu zaměstnanců VSC v roce 2014</t>
  </si>
  <si>
    <t>2014/2013 v %</t>
  </si>
  <si>
    <t>2014/2013 v abs. vyj.</t>
  </si>
  <si>
    <t>rok 2014</t>
  </si>
  <si>
    <r>
      <t xml:space="preserve">Členění průměrného </t>
    </r>
    <r>
      <rPr>
        <b/>
        <sz val="10"/>
        <rFont val="Arial CE"/>
        <family val="0"/>
      </rPr>
      <t>tabulkového platu</t>
    </r>
    <r>
      <rPr>
        <sz val="10"/>
        <rFont val="Arial CE"/>
        <family val="0"/>
      </rPr>
      <t xml:space="preserve"> podle jednotlivých složek platu v Kč</t>
    </r>
  </si>
  <si>
    <t>Školská oblast</t>
  </si>
  <si>
    <t xml:space="preserve">Meziroční porovnání dosažené skutečnosti počtu zaměstnanců a jednotlivých složek platu (rok 2014 k roku 2013)   </t>
  </si>
  <si>
    <r>
      <t xml:space="preserve">školská oblast                                   </t>
    </r>
    <r>
      <rPr>
        <sz val="12"/>
        <rFont val="Times New Roman"/>
        <family val="1"/>
      </rPr>
      <t>(dle rozpočtové skladby)</t>
    </r>
  </si>
  <si>
    <t xml:space="preserve">  Prostředky na platy v  Kč</t>
  </si>
  <si>
    <t>OON (OPPP)  v Kč</t>
  </si>
  <si>
    <t>upravený limit k 31. 12. 2014</t>
  </si>
  <si>
    <t>skutečné plnění rok 2014</t>
  </si>
  <si>
    <t>upr.rozp. vč. nároků                     k 31. 12. 2014</t>
  </si>
  <si>
    <t>skutečné čerpání           rok 2014</t>
  </si>
  <si>
    <r>
      <t xml:space="preserve">v tom: </t>
    </r>
    <r>
      <rPr>
        <sz val="12"/>
        <rFont val="Times New Roman"/>
        <family val="1"/>
      </rPr>
      <t>činn.ústř.orgánu,vč. spol.úkolů</t>
    </r>
  </si>
  <si>
    <t xml:space="preserve">           OP VK </t>
  </si>
  <si>
    <t xml:space="preserve">           OP VaVpI</t>
  </si>
  <si>
    <t xml:space="preserve">           OP LZZ</t>
  </si>
  <si>
    <t xml:space="preserve">           EHP Norsko</t>
  </si>
  <si>
    <t>Průměrný měsíční plat v Kč</t>
  </si>
  <si>
    <t>Plnění závazných ukazatelů regulace zaměstnanosti MŠMT, ČŠI a VSC za rok 2014</t>
  </si>
  <si>
    <t>9=4-1</t>
  </si>
  <si>
    <t>11=4-3</t>
  </si>
  <si>
    <t>13=8-5</t>
  </si>
  <si>
    <t>15=8-7</t>
  </si>
  <si>
    <t>5=4-1</t>
  </si>
  <si>
    <t>7=4-3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</si>
</sst>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i/>
      <sz val="11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sz val="14"/>
      <name val="Times New Roman"/>
      <family val="1"/>
    </font>
    <font>
      <b/>
      <sz val="16"/>
      <name val="Arial CE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1" fillId="0" borderId="0" applyNumberFormat="0" applyFill="0" applyBorder="0" applyAlignment="0" applyProtection="0"/>
    <xf numFmtId="0" fontId="50" fillId="23" borderId="6" applyNumberFormat="0" applyFont="0" applyAlignment="0" applyProtection="0"/>
    <xf numFmtId="9" fontId="5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Border="1" applyAlignment="1">
      <alignment/>
    </xf>
    <xf numFmtId="164" fontId="8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61" applyFont="1" applyFill="1" applyAlignment="1">
      <alignment vertical="center"/>
      <protection/>
    </xf>
    <xf numFmtId="0" fontId="10" fillId="0" borderId="0" xfId="61">
      <alignment/>
      <protection/>
    </xf>
    <xf numFmtId="0" fontId="2" fillId="0" borderId="0" xfId="61" applyFont="1">
      <alignment/>
      <protection/>
    </xf>
    <xf numFmtId="0" fontId="10" fillId="0" borderId="0" xfId="61" applyFill="1">
      <alignment/>
      <protection/>
    </xf>
    <xf numFmtId="0" fontId="2" fillId="0" borderId="0" xfId="61" applyFont="1" applyFill="1" applyBorder="1">
      <alignment/>
      <protection/>
    </xf>
    <xf numFmtId="0" fontId="10" fillId="0" borderId="0" xfId="61" applyBorder="1">
      <alignment/>
      <protection/>
    </xf>
    <xf numFmtId="0" fontId="3" fillId="0" borderId="0" xfId="61" applyFont="1" applyFill="1">
      <alignment/>
      <protection/>
    </xf>
    <xf numFmtId="0" fontId="2" fillId="0" borderId="0" xfId="61" applyFont="1" applyBorder="1">
      <alignment/>
      <protection/>
    </xf>
    <xf numFmtId="1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center"/>
      <protection/>
    </xf>
    <xf numFmtId="0" fontId="2" fillId="0" borderId="0" xfId="61" applyFont="1" applyFill="1">
      <alignment/>
      <protection/>
    </xf>
    <xf numFmtId="0" fontId="3" fillId="0" borderId="0" xfId="61" applyFont="1" applyBorder="1" applyAlignment="1">
      <alignment horizontal="right"/>
      <protection/>
    </xf>
    <xf numFmtId="4" fontId="2" fillId="0" borderId="0" xfId="61" applyNumberFormat="1" applyFont="1" applyFill="1" applyBorder="1" applyAlignment="1">
      <alignment horizontal="right" vertical="center"/>
      <protection/>
    </xf>
    <xf numFmtId="4" fontId="2" fillId="0" borderId="0" xfId="61" applyNumberFormat="1" applyFont="1">
      <alignment/>
      <protection/>
    </xf>
    <xf numFmtId="2" fontId="2" fillId="0" borderId="0" xfId="61" applyNumberFormat="1" applyFont="1" applyBorder="1" applyAlignment="1">
      <alignment horizontal="center"/>
      <protection/>
    </xf>
    <xf numFmtId="0" fontId="10" fillId="0" borderId="0" xfId="61" applyFont="1">
      <alignment/>
      <protection/>
    </xf>
    <xf numFmtId="0" fontId="13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Alignment="1">
      <alignment horizontal="left"/>
      <protection/>
    </xf>
    <xf numFmtId="0" fontId="10" fillId="0" borderId="0" xfId="61" applyFont="1" applyAlignment="1">
      <alignment horizontal="left"/>
      <protection/>
    </xf>
    <xf numFmtId="0" fontId="16" fillId="0" borderId="0" xfId="61" applyFont="1">
      <alignment/>
      <protection/>
    </xf>
    <xf numFmtId="0" fontId="10" fillId="0" borderId="0" xfId="61" applyFont="1" applyAlignment="1">
      <alignment horizontal="right"/>
      <protection/>
    </xf>
    <xf numFmtId="0" fontId="10" fillId="0" borderId="0" xfId="61" applyFont="1" applyFill="1" applyAlignment="1">
      <alignment horizontal="left"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Alignment="1">
      <alignment horizontal="right"/>
      <protection/>
    </xf>
    <xf numFmtId="0" fontId="16" fillId="0" borderId="12" xfId="61" applyFont="1" applyFill="1" applyBorder="1" applyAlignment="1">
      <alignment horizontal="center"/>
      <protection/>
    </xf>
    <xf numFmtId="43" fontId="17" fillId="0" borderId="13" xfId="34" applyFont="1" applyFill="1" applyBorder="1" applyAlignment="1">
      <alignment horizontal="center" vertical="center" wrapText="1"/>
    </xf>
    <xf numFmtId="43" fontId="17" fillId="0" borderId="14" xfId="34" applyFont="1" applyFill="1" applyBorder="1" applyAlignment="1">
      <alignment horizontal="center" vertical="center" wrapText="1"/>
    </xf>
    <xf numFmtId="0" fontId="10" fillId="0" borderId="0" xfId="61" applyFont="1" applyFill="1">
      <alignment/>
      <protection/>
    </xf>
    <xf numFmtId="0" fontId="10" fillId="0" borderId="15" xfId="61" applyFont="1" applyFill="1" applyBorder="1">
      <alignment/>
      <protection/>
    </xf>
    <xf numFmtId="1" fontId="16" fillId="0" borderId="16" xfId="61" applyNumberFormat="1" applyFont="1" applyFill="1" applyBorder="1" applyAlignment="1">
      <alignment horizontal="left"/>
      <protection/>
    </xf>
    <xf numFmtId="0" fontId="10" fillId="0" borderId="17" xfId="61" applyFont="1" applyFill="1" applyBorder="1">
      <alignment/>
      <protection/>
    </xf>
    <xf numFmtId="0" fontId="10" fillId="0" borderId="16" xfId="61" applyFont="1" applyFill="1" applyBorder="1">
      <alignment/>
      <protection/>
    </xf>
    <xf numFmtId="4" fontId="21" fillId="0" borderId="18" xfId="61" applyNumberFormat="1" applyFont="1" applyFill="1" applyBorder="1" applyAlignment="1">
      <alignment horizontal="right" vertical="center"/>
      <protection/>
    </xf>
    <xf numFmtId="4" fontId="21" fillId="0" borderId="19" xfId="61" applyNumberFormat="1" applyFont="1" applyFill="1" applyBorder="1" applyAlignment="1">
      <alignment horizontal="right" vertical="center"/>
      <protection/>
    </xf>
    <xf numFmtId="4" fontId="21" fillId="0" borderId="16" xfId="61" applyNumberFormat="1" applyFont="1" applyFill="1" applyBorder="1" applyAlignment="1">
      <alignment horizontal="right" vertical="center"/>
      <protection/>
    </xf>
    <xf numFmtId="0" fontId="10" fillId="0" borderId="20" xfId="61" applyFont="1" applyFill="1" applyBorder="1">
      <alignment/>
      <protection/>
    </xf>
    <xf numFmtId="1" fontId="10" fillId="0" borderId="21" xfId="61" applyNumberFormat="1" applyFont="1" applyFill="1" applyBorder="1" applyAlignment="1">
      <alignment horizontal="left"/>
      <protection/>
    </xf>
    <xf numFmtId="0" fontId="19" fillId="0" borderId="22" xfId="61" applyFont="1" applyFill="1" applyBorder="1">
      <alignment/>
      <protection/>
    </xf>
    <xf numFmtId="0" fontId="19" fillId="0" borderId="23" xfId="61" applyFont="1" applyFill="1" applyBorder="1">
      <alignment/>
      <protection/>
    </xf>
    <xf numFmtId="0" fontId="19" fillId="0" borderId="21" xfId="61" applyFont="1" applyFill="1" applyBorder="1">
      <alignment/>
      <protection/>
    </xf>
    <xf numFmtId="4" fontId="20" fillId="0" borderId="24" xfId="61" applyNumberFormat="1" applyFont="1" applyFill="1" applyBorder="1" applyAlignment="1">
      <alignment horizontal="right" vertical="center"/>
      <protection/>
    </xf>
    <xf numFmtId="4" fontId="20" fillId="0" borderId="11" xfId="61" applyNumberFormat="1" applyFont="1" applyFill="1" applyBorder="1" applyAlignment="1">
      <alignment horizontal="right" vertical="center"/>
      <protection/>
    </xf>
    <xf numFmtId="4" fontId="20" fillId="0" borderId="25" xfId="61" applyNumberFormat="1" applyFont="1" applyFill="1" applyBorder="1" applyAlignment="1">
      <alignment horizontal="right" vertical="center"/>
      <protection/>
    </xf>
    <xf numFmtId="4" fontId="20" fillId="0" borderId="21" xfId="61" applyNumberFormat="1" applyFont="1" applyFill="1" applyBorder="1" applyAlignment="1">
      <alignment horizontal="right" vertical="center"/>
      <protection/>
    </xf>
    <xf numFmtId="2" fontId="20" fillId="0" borderId="25" xfId="61" applyNumberFormat="1" applyFont="1" applyFill="1" applyBorder="1" applyAlignment="1">
      <alignment vertical="center"/>
      <protection/>
    </xf>
    <xf numFmtId="1" fontId="10" fillId="0" borderId="0" xfId="61" applyNumberFormat="1" applyFont="1" applyFill="1" applyBorder="1" applyAlignment="1">
      <alignment horizontal="left"/>
      <protection/>
    </xf>
    <xf numFmtId="0" fontId="19" fillId="0" borderId="0" xfId="61" applyFont="1" applyFill="1" applyBorder="1">
      <alignment/>
      <protection/>
    </xf>
    <xf numFmtId="0" fontId="10" fillId="0" borderId="23" xfId="61" applyFont="1" applyFill="1" applyBorder="1">
      <alignment/>
      <protection/>
    </xf>
    <xf numFmtId="1" fontId="19" fillId="0" borderId="21" xfId="61" applyNumberFormat="1" applyFont="1" applyFill="1" applyBorder="1" applyAlignment="1">
      <alignment horizontal="left"/>
      <protection/>
    </xf>
    <xf numFmtId="0" fontId="10" fillId="0" borderId="0" xfId="61" applyFont="1" applyFill="1" applyBorder="1">
      <alignment/>
      <protection/>
    </xf>
    <xf numFmtId="0" fontId="10" fillId="0" borderId="26" xfId="61" applyFont="1" applyFill="1" applyBorder="1">
      <alignment/>
      <protection/>
    </xf>
    <xf numFmtId="0" fontId="19" fillId="0" borderId="26" xfId="61" applyFont="1" applyFill="1" applyBorder="1">
      <alignment/>
      <protection/>
    </xf>
    <xf numFmtId="0" fontId="19" fillId="0" borderId="27" xfId="61" applyFont="1" applyFill="1" applyBorder="1">
      <alignment/>
      <protection/>
    </xf>
    <xf numFmtId="1" fontId="19" fillId="0" borderId="23" xfId="61" applyNumberFormat="1" applyFont="1" applyFill="1" applyBorder="1" applyAlignment="1">
      <alignment horizontal="left"/>
      <protection/>
    </xf>
    <xf numFmtId="0" fontId="10" fillId="0" borderId="20" xfId="61" applyFont="1" applyFill="1" applyBorder="1" applyAlignment="1">
      <alignment vertical="center"/>
      <protection/>
    </xf>
    <xf numFmtId="1" fontId="19" fillId="0" borderId="21" xfId="61" applyNumberFormat="1" applyFont="1" applyFill="1" applyBorder="1" applyAlignment="1">
      <alignment horizontal="left" wrapText="1"/>
      <protection/>
    </xf>
    <xf numFmtId="0" fontId="10" fillId="0" borderId="28" xfId="61" applyFont="1" applyFill="1" applyBorder="1">
      <alignment/>
      <protection/>
    </xf>
    <xf numFmtId="0" fontId="10" fillId="0" borderId="29" xfId="61" applyFont="1" applyFill="1" applyBorder="1">
      <alignment/>
      <protection/>
    </xf>
    <xf numFmtId="0" fontId="10" fillId="0" borderId="24" xfId="61" applyFont="1" applyFill="1" applyBorder="1">
      <alignment/>
      <protection/>
    </xf>
    <xf numFmtId="0" fontId="10" fillId="0" borderId="30" xfId="61" applyFont="1" applyFill="1" applyBorder="1">
      <alignment/>
      <protection/>
    </xf>
    <xf numFmtId="1" fontId="16" fillId="0" borderId="27" xfId="61" applyNumberFormat="1" applyFont="1" applyFill="1" applyBorder="1" applyAlignment="1">
      <alignment horizontal="left"/>
      <protection/>
    </xf>
    <xf numFmtId="4" fontId="20" fillId="0" borderId="31" xfId="61" applyNumberFormat="1" applyFont="1" applyFill="1" applyBorder="1" applyAlignment="1">
      <alignment horizontal="right" vertical="center"/>
      <protection/>
    </xf>
    <xf numFmtId="4" fontId="20" fillId="0" borderId="32" xfId="61" applyNumberFormat="1" applyFont="1" applyFill="1" applyBorder="1" applyAlignment="1">
      <alignment horizontal="right" vertical="center"/>
      <protection/>
    </xf>
    <xf numFmtId="1" fontId="12" fillId="0" borderId="23" xfId="61" applyNumberFormat="1" applyFont="1" applyFill="1" applyBorder="1" applyAlignment="1">
      <alignment horizontal="left"/>
      <protection/>
    </xf>
    <xf numFmtId="0" fontId="19" fillId="0" borderId="28" xfId="61" applyFont="1" applyFill="1" applyBorder="1">
      <alignment/>
      <protection/>
    </xf>
    <xf numFmtId="0" fontId="19" fillId="0" borderId="33" xfId="61" applyFont="1" applyFill="1" applyBorder="1">
      <alignment/>
      <protection/>
    </xf>
    <xf numFmtId="1" fontId="19" fillId="0" borderId="34" xfId="61" applyNumberFormat="1" applyFont="1" applyFill="1" applyBorder="1" applyAlignment="1">
      <alignment horizontal="left"/>
      <protection/>
    </xf>
    <xf numFmtId="1" fontId="19" fillId="0" borderId="21" xfId="61" applyNumberFormat="1" applyFont="1" applyFill="1" applyBorder="1" applyAlignment="1">
      <alignment horizontal="left" vertical="center" wrapText="1"/>
      <protection/>
    </xf>
    <xf numFmtId="0" fontId="12" fillId="0" borderId="28" xfId="61" applyFont="1" applyFill="1" applyBorder="1">
      <alignment/>
      <protection/>
    </xf>
    <xf numFmtId="0" fontId="10" fillId="0" borderId="35" xfId="61" applyFont="1" applyFill="1" applyBorder="1">
      <alignment/>
      <protection/>
    </xf>
    <xf numFmtId="0" fontId="19" fillId="0" borderId="36" xfId="61" applyFont="1" applyFill="1" applyBorder="1">
      <alignment/>
      <protection/>
    </xf>
    <xf numFmtId="4" fontId="20" fillId="0" borderId="37" xfId="61" applyNumberFormat="1" applyFont="1" applyFill="1" applyBorder="1" applyAlignment="1">
      <alignment horizontal="right" vertical="center"/>
      <protection/>
    </xf>
    <xf numFmtId="4" fontId="20" fillId="0" borderId="38" xfId="61" applyNumberFormat="1" applyFont="1" applyFill="1" applyBorder="1" applyAlignment="1">
      <alignment horizontal="right" vertical="center"/>
      <protection/>
    </xf>
    <xf numFmtId="4" fontId="20" fillId="0" borderId="13" xfId="61" applyNumberFormat="1" applyFont="1" applyFill="1" applyBorder="1" applyAlignment="1">
      <alignment horizontal="right" vertical="center"/>
      <protection/>
    </xf>
    <xf numFmtId="4" fontId="20" fillId="0" borderId="39" xfId="61" applyNumberFormat="1" applyFont="1" applyFill="1" applyBorder="1" applyAlignment="1">
      <alignment horizontal="right" vertical="center"/>
      <protection/>
    </xf>
    <xf numFmtId="2" fontId="20" fillId="0" borderId="13" xfId="61" applyNumberFormat="1" applyFont="1" applyFill="1" applyBorder="1" applyAlignment="1">
      <alignment vertical="center"/>
      <protection/>
    </xf>
    <xf numFmtId="0" fontId="10" fillId="0" borderId="0" xfId="61" applyFont="1" applyBorder="1" applyAlignment="1">
      <alignment/>
      <protection/>
    </xf>
    <xf numFmtId="0" fontId="10" fillId="0" borderId="0" xfId="61" applyFont="1" applyAlignment="1">
      <alignment/>
      <protection/>
    </xf>
    <xf numFmtId="2" fontId="19" fillId="0" borderId="40" xfId="61" applyNumberFormat="1" applyFont="1" applyFill="1" applyBorder="1" applyAlignment="1">
      <alignment/>
      <protection/>
    </xf>
    <xf numFmtId="4" fontId="19" fillId="0" borderId="41" xfId="61" applyNumberFormat="1" applyFont="1" applyBorder="1" applyAlignment="1">
      <alignment/>
      <protection/>
    </xf>
    <xf numFmtId="2" fontId="19" fillId="0" borderId="42" xfId="61" applyNumberFormat="1" applyFont="1" applyFill="1" applyBorder="1" applyAlignment="1">
      <alignment/>
      <protection/>
    </xf>
    <xf numFmtId="0" fontId="19" fillId="0" borderId="41" xfId="61" applyFont="1" applyBorder="1" applyAlignment="1">
      <alignment/>
      <protection/>
    </xf>
    <xf numFmtId="0" fontId="19" fillId="0" borderId="42" xfId="61" applyFont="1" applyBorder="1" applyAlignment="1">
      <alignment/>
      <protection/>
    </xf>
    <xf numFmtId="2" fontId="19" fillId="0" borderId="41" xfId="61" applyNumberFormat="1" applyFont="1" applyFill="1" applyBorder="1" applyAlignment="1">
      <alignment/>
      <protection/>
    </xf>
    <xf numFmtId="0" fontId="19" fillId="0" borderId="43" xfId="61" applyFont="1" applyBorder="1">
      <alignment/>
      <protection/>
    </xf>
    <xf numFmtId="0" fontId="19" fillId="0" borderId="25" xfId="61" applyNumberFormat="1" applyFont="1" applyFill="1" applyBorder="1" applyAlignment="1">
      <alignment horizontal="center"/>
      <protection/>
    </xf>
    <xf numFmtId="0" fontId="19" fillId="0" borderId="25" xfId="61" applyNumberFormat="1" applyFont="1" applyFill="1" applyBorder="1" applyAlignment="1">
      <alignment horizontal="center" vertical="center"/>
      <protection/>
    </xf>
    <xf numFmtId="0" fontId="19" fillId="0" borderId="25" xfId="61" applyFont="1" applyFill="1" applyBorder="1" applyAlignment="1">
      <alignment horizontal="center"/>
      <protection/>
    </xf>
    <xf numFmtId="0" fontId="19" fillId="0" borderId="32" xfId="61" applyFont="1" applyFill="1" applyBorder="1" applyAlignment="1">
      <alignment horizontal="center"/>
      <protection/>
    </xf>
    <xf numFmtId="1" fontId="19" fillId="0" borderId="25" xfId="61" applyNumberFormat="1" applyFont="1" applyFill="1" applyBorder="1" applyAlignment="1">
      <alignment horizontal="center"/>
      <protection/>
    </xf>
    <xf numFmtId="1" fontId="19" fillId="0" borderId="44" xfId="61" applyNumberFormat="1" applyFont="1" applyFill="1" applyBorder="1" applyAlignment="1">
      <alignment horizontal="center"/>
      <protection/>
    </xf>
    <xf numFmtId="0" fontId="19" fillId="0" borderId="32" xfId="61" applyNumberFormat="1" applyFont="1" applyFill="1" applyBorder="1" applyAlignment="1">
      <alignment horizontal="center"/>
      <protection/>
    </xf>
    <xf numFmtId="1" fontId="19" fillId="0" borderId="32" xfId="61" applyNumberFormat="1" applyFont="1" applyFill="1" applyBorder="1" applyAlignment="1">
      <alignment horizontal="center"/>
      <protection/>
    </xf>
    <xf numFmtId="0" fontId="19" fillId="0" borderId="13" xfId="61" applyFont="1" applyFill="1" applyBorder="1" applyAlignment="1">
      <alignment horizontal="center"/>
      <protection/>
    </xf>
    <xf numFmtId="0" fontId="19" fillId="0" borderId="45" xfId="61" applyFont="1" applyBorder="1" applyAlignment="1">
      <alignment horizontal="center"/>
      <protection/>
    </xf>
    <xf numFmtId="0" fontId="19" fillId="0" borderId="46" xfId="61" applyFont="1" applyBorder="1" applyAlignment="1">
      <alignment horizontal="center"/>
      <protection/>
    </xf>
    <xf numFmtId="0" fontId="19" fillId="0" borderId="43" xfId="61" applyFont="1" applyBorder="1" applyAlignment="1">
      <alignment horizontal="center"/>
      <protection/>
    </xf>
    <xf numFmtId="0" fontId="19" fillId="0" borderId="45" xfId="61" applyFont="1" applyFill="1" applyBorder="1" applyAlignment="1">
      <alignment horizontal="center"/>
      <protection/>
    </xf>
    <xf numFmtId="0" fontId="19" fillId="0" borderId="43" xfId="61" applyFont="1" applyFill="1" applyBorder="1" applyAlignment="1">
      <alignment horizontal="center"/>
      <protection/>
    </xf>
    <xf numFmtId="0" fontId="19" fillId="0" borderId="47" xfId="61" applyFont="1" applyFill="1" applyBorder="1" applyAlignment="1">
      <alignment horizontal="center"/>
      <protection/>
    </xf>
    <xf numFmtId="0" fontId="10" fillId="0" borderId="15" xfId="61" applyFont="1" applyBorder="1">
      <alignment/>
      <protection/>
    </xf>
    <xf numFmtId="1" fontId="16" fillId="0" borderId="16" xfId="61" applyNumberFormat="1" applyFont="1" applyBorder="1" applyAlignment="1">
      <alignment horizontal="left"/>
      <protection/>
    </xf>
    <xf numFmtId="0" fontId="10" fillId="0" borderId="17" xfId="61" applyFont="1" applyBorder="1">
      <alignment/>
      <protection/>
    </xf>
    <xf numFmtId="0" fontId="10" fillId="0" borderId="16" xfId="61" applyFont="1" applyBorder="1">
      <alignment/>
      <protection/>
    </xf>
    <xf numFmtId="4" fontId="10" fillId="0" borderId="18" xfId="61" applyNumberFormat="1" applyFont="1" applyFill="1" applyBorder="1" applyAlignment="1">
      <alignment horizontal="right" vertical="center"/>
      <protection/>
    </xf>
    <xf numFmtId="4" fontId="10" fillId="0" borderId="48" xfId="61" applyNumberFormat="1" applyFont="1" applyFill="1" applyBorder="1" applyAlignment="1">
      <alignment horizontal="right" vertical="center"/>
      <protection/>
    </xf>
    <xf numFmtId="165" fontId="10" fillId="0" borderId="19" xfId="61" applyNumberFormat="1" applyFont="1" applyFill="1" applyBorder="1" applyAlignment="1">
      <alignment horizontal="right" vertical="center"/>
      <protection/>
    </xf>
    <xf numFmtId="4" fontId="10" fillId="0" borderId="49" xfId="61" applyNumberFormat="1" applyFont="1" applyFill="1" applyBorder="1" applyAlignment="1">
      <alignment vertical="center"/>
      <protection/>
    </xf>
    <xf numFmtId="164" fontId="10" fillId="0" borderId="50" xfId="61" applyNumberFormat="1" applyFont="1" applyFill="1" applyBorder="1" applyAlignment="1">
      <alignment vertical="center"/>
      <protection/>
    </xf>
    <xf numFmtId="0" fontId="10" fillId="0" borderId="20" xfId="61" applyFont="1" applyBorder="1">
      <alignment/>
      <protection/>
    </xf>
    <xf numFmtId="1" fontId="19" fillId="0" borderId="21" xfId="61" applyNumberFormat="1" applyFont="1" applyBorder="1" applyAlignment="1">
      <alignment horizontal="left"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1" xfId="61" applyFont="1" applyBorder="1">
      <alignment/>
      <protection/>
    </xf>
    <xf numFmtId="4" fontId="10" fillId="0" borderId="24" xfId="61" applyNumberFormat="1" applyFont="1" applyFill="1" applyBorder="1" applyAlignment="1">
      <alignment horizontal="right" vertical="center"/>
      <protection/>
    </xf>
    <xf numFmtId="4" fontId="10" fillId="0" borderId="11" xfId="61" applyNumberFormat="1" applyFont="1" applyFill="1" applyBorder="1" applyAlignment="1">
      <alignment horizontal="right" vertical="center"/>
      <protection/>
    </xf>
    <xf numFmtId="165" fontId="10" fillId="0" borderId="25" xfId="61" applyNumberFormat="1" applyFont="1" applyFill="1" applyBorder="1" applyAlignment="1">
      <alignment horizontal="right" vertical="center"/>
      <protection/>
    </xf>
    <xf numFmtId="1" fontId="10" fillId="0" borderId="0" xfId="61" applyNumberFormat="1" applyFont="1" applyBorder="1" applyAlignment="1">
      <alignment horizontal="left"/>
      <protection/>
    </xf>
    <xf numFmtId="0" fontId="19" fillId="0" borderId="0" xfId="61" applyFont="1" applyBorder="1">
      <alignment/>
      <protection/>
    </xf>
    <xf numFmtId="4" fontId="10" fillId="0" borderId="31" xfId="61" applyNumberFormat="1" applyFont="1" applyFill="1" applyBorder="1" applyAlignment="1">
      <alignment horizontal="right" vertical="center"/>
      <protection/>
    </xf>
    <xf numFmtId="4" fontId="10" fillId="0" borderId="51" xfId="61" applyNumberFormat="1" applyFont="1" applyFill="1" applyBorder="1" applyAlignment="1">
      <alignment horizontal="right" vertical="center"/>
      <protection/>
    </xf>
    <xf numFmtId="0" fontId="10" fillId="0" borderId="23" xfId="61" applyFont="1" applyBorder="1">
      <alignment/>
      <protection/>
    </xf>
    <xf numFmtId="0" fontId="10" fillId="0" borderId="0" xfId="61" applyFont="1" applyBorder="1">
      <alignment/>
      <protection/>
    </xf>
    <xf numFmtId="0" fontId="10" fillId="0" borderId="26" xfId="61" applyFont="1" applyBorder="1">
      <alignment/>
      <protection/>
    </xf>
    <xf numFmtId="0" fontId="19" fillId="0" borderId="26" xfId="61" applyFont="1" applyBorder="1">
      <alignment/>
      <protection/>
    </xf>
    <xf numFmtId="0" fontId="19" fillId="0" borderId="27" xfId="61" applyFont="1" applyBorder="1">
      <alignment/>
      <protection/>
    </xf>
    <xf numFmtId="1" fontId="19" fillId="0" borderId="23" xfId="61" applyNumberFormat="1" applyFont="1" applyBorder="1" applyAlignment="1">
      <alignment horizontal="left"/>
      <protection/>
    </xf>
    <xf numFmtId="0" fontId="10" fillId="0" borderId="20" xfId="61" applyFont="1" applyBorder="1" applyAlignment="1">
      <alignment vertical="center"/>
      <protection/>
    </xf>
    <xf numFmtId="1" fontId="19" fillId="0" borderId="21" xfId="61" applyNumberFormat="1" applyFont="1" applyBorder="1" applyAlignment="1">
      <alignment horizontal="left" wrapText="1"/>
      <protection/>
    </xf>
    <xf numFmtId="0" fontId="10" fillId="0" borderId="28" xfId="61" applyFont="1" applyBorder="1">
      <alignment/>
      <protection/>
    </xf>
    <xf numFmtId="0" fontId="10" fillId="0" borderId="29" xfId="61" applyFont="1" applyBorder="1">
      <alignment/>
      <protection/>
    </xf>
    <xf numFmtId="0" fontId="10" fillId="0" borderId="24" xfId="61" applyFont="1" applyBorder="1">
      <alignment/>
      <protection/>
    </xf>
    <xf numFmtId="0" fontId="10" fillId="0" borderId="30" xfId="61" applyFont="1" applyBorder="1">
      <alignment/>
      <protection/>
    </xf>
    <xf numFmtId="1" fontId="16" fillId="0" borderId="27" xfId="61" applyNumberFormat="1" applyFont="1" applyBorder="1" applyAlignment="1">
      <alignment horizontal="left"/>
      <protection/>
    </xf>
    <xf numFmtId="1" fontId="10" fillId="0" borderId="21" xfId="61" applyNumberFormat="1" applyFont="1" applyBorder="1" applyAlignment="1">
      <alignment horizontal="left"/>
      <protection/>
    </xf>
    <xf numFmtId="1" fontId="10" fillId="0" borderId="23" xfId="61" applyNumberFormat="1" applyFont="1" applyBorder="1" applyAlignment="1">
      <alignment horizontal="left"/>
      <protection/>
    </xf>
    <xf numFmtId="4" fontId="10" fillId="0" borderId="52" xfId="61" applyNumberFormat="1" applyFont="1" applyFill="1" applyBorder="1" applyAlignment="1">
      <alignment horizontal="right" vertical="center"/>
      <protection/>
    </xf>
    <xf numFmtId="0" fontId="10" fillId="0" borderId="33" xfId="61" applyFont="1" applyBorder="1">
      <alignment/>
      <protection/>
    </xf>
    <xf numFmtId="0" fontId="19" fillId="0" borderId="33" xfId="61" applyFont="1" applyBorder="1">
      <alignment/>
      <protection/>
    </xf>
    <xf numFmtId="1" fontId="19" fillId="0" borderId="21" xfId="61" applyNumberFormat="1" applyFont="1" applyBorder="1" applyAlignment="1">
      <alignment horizontal="left" vertical="center" wrapText="1"/>
      <protection/>
    </xf>
    <xf numFmtId="4" fontId="10" fillId="0" borderId="53" xfId="61" applyNumberFormat="1" applyFont="1" applyFill="1" applyBorder="1" applyAlignment="1">
      <alignment horizontal="right" vertical="center"/>
      <protection/>
    </xf>
    <xf numFmtId="165" fontId="10" fillId="0" borderId="14" xfId="61" applyNumberFormat="1" applyFont="1" applyFill="1" applyBorder="1" applyAlignment="1">
      <alignment horizontal="right" vertical="center"/>
      <protection/>
    </xf>
    <xf numFmtId="0" fontId="10" fillId="0" borderId="54" xfId="61" applyFont="1" applyBorder="1">
      <alignment/>
      <protection/>
    </xf>
    <xf numFmtId="0" fontId="10" fillId="0" borderId="36" xfId="61" applyFont="1" applyBorder="1">
      <alignment/>
      <protection/>
    </xf>
    <xf numFmtId="0" fontId="19" fillId="0" borderId="55" xfId="61" applyFont="1" applyBorder="1" applyAlignment="1">
      <alignment horizontal="center"/>
      <protection/>
    </xf>
    <xf numFmtId="4" fontId="10" fillId="0" borderId="37" xfId="61" applyNumberFormat="1" applyFont="1" applyFill="1" applyBorder="1" applyAlignment="1">
      <alignment horizontal="right" vertical="center"/>
      <protection/>
    </xf>
    <xf numFmtId="4" fontId="10" fillId="0" borderId="38" xfId="61" applyNumberFormat="1" applyFont="1" applyFill="1" applyBorder="1" applyAlignment="1">
      <alignment horizontal="right" vertical="center"/>
      <protection/>
    </xf>
    <xf numFmtId="165" fontId="10" fillId="0" borderId="13" xfId="61" applyNumberFormat="1" applyFont="1" applyFill="1" applyBorder="1" applyAlignment="1">
      <alignment horizontal="right" vertical="center"/>
      <protection/>
    </xf>
    <xf numFmtId="4" fontId="10" fillId="0" borderId="37" xfId="61" applyNumberFormat="1" applyFont="1" applyFill="1" applyBorder="1" applyAlignment="1">
      <alignment vertical="center"/>
      <protection/>
    </xf>
    <xf numFmtId="164" fontId="10" fillId="0" borderId="13" xfId="61" applyNumberFormat="1" applyFont="1" applyFill="1" applyBorder="1" applyAlignment="1">
      <alignment vertical="center"/>
      <protection/>
    </xf>
    <xf numFmtId="4" fontId="10" fillId="0" borderId="16" xfId="61" applyNumberFormat="1" applyFont="1" applyFill="1" applyBorder="1" applyAlignment="1">
      <alignment horizontal="right" vertical="center"/>
      <protection/>
    </xf>
    <xf numFmtId="4" fontId="10" fillId="0" borderId="21" xfId="61" applyNumberFormat="1" applyFont="1" applyFill="1" applyBorder="1" applyAlignment="1">
      <alignment horizontal="right" vertical="center"/>
      <protection/>
    </xf>
    <xf numFmtId="4" fontId="10" fillId="0" borderId="27" xfId="61" applyNumberFormat="1" applyFont="1" applyFill="1" applyBorder="1" applyAlignment="1">
      <alignment horizontal="right" vertical="center"/>
      <protection/>
    </xf>
    <xf numFmtId="4" fontId="10" fillId="0" borderId="34" xfId="61" applyNumberFormat="1" applyFont="1" applyFill="1" applyBorder="1" applyAlignment="1">
      <alignment horizontal="right" vertical="center"/>
      <protection/>
    </xf>
    <xf numFmtId="4" fontId="10" fillId="0" borderId="56" xfId="61" applyNumberFormat="1" applyFont="1" applyFill="1" applyBorder="1" applyAlignment="1">
      <alignment horizontal="right" vertical="center"/>
      <protection/>
    </xf>
    <xf numFmtId="1" fontId="19" fillId="0" borderId="19" xfId="61" applyNumberFormat="1" applyFont="1" applyBorder="1" applyAlignment="1">
      <alignment horizontal="center"/>
      <protection/>
    </xf>
    <xf numFmtId="1" fontId="19" fillId="0" borderId="25" xfId="61" applyNumberFormat="1" applyFont="1" applyBorder="1" applyAlignment="1">
      <alignment horizontal="center"/>
      <protection/>
    </xf>
    <xf numFmtId="1" fontId="19" fillId="0" borderId="32" xfId="61" applyNumberFormat="1" applyFont="1" applyBorder="1" applyAlignment="1">
      <alignment horizontal="center"/>
      <protection/>
    </xf>
    <xf numFmtId="0" fontId="19" fillId="0" borderId="25" xfId="61" applyNumberFormat="1" applyFont="1" applyBorder="1" applyAlignment="1">
      <alignment horizontal="center"/>
      <protection/>
    </xf>
    <xf numFmtId="0" fontId="19" fillId="0" borderId="32" xfId="61" applyNumberFormat="1" applyFont="1" applyBorder="1" applyAlignment="1">
      <alignment horizontal="center"/>
      <protection/>
    </xf>
    <xf numFmtId="0" fontId="19" fillId="0" borderId="25" xfId="61" applyNumberFormat="1" applyFont="1" applyBorder="1" applyAlignment="1">
      <alignment horizontal="center" vertical="center"/>
      <protection/>
    </xf>
    <xf numFmtId="0" fontId="19" fillId="0" borderId="50" xfId="61" applyFont="1" applyBorder="1" applyAlignment="1">
      <alignment horizontal="center"/>
      <protection/>
    </xf>
    <xf numFmtId="0" fontId="19" fillId="0" borderId="25" xfId="61" applyFont="1" applyBorder="1" applyAlignment="1">
      <alignment horizontal="center"/>
      <protection/>
    </xf>
    <xf numFmtId="0" fontId="19" fillId="0" borderId="32" xfId="61" applyFont="1" applyBorder="1" applyAlignment="1">
      <alignment horizontal="center"/>
      <protection/>
    </xf>
    <xf numFmtId="1" fontId="19" fillId="0" borderId="50" xfId="61" applyNumberFormat="1" applyFont="1" applyFill="1" applyBorder="1" applyAlignment="1">
      <alignment horizontal="center"/>
      <protection/>
    </xf>
    <xf numFmtId="0" fontId="19" fillId="0" borderId="50" xfId="61" applyNumberFormat="1" applyFont="1" applyBorder="1" applyAlignment="1">
      <alignment horizontal="center"/>
      <protection/>
    </xf>
    <xf numFmtId="4" fontId="20" fillId="0" borderId="57" xfId="61" applyNumberFormat="1" applyFont="1" applyFill="1" applyBorder="1" applyAlignment="1">
      <alignment horizontal="right" vertical="center"/>
      <protection/>
    </xf>
    <xf numFmtId="4" fontId="20" fillId="0" borderId="58" xfId="61" applyNumberFormat="1" applyFont="1" applyFill="1" applyBorder="1" applyAlignment="1">
      <alignment horizontal="right" vertical="center"/>
      <protection/>
    </xf>
    <xf numFmtId="4" fontId="20" fillId="0" borderId="59" xfId="61" applyNumberFormat="1" applyFont="1" applyFill="1" applyBorder="1" applyAlignment="1">
      <alignment horizontal="right" vertical="center"/>
      <protection/>
    </xf>
    <xf numFmtId="4" fontId="20" fillId="0" borderId="27" xfId="61" applyNumberFormat="1" applyFont="1" applyFill="1" applyBorder="1" applyAlignment="1">
      <alignment horizontal="right" vertical="center"/>
      <protection/>
    </xf>
    <xf numFmtId="0" fontId="19" fillId="0" borderId="60" xfId="61" applyFont="1" applyBorder="1" applyAlignment="1">
      <alignment horizontal="center"/>
      <protection/>
    </xf>
    <xf numFmtId="1" fontId="19" fillId="0" borderId="14" xfId="61" applyNumberFormat="1" applyFont="1" applyFill="1" applyBorder="1" applyAlignment="1">
      <alignment horizontal="center"/>
      <protection/>
    </xf>
    <xf numFmtId="0" fontId="19" fillId="0" borderId="50" xfId="61" applyNumberFormat="1" applyFont="1" applyFill="1" applyBorder="1" applyAlignment="1">
      <alignment horizontal="center"/>
      <protection/>
    </xf>
    <xf numFmtId="0" fontId="17" fillId="0" borderId="37" xfId="61" applyFont="1" applyFill="1" applyBorder="1" applyAlignment="1">
      <alignment horizontal="center" vertical="center" wrapText="1"/>
      <protection/>
    </xf>
    <xf numFmtId="4" fontId="21" fillId="0" borderId="48" xfId="61" applyNumberFormat="1" applyFont="1" applyFill="1" applyBorder="1" applyAlignment="1">
      <alignment horizontal="right" vertical="center"/>
      <protection/>
    </xf>
    <xf numFmtId="2" fontId="21" fillId="0" borderId="19" xfId="61" applyNumberFormat="1" applyFont="1" applyFill="1" applyBorder="1" applyAlignment="1">
      <alignment vertical="center"/>
      <protection/>
    </xf>
    <xf numFmtId="4" fontId="21" fillId="0" borderId="11" xfId="61" applyNumberFormat="1" applyFont="1" applyFill="1" applyBorder="1" applyAlignment="1">
      <alignment horizontal="right" vertical="center"/>
      <protection/>
    </xf>
    <xf numFmtId="4" fontId="21" fillId="0" borderId="32" xfId="61" applyNumberFormat="1" applyFont="1" applyFill="1" applyBorder="1" applyAlignment="1">
      <alignment horizontal="right" vertical="center"/>
      <protection/>
    </xf>
    <xf numFmtId="4" fontId="21" fillId="0" borderId="24" xfId="61" applyNumberFormat="1" applyFont="1" applyFill="1" applyBorder="1" applyAlignment="1">
      <alignment horizontal="right" vertical="center"/>
      <protection/>
    </xf>
    <xf numFmtId="4" fontId="21" fillId="0" borderId="25" xfId="61" applyNumberFormat="1" applyFont="1" applyFill="1" applyBorder="1" applyAlignment="1">
      <alignment horizontal="right" vertical="center"/>
      <protection/>
    </xf>
    <xf numFmtId="4" fontId="21" fillId="0" borderId="21" xfId="61" applyNumberFormat="1" applyFont="1" applyFill="1" applyBorder="1" applyAlignment="1">
      <alignment horizontal="right" vertical="center"/>
      <protection/>
    </xf>
    <xf numFmtId="2" fontId="21" fillId="0" borderId="25" xfId="61" applyNumberFormat="1" applyFont="1" applyFill="1" applyBorder="1" applyAlignment="1">
      <alignment vertical="center"/>
      <protection/>
    </xf>
    <xf numFmtId="4" fontId="21" fillId="0" borderId="31" xfId="61" applyNumberFormat="1" applyFont="1" applyFill="1" applyBorder="1" applyAlignment="1">
      <alignment horizontal="right" vertical="center"/>
      <protection/>
    </xf>
    <xf numFmtId="4" fontId="21" fillId="0" borderId="27" xfId="61" applyNumberFormat="1" applyFont="1" applyFill="1" applyBorder="1" applyAlignment="1">
      <alignment horizontal="right" vertical="center"/>
      <protection/>
    </xf>
    <xf numFmtId="4" fontId="21" fillId="0" borderId="58" xfId="61" applyNumberFormat="1" applyFont="1" applyFill="1" applyBorder="1" applyAlignment="1">
      <alignment horizontal="right" vertical="center"/>
      <protection/>
    </xf>
    <xf numFmtId="4" fontId="21" fillId="0" borderId="61" xfId="61" applyNumberFormat="1" applyFont="1" applyFill="1" applyBorder="1" applyAlignment="1">
      <alignment horizontal="right" vertical="center"/>
      <protection/>
    </xf>
    <xf numFmtId="4" fontId="21" fillId="0" borderId="57" xfId="61" applyNumberFormat="1" applyFont="1" applyFill="1" applyBorder="1" applyAlignment="1">
      <alignment horizontal="right" vertical="center"/>
      <protection/>
    </xf>
    <xf numFmtId="2" fontId="19" fillId="34" borderId="41" xfId="61" applyNumberFormat="1" applyFont="1" applyFill="1" applyBorder="1" applyAlignment="1">
      <alignment horizontal="right"/>
      <protection/>
    </xf>
    <xf numFmtId="2" fontId="19" fillId="34" borderId="62" xfId="61" applyNumberFormat="1" applyFont="1" applyFill="1" applyBorder="1" applyAlignment="1">
      <alignment/>
      <protection/>
    </xf>
    <xf numFmtId="2" fontId="19" fillId="34" borderId="42" xfId="61" applyNumberFormat="1" applyFont="1" applyFill="1" applyBorder="1" applyAlignment="1">
      <alignment/>
      <protection/>
    </xf>
    <xf numFmtId="2" fontId="10" fillId="34" borderId="45" xfId="61" applyNumberFormat="1" applyFont="1" applyFill="1" applyBorder="1" applyAlignment="1">
      <alignment horizontal="right"/>
      <protection/>
    </xf>
    <xf numFmtId="0" fontId="10" fillId="34" borderId="46" xfId="61" applyFont="1" applyFill="1" applyBorder="1" applyAlignment="1">
      <alignment horizontal="right"/>
      <protection/>
    </xf>
    <xf numFmtId="164" fontId="10" fillId="34" borderId="46" xfId="61" applyNumberFormat="1" applyFont="1" applyFill="1" applyBorder="1" applyAlignment="1">
      <alignment horizontal="right"/>
      <protection/>
    </xf>
    <xf numFmtId="2" fontId="10" fillId="34" borderId="43" xfId="61" applyNumberFormat="1" applyFont="1" applyFill="1" applyBorder="1" applyAlignment="1">
      <alignment horizontal="right"/>
      <protection/>
    </xf>
    <xf numFmtId="164" fontId="22" fillId="0" borderId="0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5" fillId="0" borderId="11" xfId="0" applyNumberFormat="1" applyFont="1" applyBorder="1" applyAlignment="1">
      <alignment/>
    </xf>
    <xf numFmtId="1" fontId="25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164" fontId="26" fillId="0" borderId="11" xfId="0" applyNumberFormat="1" applyFont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7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165" fontId="26" fillId="0" borderId="11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25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48" xfId="0" applyFont="1" applyBorder="1" applyAlignment="1">
      <alignment horizontal="center" vertical="center" wrapText="1"/>
    </xf>
    <xf numFmtId="164" fontId="25" fillId="0" borderId="25" xfId="0" applyNumberFormat="1" applyFont="1" applyBorder="1" applyAlignment="1">
      <alignment/>
    </xf>
    <xf numFmtId="0" fontId="5" fillId="0" borderId="63" xfId="0" applyFont="1" applyBorder="1" applyAlignment="1">
      <alignment/>
    </xf>
    <xf numFmtId="164" fontId="25" fillId="0" borderId="38" xfId="0" applyNumberFormat="1" applyFont="1" applyBorder="1" applyAlignment="1">
      <alignment/>
    </xf>
    <xf numFmtId="164" fontId="2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64" xfId="0" applyFont="1" applyBorder="1" applyAlignment="1">
      <alignment horizontal="center" vertical="center" wrapText="1"/>
    </xf>
    <xf numFmtId="164" fontId="26" fillId="0" borderId="25" xfId="0" applyNumberFormat="1" applyFont="1" applyBorder="1" applyAlignment="1">
      <alignment/>
    </xf>
    <xf numFmtId="164" fontId="22" fillId="0" borderId="58" xfId="0" applyNumberFormat="1" applyFont="1" applyBorder="1" applyAlignment="1">
      <alignment/>
    </xf>
    <xf numFmtId="0" fontId="3" fillId="0" borderId="63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ill="1" applyAlignment="1" quotePrefix="1">
      <alignment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68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164" fontId="5" fillId="0" borderId="67" xfId="0" applyNumberFormat="1" applyFont="1" applyFill="1" applyBorder="1" applyAlignment="1">
      <alignment/>
    </xf>
    <xf numFmtId="165" fontId="5" fillId="0" borderId="60" xfId="0" applyNumberFormat="1" applyFont="1" applyFill="1" applyBorder="1" applyAlignment="1">
      <alignment/>
    </xf>
    <xf numFmtId="165" fontId="5" fillId="0" borderId="67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5" fillId="0" borderId="67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6" fillId="0" borderId="69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65" fontId="6" fillId="0" borderId="70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165" fontId="6" fillId="0" borderId="30" xfId="0" applyNumberFormat="1" applyFont="1" applyFill="1" applyBorder="1" applyAlignment="1">
      <alignment/>
    </xf>
    <xf numFmtId="165" fontId="6" fillId="0" borderId="23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165" fontId="6" fillId="0" borderId="20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6" fillId="0" borderId="68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5" fontId="6" fillId="0" borderId="35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165" fontId="6" fillId="0" borderId="68" xfId="0" applyNumberFormat="1" applyFont="1" applyFill="1" applyBorder="1" applyAlignment="1">
      <alignment/>
    </xf>
    <xf numFmtId="165" fontId="5" fillId="0" borderId="71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164" fontId="5" fillId="0" borderId="65" xfId="0" applyNumberFormat="1" applyFont="1" applyFill="1" applyBorder="1" applyAlignment="1">
      <alignment/>
    </xf>
    <xf numFmtId="4" fontId="10" fillId="0" borderId="0" xfId="61" applyNumberFormat="1" applyFill="1">
      <alignment/>
      <protection/>
    </xf>
    <xf numFmtId="2" fontId="10" fillId="0" borderId="43" xfId="61" applyNumberFormat="1" applyFont="1" applyFill="1" applyBorder="1" applyAlignment="1">
      <alignment horizontal="right"/>
      <protection/>
    </xf>
    <xf numFmtId="1" fontId="19" fillId="0" borderId="19" xfId="61" applyNumberFormat="1" applyFont="1" applyFill="1" applyBorder="1" applyAlignment="1">
      <alignment horizontal="center"/>
      <protection/>
    </xf>
    <xf numFmtId="4" fontId="10" fillId="0" borderId="49" xfId="61" applyNumberFormat="1" applyFont="1" applyFill="1" applyBorder="1" applyAlignment="1">
      <alignment horizontal="right" vertical="center"/>
      <protection/>
    </xf>
    <xf numFmtId="0" fontId="17" fillId="0" borderId="73" xfId="61" applyFont="1" applyBorder="1" applyAlignment="1">
      <alignment horizontal="center" vertical="center" wrapText="1"/>
      <protection/>
    </xf>
    <xf numFmtId="0" fontId="17" fillId="0" borderId="40" xfId="61" applyFont="1" applyBorder="1" applyAlignment="1">
      <alignment horizontal="center" vertical="center" wrapText="1"/>
      <protection/>
    </xf>
    <xf numFmtId="0" fontId="15" fillId="0" borderId="0" xfId="61" applyFont="1" applyAlignment="1">
      <alignment horizontal="left"/>
      <protection/>
    </xf>
    <xf numFmtId="0" fontId="15" fillId="0" borderId="0" xfId="61" applyFont="1" applyFill="1" applyAlignment="1">
      <alignment horizontal="left"/>
      <protection/>
    </xf>
    <xf numFmtId="0" fontId="10" fillId="0" borderId="74" xfId="61" applyFont="1" applyBorder="1" applyAlignment="1">
      <alignment horizontal="center" vertical="center" wrapText="1"/>
      <protection/>
    </xf>
    <xf numFmtId="0" fontId="10" fillId="0" borderId="63" xfId="61" applyFont="1" applyBorder="1" applyAlignment="1">
      <alignment horizontal="center" vertical="center" wrapText="1"/>
      <protection/>
    </xf>
    <xf numFmtId="0" fontId="10" fillId="0" borderId="68" xfId="61" applyFont="1" applyBorder="1" applyAlignment="1">
      <alignment horizontal="center" vertical="center" wrapText="1"/>
      <protection/>
    </xf>
    <xf numFmtId="0" fontId="17" fillId="0" borderId="74" xfId="61" applyFont="1" applyBorder="1" applyAlignment="1">
      <alignment horizontal="center" vertical="center"/>
      <protection/>
    </xf>
    <xf numFmtId="0" fontId="17" fillId="0" borderId="69" xfId="61" applyFont="1" applyBorder="1" applyAlignment="1">
      <alignment horizontal="center" vertical="center"/>
      <protection/>
    </xf>
    <xf numFmtId="0" fontId="17" fillId="0" borderId="75" xfId="61" applyFont="1" applyBorder="1" applyAlignment="1">
      <alignment horizontal="center" vertical="center"/>
      <protection/>
    </xf>
    <xf numFmtId="0" fontId="17" fillId="0" borderId="72" xfId="61" applyFont="1" applyBorder="1" applyAlignment="1">
      <alignment horizontal="center" vertical="center"/>
      <protection/>
    </xf>
    <xf numFmtId="0" fontId="17" fillId="0" borderId="12" xfId="61" applyFont="1" applyBorder="1" applyAlignment="1">
      <alignment horizontal="center" vertical="center"/>
      <protection/>
    </xf>
    <xf numFmtId="0" fontId="17" fillId="0" borderId="62" xfId="61" applyFont="1" applyBorder="1" applyAlignment="1">
      <alignment horizontal="center" vertical="center"/>
      <protection/>
    </xf>
    <xf numFmtId="0" fontId="17" fillId="0" borderId="76" xfId="61" applyFont="1" applyBorder="1" applyAlignment="1">
      <alignment horizontal="center" vertical="center" textRotation="90" wrapText="1"/>
      <protection/>
    </xf>
    <xf numFmtId="0" fontId="17" fillId="0" borderId="42" xfId="61" applyFont="1" applyBorder="1" applyAlignment="1">
      <alignment horizontal="center" vertical="center" textRotation="90" wrapText="1"/>
      <protection/>
    </xf>
    <xf numFmtId="0" fontId="17" fillId="0" borderId="77" xfId="61" applyFont="1" applyBorder="1" applyAlignment="1">
      <alignment horizontal="center" vertical="center" wrapText="1"/>
      <protection/>
    </xf>
    <xf numFmtId="0" fontId="19" fillId="0" borderId="41" xfId="61" applyFont="1" applyBorder="1" applyAlignment="1">
      <alignment horizontal="center" vertical="center" wrapText="1"/>
      <protection/>
    </xf>
    <xf numFmtId="0" fontId="17" fillId="0" borderId="76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wrapText="1"/>
      <protection/>
    </xf>
    <xf numFmtId="0" fontId="17" fillId="0" borderId="78" xfId="61" applyFont="1" applyBorder="1" applyAlignment="1">
      <alignment horizontal="center" vertical="center" wrapText="1"/>
      <protection/>
    </xf>
    <xf numFmtId="0" fontId="17" fillId="0" borderId="61" xfId="61" applyFont="1" applyBorder="1" applyAlignment="1">
      <alignment horizontal="center" vertical="center" wrapText="1"/>
      <protection/>
    </xf>
    <xf numFmtId="0" fontId="19" fillId="0" borderId="72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71" xfId="61" applyFont="1" applyBorder="1" applyAlignment="1">
      <alignment horizontal="center"/>
      <protection/>
    </xf>
    <xf numFmtId="0" fontId="17" fillId="0" borderId="75" xfId="61" applyFont="1" applyBorder="1" applyAlignment="1">
      <alignment horizontal="center" vertical="center" wrapText="1"/>
      <protection/>
    </xf>
    <xf numFmtId="0" fontId="19" fillId="0" borderId="62" xfId="61" applyFont="1" applyBorder="1" applyAlignment="1">
      <alignment horizontal="center" vertical="center" wrapText="1"/>
      <protection/>
    </xf>
    <xf numFmtId="0" fontId="17" fillId="0" borderId="62" xfId="61" applyFont="1" applyBorder="1" applyAlignment="1">
      <alignment horizontal="center" vertical="center" wrapText="1"/>
      <protection/>
    </xf>
    <xf numFmtId="1" fontId="19" fillId="0" borderId="23" xfId="61" applyNumberFormat="1" applyFont="1" applyFill="1" applyBorder="1" applyAlignment="1">
      <alignment horizontal="left" wrapText="1"/>
      <protection/>
    </xf>
    <xf numFmtId="1" fontId="19" fillId="0" borderId="21" xfId="61" applyNumberFormat="1" applyFont="1" applyFill="1" applyBorder="1" applyAlignment="1">
      <alignment horizontal="left" wrapText="1"/>
      <protection/>
    </xf>
    <xf numFmtId="1" fontId="19" fillId="0" borderId="23" xfId="61" applyNumberFormat="1" applyFont="1" applyFill="1" applyBorder="1" applyAlignment="1">
      <alignment horizontal="left"/>
      <protection/>
    </xf>
    <xf numFmtId="1" fontId="19" fillId="0" borderId="21" xfId="61" applyNumberFormat="1" applyFont="1" applyFill="1" applyBorder="1" applyAlignment="1">
      <alignment horizontal="left"/>
      <protection/>
    </xf>
    <xf numFmtId="0" fontId="10" fillId="0" borderId="22" xfId="61" applyFont="1" applyFill="1" applyBorder="1" applyAlignment="1">
      <alignment horizontal="center"/>
      <protection/>
    </xf>
    <xf numFmtId="0" fontId="10" fillId="0" borderId="23" xfId="61" applyFont="1" applyFill="1" applyBorder="1" applyAlignment="1">
      <alignment horizontal="center"/>
      <protection/>
    </xf>
    <xf numFmtId="0" fontId="10" fillId="0" borderId="21" xfId="61" applyFont="1" applyFill="1" applyBorder="1" applyAlignment="1">
      <alignment horizontal="center"/>
      <protection/>
    </xf>
    <xf numFmtId="1" fontId="18" fillId="0" borderId="23" xfId="61" applyNumberFormat="1" applyFont="1" applyFill="1" applyBorder="1" applyAlignment="1">
      <alignment horizontal="left"/>
      <protection/>
    </xf>
    <xf numFmtId="1" fontId="18" fillId="0" borderId="21" xfId="61" applyNumberFormat="1" applyFont="1" applyFill="1" applyBorder="1" applyAlignment="1">
      <alignment horizontal="left"/>
      <protection/>
    </xf>
    <xf numFmtId="1" fontId="19" fillId="0" borderId="36" xfId="61" applyNumberFormat="1" applyFont="1" applyFill="1" applyBorder="1" applyAlignment="1">
      <alignment horizontal="left"/>
      <protection/>
    </xf>
    <xf numFmtId="1" fontId="19" fillId="0" borderId="39" xfId="61" applyNumberFormat="1" applyFont="1" applyFill="1" applyBorder="1" applyAlignment="1">
      <alignment horizontal="left"/>
      <protection/>
    </xf>
    <xf numFmtId="1" fontId="12" fillId="0" borderId="72" xfId="61" applyNumberFormat="1" applyFont="1" applyBorder="1" applyAlignment="1">
      <alignment horizontal="left"/>
      <protection/>
    </xf>
    <xf numFmtId="0" fontId="12" fillId="0" borderId="12" xfId="61" applyFont="1" applyBorder="1" applyAlignment="1">
      <alignment horizontal="left"/>
      <protection/>
    </xf>
    <xf numFmtId="0" fontId="19" fillId="0" borderId="23" xfId="61" applyFont="1" applyFill="1" applyBorder="1" applyAlignment="1">
      <alignment horizontal="left"/>
      <protection/>
    </xf>
    <xf numFmtId="0" fontId="19" fillId="0" borderId="21" xfId="61" applyFont="1" applyFill="1" applyBorder="1" applyAlignment="1">
      <alignment horizontal="left"/>
      <protection/>
    </xf>
    <xf numFmtId="0" fontId="18" fillId="0" borderId="76" xfId="61" applyFont="1" applyFill="1" applyBorder="1" applyAlignment="1">
      <alignment horizontal="center" vertical="center" wrapText="1"/>
      <protection/>
    </xf>
    <xf numFmtId="0" fontId="18" fillId="0" borderId="42" xfId="61" applyFont="1" applyFill="1" applyBorder="1" applyAlignment="1">
      <alignment horizontal="center" vertical="center" wrapText="1"/>
      <protection/>
    </xf>
    <xf numFmtId="0" fontId="18" fillId="0" borderId="77" xfId="61" applyFont="1" applyFill="1" applyBorder="1" applyAlignment="1">
      <alignment horizontal="center" vertical="center" wrapText="1"/>
      <protection/>
    </xf>
    <xf numFmtId="0" fontId="18" fillId="0" borderId="41" xfId="61" applyFont="1" applyFill="1" applyBorder="1" applyAlignment="1">
      <alignment horizontal="center" vertical="center" wrapText="1"/>
      <protection/>
    </xf>
    <xf numFmtId="0" fontId="10" fillId="0" borderId="0" xfId="61" applyFont="1" applyAlignment="1">
      <alignment horizontal="left"/>
      <protection/>
    </xf>
    <xf numFmtId="0" fontId="18" fillId="0" borderId="74" xfId="61" applyFont="1" applyBorder="1" applyAlignment="1">
      <alignment horizontal="center" vertical="center"/>
      <protection/>
    </xf>
    <xf numFmtId="0" fontId="18" fillId="0" borderId="69" xfId="61" applyFont="1" applyBorder="1" applyAlignment="1">
      <alignment horizontal="center" vertical="center"/>
      <protection/>
    </xf>
    <xf numFmtId="0" fontId="18" fillId="0" borderId="75" xfId="61" applyFont="1" applyBorder="1" applyAlignment="1">
      <alignment horizontal="center" vertical="center"/>
      <protection/>
    </xf>
    <xf numFmtId="0" fontId="18" fillId="0" borderId="72" xfId="61" applyFont="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8" fillId="0" borderId="62" xfId="61" applyFont="1" applyBorder="1" applyAlignment="1">
      <alignment horizontal="center" vertical="center"/>
      <protection/>
    </xf>
    <xf numFmtId="0" fontId="18" fillId="0" borderId="77" xfId="61" applyFont="1" applyBorder="1" applyAlignment="1">
      <alignment horizontal="center" vertical="center" wrapText="1"/>
      <protection/>
    </xf>
    <xf numFmtId="0" fontId="12" fillId="0" borderId="41" xfId="61" applyFont="1" applyBorder="1" applyAlignment="1">
      <alignment horizontal="center" vertical="center" wrapText="1"/>
      <protection/>
    </xf>
    <xf numFmtId="0" fontId="18" fillId="0" borderId="73" xfId="61" applyFont="1" applyBorder="1" applyAlignment="1">
      <alignment horizontal="center" vertical="center" wrapText="1"/>
      <protection/>
    </xf>
    <xf numFmtId="0" fontId="10" fillId="0" borderId="40" xfId="61" applyFont="1" applyBorder="1" applyAlignment="1">
      <alignment horizontal="center" vertical="center" wrapText="1"/>
      <protection/>
    </xf>
    <xf numFmtId="1" fontId="18" fillId="0" borderId="23" xfId="61" applyNumberFormat="1" applyFont="1" applyBorder="1" applyAlignment="1">
      <alignment horizontal="left"/>
      <protection/>
    </xf>
    <xf numFmtId="1" fontId="18" fillId="0" borderId="21" xfId="61" applyNumberFormat="1" applyFont="1" applyBorder="1" applyAlignment="1">
      <alignment horizontal="left"/>
      <protection/>
    </xf>
    <xf numFmtId="0" fontId="11" fillId="0" borderId="0" xfId="61" applyFont="1" applyBorder="1" applyAlignment="1">
      <alignment horizontal="center" vertical="center" wrapText="1"/>
      <protection/>
    </xf>
    <xf numFmtId="1" fontId="19" fillId="0" borderId="23" xfId="61" applyNumberFormat="1" applyFont="1" applyBorder="1" applyAlignment="1">
      <alignment horizontal="left" wrapText="1"/>
      <protection/>
    </xf>
    <xf numFmtId="1" fontId="19" fillId="0" borderId="21" xfId="61" applyNumberFormat="1" applyFont="1" applyBorder="1" applyAlignment="1">
      <alignment horizontal="left" wrapText="1"/>
      <protection/>
    </xf>
    <xf numFmtId="1" fontId="19" fillId="0" borderId="23" xfId="61" applyNumberFormat="1" applyFont="1" applyBorder="1" applyAlignment="1">
      <alignment horizontal="left"/>
      <protection/>
    </xf>
    <xf numFmtId="1" fontId="19" fillId="0" borderId="21" xfId="61" applyNumberFormat="1" applyFont="1" applyBorder="1" applyAlignment="1">
      <alignment horizontal="left"/>
      <protection/>
    </xf>
    <xf numFmtId="0" fontId="10" fillId="0" borderId="22" xfId="61" applyFont="1" applyBorder="1" applyAlignment="1">
      <alignment horizontal="center"/>
      <protection/>
    </xf>
    <xf numFmtId="0" fontId="10" fillId="0" borderId="23" xfId="61" applyFont="1" applyBorder="1" applyAlignment="1">
      <alignment horizontal="center"/>
      <protection/>
    </xf>
    <xf numFmtId="0" fontId="10" fillId="0" borderId="21" xfId="61" applyFont="1" applyBorder="1" applyAlignment="1">
      <alignment horizontal="center"/>
      <protection/>
    </xf>
    <xf numFmtId="0" fontId="18" fillId="0" borderId="40" xfId="61" applyFont="1" applyBorder="1" applyAlignment="1">
      <alignment horizontal="center" vertical="center" wrapText="1"/>
      <protection/>
    </xf>
    <xf numFmtId="0" fontId="18" fillId="0" borderId="76" xfId="61" applyFont="1" applyBorder="1" applyAlignment="1">
      <alignment horizontal="center" vertical="center" wrapText="1"/>
      <protection/>
    </xf>
    <xf numFmtId="0" fontId="18" fillId="0" borderId="42" xfId="61" applyFont="1" applyBorder="1" applyAlignment="1">
      <alignment horizontal="center" vertical="center" wrapText="1"/>
      <protection/>
    </xf>
    <xf numFmtId="1" fontId="19" fillId="0" borderId="36" xfId="61" applyNumberFormat="1" applyFont="1" applyBorder="1" applyAlignment="1">
      <alignment horizontal="left"/>
      <protection/>
    </xf>
    <xf numFmtId="1" fontId="19" fillId="0" borderId="39" xfId="61" applyNumberFormat="1" applyFont="1" applyBorder="1" applyAlignment="1">
      <alignment horizontal="left"/>
      <protection/>
    </xf>
    <xf numFmtId="1" fontId="10" fillId="0" borderId="65" xfId="61" applyNumberFormat="1" applyFont="1" applyBorder="1" applyAlignment="1">
      <alignment horizontal="left"/>
      <protection/>
    </xf>
    <xf numFmtId="1" fontId="10" fillId="0" borderId="60" xfId="61" applyNumberFormat="1" applyFont="1" applyBorder="1" applyAlignment="1">
      <alignment horizontal="left"/>
      <protection/>
    </xf>
    <xf numFmtId="0" fontId="19" fillId="0" borderId="23" xfId="61" applyFont="1" applyBorder="1" applyAlignment="1">
      <alignment horizontal="left"/>
      <protection/>
    </xf>
    <xf numFmtId="0" fontId="19" fillId="0" borderId="21" xfId="61" applyFont="1" applyBorder="1" applyAlignment="1">
      <alignment horizontal="left"/>
      <protection/>
    </xf>
    <xf numFmtId="0" fontId="24" fillId="0" borderId="0" xfId="0" applyFont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24" fillId="0" borderId="7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31" fillId="0" borderId="65" xfId="0" applyFont="1" applyFill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0" fontId="31" fillId="0" borderId="60" xfId="0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6" fillId="0" borderId="8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63" xfId="0" applyFont="1" applyBorder="1" applyAlignment="1">
      <alignment/>
    </xf>
    <xf numFmtId="0" fontId="5" fillId="0" borderId="6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9" fillId="0" borderId="0" xfId="0" applyFont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horizontal="center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2" xfId="49"/>
    <cellStyle name="normální 2 2" xfId="50"/>
    <cellStyle name="normální 2 3" xfId="51"/>
    <cellStyle name="Normální 2 4" xfId="52"/>
    <cellStyle name="Normální 2 5" xfId="53"/>
    <cellStyle name="Normální 2 6" xfId="54"/>
    <cellStyle name="Normální 2 7" xfId="55"/>
    <cellStyle name="Normální 2 8" xfId="56"/>
    <cellStyle name="Normální 2 9" xfId="57"/>
    <cellStyle name="normální 3" xfId="58"/>
    <cellStyle name="normální 4" xfId="59"/>
    <cellStyle name="normální 5" xfId="60"/>
    <cellStyle name="normální 6" xfId="61"/>
    <cellStyle name="Normální 7" xfId="62"/>
    <cellStyle name="Normální 8" xfId="63"/>
    <cellStyle name="Normální 9" xfId="64"/>
    <cellStyle name="Followed Hyperlink" xfId="65"/>
    <cellStyle name="Poznámka" xfId="66"/>
    <cellStyle name="Percent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Sekce_SEI2\Odbor_13\Oddeleni_131\schranky\Ko&#353;&#357;&#225;lov&#225;\2015\Ostatn&#237;\Rozbory%20hospoda&#345;en&#237;_2014\OSS\2%20-%20Zaslan&#233;%20podklady%20od%20OSS\&#268;&#352;I\Rozbor%20hospoda&#345;en&#237;%202014%20Tabulkov&#225;%20&#269;&#225;st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 Údaje o zpracovateli"/>
      <sheetName val="2 - Hodnocení příjmů a výdajů"/>
      <sheetName val="2.1 - Hodn. příjmů a výdajů"/>
      <sheetName val="2.2 - Hodn. příjmů a výdajů "/>
      <sheetName val="2.3 - Hodn. příjmů a výdajů"/>
      <sheetName val="2.4 - Hodn. příjmů a výdajů"/>
      <sheetName val="2.5 - Hodn. příjmů a výdajů"/>
      <sheetName val="2.6 - Hodn. příjmů a výdajů"/>
      <sheetName val="3 - Závazky  a pohledávky"/>
      <sheetName val="4 - Účelové prostředky "/>
      <sheetName val="5 - Kap. nákl. ISPROFIN"/>
      <sheetName val="6 - Hospodářský výsledek"/>
      <sheetName val="7 - Přehled o kontrolách"/>
      <sheetName val="List1"/>
    </sheetNames>
    <sheetDataSet>
      <sheetData sheetId="2">
        <row r="10">
          <cell r="H10">
            <v>0</v>
          </cell>
        </row>
        <row r="11">
          <cell r="H11">
            <v>0</v>
          </cell>
        </row>
        <row r="12">
          <cell r="H12">
            <v>310000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25">
          <cell r="H25">
            <v>165709236</v>
          </cell>
        </row>
        <row r="27">
          <cell r="H27">
            <v>4893540</v>
          </cell>
        </row>
        <row r="28">
          <cell r="H28">
            <v>700000</v>
          </cell>
        </row>
        <row r="29">
          <cell r="H29">
            <v>57844643</v>
          </cell>
        </row>
        <row r="30">
          <cell r="H30">
            <v>1657092</v>
          </cell>
        </row>
        <row r="32">
          <cell r="H32">
            <v>6911859</v>
          </cell>
        </row>
        <row r="33">
          <cell r="H33">
            <v>52785</v>
          </cell>
        </row>
        <row r="34">
          <cell r="H34">
            <v>9496481</v>
          </cell>
        </row>
        <row r="35">
          <cell r="H35">
            <v>17594724</v>
          </cell>
        </row>
        <row r="36">
          <cell r="H36">
            <v>9830432</v>
          </cell>
        </row>
        <row r="37">
          <cell r="H37">
            <v>0</v>
          </cell>
        </row>
        <row r="38">
          <cell r="H38">
            <v>59031</v>
          </cell>
        </row>
        <row r="39">
          <cell r="H39">
            <v>902628</v>
          </cell>
        </row>
        <row r="40">
          <cell r="H40">
            <v>0</v>
          </cell>
        </row>
        <row r="41">
          <cell r="H41">
            <v>437000</v>
          </cell>
        </row>
        <row r="42">
          <cell r="H42">
            <v>0</v>
          </cell>
        </row>
        <row r="45">
          <cell r="H45">
            <v>2965201</v>
          </cell>
        </row>
        <row r="46">
          <cell r="H46">
            <v>8444032</v>
          </cell>
        </row>
        <row r="47">
          <cell r="H47">
            <v>0</v>
          </cell>
          <cell r="I47">
            <v>0</v>
          </cell>
        </row>
      </sheetData>
      <sheetData sheetId="3"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25">
          <cell r="H25">
            <v>730000</v>
          </cell>
        </row>
        <row r="27">
          <cell r="H27">
            <v>1661000</v>
          </cell>
        </row>
        <row r="28">
          <cell r="H28">
            <v>0</v>
          </cell>
        </row>
        <row r="29">
          <cell r="H29">
            <v>812940</v>
          </cell>
        </row>
        <row r="30">
          <cell r="H30">
            <v>7300</v>
          </cell>
        </row>
        <row r="32">
          <cell r="H32">
            <v>433459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279703</v>
          </cell>
        </row>
        <row r="36">
          <cell r="H36">
            <v>582601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  <cell r="I47">
            <v>0</v>
          </cell>
        </row>
      </sheetData>
      <sheetData sheetId="4"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10000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  <cell r="I47">
            <v>0</v>
          </cell>
        </row>
      </sheetData>
      <sheetData sheetId="5"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25">
          <cell r="H25">
            <v>5943000</v>
          </cell>
        </row>
        <row r="27">
          <cell r="H27">
            <v>6000000</v>
          </cell>
        </row>
        <row r="28">
          <cell r="H28">
            <v>0</v>
          </cell>
        </row>
        <row r="29">
          <cell r="H29">
            <v>2693809</v>
          </cell>
        </row>
        <row r="30">
          <cell r="H30">
            <v>68936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26867266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  <cell r="I47">
            <v>0</v>
          </cell>
        </row>
      </sheetData>
      <sheetData sheetId="6"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25">
          <cell r="H25">
            <v>300000</v>
          </cell>
        </row>
        <row r="27">
          <cell r="H27">
            <v>141000</v>
          </cell>
        </row>
        <row r="28">
          <cell r="H28">
            <v>0</v>
          </cell>
        </row>
        <row r="29">
          <cell r="H29">
            <v>125972</v>
          </cell>
        </row>
        <row r="30">
          <cell r="H30">
            <v>3000</v>
          </cell>
        </row>
        <row r="32">
          <cell r="H32">
            <v>20000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657809</v>
          </cell>
        </row>
        <row r="36">
          <cell r="H36">
            <v>21500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  <cell r="I47">
            <v>0</v>
          </cell>
        </row>
      </sheetData>
      <sheetData sheetId="7"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25">
          <cell r="H25">
            <v>2750000</v>
          </cell>
        </row>
        <row r="27">
          <cell r="H27">
            <v>3200000</v>
          </cell>
        </row>
        <row r="28">
          <cell r="H28">
            <v>0</v>
          </cell>
        </row>
        <row r="29">
          <cell r="H29">
            <v>2023000</v>
          </cell>
        </row>
        <row r="30">
          <cell r="H30">
            <v>27500</v>
          </cell>
        </row>
        <row r="32">
          <cell r="H32">
            <v>18000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2804250</v>
          </cell>
        </row>
        <row r="36">
          <cell r="H36">
            <v>162000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  <cell r="I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9"/>
  <sheetViews>
    <sheetView workbookViewId="0" topLeftCell="A1">
      <pane xSplit="7" ySplit="6" topLeftCell="J1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X35" sqref="X35"/>
    </sheetView>
  </sheetViews>
  <sheetFormatPr defaultColWidth="9.00390625" defaultRowHeight="12.75"/>
  <cols>
    <col min="1" max="1" width="1.625" style="23" customWidth="1"/>
    <col min="2" max="2" width="3.00390625" style="23" customWidth="1"/>
    <col min="3" max="3" width="1.12109375" style="23" customWidth="1"/>
    <col min="4" max="4" width="0.875" style="23" customWidth="1"/>
    <col min="5" max="5" width="5.00390625" style="23" customWidth="1"/>
    <col min="6" max="6" width="32.125" style="23" customWidth="1"/>
    <col min="7" max="7" width="4.375" style="23" customWidth="1"/>
    <col min="8" max="8" width="11.875" style="23" customWidth="1"/>
    <col min="9" max="9" width="12.00390625" style="23" customWidth="1"/>
    <col min="10" max="10" width="11.00390625" style="23" customWidth="1"/>
    <col min="11" max="11" width="10.75390625" style="23" customWidth="1"/>
    <col min="12" max="12" width="10.375" style="23" customWidth="1"/>
    <col min="13" max="13" width="9.375" style="23" customWidth="1"/>
    <col min="14" max="14" width="10.375" style="23" customWidth="1"/>
    <col min="15" max="15" width="10.125" style="23" bestFit="1" customWidth="1"/>
    <col min="16" max="16" width="10.25390625" style="23" customWidth="1"/>
    <col min="17" max="17" width="7.00390625" style="23" customWidth="1"/>
    <col min="18" max="18" width="10.625" style="23" customWidth="1"/>
    <col min="19" max="19" width="6.00390625" style="23" customWidth="1"/>
    <col min="20" max="20" width="9.25390625" style="23" customWidth="1"/>
    <col min="21" max="21" width="6.125" style="23" customWidth="1"/>
    <col min="22" max="22" width="9.125" style="23" customWidth="1"/>
    <col min="23" max="23" width="6.75390625" style="23" customWidth="1"/>
    <col min="24" max="24" width="9.125" style="23" customWidth="1"/>
    <col min="25" max="25" width="12.75390625" style="23" bestFit="1" customWidth="1"/>
    <col min="26" max="16384" width="9.125" style="23" customWidth="1"/>
  </cols>
  <sheetData>
    <row r="1" spans="1:25" ht="16.5" customHeight="1">
      <c r="A1" s="37"/>
      <c r="B1" s="38" t="s">
        <v>122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 t="s">
        <v>118</v>
      </c>
      <c r="W1" s="38"/>
      <c r="X1" s="22"/>
      <c r="Y1" s="22"/>
    </row>
    <row r="2" spans="1:23" ht="9.75" customHeight="1">
      <c r="A2" s="37"/>
      <c r="B2" s="307"/>
      <c r="C2" s="307"/>
      <c r="D2" s="307"/>
      <c r="E2" s="307"/>
      <c r="F2" s="307"/>
      <c r="G2" s="41"/>
      <c r="H2" s="42"/>
      <c r="I2" s="42"/>
      <c r="J2" s="37"/>
      <c r="K2" s="42"/>
      <c r="L2" s="37"/>
      <c r="M2" s="37"/>
      <c r="N2" s="37"/>
      <c r="O2" s="42"/>
      <c r="P2" s="37"/>
      <c r="Q2" s="37"/>
      <c r="R2" s="37"/>
      <c r="S2" s="37"/>
      <c r="T2" s="37"/>
      <c r="U2" s="37"/>
      <c r="V2" s="43"/>
      <c r="W2" s="37"/>
    </row>
    <row r="3" spans="1:23" ht="14.25" customHeight="1" thickBot="1">
      <c r="A3" s="37"/>
      <c r="B3" s="308"/>
      <c r="C3" s="308"/>
      <c r="D3" s="308"/>
      <c r="E3" s="308"/>
      <c r="F3" s="308"/>
      <c r="G3" s="44"/>
      <c r="H3" s="45"/>
      <c r="I3" s="45"/>
      <c r="J3" s="46"/>
      <c r="K3" s="45"/>
      <c r="L3" s="46"/>
      <c r="M3" s="46"/>
      <c r="N3" s="46"/>
      <c r="O3" s="45"/>
      <c r="P3" s="47"/>
      <c r="Q3" s="47"/>
      <c r="R3" s="47"/>
      <c r="S3" s="47"/>
      <c r="T3" s="47"/>
      <c r="U3" s="47"/>
      <c r="V3" s="47" t="s">
        <v>47</v>
      </c>
      <c r="W3" s="47"/>
    </row>
    <row r="4" spans="1:23" ht="58.5" customHeight="1">
      <c r="A4" s="37"/>
      <c r="B4" s="309" t="s">
        <v>48</v>
      </c>
      <c r="C4" s="312" t="s">
        <v>49</v>
      </c>
      <c r="D4" s="313"/>
      <c r="E4" s="313"/>
      <c r="F4" s="314"/>
      <c r="G4" s="318" t="s">
        <v>50</v>
      </c>
      <c r="H4" s="320" t="s">
        <v>51</v>
      </c>
      <c r="I4" s="329" t="s">
        <v>52</v>
      </c>
      <c r="J4" s="329" t="s">
        <v>53</v>
      </c>
      <c r="K4" s="322" t="s">
        <v>54</v>
      </c>
      <c r="L4" s="305" t="s">
        <v>55</v>
      </c>
      <c r="M4" s="305" t="s">
        <v>56</v>
      </c>
      <c r="N4" s="305" t="s">
        <v>57</v>
      </c>
      <c r="O4" s="322" t="s">
        <v>58</v>
      </c>
      <c r="P4" s="324" t="s">
        <v>59</v>
      </c>
      <c r="Q4" s="325"/>
      <c r="R4" s="324" t="s">
        <v>60</v>
      </c>
      <c r="S4" s="325"/>
      <c r="T4" s="324" t="s">
        <v>61</v>
      </c>
      <c r="U4" s="325"/>
      <c r="V4" s="324" t="s">
        <v>62</v>
      </c>
      <c r="W4" s="325"/>
    </row>
    <row r="5" spans="1:23" ht="26.25" customHeight="1" thickBot="1">
      <c r="A5" s="37"/>
      <c r="B5" s="310"/>
      <c r="C5" s="315"/>
      <c r="D5" s="316"/>
      <c r="E5" s="316"/>
      <c r="F5" s="317"/>
      <c r="G5" s="319"/>
      <c r="H5" s="321"/>
      <c r="I5" s="330"/>
      <c r="J5" s="331"/>
      <c r="K5" s="323"/>
      <c r="L5" s="306"/>
      <c r="M5" s="306"/>
      <c r="N5" s="306"/>
      <c r="O5" s="323"/>
      <c r="P5" s="196" t="s">
        <v>63</v>
      </c>
      <c r="Q5" s="48" t="s">
        <v>64</v>
      </c>
      <c r="R5" s="196" t="s">
        <v>63</v>
      </c>
      <c r="S5" s="48" t="s">
        <v>64</v>
      </c>
      <c r="T5" s="196" t="s">
        <v>63</v>
      </c>
      <c r="U5" s="49" t="s">
        <v>64</v>
      </c>
      <c r="V5" s="196" t="s">
        <v>63</v>
      </c>
      <c r="W5" s="48" t="s">
        <v>64</v>
      </c>
    </row>
    <row r="6" spans="1:23" ht="12" customHeight="1" thickBot="1">
      <c r="A6" s="37"/>
      <c r="B6" s="311"/>
      <c r="C6" s="326" t="s">
        <v>65</v>
      </c>
      <c r="D6" s="327"/>
      <c r="E6" s="327"/>
      <c r="F6" s="327"/>
      <c r="G6" s="328"/>
      <c r="H6" s="117">
        <v>1</v>
      </c>
      <c r="I6" s="118">
        <v>2</v>
      </c>
      <c r="J6" s="118">
        <v>3</v>
      </c>
      <c r="K6" s="193">
        <v>4</v>
      </c>
      <c r="L6" s="118">
        <v>5</v>
      </c>
      <c r="M6" s="118">
        <v>6</v>
      </c>
      <c r="N6" s="118">
        <v>7</v>
      </c>
      <c r="O6" s="119">
        <v>8</v>
      </c>
      <c r="P6" s="117" t="s">
        <v>144</v>
      </c>
      <c r="Q6" s="119" t="s">
        <v>66</v>
      </c>
      <c r="R6" s="120" t="s">
        <v>145</v>
      </c>
      <c r="S6" s="121" t="s">
        <v>67</v>
      </c>
      <c r="T6" s="117" t="s">
        <v>146</v>
      </c>
      <c r="U6" s="119" t="s">
        <v>68</v>
      </c>
      <c r="V6" s="122" t="s">
        <v>147</v>
      </c>
      <c r="W6" s="121" t="s">
        <v>69</v>
      </c>
    </row>
    <row r="7" spans="1:25" s="25" customFormat="1" ht="12.75" customHeight="1">
      <c r="A7" s="50"/>
      <c r="B7" s="51">
        <v>1</v>
      </c>
      <c r="C7" s="52" t="s">
        <v>70</v>
      </c>
      <c r="D7" s="53"/>
      <c r="E7" s="53"/>
      <c r="F7" s="54"/>
      <c r="G7" s="303"/>
      <c r="H7" s="55">
        <f>SUM(H9:H18)</f>
        <v>46232627</v>
      </c>
      <c r="I7" s="57">
        <f>SUM(I9:I18)</f>
        <v>0</v>
      </c>
      <c r="J7" s="197">
        <f>H7+I7</f>
        <v>46232627</v>
      </c>
      <c r="K7" s="208">
        <v>100816239.41000001</v>
      </c>
      <c r="L7" s="197">
        <f>SUM(L9:L18)</f>
        <v>310000</v>
      </c>
      <c r="M7" s="197">
        <f>SUM(M9:M18)</f>
        <v>0</v>
      </c>
      <c r="N7" s="197">
        <f>L7+M7</f>
        <v>310000</v>
      </c>
      <c r="O7" s="56">
        <v>2401626.93</v>
      </c>
      <c r="P7" s="55">
        <f>SUM(P9:P18)</f>
        <v>54583612.410000004</v>
      </c>
      <c r="Q7" s="56">
        <f>K7/H7*100</f>
        <v>218.06296970751848</v>
      </c>
      <c r="R7" s="55">
        <f>SUM(R9:R18)</f>
        <v>54583612.410000004</v>
      </c>
      <c r="S7" s="56">
        <f>K7/J7*100</f>
        <v>218.06296970751848</v>
      </c>
      <c r="T7" s="55">
        <f>SUM(T9:T18)</f>
        <v>2091626.9300000002</v>
      </c>
      <c r="U7" s="56">
        <f>O7/L7*100</f>
        <v>774.7183645161291</v>
      </c>
      <c r="V7" s="57">
        <f>SUM(V9:V19)</f>
        <v>2091626.9300000002</v>
      </c>
      <c r="W7" s="198">
        <f>O7/N7*100</f>
        <v>774.7183645161291</v>
      </c>
      <c r="Y7" s="301"/>
    </row>
    <row r="8" spans="1:23" s="25" customFormat="1" ht="12.75" customHeight="1">
      <c r="A8" s="50"/>
      <c r="B8" s="58">
        <f>B7+1</f>
        <v>2</v>
      </c>
      <c r="C8" s="59" t="s">
        <v>71</v>
      </c>
      <c r="D8" s="60"/>
      <c r="E8" s="61"/>
      <c r="F8" s="62"/>
      <c r="G8" s="112"/>
      <c r="H8" s="63"/>
      <c r="I8" s="66"/>
      <c r="J8" s="64"/>
      <c r="K8" s="189"/>
      <c r="L8" s="64"/>
      <c r="M8" s="64"/>
      <c r="N8" s="64"/>
      <c r="O8" s="65"/>
      <c r="P8" s="63"/>
      <c r="Q8" s="65"/>
      <c r="R8" s="63"/>
      <c r="S8" s="65"/>
      <c r="T8" s="63"/>
      <c r="U8" s="65"/>
      <c r="V8" s="66"/>
      <c r="W8" s="67"/>
    </row>
    <row r="9" spans="1:23" s="25" customFormat="1" ht="12.75" customHeight="1">
      <c r="A9" s="50"/>
      <c r="B9" s="58">
        <f aca="true" t="shared" si="0" ref="B9:B47">B8+1</f>
        <v>3</v>
      </c>
      <c r="C9" s="68"/>
      <c r="D9" s="69" t="s">
        <v>72</v>
      </c>
      <c r="E9" s="61"/>
      <c r="F9" s="62"/>
      <c r="G9" s="115">
        <v>211</v>
      </c>
      <c r="H9" s="63">
        <f>SUM('[1]2.1 - Hodn. příjmů a výdajů'!H10+'[1]2.2 - Hodn. příjmů a výdajů '!H10+'[1]2.3 - Hodn. příjmů a výdajů'!H10+'[1]2.4 - Hodn. příjmů a výdajů'!H10+'[1]2.5 - Hodn. příjmů a výdajů'!H10+'[1]2.6 - Hodn. příjmů a výdajů'!H10)</f>
        <v>0</v>
      </c>
      <c r="I9" s="66">
        <v>0</v>
      </c>
      <c r="J9" s="64">
        <f aca="true" t="shared" si="1" ref="J9:J18">H9+I9</f>
        <v>0</v>
      </c>
      <c r="K9" s="189">
        <v>0</v>
      </c>
      <c r="L9" s="64">
        <v>0</v>
      </c>
      <c r="M9" s="64"/>
      <c r="N9" s="64">
        <f aca="true" t="shared" si="2" ref="N9:N20">L9+M9</f>
        <v>0</v>
      </c>
      <c r="O9" s="65">
        <v>0</v>
      </c>
      <c r="P9" s="63">
        <f>K9-H9</f>
        <v>0</v>
      </c>
      <c r="Q9" s="65"/>
      <c r="R9" s="63">
        <f>K9-J9</f>
        <v>0</v>
      </c>
      <c r="S9" s="65"/>
      <c r="T9" s="63">
        <f>O9-L9</f>
        <v>0</v>
      </c>
      <c r="U9" s="65"/>
      <c r="V9" s="66">
        <f>O9-N9</f>
        <v>0</v>
      </c>
      <c r="W9" s="67"/>
    </row>
    <row r="10" spans="1:23" s="25" customFormat="1" ht="12.75" customHeight="1">
      <c r="A10" s="50"/>
      <c r="B10" s="58">
        <f t="shared" si="0"/>
        <v>4</v>
      </c>
      <c r="C10" s="70"/>
      <c r="D10" s="71" t="s">
        <v>73</v>
      </c>
      <c r="E10" s="69"/>
      <c r="F10" s="62"/>
      <c r="G10" s="108">
        <v>212</v>
      </c>
      <c r="H10" s="63">
        <f>SUM('[1]2.1 - Hodn. příjmů a výdajů'!H11+'[1]2.2 - Hodn. příjmů a výdajů '!H11+'[1]2.3 - Hodn. příjmů a výdajů'!H11+'[1]2.4 - Hodn. příjmů a výdajů'!H11+'[1]2.5 - Hodn. příjmů a výdajů'!H11+'[1]2.6 - Hodn. příjmů a výdajů'!H11)</f>
        <v>0</v>
      </c>
      <c r="I10" s="66">
        <v>0</v>
      </c>
      <c r="J10" s="64">
        <f t="shared" si="1"/>
        <v>0</v>
      </c>
      <c r="K10" s="189">
        <v>0</v>
      </c>
      <c r="L10" s="64">
        <v>0</v>
      </c>
      <c r="M10" s="64"/>
      <c r="N10" s="64">
        <f t="shared" si="2"/>
        <v>0</v>
      </c>
      <c r="O10" s="65">
        <v>0</v>
      </c>
      <c r="P10" s="63">
        <f aca="true" t="shared" si="3" ref="P10:P18">K10-H10</f>
        <v>0</v>
      </c>
      <c r="Q10" s="65"/>
      <c r="R10" s="63">
        <f aca="true" t="shared" si="4" ref="R10:R19">K10-J10</f>
        <v>0</v>
      </c>
      <c r="S10" s="65"/>
      <c r="T10" s="63">
        <f aca="true" t="shared" si="5" ref="T10:T18">O10-L10</f>
        <v>0</v>
      </c>
      <c r="U10" s="65"/>
      <c r="V10" s="66">
        <f aca="true" t="shared" si="6" ref="V10:V19">O10-N10</f>
        <v>0</v>
      </c>
      <c r="W10" s="67"/>
    </row>
    <row r="11" spans="1:23" s="25" customFormat="1" ht="12.75" customHeight="1">
      <c r="A11" s="50"/>
      <c r="B11" s="58">
        <f t="shared" si="0"/>
        <v>5</v>
      </c>
      <c r="C11" s="70"/>
      <c r="D11" s="71" t="s">
        <v>74</v>
      </c>
      <c r="E11" s="61"/>
      <c r="F11" s="62"/>
      <c r="G11" s="114">
        <v>213</v>
      </c>
      <c r="H11" s="63">
        <f>SUM('[1]2.1 - Hodn. příjmů a výdajů'!H12+'[1]2.2 - Hodn. příjmů a výdajů '!H12+'[1]2.3 - Hodn. příjmů a výdajů'!H12+'[1]2.4 - Hodn. příjmů a výdajů'!H12+'[1]2.5 - Hodn. příjmů a výdajů'!H12+'[1]2.6 - Hodn. příjmů a výdajů'!H12)</f>
        <v>310000</v>
      </c>
      <c r="I11" s="66">
        <v>0</v>
      </c>
      <c r="J11" s="64">
        <f t="shared" si="1"/>
        <v>310000</v>
      </c>
      <c r="K11" s="189">
        <v>280074</v>
      </c>
      <c r="L11" s="64">
        <v>310000</v>
      </c>
      <c r="M11" s="64"/>
      <c r="N11" s="64">
        <f t="shared" si="2"/>
        <v>310000</v>
      </c>
      <c r="O11" s="65">
        <v>280074</v>
      </c>
      <c r="P11" s="63">
        <f t="shared" si="3"/>
        <v>-29926</v>
      </c>
      <c r="Q11" s="65">
        <f>K11/H11*100</f>
        <v>90.34645161290322</v>
      </c>
      <c r="R11" s="63">
        <f t="shared" si="4"/>
        <v>-29926</v>
      </c>
      <c r="S11" s="65">
        <f>K11/J11*100</f>
        <v>90.34645161290322</v>
      </c>
      <c r="T11" s="63">
        <f t="shared" si="5"/>
        <v>-29926</v>
      </c>
      <c r="U11" s="65">
        <f>O11/L11*100</f>
        <v>90.34645161290322</v>
      </c>
      <c r="V11" s="66">
        <f>O11-N11</f>
        <v>-29926</v>
      </c>
      <c r="W11" s="67">
        <f>O11/N11*100</f>
        <v>90.34645161290322</v>
      </c>
    </row>
    <row r="12" spans="1:23" s="25" customFormat="1" ht="12.75" customHeight="1">
      <c r="A12" s="50"/>
      <c r="B12" s="58">
        <f t="shared" si="0"/>
        <v>6</v>
      </c>
      <c r="C12" s="72"/>
      <c r="D12" s="71" t="s">
        <v>75</v>
      </c>
      <c r="E12" s="69"/>
      <c r="F12" s="62"/>
      <c r="G12" s="108">
        <v>214</v>
      </c>
      <c r="H12" s="63">
        <f>SUM('[1]2.1 - Hodn. příjmů a výdajů'!H13+'[1]2.2 - Hodn. příjmů a výdajů '!H13+'[1]2.3 - Hodn. příjmů a výdajů'!H13+'[1]2.4 - Hodn. příjmů a výdajů'!H13+'[1]2.5 - Hodn. příjmů a výdajů'!H13+'[1]2.6 - Hodn. příjmů a výdajů'!H13)</f>
        <v>0</v>
      </c>
      <c r="I12" s="66">
        <v>0</v>
      </c>
      <c r="J12" s="64">
        <f t="shared" si="1"/>
        <v>0</v>
      </c>
      <c r="K12" s="189">
        <v>2616.86</v>
      </c>
      <c r="L12" s="64">
        <v>0</v>
      </c>
      <c r="M12" s="64"/>
      <c r="N12" s="64">
        <f t="shared" si="2"/>
        <v>0</v>
      </c>
      <c r="O12" s="65">
        <v>2616.86</v>
      </c>
      <c r="P12" s="63">
        <f t="shared" si="3"/>
        <v>2616.86</v>
      </c>
      <c r="Q12" s="65"/>
      <c r="R12" s="63">
        <f t="shared" si="4"/>
        <v>2616.86</v>
      </c>
      <c r="S12" s="65"/>
      <c r="T12" s="63">
        <f t="shared" si="5"/>
        <v>2616.86</v>
      </c>
      <c r="U12" s="65"/>
      <c r="V12" s="66">
        <f t="shared" si="6"/>
        <v>2616.86</v>
      </c>
      <c r="W12" s="67"/>
    </row>
    <row r="13" spans="1:23" s="25" customFormat="1" ht="12.75" customHeight="1">
      <c r="A13" s="50"/>
      <c r="B13" s="58">
        <f t="shared" si="0"/>
        <v>7</v>
      </c>
      <c r="C13" s="73"/>
      <c r="D13" s="71" t="s">
        <v>76</v>
      </c>
      <c r="E13" s="74"/>
      <c r="F13" s="75"/>
      <c r="G13" s="108">
        <v>215</v>
      </c>
      <c r="H13" s="63">
        <f>SUM('[1]2.1 - Hodn. příjmů a výdajů'!H14+'[1]2.2 - Hodn. příjmů a výdajů '!H14+'[1]2.3 - Hodn. příjmů a výdajů'!H14+'[1]2.4 - Hodn. příjmů a výdajů'!H14+'[1]2.5 - Hodn. příjmů a výdajů'!H14+'[1]2.6 - Hodn. příjmů a výdajů'!H14)</f>
        <v>0</v>
      </c>
      <c r="I13" s="66">
        <v>0</v>
      </c>
      <c r="J13" s="64">
        <f t="shared" si="1"/>
        <v>0</v>
      </c>
      <c r="K13" s="189">
        <v>0</v>
      </c>
      <c r="L13" s="64">
        <v>0</v>
      </c>
      <c r="M13" s="64"/>
      <c r="N13" s="64">
        <f t="shared" si="2"/>
        <v>0</v>
      </c>
      <c r="O13" s="65">
        <v>0</v>
      </c>
      <c r="P13" s="63">
        <f t="shared" si="3"/>
        <v>0</v>
      </c>
      <c r="Q13" s="65"/>
      <c r="R13" s="63">
        <f t="shared" si="4"/>
        <v>0</v>
      </c>
      <c r="S13" s="65"/>
      <c r="T13" s="63">
        <f t="shared" si="5"/>
        <v>0</v>
      </c>
      <c r="U13" s="65"/>
      <c r="V13" s="66">
        <f t="shared" si="6"/>
        <v>0</v>
      </c>
      <c r="W13" s="67"/>
    </row>
    <row r="14" spans="1:23" s="25" customFormat="1" ht="12.75" customHeight="1">
      <c r="A14" s="50"/>
      <c r="B14" s="58">
        <f t="shared" si="0"/>
        <v>8</v>
      </c>
      <c r="C14" s="73"/>
      <c r="D14" s="71" t="s">
        <v>77</v>
      </c>
      <c r="E14" s="74"/>
      <c r="F14" s="62"/>
      <c r="G14" s="108">
        <v>221</v>
      </c>
      <c r="H14" s="63">
        <f>SUM('[1]2.1 - Hodn. příjmů a výdajů'!H15+'[1]2.2 - Hodn. příjmů a výdajů '!H15+'[1]2.3 - Hodn. příjmů a výdajů'!H15+'[1]2.4 - Hodn. příjmů a výdajů'!H15+'[1]2.5 - Hodn. příjmů a výdajů'!H15+'[1]2.6 - Hodn. příjmů a výdajů'!H15)</f>
        <v>0</v>
      </c>
      <c r="I14" s="66">
        <v>0</v>
      </c>
      <c r="J14" s="64">
        <f t="shared" si="1"/>
        <v>0</v>
      </c>
      <c r="K14" s="189">
        <v>93000</v>
      </c>
      <c r="L14" s="64">
        <v>0</v>
      </c>
      <c r="M14" s="64"/>
      <c r="N14" s="64">
        <f t="shared" si="2"/>
        <v>0</v>
      </c>
      <c r="O14" s="65">
        <v>93000</v>
      </c>
      <c r="P14" s="63">
        <f t="shared" si="3"/>
        <v>93000</v>
      </c>
      <c r="Q14" s="65"/>
      <c r="R14" s="63">
        <f t="shared" si="4"/>
        <v>93000</v>
      </c>
      <c r="S14" s="65">
        <v>0</v>
      </c>
      <c r="T14" s="63">
        <f t="shared" si="5"/>
        <v>93000</v>
      </c>
      <c r="U14" s="65"/>
      <c r="V14" s="66">
        <f t="shared" si="6"/>
        <v>93000</v>
      </c>
      <c r="W14" s="67"/>
    </row>
    <row r="15" spans="1:23" s="25" customFormat="1" ht="12.75" customHeight="1">
      <c r="A15" s="50"/>
      <c r="B15" s="58">
        <f t="shared" si="0"/>
        <v>9</v>
      </c>
      <c r="C15" s="73"/>
      <c r="D15" s="76" t="s">
        <v>78</v>
      </c>
      <c r="E15" s="74"/>
      <c r="F15" s="62"/>
      <c r="G15" s="108">
        <v>232</v>
      </c>
      <c r="H15" s="64">
        <f>SUM('[1]2.1 - Hodn. příjmů a výdajů'!H16+'[1]2.2 - Hodn. příjmů a výdajů '!H16+'[1]2.3 - Hodn. příjmů a výdajů'!H16+'[1]2.4 - Hodn. příjmů a výdajů'!H16+'[1]2.5 - Hodn. příjmů a výdajů'!H16+'[1]2.6 - Hodn. příjmů a výdajů'!H16)</f>
        <v>0</v>
      </c>
      <c r="I15" s="66">
        <v>0</v>
      </c>
      <c r="J15" s="64">
        <f t="shared" si="1"/>
        <v>0</v>
      </c>
      <c r="K15" s="189">
        <v>1146643.07</v>
      </c>
      <c r="L15" s="64">
        <v>0</v>
      </c>
      <c r="M15" s="64"/>
      <c r="N15" s="64">
        <f t="shared" si="2"/>
        <v>0</v>
      </c>
      <c r="O15" s="65">
        <v>1141705.07</v>
      </c>
      <c r="P15" s="63">
        <f t="shared" si="3"/>
        <v>1146643.07</v>
      </c>
      <c r="Q15" s="65"/>
      <c r="R15" s="63">
        <f t="shared" si="4"/>
        <v>1146643.07</v>
      </c>
      <c r="S15" s="65">
        <v>0</v>
      </c>
      <c r="T15" s="63">
        <f t="shared" si="5"/>
        <v>1141705.07</v>
      </c>
      <c r="U15" s="65">
        <v>0</v>
      </c>
      <c r="V15" s="66">
        <f t="shared" si="6"/>
        <v>1141705.07</v>
      </c>
      <c r="W15" s="67">
        <v>0</v>
      </c>
    </row>
    <row r="16" spans="1:23" s="25" customFormat="1" ht="24" customHeight="1">
      <c r="A16" s="50"/>
      <c r="B16" s="77">
        <f t="shared" si="0"/>
        <v>10</v>
      </c>
      <c r="C16" s="73"/>
      <c r="D16" s="332" t="s">
        <v>79</v>
      </c>
      <c r="E16" s="332"/>
      <c r="F16" s="333"/>
      <c r="G16" s="109">
        <v>311</v>
      </c>
      <c r="H16" s="64">
        <f>SUM('[1]2.1 - Hodn. příjmů a výdajů'!H17+'[1]2.2 - Hodn. příjmů a výdajů '!H17+'[1]2.3 - Hodn. příjmů a výdajů'!H17+'[1]2.4 - Hodn. příjmů a výdajů'!H17+'[1]2.5 - Hodn. příjmů a výdajů'!H17+'[1]2.6 - Hodn. příjmů a výdajů'!H17)</f>
        <v>0</v>
      </c>
      <c r="I16" s="66">
        <v>0</v>
      </c>
      <c r="J16" s="64">
        <f t="shared" si="1"/>
        <v>0</v>
      </c>
      <c r="K16" s="189">
        <v>883199</v>
      </c>
      <c r="L16" s="64">
        <v>0</v>
      </c>
      <c r="M16" s="64"/>
      <c r="N16" s="64">
        <f t="shared" si="2"/>
        <v>0</v>
      </c>
      <c r="O16" s="65">
        <v>883199</v>
      </c>
      <c r="P16" s="63">
        <f t="shared" si="3"/>
        <v>883199</v>
      </c>
      <c r="Q16" s="65"/>
      <c r="R16" s="63">
        <f t="shared" si="4"/>
        <v>883199</v>
      </c>
      <c r="S16" s="65">
        <v>0</v>
      </c>
      <c r="T16" s="63">
        <f t="shared" si="5"/>
        <v>883199</v>
      </c>
      <c r="U16" s="65">
        <v>0</v>
      </c>
      <c r="V16" s="66">
        <f t="shared" si="6"/>
        <v>883199</v>
      </c>
      <c r="W16" s="67">
        <v>0</v>
      </c>
    </row>
    <row r="17" spans="1:23" s="25" customFormat="1" ht="12.75" customHeight="1">
      <c r="A17" s="50"/>
      <c r="B17" s="58">
        <f t="shared" si="0"/>
        <v>11</v>
      </c>
      <c r="C17" s="79"/>
      <c r="D17" s="71" t="s">
        <v>80</v>
      </c>
      <c r="E17" s="61"/>
      <c r="F17" s="62"/>
      <c r="G17" s="108">
        <v>413</v>
      </c>
      <c r="H17" s="64">
        <f>SUM('[1]2.1 - Hodn. příjmů a výdajů'!H18+'[1]2.2 - Hodn. příjmů a výdajů '!H18+'[1]2.3 - Hodn. příjmů a výdajů'!H18+'[1]2.4 - Hodn. příjmů a výdajů'!H18+'[1]2.5 - Hodn. příjmů a výdajů'!H18+'[1]2.6 - Hodn. příjmů a výdajů'!H18)</f>
        <v>0</v>
      </c>
      <c r="I17" s="66">
        <v>0</v>
      </c>
      <c r="J17" s="64">
        <f t="shared" si="1"/>
        <v>0</v>
      </c>
      <c r="K17" s="189">
        <v>1032</v>
      </c>
      <c r="L17" s="64">
        <v>0</v>
      </c>
      <c r="M17" s="64"/>
      <c r="N17" s="64">
        <f t="shared" si="2"/>
        <v>0</v>
      </c>
      <c r="O17" s="65">
        <v>1032</v>
      </c>
      <c r="P17" s="63">
        <f t="shared" si="3"/>
        <v>1032</v>
      </c>
      <c r="Q17" s="65"/>
      <c r="R17" s="63">
        <f t="shared" si="4"/>
        <v>1032</v>
      </c>
      <c r="S17" s="65">
        <v>0</v>
      </c>
      <c r="T17" s="63">
        <f t="shared" si="5"/>
        <v>1032</v>
      </c>
      <c r="U17" s="65"/>
      <c r="V17" s="66">
        <f t="shared" si="6"/>
        <v>1032</v>
      </c>
      <c r="W17" s="67">
        <v>0</v>
      </c>
    </row>
    <row r="18" spans="1:23" s="25" customFormat="1" ht="12.75" customHeight="1">
      <c r="A18" s="50"/>
      <c r="B18" s="58">
        <f>B17+1</f>
        <v>12</v>
      </c>
      <c r="C18" s="80"/>
      <c r="D18" s="334" t="s">
        <v>81</v>
      </c>
      <c r="E18" s="334"/>
      <c r="F18" s="335"/>
      <c r="G18" s="110">
        <v>411</v>
      </c>
      <c r="H18" s="64">
        <v>45922627</v>
      </c>
      <c r="I18" s="66">
        <v>0</v>
      </c>
      <c r="J18" s="64">
        <f t="shared" si="1"/>
        <v>45922627</v>
      </c>
      <c r="K18" s="189">
        <v>98409674.48</v>
      </c>
      <c r="L18" s="64"/>
      <c r="M18" s="64"/>
      <c r="N18" s="64">
        <f t="shared" si="2"/>
        <v>0</v>
      </c>
      <c r="O18" s="65"/>
      <c r="P18" s="63">
        <f t="shared" si="3"/>
        <v>52487047.480000004</v>
      </c>
      <c r="Q18" s="65">
        <f aca="true" t="shared" si="7" ref="Q18:Q45">K18/H18*100</f>
        <v>214.29452300278902</v>
      </c>
      <c r="R18" s="63">
        <f t="shared" si="4"/>
        <v>52487047.480000004</v>
      </c>
      <c r="S18" s="65">
        <f>K18/J18*100</f>
        <v>214.29452300278902</v>
      </c>
      <c r="T18" s="63">
        <f t="shared" si="5"/>
        <v>0</v>
      </c>
      <c r="U18" s="65"/>
      <c r="V18" s="66">
        <f t="shared" si="6"/>
        <v>0</v>
      </c>
      <c r="W18" s="67"/>
    </row>
    <row r="19" spans="1:23" s="25" customFormat="1" ht="12.75" customHeight="1">
      <c r="A19" s="50"/>
      <c r="B19" s="81"/>
      <c r="C19" s="336"/>
      <c r="D19" s="337"/>
      <c r="E19" s="337"/>
      <c r="F19" s="338"/>
      <c r="G19" s="110"/>
      <c r="H19" s="64"/>
      <c r="I19" s="66"/>
      <c r="J19" s="64"/>
      <c r="K19" s="189"/>
      <c r="L19" s="64"/>
      <c r="M19" s="64"/>
      <c r="N19" s="64">
        <f t="shared" si="2"/>
        <v>0</v>
      </c>
      <c r="O19" s="65"/>
      <c r="P19" s="63"/>
      <c r="Q19" s="65"/>
      <c r="R19" s="63">
        <f t="shared" si="4"/>
        <v>0</v>
      </c>
      <c r="S19" s="65"/>
      <c r="T19" s="63"/>
      <c r="U19" s="65"/>
      <c r="V19" s="66">
        <f t="shared" si="6"/>
        <v>0</v>
      </c>
      <c r="W19" s="67"/>
    </row>
    <row r="20" spans="1:23" s="25" customFormat="1" ht="12.75" customHeight="1">
      <c r="A20" s="50"/>
      <c r="B20" s="82">
        <f>B18+1</f>
        <v>13</v>
      </c>
      <c r="C20" s="83" t="s">
        <v>82</v>
      </c>
      <c r="D20" s="72"/>
      <c r="E20" s="72"/>
      <c r="F20" s="83"/>
      <c r="G20" s="111"/>
      <c r="H20" s="205">
        <f>H22+H43</f>
        <v>345842729</v>
      </c>
      <c r="I20" s="206">
        <v>77419411.94999999</v>
      </c>
      <c r="J20" s="205">
        <f>H20+I20</f>
        <v>423262140.95</v>
      </c>
      <c r="K20" s="207">
        <v>369049342.35999995</v>
      </c>
      <c r="L20" s="199">
        <f>L23+L28+L29+L30+L43</f>
        <v>287498684</v>
      </c>
      <c r="M20" s="199">
        <v>6578294.300000001</v>
      </c>
      <c r="N20" s="199">
        <f t="shared" si="2"/>
        <v>294076978.3</v>
      </c>
      <c r="O20" s="200">
        <v>292205673.36</v>
      </c>
      <c r="P20" s="201">
        <f>P22+P43</f>
        <v>23206613.359999977</v>
      </c>
      <c r="Q20" s="202">
        <f t="shared" si="7"/>
        <v>106.7101637287855</v>
      </c>
      <c r="R20" s="201">
        <f>R22+R43</f>
        <v>-59984753.59000005</v>
      </c>
      <c r="S20" s="202">
        <f>K20/J20*100</f>
        <v>87.19167311578566</v>
      </c>
      <c r="T20" s="201">
        <f>T22+T43</f>
        <v>4706989.360000009</v>
      </c>
      <c r="U20" s="202">
        <f>O20/L20*100</f>
        <v>101.6372211846368</v>
      </c>
      <c r="V20" s="203">
        <f>V22+V43</f>
        <v>-1871304.9399999948</v>
      </c>
      <c r="W20" s="204">
        <f>O20/N20*100</f>
        <v>99.36366833241499</v>
      </c>
    </row>
    <row r="21" spans="1:23" s="25" customFormat="1" ht="12.75" customHeight="1">
      <c r="A21" s="50"/>
      <c r="B21" s="58">
        <f t="shared" si="0"/>
        <v>14</v>
      </c>
      <c r="C21" s="71" t="s">
        <v>8</v>
      </c>
      <c r="D21" s="61"/>
      <c r="E21" s="61"/>
      <c r="F21" s="59"/>
      <c r="G21" s="110"/>
      <c r="H21" s="64"/>
      <c r="I21" s="66"/>
      <c r="J21" s="64"/>
      <c r="K21" s="189"/>
      <c r="L21" s="64"/>
      <c r="M21" s="64"/>
      <c r="N21" s="64"/>
      <c r="O21" s="65"/>
      <c r="P21" s="63"/>
      <c r="Q21" s="65"/>
      <c r="R21" s="63"/>
      <c r="S21" s="65"/>
      <c r="T21" s="63"/>
      <c r="U21" s="65"/>
      <c r="V21" s="66"/>
      <c r="W21" s="67"/>
    </row>
    <row r="22" spans="1:25" s="25" customFormat="1" ht="12.75" customHeight="1">
      <c r="A22" s="50"/>
      <c r="B22" s="58">
        <f t="shared" si="0"/>
        <v>15</v>
      </c>
      <c r="C22" s="86"/>
      <c r="D22" s="339" t="s">
        <v>83</v>
      </c>
      <c r="E22" s="339"/>
      <c r="F22" s="340"/>
      <c r="G22" s="110"/>
      <c r="H22" s="199">
        <f>H23+H28+H29+H30</f>
        <v>334433496</v>
      </c>
      <c r="I22" s="203">
        <v>69403389.85</v>
      </c>
      <c r="J22" s="199">
        <f aca="true" t="shared" si="8" ref="J22:J38">H22+I22</f>
        <v>403836885.85</v>
      </c>
      <c r="K22" s="209">
        <v>350196733.46</v>
      </c>
      <c r="L22" s="199">
        <f>L23+L28+L29+L30+L42</f>
        <v>276089451</v>
      </c>
      <c r="M22" s="199">
        <v>3497063.2</v>
      </c>
      <c r="N22" s="199">
        <f>L22+M22</f>
        <v>279586514.2</v>
      </c>
      <c r="O22" s="202">
        <v>278287855.46000004</v>
      </c>
      <c r="P22" s="63">
        <f>K22-H22</f>
        <v>15763237.459999979</v>
      </c>
      <c r="Q22" s="202">
        <f t="shared" si="7"/>
        <v>104.71341466944446</v>
      </c>
      <c r="R22" s="201">
        <f>R23+R28+R29+R30</f>
        <v>-59412107.390000045</v>
      </c>
      <c r="S22" s="202">
        <f aca="true" t="shared" si="9" ref="S22:S35">K22/J22*100</f>
        <v>86.71737172371026</v>
      </c>
      <c r="T22" s="201">
        <f>T23+T28+T29+T30</f>
        <v>2198404.4600000083</v>
      </c>
      <c r="U22" s="202">
        <f aca="true" t="shared" si="10" ref="U22:U35">O22/L22*100</f>
        <v>100.79626528722389</v>
      </c>
      <c r="V22" s="203">
        <f>V23+V28+V29+V30</f>
        <v>-1298658.7399999946</v>
      </c>
      <c r="W22" s="204">
        <f aca="true" t="shared" si="11" ref="W22:W35">O22/N22*100</f>
        <v>99.53550737462574</v>
      </c>
      <c r="Y22" s="301"/>
    </row>
    <row r="23" spans="1:25" s="25" customFormat="1" ht="12.75" customHeight="1">
      <c r="A23" s="50"/>
      <c r="B23" s="58">
        <f t="shared" si="0"/>
        <v>16</v>
      </c>
      <c r="C23" s="61"/>
      <c r="D23" s="334" t="s">
        <v>84</v>
      </c>
      <c r="E23" s="334"/>
      <c r="F23" s="335"/>
      <c r="G23" s="110"/>
      <c r="H23" s="84">
        <f>H24+H25</f>
        <v>192027776</v>
      </c>
      <c r="I23" s="192">
        <v>27844800</v>
      </c>
      <c r="J23" s="84">
        <f t="shared" si="8"/>
        <v>219872576</v>
      </c>
      <c r="K23" s="190">
        <v>201281832</v>
      </c>
      <c r="L23" s="64">
        <f>L24+L25</f>
        <v>171302776</v>
      </c>
      <c r="M23" s="64">
        <v>0</v>
      </c>
      <c r="N23" s="64">
        <f aca="true" t="shared" si="12" ref="N23:N47">L23+M23</f>
        <v>171302776</v>
      </c>
      <c r="O23" s="85">
        <v>171274276</v>
      </c>
      <c r="P23" s="63">
        <f aca="true" t="shared" si="13" ref="P23:P45">K23-H23</f>
        <v>9254056</v>
      </c>
      <c r="Q23" s="65">
        <f t="shared" si="7"/>
        <v>104.81912366677622</v>
      </c>
      <c r="R23" s="63">
        <f>K22-J22</f>
        <v>-53640152.390000045</v>
      </c>
      <c r="S23" s="65">
        <f t="shared" si="9"/>
        <v>91.54476454580674</v>
      </c>
      <c r="T23" s="63">
        <f>O23-L23</f>
        <v>-28500</v>
      </c>
      <c r="U23" s="65">
        <f t="shared" si="10"/>
        <v>99.9833627915055</v>
      </c>
      <c r="V23" s="66">
        <f>O23-N23</f>
        <v>-28500</v>
      </c>
      <c r="W23" s="67">
        <f t="shared" si="11"/>
        <v>99.9833627915055</v>
      </c>
      <c r="Y23" s="301"/>
    </row>
    <row r="24" spans="1:25" s="25" customFormat="1" ht="12.75" customHeight="1">
      <c r="A24" s="50"/>
      <c r="B24" s="58">
        <f t="shared" si="0"/>
        <v>17</v>
      </c>
      <c r="C24" s="87"/>
      <c r="D24" s="88"/>
      <c r="E24" s="76" t="s">
        <v>71</v>
      </c>
      <c r="F24" s="75" t="s">
        <v>85</v>
      </c>
      <c r="G24" s="110">
        <v>501</v>
      </c>
      <c r="H24" s="64">
        <f>SUM('[1]2.1 - Hodn. příjmů a výdajů'!H25+'[1]2.2 - Hodn. příjmů a výdajů '!H25+'[1]2.3 - Hodn. příjmů a výdajů'!H25+'[1]2.4 - Hodn. příjmů a výdajů'!H25+'[1]2.5 - Hodn. příjmů a výdajů'!H25+'[1]2.6 - Hodn. příjmů a výdajů'!H25)</f>
        <v>175432236</v>
      </c>
      <c r="I24" s="66">
        <v>13263283</v>
      </c>
      <c r="J24" s="64">
        <f t="shared" si="8"/>
        <v>188695519</v>
      </c>
      <c r="K24" s="189">
        <v>179936115</v>
      </c>
      <c r="L24" s="64">
        <v>165709236</v>
      </c>
      <c r="M24" s="64"/>
      <c r="N24" s="64">
        <f t="shared" si="12"/>
        <v>165709236</v>
      </c>
      <c r="O24" s="65">
        <v>165709236</v>
      </c>
      <c r="P24" s="63">
        <f t="shared" si="13"/>
        <v>4503879</v>
      </c>
      <c r="Q24" s="65">
        <f t="shared" si="7"/>
        <v>102.56730410709693</v>
      </c>
      <c r="R24" s="63">
        <f aca="true" t="shared" si="14" ref="R24:R42">K23-J23</f>
        <v>-18590744</v>
      </c>
      <c r="S24" s="65">
        <f t="shared" si="9"/>
        <v>95.35791626297177</v>
      </c>
      <c r="T24" s="63">
        <f aca="true" t="shared" si="15" ref="T24:T42">O24-L24</f>
        <v>0</v>
      </c>
      <c r="U24" s="65">
        <f t="shared" si="10"/>
        <v>100</v>
      </c>
      <c r="V24" s="66">
        <f aca="true" t="shared" si="16" ref="V24:V42">O24-N24</f>
        <v>0</v>
      </c>
      <c r="W24" s="67">
        <f t="shared" si="11"/>
        <v>100</v>
      </c>
      <c r="Y24" s="301"/>
    </row>
    <row r="25" spans="1:25" s="25" customFormat="1" ht="12.75" customHeight="1">
      <c r="A25" s="50"/>
      <c r="B25" s="58">
        <f t="shared" si="0"/>
        <v>18</v>
      </c>
      <c r="C25" s="69"/>
      <c r="D25" s="69"/>
      <c r="E25" s="69"/>
      <c r="F25" s="71" t="s">
        <v>86</v>
      </c>
      <c r="G25" s="111">
        <v>502</v>
      </c>
      <c r="H25" s="84">
        <f>H26+H27</f>
        <v>16595540</v>
      </c>
      <c r="I25" s="192">
        <v>14581517</v>
      </c>
      <c r="J25" s="84">
        <f t="shared" si="8"/>
        <v>31177057</v>
      </c>
      <c r="K25" s="190">
        <v>21345717</v>
      </c>
      <c r="L25" s="64">
        <f>L26+L27</f>
        <v>5593540</v>
      </c>
      <c r="M25" s="64">
        <v>0</v>
      </c>
      <c r="N25" s="64">
        <f t="shared" si="12"/>
        <v>5593540</v>
      </c>
      <c r="O25" s="85">
        <v>5565040</v>
      </c>
      <c r="P25" s="63">
        <f t="shared" si="13"/>
        <v>4750177</v>
      </c>
      <c r="Q25" s="65">
        <f t="shared" si="7"/>
        <v>128.62321442990105</v>
      </c>
      <c r="R25" s="63">
        <f t="shared" si="14"/>
        <v>-8759404</v>
      </c>
      <c r="S25" s="65">
        <f t="shared" si="9"/>
        <v>68.4661063422375</v>
      </c>
      <c r="T25" s="63">
        <f t="shared" si="15"/>
        <v>-28500</v>
      </c>
      <c r="U25" s="65">
        <f t="shared" si="10"/>
        <v>99.49048366508508</v>
      </c>
      <c r="V25" s="66">
        <f t="shared" si="16"/>
        <v>-28500</v>
      </c>
      <c r="W25" s="67">
        <f t="shared" si="11"/>
        <v>99.49048366508508</v>
      </c>
      <c r="Y25" s="301"/>
    </row>
    <row r="26" spans="1:25" s="25" customFormat="1" ht="12.75" customHeight="1">
      <c r="A26" s="50"/>
      <c r="B26" s="58">
        <f t="shared" si="0"/>
        <v>19</v>
      </c>
      <c r="C26" s="61"/>
      <c r="D26" s="61"/>
      <c r="E26" s="61"/>
      <c r="F26" s="71" t="s">
        <v>87</v>
      </c>
      <c r="G26" s="110">
        <v>5021</v>
      </c>
      <c r="H26" s="64">
        <f>SUM('[1]2.1 - Hodn. příjmů a výdajů'!H27+'[1]2.2 - Hodn. příjmů a výdajů '!H27+'[1]2.3 - Hodn. příjmů a výdajů'!H27+'[1]2.4 - Hodn. příjmů a výdajů'!H27+'[1]2.5 - Hodn. příjmů a výdajů'!H27+'[1]2.6 - Hodn. příjmů a výdajů'!H27)</f>
        <v>15895540</v>
      </c>
      <c r="I26" s="66">
        <v>14581517</v>
      </c>
      <c r="J26" s="64">
        <f t="shared" si="8"/>
        <v>30477057</v>
      </c>
      <c r="K26" s="189">
        <v>20654509</v>
      </c>
      <c r="L26" s="64">
        <v>4893540</v>
      </c>
      <c r="M26" s="64">
        <v>0</v>
      </c>
      <c r="N26" s="64">
        <f t="shared" si="12"/>
        <v>4893540</v>
      </c>
      <c r="O26" s="65">
        <v>4873832</v>
      </c>
      <c r="P26" s="63">
        <f t="shared" si="13"/>
        <v>4758969</v>
      </c>
      <c r="Q26" s="65">
        <f t="shared" si="7"/>
        <v>129.93902063094427</v>
      </c>
      <c r="R26" s="63">
        <f t="shared" si="14"/>
        <v>-9831340</v>
      </c>
      <c r="S26" s="65">
        <f t="shared" si="9"/>
        <v>67.77068074519137</v>
      </c>
      <c r="T26" s="63">
        <f t="shared" si="15"/>
        <v>-19708</v>
      </c>
      <c r="U26" s="65">
        <f t="shared" si="10"/>
        <v>99.59726496564859</v>
      </c>
      <c r="V26" s="66">
        <f t="shared" si="16"/>
        <v>-19708</v>
      </c>
      <c r="W26" s="67">
        <f t="shared" si="11"/>
        <v>99.59726496564859</v>
      </c>
      <c r="Y26" s="301"/>
    </row>
    <row r="27" spans="1:25" s="25" customFormat="1" ht="12.75" customHeight="1">
      <c r="A27" s="50"/>
      <c r="B27" s="58">
        <f t="shared" si="0"/>
        <v>20</v>
      </c>
      <c r="C27" s="69"/>
      <c r="D27" s="69"/>
      <c r="E27" s="88"/>
      <c r="F27" s="89" t="s">
        <v>88</v>
      </c>
      <c r="G27" s="112">
        <v>5024</v>
      </c>
      <c r="H27" s="66">
        <f>SUM('[1]2.1 - Hodn. příjmů a výdajů'!H28+'[1]2.2 - Hodn. příjmů a výdajů '!H28+'[1]2.3 - Hodn. příjmů a výdajů'!H28+'[1]2.4 - Hodn. příjmů a výdajů'!H28+'[1]2.5 - Hodn. příjmů a výdajů'!H28+'[1]2.6 - Hodn. příjmů a výdajů'!H28)</f>
        <v>700000</v>
      </c>
      <c r="I27" s="66">
        <v>0</v>
      </c>
      <c r="J27" s="64">
        <f t="shared" si="8"/>
        <v>700000</v>
      </c>
      <c r="K27" s="189">
        <v>691208</v>
      </c>
      <c r="L27" s="64">
        <v>700000</v>
      </c>
      <c r="M27" s="64">
        <v>0</v>
      </c>
      <c r="N27" s="64">
        <f t="shared" si="12"/>
        <v>700000</v>
      </c>
      <c r="O27" s="65">
        <v>691208</v>
      </c>
      <c r="P27" s="63">
        <f t="shared" si="13"/>
        <v>-8792</v>
      </c>
      <c r="Q27" s="65">
        <f t="shared" si="7"/>
        <v>98.744</v>
      </c>
      <c r="R27" s="63">
        <f t="shared" si="14"/>
        <v>-9822548</v>
      </c>
      <c r="S27" s="65">
        <f t="shared" si="9"/>
        <v>98.744</v>
      </c>
      <c r="T27" s="63">
        <f t="shared" si="15"/>
        <v>-8792</v>
      </c>
      <c r="U27" s="65">
        <f t="shared" si="10"/>
        <v>98.744</v>
      </c>
      <c r="V27" s="66">
        <f t="shared" si="16"/>
        <v>-8792</v>
      </c>
      <c r="W27" s="67">
        <f t="shared" si="11"/>
        <v>98.744</v>
      </c>
      <c r="Y27" s="301"/>
    </row>
    <row r="28" spans="1:25" s="25" customFormat="1" ht="12.75" customHeight="1">
      <c r="A28" s="50"/>
      <c r="B28" s="58">
        <f t="shared" si="0"/>
        <v>21</v>
      </c>
      <c r="C28" s="61"/>
      <c r="D28" s="334" t="s">
        <v>89</v>
      </c>
      <c r="E28" s="334"/>
      <c r="F28" s="335"/>
      <c r="G28" s="187">
        <v>503</v>
      </c>
      <c r="H28" s="66">
        <f>SUM('[1]2.1 - Hodn. příjmů a výdajů'!H29+'[1]2.2 - Hodn. příjmů a výdajů '!H29+'[1]2.3 - Hodn. příjmů a výdajů'!H29+'[1]2.4 - Hodn. příjmů a výdajů'!H29+'[1]2.5 - Hodn. příjmů a výdajů'!H29+'[1]2.6 - Hodn. příjmů a výdajů'!H29)</f>
        <v>63500364</v>
      </c>
      <c r="I28" s="66">
        <v>7974408</v>
      </c>
      <c r="J28" s="64">
        <f t="shared" si="8"/>
        <v>71474772</v>
      </c>
      <c r="K28" s="189">
        <v>65806304</v>
      </c>
      <c r="L28" s="64">
        <v>57844643</v>
      </c>
      <c r="M28" s="64"/>
      <c r="N28" s="64">
        <f t="shared" si="12"/>
        <v>57844643</v>
      </c>
      <c r="O28" s="65">
        <v>56590802</v>
      </c>
      <c r="P28" s="63">
        <f t="shared" si="13"/>
        <v>2305940</v>
      </c>
      <c r="Q28" s="65">
        <f t="shared" si="7"/>
        <v>103.63138075869927</v>
      </c>
      <c r="R28" s="63">
        <f t="shared" si="14"/>
        <v>-8792</v>
      </c>
      <c r="S28" s="65">
        <f t="shared" si="9"/>
        <v>92.06927445672719</v>
      </c>
      <c r="T28" s="63">
        <f t="shared" si="15"/>
        <v>-1253841</v>
      </c>
      <c r="U28" s="65">
        <f t="shared" si="10"/>
        <v>97.83239910392393</v>
      </c>
      <c r="V28" s="66">
        <f t="shared" si="16"/>
        <v>-1253841</v>
      </c>
      <c r="W28" s="67">
        <f t="shared" si="11"/>
        <v>97.83239910392393</v>
      </c>
      <c r="Y28" s="301"/>
    </row>
    <row r="29" spans="1:25" s="25" customFormat="1" ht="12.75" customHeight="1">
      <c r="A29" s="50"/>
      <c r="B29" s="58">
        <f t="shared" si="0"/>
        <v>22</v>
      </c>
      <c r="C29" s="61"/>
      <c r="D29" s="334" t="s">
        <v>90</v>
      </c>
      <c r="E29" s="334"/>
      <c r="F29" s="335"/>
      <c r="G29" s="112">
        <v>534</v>
      </c>
      <c r="H29" s="64">
        <f>SUM('[1]2.1 - Hodn. příjmů a výdajů'!H30+'[1]2.2 - Hodn. příjmů a výdajů '!H30+'[1]2.3 - Hodn. příjmů a výdajů'!H30+'[1]2.4 - Hodn. příjmů a výdajů'!H30+'[1]2.5 - Hodn. příjmů a výdajů'!H30+'[1]2.6 - Hodn. příjmů a výdajů'!H30)</f>
        <v>1763828</v>
      </c>
      <c r="I29" s="66">
        <v>130232</v>
      </c>
      <c r="J29" s="64">
        <f t="shared" si="8"/>
        <v>1894060</v>
      </c>
      <c r="K29" s="189">
        <v>1799365</v>
      </c>
      <c r="L29" s="64">
        <v>1657092</v>
      </c>
      <c r="M29" s="64"/>
      <c r="N29" s="64">
        <f t="shared" si="12"/>
        <v>1657092</v>
      </c>
      <c r="O29" s="65">
        <v>1657082</v>
      </c>
      <c r="P29" s="63">
        <f t="shared" si="13"/>
        <v>35537</v>
      </c>
      <c r="Q29" s="65">
        <f t="shared" si="7"/>
        <v>102.01476561206648</v>
      </c>
      <c r="R29" s="63">
        <f t="shared" si="14"/>
        <v>-5668468</v>
      </c>
      <c r="S29" s="65">
        <f t="shared" si="9"/>
        <v>95.00042237310328</v>
      </c>
      <c r="T29" s="63">
        <f t="shared" si="15"/>
        <v>-10</v>
      </c>
      <c r="U29" s="65">
        <f t="shared" si="10"/>
        <v>99.99939653320395</v>
      </c>
      <c r="V29" s="66">
        <f t="shared" si="16"/>
        <v>-10</v>
      </c>
      <c r="W29" s="67">
        <f t="shared" si="11"/>
        <v>99.99939653320395</v>
      </c>
      <c r="Y29" s="301"/>
    </row>
    <row r="30" spans="1:25" s="25" customFormat="1" ht="12.75" customHeight="1">
      <c r="A30" s="50"/>
      <c r="B30" s="58">
        <f t="shared" si="0"/>
        <v>23</v>
      </c>
      <c r="C30" s="87"/>
      <c r="D30" s="334" t="s">
        <v>91</v>
      </c>
      <c r="E30" s="334"/>
      <c r="F30" s="335"/>
      <c r="G30" s="113"/>
      <c r="H30" s="64">
        <f>SUM(H31:H41)</f>
        <v>77141528</v>
      </c>
      <c r="I30" s="66">
        <v>33453949.85</v>
      </c>
      <c r="J30" s="64">
        <f t="shared" si="8"/>
        <v>110595477.85</v>
      </c>
      <c r="K30" s="189">
        <v>81309232.46</v>
      </c>
      <c r="L30" s="64">
        <f>SUM(L31:L41)</f>
        <v>45284940</v>
      </c>
      <c r="M30" s="64">
        <v>3497063.2</v>
      </c>
      <c r="N30" s="64">
        <f>L30+M30</f>
        <v>48782003.2</v>
      </c>
      <c r="O30" s="65">
        <v>48765695.46000001</v>
      </c>
      <c r="P30" s="63">
        <f t="shared" si="13"/>
        <v>4167704.4599999934</v>
      </c>
      <c r="Q30" s="65">
        <f t="shared" si="7"/>
        <v>105.40267294160934</v>
      </c>
      <c r="R30" s="63">
        <f t="shared" si="14"/>
        <v>-94695</v>
      </c>
      <c r="S30" s="65">
        <f t="shared" si="9"/>
        <v>73.51949106841352</v>
      </c>
      <c r="T30" s="63">
        <f t="shared" si="15"/>
        <v>3480755.4600000083</v>
      </c>
      <c r="U30" s="65">
        <f t="shared" si="10"/>
        <v>107.68634221443156</v>
      </c>
      <c r="V30" s="66">
        <f t="shared" si="16"/>
        <v>-16307.739999994636</v>
      </c>
      <c r="W30" s="67">
        <f t="shared" si="11"/>
        <v>99.96657017151769</v>
      </c>
      <c r="Y30" s="301"/>
    </row>
    <row r="31" spans="1:25" s="25" customFormat="1" ht="12.75" customHeight="1">
      <c r="A31" s="50"/>
      <c r="B31" s="58">
        <f t="shared" si="0"/>
        <v>24</v>
      </c>
      <c r="C31" s="88"/>
      <c r="D31" s="88"/>
      <c r="E31" s="76" t="s">
        <v>71</v>
      </c>
      <c r="F31" s="71" t="s">
        <v>92</v>
      </c>
      <c r="G31" s="194">
        <v>513</v>
      </c>
      <c r="H31" s="66">
        <f>SUM('[1]2.1 - Hodn. příjmů a výdajů'!H32+'[1]2.2 - Hodn. příjmů a výdajů '!H32+'[1]2.3 - Hodn. příjmů a výdajů'!H32+'[1]2.4 - Hodn. příjmů a výdajů'!H32+'[1]2.5 - Hodn. příjmů a výdajů'!H32+'[1]2.6 - Hodn. příjmů a výdajů'!H32)</f>
        <v>7383318</v>
      </c>
      <c r="I31" s="66">
        <v>645109.58</v>
      </c>
      <c r="J31" s="64">
        <f t="shared" si="8"/>
        <v>8028427.58</v>
      </c>
      <c r="K31" s="189">
        <v>7997896.9799999995</v>
      </c>
      <c r="L31" s="64">
        <v>6911859</v>
      </c>
      <c r="M31" s="64">
        <v>597063.2</v>
      </c>
      <c r="N31" s="64">
        <f>L31+M31</f>
        <v>7508922.2</v>
      </c>
      <c r="O31" s="65">
        <v>7501100.46</v>
      </c>
      <c r="P31" s="63">
        <f t="shared" si="13"/>
        <v>614578.9799999995</v>
      </c>
      <c r="Q31" s="65">
        <f t="shared" si="7"/>
        <v>108.32388609023747</v>
      </c>
      <c r="R31" s="63">
        <f t="shared" si="14"/>
        <v>-29286245.39</v>
      </c>
      <c r="S31" s="65">
        <f t="shared" si="9"/>
        <v>99.61971880924658</v>
      </c>
      <c r="T31" s="63">
        <f t="shared" si="15"/>
        <v>589241.46</v>
      </c>
      <c r="U31" s="65">
        <f t="shared" si="10"/>
        <v>108.52507928764172</v>
      </c>
      <c r="V31" s="66">
        <f t="shared" si="16"/>
        <v>-7821.7400000002235</v>
      </c>
      <c r="W31" s="67">
        <f t="shared" si="11"/>
        <v>99.89583405192292</v>
      </c>
      <c r="Y31" s="301"/>
    </row>
    <row r="32" spans="1:25" s="25" customFormat="1" ht="12.75" customHeight="1">
      <c r="A32" s="50"/>
      <c r="B32" s="58">
        <f t="shared" si="0"/>
        <v>25</v>
      </c>
      <c r="C32" s="69"/>
      <c r="D32" s="69"/>
      <c r="E32" s="69"/>
      <c r="F32" s="71" t="s">
        <v>93</v>
      </c>
      <c r="G32" s="108">
        <v>514</v>
      </c>
      <c r="H32" s="66">
        <f>SUM('[1]2.1 - Hodn. příjmů a výdajů'!H33+'[1]2.2 - Hodn. příjmů a výdajů '!H33+'[1]2.3 - Hodn. příjmů a výdajů'!H33+'[1]2.4 - Hodn. příjmů a výdajů'!H33+'[1]2.5 - Hodn. příjmů a výdajů'!H33+'[1]2.6 - Hodn. příjmů a výdajů'!H33)</f>
        <v>52785</v>
      </c>
      <c r="I32" s="66">
        <v>0</v>
      </c>
      <c r="J32" s="64">
        <f t="shared" si="8"/>
        <v>52785</v>
      </c>
      <c r="K32" s="189">
        <v>52784.78</v>
      </c>
      <c r="L32" s="64">
        <v>52785</v>
      </c>
      <c r="M32" s="64">
        <v>0</v>
      </c>
      <c r="N32" s="64">
        <f t="shared" si="12"/>
        <v>52785</v>
      </c>
      <c r="O32" s="65">
        <v>52784.78</v>
      </c>
      <c r="P32" s="63">
        <f t="shared" si="13"/>
        <v>-0.22000000000116415</v>
      </c>
      <c r="Q32" s="65">
        <f t="shared" si="7"/>
        <v>99.99958321492848</v>
      </c>
      <c r="R32" s="63">
        <f t="shared" si="14"/>
        <v>-30530.60000000056</v>
      </c>
      <c r="S32" s="65">
        <f t="shared" si="9"/>
        <v>99.99958321492848</v>
      </c>
      <c r="T32" s="63">
        <f t="shared" si="15"/>
        <v>-0.22000000000116415</v>
      </c>
      <c r="U32" s="65">
        <f t="shared" si="10"/>
        <v>99.99958321492848</v>
      </c>
      <c r="V32" s="66">
        <f t="shared" si="16"/>
        <v>-0.22000000000116415</v>
      </c>
      <c r="W32" s="67">
        <f t="shared" si="11"/>
        <v>99.99958321492848</v>
      </c>
      <c r="Y32" s="301"/>
    </row>
    <row r="33" spans="1:25" s="25" customFormat="1" ht="12.75" customHeight="1">
      <c r="A33" s="50"/>
      <c r="B33" s="58">
        <f t="shared" si="0"/>
        <v>26</v>
      </c>
      <c r="C33" s="74"/>
      <c r="D33" s="74"/>
      <c r="E33" s="74"/>
      <c r="F33" s="71" t="s">
        <v>94</v>
      </c>
      <c r="G33" s="108">
        <v>515</v>
      </c>
      <c r="H33" s="66">
        <f>SUM('[1]2.1 - Hodn. příjmů a výdajů'!H34+'[1]2.2 - Hodn. příjmů a výdajů '!H34+'[1]2.3 - Hodn. příjmů a výdajů'!H34+'[1]2.4 - Hodn. příjmů a výdajů'!H34+'[1]2.5 - Hodn. příjmů a výdajů'!H34+'[1]2.6 - Hodn. příjmů a výdajů'!H34)</f>
        <v>9496481</v>
      </c>
      <c r="I33" s="66">
        <v>68955.52</v>
      </c>
      <c r="J33" s="64">
        <f t="shared" si="8"/>
        <v>9565436.52</v>
      </c>
      <c r="K33" s="189">
        <v>9565432.5</v>
      </c>
      <c r="L33" s="64">
        <v>9496481</v>
      </c>
      <c r="M33" s="64">
        <v>0</v>
      </c>
      <c r="N33" s="64">
        <f t="shared" si="12"/>
        <v>9496481</v>
      </c>
      <c r="O33" s="65">
        <v>9496476.98</v>
      </c>
      <c r="P33" s="63">
        <f t="shared" si="13"/>
        <v>68951.5</v>
      </c>
      <c r="Q33" s="65">
        <f t="shared" si="7"/>
        <v>100.72607421633339</v>
      </c>
      <c r="R33" s="63">
        <f t="shared" si="14"/>
        <v>-0.22000000000116415</v>
      </c>
      <c r="S33" s="65">
        <f t="shared" si="9"/>
        <v>99.99995797369006</v>
      </c>
      <c r="T33" s="63">
        <f t="shared" si="15"/>
        <v>-4.019999999552965</v>
      </c>
      <c r="U33" s="65">
        <f t="shared" si="10"/>
        <v>99.99995766853006</v>
      </c>
      <c r="V33" s="66">
        <f t="shared" si="16"/>
        <v>-4.019999999552965</v>
      </c>
      <c r="W33" s="67">
        <f t="shared" si="11"/>
        <v>99.99995766853006</v>
      </c>
      <c r="Y33" s="301"/>
    </row>
    <row r="34" spans="1:25" s="25" customFormat="1" ht="12.75" customHeight="1">
      <c r="A34" s="50"/>
      <c r="B34" s="58">
        <f t="shared" si="0"/>
        <v>27</v>
      </c>
      <c r="C34" s="61"/>
      <c r="D34" s="61"/>
      <c r="E34" s="61"/>
      <c r="F34" s="71" t="s">
        <v>95</v>
      </c>
      <c r="G34" s="195">
        <v>516</v>
      </c>
      <c r="H34" s="66">
        <f>SUM('[1]2.1 - Hodn. příjmů a výdajů'!H35+'[1]2.2 - Hodn. příjmů a výdajů '!H35+'[1]2.3 - Hodn. příjmů a výdajů'!H35+'[1]2.4 - Hodn. příjmů a výdajů'!H35+'[1]2.5 - Hodn. příjmů a výdajů'!H35+'[1]2.6 - Hodn. příjmů a výdajů'!H35)</f>
        <v>48213752</v>
      </c>
      <c r="I34" s="66">
        <v>28395452.14</v>
      </c>
      <c r="J34" s="64">
        <f t="shared" si="8"/>
        <v>76609204.14</v>
      </c>
      <c r="K34" s="189">
        <v>47479676.12</v>
      </c>
      <c r="L34" s="64">
        <v>17594724</v>
      </c>
      <c r="M34" s="64">
        <v>0</v>
      </c>
      <c r="N34" s="64">
        <f t="shared" si="12"/>
        <v>17594724</v>
      </c>
      <c r="O34" s="65">
        <v>17588210.37</v>
      </c>
      <c r="P34" s="63">
        <f t="shared" si="13"/>
        <v>-734075.8800000027</v>
      </c>
      <c r="Q34" s="65">
        <f t="shared" si="7"/>
        <v>98.477455394884</v>
      </c>
      <c r="R34" s="63">
        <f t="shared" si="14"/>
        <v>-4.019999999552965</v>
      </c>
      <c r="S34" s="65">
        <f t="shared" si="9"/>
        <v>61.97646438570612</v>
      </c>
      <c r="T34" s="63">
        <f t="shared" si="15"/>
        <v>-6513.629999998957</v>
      </c>
      <c r="U34" s="65">
        <f t="shared" si="10"/>
        <v>99.96297964094238</v>
      </c>
      <c r="V34" s="66">
        <f t="shared" si="16"/>
        <v>-6513.629999998957</v>
      </c>
      <c r="W34" s="67">
        <f t="shared" si="11"/>
        <v>99.96297964094238</v>
      </c>
      <c r="Y34" s="301"/>
    </row>
    <row r="35" spans="1:25" s="25" customFormat="1" ht="12.75" customHeight="1">
      <c r="A35" s="50"/>
      <c r="B35" s="58">
        <f t="shared" si="0"/>
        <v>28</v>
      </c>
      <c r="C35" s="61"/>
      <c r="D35" s="61"/>
      <c r="E35" s="61"/>
      <c r="F35" s="71" t="s">
        <v>96</v>
      </c>
      <c r="G35" s="195">
        <v>517</v>
      </c>
      <c r="H35" s="66">
        <f>SUM('[1]2.1 - Hodn. příjmů a výdajů'!H36+'[1]2.2 - Hodn. příjmů a výdajů '!H36+'[1]2.3 - Hodn. příjmů a výdajů'!H36+'[1]2.4 - Hodn. příjmů a výdajů'!H36+'[1]2.5 - Hodn. příjmů a výdajů'!H36+'[1]2.6 - Hodn. příjmů a výdajů'!H36)</f>
        <v>10596533</v>
      </c>
      <c r="I35" s="66">
        <v>4339714.61</v>
      </c>
      <c r="J35" s="64">
        <f t="shared" si="8"/>
        <v>14936247.61</v>
      </c>
      <c r="K35" s="189">
        <v>14810065.450000001</v>
      </c>
      <c r="L35" s="64">
        <v>9830432</v>
      </c>
      <c r="M35" s="64">
        <v>2900000</v>
      </c>
      <c r="N35" s="64">
        <f t="shared" si="12"/>
        <v>12730432</v>
      </c>
      <c r="O35" s="65">
        <v>12728464.24</v>
      </c>
      <c r="P35" s="63">
        <f t="shared" si="13"/>
        <v>4213532.450000001</v>
      </c>
      <c r="Q35" s="65">
        <f t="shared" si="7"/>
        <v>139.7633117360178</v>
      </c>
      <c r="R35" s="63">
        <f t="shared" si="14"/>
        <v>-29129528.020000003</v>
      </c>
      <c r="S35" s="65">
        <f t="shared" si="9"/>
        <v>99.15519504433283</v>
      </c>
      <c r="T35" s="63">
        <f t="shared" si="15"/>
        <v>2898032.24</v>
      </c>
      <c r="U35" s="65">
        <f t="shared" si="10"/>
        <v>129.48021246675629</v>
      </c>
      <c r="V35" s="66">
        <f t="shared" si="16"/>
        <v>-1967.7599999997765</v>
      </c>
      <c r="W35" s="67">
        <f t="shared" si="11"/>
        <v>99.98454286547384</v>
      </c>
      <c r="Y35" s="301"/>
    </row>
    <row r="36" spans="1:25" s="25" customFormat="1" ht="12.75" customHeight="1">
      <c r="A36" s="50"/>
      <c r="B36" s="58">
        <f t="shared" si="0"/>
        <v>29</v>
      </c>
      <c r="C36" s="88"/>
      <c r="D36" s="88"/>
      <c r="E36" s="88"/>
      <c r="F36" s="71" t="s">
        <v>97</v>
      </c>
      <c r="G36" s="108">
        <v>518</v>
      </c>
      <c r="H36" s="66">
        <f>SUM('[1]2.1 - Hodn. příjmů a výdajů'!H37+'[1]2.2 - Hodn. příjmů a výdajů '!H37+'[1]2.3 - Hodn. příjmů a výdajů'!H37+'[1]2.4 - Hodn. příjmů a výdajů'!H37+'[1]2.5 - Hodn. příjmů a výdajů'!H37+'[1]2.6 - Hodn. příjmů a výdajů'!H37)</f>
        <v>0</v>
      </c>
      <c r="I36" s="66">
        <v>0</v>
      </c>
      <c r="J36" s="64">
        <f t="shared" si="8"/>
        <v>0</v>
      </c>
      <c r="K36" s="189">
        <v>0</v>
      </c>
      <c r="L36" s="64">
        <v>0</v>
      </c>
      <c r="M36" s="64">
        <v>0</v>
      </c>
      <c r="N36" s="64">
        <f t="shared" si="12"/>
        <v>0</v>
      </c>
      <c r="O36" s="65">
        <v>0</v>
      </c>
      <c r="P36" s="63">
        <f t="shared" si="13"/>
        <v>0</v>
      </c>
      <c r="Q36" s="65"/>
      <c r="R36" s="63">
        <f t="shared" si="14"/>
        <v>-126182.15999999829</v>
      </c>
      <c r="S36" s="65"/>
      <c r="T36" s="63">
        <f t="shared" si="15"/>
        <v>0</v>
      </c>
      <c r="U36" s="65"/>
      <c r="V36" s="66">
        <f t="shared" si="16"/>
        <v>0</v>
      </c>
      <c r="W36" s="67"/>
      <c r="Y36" s="301"/>
    </row>
    <row r="37" spans="1:23" s="25" customFormat="1" ht="24.75" customHeight="1">
      <c r="A37" s="50"/>
      <c r="B37" s="58">
        <f t="shared" si="0"/>
        <v>30</v>
      </c>
      <c r="C37" s="88"/>
      <c r="D37" s="88"/>
      <c r="E37" s="88"/>
      <c r="F37" s="90" t="s">
        <v>98</v>
      </c>
      <c r="G37" s="108">
        <v>519</v>
      </c>
      <c r="H37" s="66">
        <f>SUM('[1]2.1 - Hodn. příjmů a výdajů'!H38+'[1]2.2 - Hodn. příjmů a výdajů '!H38+'[1]2.3 - Hodn. příjmů a výdajů'!H38+'[1]2.4 - Hodn. příjmů a výdajů'!H38+'[1]2.5 - Hodn. příjmů a výdajů'!H38+'[1]2.6 - Hodn. příjmů a výdajů'!H38)</f>
        <v>59031</v>
      </c>
      <c r="I37" s="66">
        <v>0</v>
      </c>
      <c r="J37" s="64">
        <f t="shared" si="8"/>
        <v>59031</v>
      </c>
      <c r="K37" s="189">
        <v>59031</v>
      </c>
      <c r="L37" s="64">
        <v>59031</v>
      </c>
      <c r="M37" s="64">
        <v>0</v>
      </c>
      <c r="N37" s="64">
        <f t="shared" si="12"/>
        <v>59031</v>
      </c>
      <c r="O37" s="65">
        <v>59031</v>
      </c>
      <c r="P37" s="63">
        <f t="shared" si="13"/>
        <v>0</v>
      </c>
      <c r="Q37" s="65">
        <f t="shared" si="7"/>
        <v>100</v>
      </c>
      <c r="R37" s="63">
        <f t="shared" si="14"/>
        <v>0</v>
      </c>
      <c r="S37" s="65">
        <f>K37/J37*100</f>
        <v>100</v>
      </c>
      <c r="T37" s="63">
        <f t="shared" si="15"/>
        <v>0</v>
      </c>
      <c r="U37" s="65">
        <f>O37/L37*100</f>
        <v>100</v>
      </c>
      <c r="V37" s="66">
        <f t="shared" si="16"/>
        <v>0</v>
      </c>
      <c r="W37" s="67">
        <f>O37/N37*100</f>
        <v>100</v>
      </c>
    </row>
    <row r="38" spans="1:23" s="25" customFormat="1" ht="22.5">
      <c r="A38" s="72"/>
      <c r="B38" s="58">
        <f t="shared" si="0"/>
        <v>31</v>
      </c>
      <c r="C38" s="61"/>
      <c r="D38" s="61"/>
      <c r="E38" s="61"/>
      <c r="F38" s="78" t="s">
        <v>99</v>
      </c>
      <c r="G38" s="108">
        <v>536</v>
      </c>
      <c r="H38" s="64">
        <f>SUM('[1]2.1 - Hodn. příjmů a výdajů'!H39+'[1]2.2 - Hodn. příjmů a výdajů '!H39+'[1]2.3 - Hodn. příjmů a výdajů'!H39+'[1]2.4 - Hodn. příjmů a výdajů'!H39+'[1]2.5 - Hodn. příjmů a výdajů'!H39+'[1]2.6 - Hodn. příjmů a výdajů'!H39)</f>
        <v>902628</v>
      </c>
      <c r="I38" s="66">
        <v>0</v>
      </c>
      <c r="J38" s="64">
        <f t="shared" si="8"/>
        <v>902628</v>
      </c>
      <c r="K38" s="189">
        <v>902627.63</v>
      </c>
      <c r="L38" s="64">
        <v>902628</v>
      </c>
      <c r="M38" s="64">
        <v>0</v>
      </c>
      <c r="N38" s="64">
        <f t="shared" si="12"/>
        <v>902628</v>
      </c>
      <c r="O38" s="65">
        <v>902627.63</v>
      </c>
      <c r="P38" s="63">
        <f t="shared" si="13"/>
        <v>-0.3699999999953434</v>
      </c>
      <c r="Q38" s="65">
        <f t="shared" si="7"/>
        <v>99.99995900858383</v>
      </c>
      <c r="R38" s="63">
        <f t="shared" si="14"/>
        <v>0</v>
      </c>
      <c r="S38" s="65">
        <f>K38/J38*100</f>
        <v>99.99995900858383</v>
      </c>
      <c r="T38" s="63">
        <f t="shared" si="15"/>
        <v>-0.3699999999953434</v>
      </c>
      <c r="U38" s="65">
        <f>O38/L38*100</f>
        <v>99.99995900858383</v>
      </c>
      <c r="V38" s="66">
        <f t="shared" si="16"/>
        <v>-0.3699999999953434</v>
      </c>
      <c r="W38" s="67">
        <f>O38/N38*100</f>
        <v>99.99995900858383</v>
      </c>
    </row>
    <row r="39" spans="1:23" s="25" customFormat="1" ht="12.75" customHeight="1">
      <c r="A39" s="72"/>
      <c r="B39" s="58">
        <f t="shared" si="0"/>
        <v>32</v>
      </c>
      <c r="C39" s="61"/>
      <c r="D39" s="61"/>
      <c r="E39" s="61"/>
      <c r="F39" s="71" t="s">
        <v>100</v>
      </c>
      <c r="G39" s="114">
        <v>541</v>
      </c>
      <c r="H39" s="64">
        <f>SUM('[1]2.1 - Hodn. příjmů a výdajů'!H40+'[1]2.2 - Hodn. příjmů a výdajů '!H40+'[1]2.3 - Hodn. příjmů a výdajů'!H40+'[1]2.4 - Hodn. příjmů a výdajů'!H40+'[1]2.5 - Hodn. příjmů a výdajů'!H40+'[1]2.6 - Hodn. příjmů a výdajů'!H40)</f>
        <v>0</v>
      </c>
      <c r="I39" s="66">
        <v>0</v>
      </c>
      <c r="J39" s="64"/>
      <c r="K39" s="189">
        <v>0</v>
      </c>
      <c r="L39" s="64">
        <v>0</v>
      </c>
      <c r="M39" s="64">
        <v>0</v>
      </c>
      <c r="N39" s="64">
        <f t="shared" si="12"/>
        <v>0</v>
      </c>
      <c r="O39" s="65">
        <v>0</v>
      </c>
      <c r="P39" s="63">
        <f t="shared" si="13"/>
        <v>0</v>
      </c>
      <c r="Q39" s="65"/>
      <c r="R39" s="63">
        <f t="shared" si="14"/>
        <v>-0.3699999999953434</v>
      </c>
      <c r="S39" s="65"/>
      <c r="T39" s="63">
        <f t="shared" si="15"/>
        <v>0</v>
      </c>
      <c r="U39" s="65"/>
      <c r="V39" s="66">
        <f t="shared" si="16"/>
        <v>0</v>
      </c>
      <c r="W39" s="67"/>
    </row>
    <row r="40" spans="1:23" s="25" customFormat="1" ht="12.75" customHeight="1">
      <c r="A40" s="72"/>
      <c r="B40" s="58">
        <f t="shared" si="0"/>
        <v>33</v>
      </c>
      <c r="C40" s="61"/>
      <c r="D40" s="61"/>
      <c r="E40" s="61"/>
      <c r="F40" s="71" t="s">
        <v>101</v>
      </c>
      <c r="G40" s="108">
        <v>542</v>
      </c>
      <c r="H40" s="64">
        <f>SUM('[1]2.1 - Hodn. příjmů a výdajů'!H41+'[1]2.2 - Hodn. příjmů a výdajů '!H41+'[1]2.3 - Hodn. příjmů a výdajů'!H41+'[1]2.4 - Hodn. příjmů a výdajů'!H41+'[1]2.5 - Hodn. příjmů a výdajů'!H41+'[1]2.6 - Hodn. příjmů a výdajů'!H41)</f>
        <v>437000</v>
      </c>
      <c r="I40" s="66">
        <v>4718</v>
      </c>
      <c r="J40" s="64">
        <f>H40+I40</f>
        <v>441718</v>
      </c>
      <c r="K40" s="189">
        <v>441718</v>
      </c>
      <c r="L40" s="64">
        <v>437000</v>
      </c>
      <c r="M40" s="64">
        <v>0</v>
      </c>
      <c r="N40" s="64">
        <f t="shared" si="12"/>
        <v>437000</v>
      </c>
      <c r="O40" s="65">
        <v>437000</v>
      </c>
      <c r="P40" s="63">
        <f t="shared" si="13"/>
        <v>4718</v>
      </c>
      <c r="Q40" s="65">
        <f t="shared" si="7"/>
        <v>101.0796338672769</v>
      </c>
      <c r="R40" s="63">
        <f t="shared" si="14"/>
        <v>0</v>
      </c>
      <c r="S40" s="65">
        <f>K40/J40*100</f>
        <v>100</v>
      </c>
      <c r="T40" s="63">
        <f t="shared" si="15"/>
        <v>0</v>
      </c>
      <c r="U40" s="65">
        <f>O40/L40*100</f>
        <v>100</v>
      </c>
      <c r="V40" s="66">
        <f t="shared" si="16"/>
        <v>0</v>
      </c>
      <c r="W40" s="67">
        <f>O40/N40*100</f>
        <v>100</v>
      </c>
    </row>
    <row r="41" spans="1:23" s="25" customFormat="1" ht="12.75" customHeight="1">
      <c r="A41" s="72"/>
      <c r="B41" s="58">
        <f t="shared" si="0"/>
        <v>34</v>
      </c>
      <c r="C41" s="61"/>
      <c r="D41" s="61"/>
      <c r="E41" s="61"/>
      <c r="F41" s="71" t="s">
        <v>102</v>
      </c>
      <c r="G41" s="108">
        <v>549</v>
      </c>
      <c r="H41" s="64">
        <f>SUM('[1]2.1 - Hodn. příjmů a výdajů'!H42+'[1]2.2 - Hodn. příjmů a výdajů '!H42+'[1]2.3 - Hodn. příjmů a výdajů'!H42+'[1]2.4 - Hodn. příjmů a výdajů'!H42+'[1]2.5 - Hodn. příjmů a výdajů'!H42+'[1]2.6 - Hodn. příjmů a výdajů'!H42)</f>
        <v>0</v>
      </c>
      <c r="I41" s="66">
        <v>0</v>
      </c>
      <c r="J41" s="64"/>
      <c r="K41" s="189">
        <v>0</v>
      </c>
      <c r="L41" s="64">
        <v>0</v>
      </c>
      <c r="M41" s="64">
        <v>0</v>
      </c>
      <c r="N41" s="64">
        <f t="shared" si="12"/>
        <v>0</v>
      </c>
      <c r="O41" s="65">
        <v>0</v>
      </c>
      <c r="P41" s="63">
        <f t="shared" si="13"/>
        <v>0</v>
      </c>
      <c r="Q41" s="65"/>
      <c r="R41" s="63">
        <f t="shared" si="14"/>
        <v>0</v>
      </c>
      <c r="S41" s="65"/>
      <c r="T41" s="63">
        <f t="shared" si="15"/>
        <v>0</v>
      </c>
      <c r="U41" s="65"/>
      <c r="V41" s="66">
        <f t="shared" si="16"/>
        <v>0</v>
      </c>
      <c r="W41" s="67"/>
    </row>
    <row r="42" spans="1:23" s="25" customFormat="1" ht="12.75" customHeight="1">
      <c r="A42" s="72"/>
      <c r="B42" s="58">
        <f t="shared" si="0"/>
        <v>35</v>
      </c>
      <c r="C42" s="61"/>
      <c r="D42" s="345" t="s">
        <v>103</v>
      </c>
      <c r="E42" s="345"/>
      <c r="F42" s="346"/>
      <c r="G42" s="108"/>
      <c r="H42" s="64"/>
      <c r="I42" s="66"/>
      <c r="J42" s="64"/>
      <c r="K42" s="189"/>
      <c r="L42" s="64"/>
      <c r="M42" s="64"/>
      <c r="N42" s="64">
        <f t="shared" si="12"/>
        <v>0</v>
      </c>
      <c r="O42" s="65"/>
      <c r="P42" s="63">
        <f t="shared" si="13"/>
        <v>0</v>
      </c>
      <c r="Q42" s="65"/>
      <c r="R42" s="63">
        <f t="shared" si="14"/>
        <v>0</v>
      </c>
      <c r="S42" s="65"/>
      <c r="T42" s="63">
        <f t="shared" si="15"/>
        <v>0</v>
      </c>
      <c r="U42" s="65"/>
      <c r="V42" s="66">
        <f t="shared" si="16"/>
        <v>0</v>
      </c>
      <c r="W42" s="67"/>
    </row>
    <row r="43" spans="1:23" s="25" customFormat="1" ht="12.75" customHeight="1">
      <c r="A43" s="72"/>
      <c r="B43" s="58">
        <f t="shared" si="0"/>
        <v>36</v>
      </c>
      <c r="C43" s="91"/>
      <c r="D43" s="339" t="s">
        <v>104</v>
      </c>
      <c r="E43" s="339"/>
      <c r="F43" s="340"/>
      <c r="G43" s="112"/>
      <c r="H43" s="199">
        <f>H44+H45+H46+H47</f>
        <v>11409233</v>
      </c>
      <c r="I43" s="203">
        <v>8016022.1</v>
      </c>
      <c r="J43" s="199">
        <f>H43+I43</f>
        <v>19425255.1</v>
      </c>
      <c r="K43" s="209">
        <v>18852608.9</v>
      </c>
      <c r="L43" s="199">
        <f>L44+L45+L46+L47</f>
        <v>11409233</v>
      </c>
      <c r="M43" s="199">
        <v>3081231.1</v>
      </c>
      <c r="N43" s="199">
        <f t="shared" si="12"/>
        <v>14490464.1</v>
      </c>
      <c r="O43" s="202">
        <v>13917817.9</v>
      </c>
      <c r="P43" s="201">
        <f>SUM(P44:P47)</f>
        <v>7443375.9</v>
      </c>
      <c r="Q43" s="202">
        <f t="shared" si="7"/>
        <v>165.2399324301642</v>
      </c>
      <c r="R43" s="201">
        <f>SUM(R44:R47)</f>
        <v>-572646.1999999993</v>
      </c>
      <c r="S43" s="202">
        <f>K43/J43*100</f>
        <v>97.05205312850691</v>
      </c>
      <c r="T43" s="201">
        <f>SUM(T44:T47)</f>
        <v>2508584.9</v>
      </c>
      <c r="U43" s="202">
        <f>O43/L43*100</f>
        <v>121.9873228989188</v>
      </c>
      <c r="V43" s="203">
        <f>SUM(V44:V47)</f>
        <v>-572646.2000000002</v>
      </c>
      <c r="W43" s="204">
        <f>O43/N43*100</f>
        <v>96.04811691297037</v>
      </c>
    </row>
    <row r="44" spans="1:23" s="25" customFormat="1" ht="12.75" customHeight="1">
      <c r="A44" s="72"/>
      <c r="B44" s="58">
        <f t="shared" si="0"/>
        <v>37</v>
      </c>
      <c r="C44" s="87"/>
      <c r="D44" s="61"/>
      <c r="E44" s="334" t="s">
        <v>105</v>
      </c>
      <c r="F44" s="335"/>
      <c r="G44" s="115">
        <v>611</v>
      </c>
      <c r="H44" s="64">
        <f>SUM('[1]2.1 - Hodn. příjmů a výdajů'!H45+'[1]2.2 - Hodn. příjmů a výdajů '!H45+'[1]2.3 - Hodn. příjmů a výdajů'!H45+'[1]2.4 - Hodn. příjmů a výdajů'!H45+'[1]2.5 - Hodn. příjmů a výdajů'!H45+'[1]2.6 - Hodn. příjmů a výdajů'!H45)</f>
        <v>2965201</v>
      </c>
      <c r="I44" s="66">
        <v>5299019.1</v>
      </c>
      <c r="J44" s="64">
        <f>H44+I44</f>
        <v>8264220.1</v>
      </c>
      <c r="K44" s="189">
        <v>8264219.9</v>
      </c>
      <c r="L44" s="64">
        <v>2965201</v>
      </c>
      <c r="M44" s="64">
        <v>364228.1</v>
      </c>
      <c r="N44" s="64">
        <f t="shared" si="12"/>
        <v>3329429.1</v>
      </c>
      <c r="O44" s="65">
        <v>3329428.9</v>
      </c>
      <c r="P44" s="63">
        <f t="shared" si="13"/>
        <v>5299018.9</v>
      </c>
      <c r="Q44" s="65">
        <f t="shared" si="7"/>
        <v>278.706903849014</v>
      </c>
      <c r="R44" s="63">
        <f>K44-J44</f>
        <v>-0.19999999925494194</v>
      </c>
      <c r="S44" s="65">
        <f>K44/J44*100</f>
        <v>99.99999757992893</v>
      </c>
      <c r="T44" s="63">
        <f>O44-L44</f>
        <v>364227.8999999999</v>
      </c>
      <c r="U44" s="65">
        <f>O44/L44*100</f>
        <v>112.2834135021538</v>
      </c>
      <c r="V44" s="66">
        <f>O44-N44</f>
        <v>-0.20000000018626451</v>
      </c>
      <c r="W44" s="67">
        <f>O44/N44*100</f>
        <v>99.99999399296414</v>
      </c>
    </row>
    <row r="45" spans="1:23" s="25" customFormat="1" ht="12.75" customHeight="1">
      <c r="A45" s="72"/>
      <c r="B45" s="58">
        <f t="shared" si="0"/>
        <v>38</v>
      </c>
      <c r="C45" s="61"/>
      <c r="D45" s="61"/>
      <c r="E45" s="334" t="s">
        <v>106</v>
      </c>
      <c r="F45" s="335"/>
      <c r="G45" s="110">
        <v>612</v>
      </c>
      <c r="H45" s="64">
        <f>SUM('[1]2.1 - Hodn. příjmů a výdajů'!H46+'[1]2.2 - Hodn. příjmů a výdajů '!H46+'[1]2.3 - Hodn. příjmů a výdajů'!H46+'[1]2.4 - Hodn. příjmů a výdajů'!H46+'[1]2.5 - Hodn. příjmů a výdajů'!H46+'[1]2.6 - Hodn. příjmů a výdajů'!H46)</f>
        <v>8444032</v>
      </c>
      <c r="I45" s="66">
        <v>2717003</v>
      </c>
      <c r="J45" s="64">
        <f>H45+I45</f>
        <v>11161035</v>
      </c>
      <c r="K45" s="189">
        <v>10588389</v>
      </c>
      <c r="L45" s="64">
        <v>8444032</v>
      </c>
      <c r="M45" s="64">
        <v>2717003</v>
      </c>
      <c r="N45" s="64">
        <f t="shared" si="12"/>
        <v>11161035</v>
      </c>
      <c r="O45" s="65">
        <v>10588389</v>
      </c>
      <c r="P45" s="63">
        <f t="shared" si="13"/>
        <v>2144357</v>
      </c>
      <c r="Q45" s="65">
        <f t="shared" si="7"/>
        <v>125.39494165820308</v>
      </c>
      <c r="R45" s="63">
        <f>K45-J45</f>
        <v>-572646</v>
      </c>
      <c r="S45" s="65">
        <f>K45/J45*100</f>
        <v>94.86923927754012</v>
      </c>
      <c r="T45" s="63">
        <f>O45-L45</f>
        <v>2144357</v>
      </c>
      <c r="U45" s="65">
        <f>O45/L45*100</f>
        <v>125.39494165820308</v>
      </c>
      <c r="V45" s="66">
        <f>O45-N45</f>
        <v>-572646</v>
      </c>
      <c r="W45" s="67">
        <f>O45/N45*100</f>
        <v>94.86923927754012</v>
      </c>
    </row>
    <row r="46" spans="1:23" s="25" customFormat="1" ht="12.75" customHeight="1">
      <c r="A46" s="72"/>
      <c r="B46" s="58">
        <f t="shared" si="0"/>
        <v>39</v>
      </c>
      <c r="C46" s="61"/>
      <c r="D46" s="61"/>
      <c r="E46" s="334" t="s">
        <v>107</v>
      </c>
      <c r="F46" s="335"/>
      <c r="G46" s="110">
        <v>613</v>
      </c>
      <c r="H46" s="64">
        <f>SUM('[1]2.1 - Hodn. příjmů a výdajů'!H47+'[1]2.2 - Hodn. příjmů a výdajů '!H47+'[1]2.3 - Hodn. příjmů a výdajů'!H47+'[1]2.4 - Hodn. příjmů a výdajů'!H47+'[1]2.5 - Hodn. příjmů a výdajů'!H47+'[1]2.6 - Hodn. příjmů a výdajů'!H47)</f>
        <v>0</v>
      </c>
      <c r="I46" s="66">
        <f>SUM('[1]2.1 - Hodn. příjmů a výdajů'!I47+'[1]2.2 - Hodn. příjmů a výdajů '!I47+'[1]2.3 - Hodn. příjmů a výdajů'!I47+'[1]2.4 - Hodn. příjmů a výdajů'!I47+'[1]2.5 - Hodn. příjmů a výdajů'!I47+'[1]2.6 - Hodn. příjmů a výdajů'!I47)</f>
        <v>0</v>
      </c>
      <c r="J46" s="64"/>
      <c r="K46" s="189">
        <v>0</v>
      </c>
      <c r="L46" s="64">
        <v>0</v>
      </c>
      <c r="M46" s="64"/>
      <c r="N46" s="64">
        <f t="shared" si="12"/>
        <v>0</v>
      </c>
      <c r="O46" s="65">
        <v>0</v>
      </c>
      <c r="P46" s="63"/>
      <c r="Q46" s="65"/>
      <c r="R46" s="63">
        <f>K46-J46</f>
        <v>0</v>
      </c>
      <c r="S46" s="65"/>
      <c r="T46" s="63">
        <f>L46-O46</f>
        <v>0</v>
      </c>
      <c r="U46" s="65"/>
      <c r="V46" s="66">
        <f>O46-N46</f>
        <v>0</v>
      </c>
      <c r="W46" s="67"/>
    </row>
    <row r="47" spans="1:23" s="25" customFormat="1" ht="12.75" customHeight="1" thickBot="1">
      <c r="A47" s="72"/>
      <c r="B47" s="92">
        <f t="shared" si="0"/>
        <v>40</v>
      </c>
      <c r="C47" s="93"/>
      <c r="D47" s="93"/>
      <c r="E47" s="341" t="s">
        <v>108</v>
      </c>
      <c r="F47" s="342"/>
      <c r="G47" s="116"/>
      <c r="H47" s="95"/>
      <c r="I47" s="97"/>
      <c r="J47" s="95"/>
      <c r="K47" s="191"/>
      <c r="L47" s="95">
        <v>0</v>
      </c>
      <c r="M47" s="95"/>
      <c r="N47" s="95">
        <f t="shared" si="12"/>
        <v>0</v>
      </c>
      <c r="O47" s="96">
        <v>0</v>
      </c>
      <c r="P47" s="94"/>
      <c r="Q47" s="96"/>
      <c r="R47" s="94">
        <f>J47-K47</f>
        <v>0</v>
      </c>
      <c r="S47" s="96"/>
      <c r="T47" s="94">
        <f>L47-O47</f>
        <v>0</v>
      </c>
      <c r="U47" s="96"/>
      <c r="V47" s="97">
        <f>N47-O47</f>
        <v>0</v>
      </c>
      <c r="W47" s="98"/>
    </row>
    <row r="48" spans="1:23" ht="12.75" customHeight="1" thickBot="1">
      <c r="A48" s="99"/>
      <c r="B48" s="100"/>
      <c r="C48" s="100"/>
      <c r="D48" s="99"/>
      <c r="E48" s="99"/>
      <c r="F48" s="343" t="s">
        <v>109</v>
      </c>
      <c r="G48" s="344"/>
      <c r="H48" s="210">
        <v>534</v>
      </c>
      <c r="I48" s="211"/>
      <c r="J48" s="210">
        <v>534</v>
      </c>
      <c r="K48" s="212">
        <v>492.64</v>
      </c>
      <c r="L48" s="101">
        <v>506</v>
      </c>
      <c r="M48" s="101"/>
      <c r="N48" s="101"/>
      <c r="O48" s="103">
        <v>467.2</v>
      </c>
      <c r="P48" s="102">
        <f>H48-K48</f>
        <v>41.360000000000014</v>
      </c>
      <c r="Q48" s="103">
        <f>K48/H48*100</f>
        <v>92.25468164794007</v>
      </c>
      <c r="R48" s="104"/>
      <c r="S48" s="105"/>
      <c r="T48" s="106">
        <f>L48-O48</f>
        <v>38.80000000000001</v>
      </c>
      <c r="U48" s="103">
        <f>O48/L48*100</f>
        <v>92.33201581027669</v>
      </c>
      <c r="V48" s="104"/>
      <c r="W48" s="107"/>
    </row>
    <row r="49" spans="1:23" ht="12.75" customHeight="1">
      <c r="A49" s="27"/>
      <c r="B49" s="28"/>
      <c r="D49" s="29"/>
      <c r="E49" s="29"/>
      <c r="F49" s="30"/>
      <c r="G49" s="31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ht="12.75" customHeight="1">
      <c r="A50" s="27"/>
      <c r="B50" s="26"/>
      <c r="C50" s="28"/>
      <c r="D50" s="29"/>
      <c r="E50" s="29"/>
      <c r="F50" s="30"/>
      <c r="G50" s="31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2.75" customHeight="1">
      <c r="A51" s="27"/>
      <c r="B51" s="32"/>
      <c r="D51" s="29"/>
      <c r="E51" s="29"/>
      <c r="F51" s="30"/>
      <c r="G51" s="31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12.75" customHeight="1">
      <c r="A52" s="27"/>
      <c r="B52" s="26"/>
      <c r="C52" s="32"/>
      <c r="D52" s="29"/>
      <c r="E52" s="29"/>
      <c r="F52" s="30"/>
      <c r="G52" s="31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12.75" customHeight="1">
      <c r="A53" s="27"/>
      <c r="B53" s="26"/>
      <c r="C53" s="32"/>
      <c r="D53" s="29"/>
      <c r="E53" s="29"/>
      <c r="F53" s="30"/>
      <c r="G53" s="31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12.75" customHeight="1">
      <c r="A54" s="27"/>
      <c r="B54" s="29"/>
      <c r="C54" s="29"/>
      <c r="D54" s="29"/>
      <c r="E54" s="29"/>
      <c r="F54" s="30"/>
      <c r="G54" s="31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ht="12.75" customHeight="1">
      <c r="B55" s="24"/>
      <c r="C55" s="24"/>
      <c r="D55" s="24"/>
      <c r="E55" s="24"/>
      <c r="F55" s="24"/>
      <c r="G55" s="24"/>
      <c r="H55" s="24"/>
      <c r="I55" s="24"/>
      <c r="J55" s="29"/>
      <c r="K55" s="24"/>
      <c r="L55" s="29"/>
      <c r="M55" s="29"/>
      <c r="N55" s="29"/>
      <c r="O55" s="24"/>
      <c r="P55" s="29"/>
      <c r="Q55" s="29"/>
      <c r="R55" s="29"/>
      <c r="S55" s="29"/>
      <c r="T55" s="29"/>
      <c r="U55" s="29"/>
      <c r="V55" s="29"/>
      <c r="W55" s="24"/>
    </row>
    <row r="56" spans="2:23" ht="12.7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33"/>
    </row>
    <row r="57" spans="2:23" ht="12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2:23" ht="12" customHeight="1">
      <c r="B58" s="24"/>
      <c r="C58" s="24"/>
      <c r="D58" s="24"/>
      <c r="E58" s="24"/>
      <c r="F58" s="29"/>
      <c r="G58" s="29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29"/>
    </row>
    <row r="59" spans="2:23" ht="12" customHeight="1">
      <c r="B59" s="24"/>
      <c r="C59" s="24"/>
      <c r="D59" s="24"/>
      <c r="E59" s="28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7:23" ht="12" customHeight="1"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7:23" ht="12" customHeight="1"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5:23" ht="12" customHeight="1">
      <c r="E62" s="26"/>
      <c r="F62" s="32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6:23" ht="12" customHeight="1"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6:23" ht="12" customHeight="1"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219" spans="7:8" ht="12.75">
      <c r="G219" s="27"/>
      <c r="H219" s="27"/>
    </row>
    <row r="220" ht="12.75">
      <c r="G220" s="27"/>
    </row>
    <row r="221" ht="12.75">
      <c r="G221" s="27"/>
    </row>
    <row r="222" ht="12.75">
      <c r="G222" s="27"/>
    </row>
    <row r="223" ht="12.75">
      <c r="G223" s="27"/>
    </row>
    <row r="224" ht="12.75">
      <c r="G224" s="27"/>
    </row>
    <row r="225" ht="12.75">
      <c r="G225" s="27"/>
    </row>
    <row r="226" ht="12.75">
      <c r="G226" s="27"/>
    </row>
    <row r="227" ht="12.75">
      <c r="G227" s="27"/>
    </row>
    <row r="228" ht="12.75">
      <c r="G228" s="27"/>
    </row>
    <row r="229" spans="7:8" ht="12.75">
      <c r="G229" s="27"/>
      <c r="H229" s="27"/>
    </row>
  </sheetData>
  <sheetProtection insertRows="0"/>
  <protectedRanges>
    <protectedRange sqref="F32 D29:E30 E31:F31 G29:G32" name="Oblast1"/>
    <protectedRange sqref="B55:W56" name="Oblast3"/>
    <protectedRange sqref="L37" name="Oblast4"/>
    <protectedRange sqref="M37" name="Oblast4_1"/>
  </protectedRanges>
  <mergeCells count="33">
    <mergeCell ref="E46:F46"/>
    <mergeCell ref="E47:F47"/>
    <mergeCell ref="F48:G48"/>
    <mergeCell ref="D29:F29"/>
    <mergeCell ref="D30:F30"/>
    <mergeCell ref="D42:F42"/>
    <mergeCell ref="D43:F43"/>
    <mergeCell ref="E44:F44"/>
    <mergeCell ref="E45:F45"/>
    <mergeCell ref="D16:F16"/>
    <mergeCell ref="D18:F18"/>
    <mergeCell ref="C19:F19"/>
    <mergeCell ref="D22:F22"/>
    <mergeCell ref="D23:F23"/>
    <mergeCell ref="D28:F28"/>
    <mergeCell ref="O4:O5"/>
    <mergeCell ref="P4:Q4"/>
    <mergeCell ref="R4:S4"/>
    <mergeCell ref="T4:U4"/>
    <mergeCell ref="V4:W4"/>
    <mergeCell ref="C6:G6"/>
    <mergeCell ref="I4:I5"/>
    <mergeCell ref="J4:J5"/>
    <mergeCell ref="K4:K5"/>
    <mergeCell ref="L4:L5"/>
    <mergeCell ref="M4:M5"/>
    <mergeCell ref="N4:N5"/>
    <mergeCell ref="B2:F2"/>
    <mergeCell ref="B3:F3"/>
    <mergeCell ref="B4:B6"/>
    <mergeCell ref="C4:F5"/>
    <mergeCell ref="G4:G5"/>
    <mergeCell ref="H4:H5"/>
  </mergeCells>
  <printOptions horizont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PageLayoutView="0" workbookViewId="0" topLeftCell="A7">
      <selection activeCell="N22" sqref="N22"/>
    </sheetView>
  </sheetViews>
  <sheetFormatPr defaultColWidth="9.00390625" defaultRowHeight="12.75"/>
  <cols>
    <col min="1" max="1" width="2.375" style="23" customWidth="1"/>
    <col min="2" max="2" width="3.75390625" style="23" customWidth="1"/>
    <col min="3" max="3" width="1.875" style="23" customWidth="1"/>
    <col min="4" max="4" width="3.625" style="23" customWidth="1"/>
    <col min="5" max="5" width="5.875" style="23" bestFit="1" customWidth="1"/>
    <col min="6" max="6" width="39.00390625" style="23" customWidth="1"/>
    <col min="7" max="7" width="5.875" style="23" customWidth="1"/>
    <col min="8" max="8" width="15.125" style="23" customWidth="1"/>
    <col min="9" max="9" width="14.375" style="23" customWidth="1"/>
    <col min="10" max="10" width="17.00390625" style="23" customWidth="1"/>
    <col min="11" max="11" width="16.00390625" style="23" customWidth="1"/>
    <col min="12" max="12" width="12.75390625" style="23" customWidth="1"/>
    <col min="13" max="13" width="7.125" style="23" bestFit="1" customWidth="1"/>
    <col min="14" max="14" width="12.75390625" style="23" customWidth="1"/>
    <col min="15" max="15" width="6.625" style="23" bestFit="1" customWidth="1"/>
    <col min="16" max="16" width="9.125" style="23" customWidth="1"/>
    <col min="17" max="17" width="8.875" style="23" customWidth="1"/>
    <col min="18" max="16384" width="9.125" style="23" customWidth="1"/>
  </cols>
  <sheetData>
    <row r="1" spans="1:19" ht="16.5" customHeight="1">
      <c r="A1" s="38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 t="s">
        <v>119</v>
      </c>
      <c r="O1" s="38"/>
      <c r="P1" s="22"/>
      <c r="Q1" s="22"/>
      <c r="R1" s="22"/>
      <c r="S1" s="22"/>
    </row>
    <row r="2" spans="1:17" ht="10.5" customHeight="1">
      <c r="A2" s="37"/>
      <c r="B2" s="351"/>
      <c r="C2" s="351"/>
      <c r="D2" s="351"/>
      <c r="E2" s="351"/>
      <c r="F2" s="351"/>
      <c r="G2" s="41"/>
      <c r="H2" s="42"/>
      <c r="I2" s="37"/>
      <c r="J2" s="37"/>
      <c r="K2" s="42"/>
      <c r="L2" s="37"/>
      <c r="M2" s="37"/>
      <c r="N2" s="37"/>
      <c r="O2" s="37"/>
      <c r="P2" s="24"/>
      <c r="Q2" s="24"/>
    </row>
    <row r="3" spans="1:17" ht="15" customHeight="1" thickBot="1">
      <c r="A3" s="37"/>
      <c r="B3" s="40"/>
      <c r="C3" s="40"/>
      <c r="D3" s="40"/>
      <c r="E3" s="40"/>
      <c r="F3" s="40"/>
      <c r="G3" s="41"/>
      <c r="H3" s="42"/>
      <c r="I3" s="37"/>
      <c r="J3" s="37"/>
      <c r="K3" s="42"/>
      <c r="L3" s="37"/>
      <c r="M3" s="37"/>
      <c r="N3" s="37" t="s">
        <v>110</v>
      </c>
      <c r="O3" s="37"/>
      <c r="P3" s="24"/>
      <c r="Q3" s="24"/>
    </row>
    <row r="4" spans="1:17" ht="26.25" customHeight="1">
      <c r="A4" s="37"/>
      <c r="B4" s="309" t="s">
        <v>48</v>
      </c>
      <c r="C4" s="352" t="s">
        <v>49</v>
      </c>
      <c r="D4" s="353"/>
      <c r="E4" s="353"/>
      <c r="F4" s="354"/>
      <c r="G4" s="318" t="s">
        <v>50</v>
      </c>
      <c r="H4" s="358" t="s">
        <v>111</v>
      </c>
      <c r="I4" s="360" t="s">
        <v>52</v>
      </c>
      <c r="J4" s="360" t="s">
        <v>53</v>
      </c>
      <c r="K4" s="373" t="s">
        <v>54</v>
      </c>
      <c r="L4" s="349" t="s">
        <v>112</v>
      </c>
      <c r="M4" s="347" t="s">
        <v>113</v>
      </c>
      <c r="N4" s="349" t="s">
        <v>114</v>
      </c>
      <c r="O4" s="347" t="s">
        <v>113</v>
      </c>
      <c r="P4" s="364"/>
      <c r="Q4" s="24"/>
    </row>
    <row r="5" spans="1:17" ht="42.75" customHeight="1" thickBot="1">
      <c r="A5" s="37"/>
      <c r="B5" s="310"/>
      <c r="C5" s="355"/>
      <c r="D5" s="356"/>
      <c r="E5" s="356"/>
      <c r="F5" s="357"/>
      <c r="G5" s="319"/>
      <c r="H5" s="359"/>
      <c r="I5" s="361"/>
      <c r="J5" s="372"/>
      <c r="K5" s="374"/>
      <c r="L5" s="350"/>
      <c r="M5" s="348"/>
      <c r="N5" s="350"/>
      <c r="O5" s="348"/>
      <c r="P5" s="364"/>
      <c r="Q5" s="24"/>
    </row>
    <row r="6" spans="1:17" ht="12" customHeight="1" thickBot="1">
      <c r="A6" s="37"/>
      <c r="B6" s="311"/>
      <c r="C6" s="326" t="s">
        <v>65</v>
      </c>
      <c r="D6" s="327"/>
      <c r="E6" s="327"/>
      <c r="F6" s="327"/>
      <c r="G6" s="327"/>
      <c r="H6" s="117">
        <v>1</v>
      </c>
      <c r="I6" s="118">
        <v>2</v>
      </c>
      <c r="J6" s="118">
        <v>3</v>
      </c>
      <c r="K6" s="119">
        <v>4</v>
      </c>
      <c r="L6" s="120" t="s">
        <v>148</v>
      </c>
      <c r="M6" s="121" t="s">
        <v>115</v>
      </c>
      <c r="N6" s="117" t="s">
        <v>149</v>
      </c>
      <c r="O6" s="119" t="s">
        <v>116</v>
      </c>
      <c r="P6" s="31"/>
      <c r="Q6" s="24"/>
    </row>
    <row r="7" spans="1:17" ht="12.75" customHeight="1">
      <c r="A7" s="37"/>
      <c r="B7" s="123">
        <v>1</v>
      </c>
      <c r="C7" s="124" t="s">
        <v>70</v>
      </c>
      <c r="D7" s="125"/>
      <c r="E7" s="125"/>
      <c r="F7" s="126"/>
      <c r="G7" s="178"/>
      <c r="H7" s="173">
        <f>SUM(H9:H17)</f>
        <v>66000</v>
      </c>
      <c r="I7" s="128">
        <f>SUM(I9:I17)</f>
        <v>0</v>
      </c>
      <c r="J7" s="128">
        <f>H7+I7</f>
        <v>66000</v>
      </c>
      <c r="K7" s="173">
        <f>SUM(K9:K18)</f>
        <v>1142130</v>
      </c>
      <c r="L7" s="127">
        <f>SUM(L9:L17)</f>
        <v>927261</v>
      </c>
      <c r="M7" s="129">
        <f>K7/H7*100</f>
        <v>1730.5</v>
      </c>
      <c r="N7" s="127">
        <f>SUM(N9:N17)</f>
        <v>927261</v>
      </c>
      <c r="O7" s="131">
        <f>K7/J7*100</f>
        <v>1730.5</v>
      </c>
      <c r="P7" s="34"/>
      <c r="Q7" s="35"/>
    </row>
    <row r="8" spans="1:17" ht="12.75" customHeight="1">
      <c r="A8" s="37"/>
      <c r="B8" s="132">
        <f>B7+1</f>
        <v>2</v>
      </c>
      <c r="C8" s="133" t="s">
        <v>71</v>
      </c>
      <c r="D8" s="134"/>
      <c r="E8" s="135"/>
      <c r="F8" s="136"/>
      <c r="G8" s="179"/>
      <c r="H8" s="174"/>
      <c r="I8" s="138"/>
      <c r="J8" s="138"/>
      <c r="K8" s="174"/>
      <c r="L8" s="137"/>
      <c r="M8" s="139"/>
      <c r="N8" s="130"/>
      <c r="O8" s="131"/>
      <c r="P8" s="34"/>
      <c r="Q8" s="35"/>
    </row>
    <row r="9" spans="1:16" ht="12.75" customHeight="1">
      <c r="A9" s="37"/>
      <c r="B9" s="132">
        <f aca="true" t="shared" si="0" ref="B9:B47">B8+1</f>
        <v>3</v>
      </c>
      <c r="C9" s="140"/>
      <c r="D9" s="141" t="s">
        <v>72</v>
      </c>
      <c r="E9" s="135"/>
      <c r="F9" s="136"/>
      <c r="G9" s="180">
        <v>211</v>
      </c>
      <c r="H9" s="175">
        <v>66000</v>
      </c>
      <c r="I9" s="142"/>
      <c r="J9" s="138">
        <f>H9+I9</f>
        <v>66000</v>
      </c>
      <c r="K9" s="175">
        <v>89976</v>
      </c>
      <c r="L9" s="143">
        <f>K9-H9</f>
        <v>23976</v>
      </c>
      <c r="M9" s="139">
        <f>K9/H9*100</f>
        <v>136.3272727272727</v>
      </c>
      <c r="N9" s="130">
        <f>K9-J9</f>
        <v>23976</v>
      </c>
      <c r="O9" s="131">
        <f>K9/J9*100</f>
        <v>136.3272727272727</v>
      </c>
      <c r="P9" s="34"/>
    </row>
    <row r="10" spans="1:18" ht="12.75" customHeight="1">
      <c r="A10" s="37"/>
      <c r="B10" s="132">
        <f t="shared" si="0"/>
        <v>4</v>
      </c>
      <c r="C10" s="144"/>
      <c r="D10" s="133" t="s">
        <v>73</v>
      </c>
      <c r="E10" s="141"/>
      <c r="F10" s="136"/>
      <c r="G10" s="181">
        <v>212</v>
      </c>
      <c r="H10" s="174"/>
      <c r="I10" s="138"/>
      <c r="J10" s="138"/>
      <c r="K10" s="174"/>
      <c r="L10" s="137"/>
      <c r="M10" s="139"/>
      <c r="N10" s="130"/>
      <c r="O10" s="131"/>
      <c r="P10" s="34"/>
      <c r="Q10" s="24"/>
      <c r="R10" s="35"/>
    </row>
    <row r="11" spans="1:17" ht="12.75" customHeight="1">
      <c r="A11" s="37"/>
      <c r="B11" s="132">
        <f t="shared" si="0"/>
        <v>5</v>
      </c>
      <c r="C11" s="144"/>
      <c r="D11" s="133" t="s">
        <v>74</v>
      </c>
      <c r="E11" s="135"/>
      <c r="F11" s="136"/>
      <c r="G11" s="182">
        <v>213</v>
      </c>
      <c r="H11" s="174"/>
      <c r="I11" s="138"/>
      <c r="J11" s="138"/>
      <c r="K11" s="174"/>
      <c r="L11" s="137"/>
      <c r="M11" s="139"/>
      <c r="N11" s="130"/>
      <c r="O11" s="131"/>
      <c r="P11" s="34"/>
      <c r="Q11" s="24"/>
    </row>
    <row r="12" spans="1:17" ht="12.75" customHeight="1">
      <c r="A12" s="37"/>
      <c r="B12" s="132">
        <f t="shared" si="0"/>
        <v>6</v>
      </c>
      <c r="C12" s="145"/>
      <c r="D12" s="133" t="s">
        <v>75</v>
      </c>
      <c r="E12" s="141"/>
      <c r="F12" s="136"/>
      <c r="G12" s="181">
        <v>214</v>
      </c>
      <c r="H12" s="174"/>
      <c r="I12" s="138"/>
      <c r="J12" s="138"/>
      <c r="K12" s="174"/>
      <c r="L12" s="137"/>
      <c r="M12" s="139"/>
      <c r="N12" s="130"/>
      <c r="O12" s="131"/>
      <c r="P12" s="34"/>
      <c r="Q12" s="24"/>
    </row>
    <row r="13" spans="1:17" ht="12.75" customHeight="1">
      <c r="A13" s="37"/>
      <c r="B13" s="132">
        <f t="shared" si="0"/>
        <v>7</v>
      </c>
      <c r="C13" s="146"/>
      <c r="D13" s="133" t="s">
        <v>76</v>
      </c>
      <c r="E13" s="147"/>
      <c r="F13" s="148"/>
      <c r="G13" s="181">
        <v>215</v>
      </c>
      <c r="H13" s="174"/>
      <c r="I13" s="138"/>
      <c r="J13" s="138"/>
      <c r="K13" s="174"/>
      <c r="L13" s="137"/>
      <c r="M13" s="139"/>
      <c r="N13" s="130"/>
      <c r="O13" s="131"/>
      <c r="P13" s="34"/>
      <c r="Q13" s="24"/>
    </row>
    <row r="14" spans="1:17" ht="12.75" customHeight="1">
      <c r="A14" s="37"/>
      <c r="B14" s="132">
        <f t="shared" si="0"/>
        <v>8</v>
      </c>
      <c r="C14" s="146"/>
      <c r="D14" s="133" t="s">
        <v>77</v>
      </c>
      <c r="E14" s="147"/>
      <c r="F14" s="136"/>
      <c r="G14" s="181">
        <v>221</v>
      </c>
      <c r="H14" s="174"/>
      <c r="I14" s="138"/>
      <c r="J14" s="138"/>
      <c r="K14" s="174"/>
      <c r="L14" s="137"/>
      <c r="M14" s="139"/>
      <c r="N14" s="130"/>
      <c r="O14" s="131"/>
      <c r="P14" s="34"/>
      <c r="Q14" s="24"/>
    </row>
    <row r="15" spans="1:17" ht="12.75" customHeight="1">
      <c r="A15" s="37"/>
      <c r="B15" s="132">
        <f t="shared" si="0"/>
        <v>9</v>
      </c>
      <c r="C15" s="146"/>
      <c r="D15" s="149" t="s">
        <v>78</v>
      </c>
      <c r="E15" s="147"/>
      <c r="F15" s="136"/>
      <c r="G15" s="181">
        <v>232</v>
      </c>
      <c r="H15" s="174"/>
      <c r="I15" s="138"/>
      <c r="J15" s="138"/>
      <c r="K15" s="174">
        <v>382285</v>
      </c>
      <c r="L15" s="137">
        <f>K15-H15</f>
        <v>382285</v>
      </c>
      <c r="M15" s="139">
        <v>0</v>
      </c>
      <c r="N15" s="130">
        <f>K15-J15</f>
        <v>382285</v>
      </c>
      <c r="O15" s="131">
        <v>0</v>
      </c>
      <c r="P15" s="34"/>
      <c r="Q15" s="24"/>
    </row>
    <row r="16" spans="1:17" ht="24" customHeight="1">
      <c r="A16" s="37"/>
      <c r="B16" s="150">
        <f t="shared" si="0"/>
        <v>10</v>
      </c>
      <c r="C16" s="146"/>
      <c r="D16" s="365" t="s">
        <v>79</v>
      </c>
      <c r="E16" s="365"/>
      <c r="F16" s="366"/>
      <c r="G16" s="183">
        <v>311</v>
      </c>
      <c r="H16" s="174"/>
      <c r="I16" s="138"/>
      <c r="J16" s="138"/>
      <c r="K16" s="174">
        <v>215000</v>
      </c>
      <c r="L16" s="304">
        <f>K16-H16</f>
        <v>215000</v>
      </c>
      <c r="M16" s="139">
        <v>0</v>
      </c>
      <c r="N16" s="130">
        <f>K16-J16</f>
        <v>215000</v>
      </c>
      <c r="O16" s="131">
        <v>0</v>
      </c>
      <c r="P16" s="34"/>
      <c r="Q16" s="24"/>
    </row>
    <row r="17" spans="1:17" ht="12.75" customHeight="1">
      <c r="A17" s="37"/>
      <c r="B17" s="132">
        <f t="shared" si="0"/>
        <v>11</v>
      </c>
      <c r="C17" s="152"/>
      <c r="D17" s="133" t="s">
        <v>80</v>
      </c>
      <c r="E17" s="135"/>
      <c r="F17" s="136"/>
      <c r="G17" s="181">
        <v>413</v>
      </c>
      <c r="H17" s="175"/>
      <c r="I17" s="142"/>
      <c r="J17" s="138"/>
      <c r="K17" s="175">
        <v>306000</v>
      </c>
      <c r="L17" s="143">
        <f>K17-H17</f>
        <v>306000</v>
      </c>
      <c r="M17" s="139">
        <v>0</v>
      </c>
      <c r="N17" s="130">
        <f>K17-J17</f>
        <v>306000</v>
      </c>
      <c r="O17" s="131">
        <v>0</v>
      </c>
      <c r="P17" s="34"/>
      <c r="Q17" s="24"/>
    </row>
    <row r="18" spans="1:17" ht="12.75" customHeight="1">
      <c r="A18" s="37"/>
      <c r="B18" s="132">
        <f>B17+1</f>
        <v>12</v>
      </c>
      <c r="C18" s="153"/>
      <c r="D18" s="367" t="s">
        <v>81</v>
      </c>
      <c r="E18" s="367"/>
      <c r="F18" s="368"/>
      <c r="G18" s="184">
        <v>411</v>
      </c>
      <c r="H18" s="174"/>
      <c r="I18" s="138"/>
      <c r="J18" s="138"/>
      <c r="K18" s="174">
        <v>148869</v>
      </c>
      <c r="L18" s="137"/>
      <c r="M18" s="139"/>
      <c r="N18" s="130"/>
      <c r="O18" s="131"/>
      <c r="P18" s="34"/>
      <c r="Q18" s="24"/>
    </row>
    <row r="19" spans="1:17" ht="12.75" customHeight="1">
      <c r="A19" s="37"/>
      <c r="B19" s="154"/>
      <c r="C19" s="369"/>
      <c r="D19" s="370"/>
      <c r="E19" s="370"/>
      <c r="F19" s="371"/>
      <c r="G19" s="185"/>
      <c r="H19" s="174"/>
      <c r="I19" s="138"/>
      <c r="J19" s="138"/>
      <c r="K19" s="174"/>
      <c r="L19" s="137"/>
      <c r="M19" s="139"/>
      <c r="N19" s="130"/>
      <c r="O19" s="131"/>
      <c r="P19" s="34"/>
      <c r="Q19" s="24"/>
    </row>
    <row r="20" spans="1:17" ht="12.75" customHeight="1">
      <c r="A20" s="37"/>
      <c r="B20" s="155">
        <f>B18+1</f>
        <v>13</v>
      </c>
      <c r="C20" s="156" t="s">
        <v>82</v>
      </c>
      <c r="D20" s="145"/>
      <c r="E20" s="145"/>
      <c r="F20" s="156"/>
      <c r="G20" s="186"/>
      <c r="H20" s="175">
        <f>H22+H43</f>
        <v>113350292</v>
      </c>
      <c r="I20" s="142">
        <f>I22+I43</f>
        <v>0</v>
      </c>
      <c r="J20" s="138">
        <f>H20+I20</f>
        <v>113350292</v>
      </c>
      <c r="K20" s="175">
        <f>K22+K43</f>
        <v>113349679.19</v>
      </c>
      <c r="L20" s="143">
        <f>L22+L43</f>
        <v>-612.8099999986589</v>
      </c>
      <c r="M20" s="139">
        <f>K20/H20*100</f>
        <v>99.99945936619201</v>
      </c>
      <c r="N20" s="130">
        <f>J20-K20</f>
        <v>612.8100000023842</v>
      </c>
      <c r="O20" s="131">
        <f>K20/J20*100</f>
        <v>99.99945936619201</v>
      </c>
      <c r="P20" s="34"/>
      <c r="Q20" s="24"/>
    </row>
    <row r="21" spans="1:17" ht="12.75" customHeight="1">
      <c r="A21" s="37"/>
      <c r="B21" s="132">
        <f t="shared" si="0"/>
        <v>14</v>
      </c>
      <c r="C21" s="157" t="s">
        <v>8</v>
      </c>
      <c r="D21" s="144"/>
      <c r="E21" s="144"/>
      <c r="F21" s="157"/>
      <c r="G21" s="185"/>
      <c r="H21" s="174"/>
      <c r="I21" s="138"/>
      <c r="J21" s="138"/>
      <c r="K21" s="174"/>
      <c r="L21" s="137"/>
      <c r="M21" s="139"/>
      <c r="N21" s="130"/>
      <c r="O21" s="131"/>
      <c r="P21" s="34"/>
      <c r="Q21" s="24"/>
    </row>
    <row r="22" spans="1:17" ht="12.75" customHeight="1">
      <c r="A22" s="37"/>
      <c r="B22" s="132">
        <f t="shared" si="0"/>
        <v>15</v>
      </c>
      <c r="C22" s="158"/>
      <c r="D22" s="339" t="s">
        <v>83</v>
      </c>
      <c r="E22" s="339"/>
      <c r="F22" s="340"/>
      <c r="G22" s="110"/>
      <c r="H22" s="174">
        <f>H23+H28+H29+H30+H42</f>
        <v>104959747</v>
      </c>
      <c r="I22" s="138">
        <f>I23+I28+I29+I30+I42</f>
        <v>0</v>
      </c>
      <c r="J22" s="138">
        <f>H22+I22</f>
        <v>104959747</v>
      </c>
      <c r="K22" s="174">
        <f>K23+K28+K29+K30+K42</f>
        <v>104959135.89</v>
      </c>
      <c r="L22" s="174">
        <f>L23+L28+L29+L30+L42</f>
        <v>-611.109999999404</v>
      </c>
      <c r="M22" s="139">
        <f>K22/H22*100</f>
        <v>99.99941776727034</v>
      </c>
      <c r="N22" s="130">
        <f>J22-K22</f>
        <v>611.109999999404</v>
      </c>
      <c r="O22" s="131">
        <f>K22/J22*100</f>
        <v>99.99941776727034</v>
      </c>
      <c r="P22" s="34"/>
      <c r="Q22" s="24"/>
    </row>
    <row r="23" spans="1:17" ht="12.75" customHeight="1">
      <c r="A23" s="37"/>
      <c r="B23" s="132">
        <f t="shared" si="0"/>
        <v>16</v>
      </c>
      <c r="C23" s="144"/>
      <c r="D23" s="334" t="s">
        <v>84</v>
      </c>
      <c r="E23" s="334"/>
      <c r="F23" s="335"/>
      <c r="G23" s="110"/>
      <c r="H23" s="175">
        <f>H24+H25</f>
        <v>36125567</v>
      </c>
      <c r="I23" s="142">
        <f>I24+I25</f>
        <v>0</v>
      </c>
      <c r="J23" s="138">
        <f>H23+I23</f>
        <v>36125567</v>
      </c>
      <c r="K23" s="175">
        <f>K24+K25</f>
        <v>36125567</v>
      </c>
      <c r="L23" s="174">
        <f>L24+L25</f>
        <v>0</v>
      </c>
      <c r="M23" s="139">
        <f>K23/H23*100</f>
        <v>100</v>
      </c>
      <c r="N23" s="130">
        <f>J23-K23</f>
        <v>0</v>
      </c>
      <c r="O23" s="131">
        <f>K23/J23*100</f>
        <v>100</v>
      </c>
      <c r="P23" s="34"/>
      <c r="Q23" s="24"/>
    </row>
    <row r="24" spans="1:17" ht="12.75" customHeight="1">
      <c r="A24" s="37"/>
      <c r="B24" s="132">
        <f t="shared" si="0"/>
        <v>17</v>
      </c>
      <c r="C24" s="152"/>
      <c r="D24" s="88"/>
      <c r="E24" s="76" t="s">
        <v>71</v>
      </c>
      <c r="F24" s="75" t="s">
        <v>85</v>
      </c>
      <c r="G24" s="110">
        <v>501</v>
      </c>
      <c r="H24" s="174">
        <v>34238567</v>
      </c>
      <c r="I24" s="138"/>
      <c r="J24" s="138">
        <f>H24+I24</f>
        <v>34238567</v>
      </c>
      <c r="K24" s="174">
        <v>34238567</v>
      </c>
      <c r="L24" s="137">
        <f aca="true" t="shared" si="1" ref="L24:L35">K24-H24</f>
        <v>0</v>
      </c>
      <c r="M24" s="139">
        <f aca="true" t="shared" si="2" ref="M24:M45">K24/H24*100</f>
        <v>100</v>
      </c>
      <c r="N24" s="130">
        <f aca="true" t="shared" si="3" ref="N24:N41">K24-J24</f>
        <v>0</v>
      </c>
      <c r="O24" s="131">
        <f>K24/J24*100</f>
        <v>100</v>
      </c>
      <c r="P24" s="34"/>
      <c r="Q24" s="24"/>
    </row>
    <row r="25" spans="1:17" ht="12.75" customHeight="1">
      <c r="A25" s="37"/>
      <c r="B25" s="132">
        <f t="shared" si="0"/>
        <v>18</v>
      </c>
      <c r="C25" s="145"/>
      <c r="D25" s="69"/>
      <c r="E25" s="69"/>
      <c r="F25" s="71" t="s">
        <v>86</v>
      </c>
      <c r="G25" s="111">
        <v>502</v>
      </c>
      <c r="H25" s="175">
        <f>H26+H27</f>
        <v>1887000</v>
      </c>
      <c r="I25" s="142">
        <f>I26+I27</f>
        <v>0</v>
      </c>
      <c r="J25" s="138">
        <f>H25+I25</f>
        <v>1887000</v>
      </c>
      <c r="K25" s="175">
        <f>K26+K27</f>
        <v>1887000</v>
      </c>
      <c r="L25" s="137">
        <f t="shared" si="1"/>
        <v>0</v>
      </c>
      <c r="M25" s="139">
        <f t="shared" si="2"/>
        <v>100</v>
      </c>
      <c r="N25" s="130">
        <f t="shared" si="3"/>
        <v>0</v>
      </c>
      <c r="O25" s="131">
        <f>K25/J25*100</f>
        <v>100</v>
      </c>
      <c r="P25" s="34"/>
      <c r="Q25" s="24"/>
    </row>
    <row r="26" spans="1:17" ht="12.75" customHeight="1">
      <c r="A26" s="37"/>
      <c r="B26" s="132">
        <f t="shared" si="0"/>
        <v>19</v>
      </c>
      <c r="C26" s="144"/>
      <c r="D26" s="61"/>
      <c r="E26" s="61"/>
      <c r="F26" s="71" t="s">
        <v>87</v>
      </c>
      <c r="G26" s="110">
        <v>5021</v>
      </c>
      <c r="H26" s="174">
        <v>1887000</v>
      </c>
      <c r="I26" s="138"/>
      <c r="J26" s="138">
        <f>H26+I26</f>
        <v>1887000</v>
      </c>
      <c r="K26" s="174">
        <v>1887000</v>
      </c>
      <c r="L26" s="137">
        <f t="shared" si="1"/>
        <v>0</v>
      </c>
      <c r="M26" s="139">
        <f t="shared" si="2"/>
        <v>100</v>
      </c>
      <c r="N26" s="130">
        <f t="shared" si="3"/>
        <v>0</v>
      </c>
      <c r="O26" s="131">
        <f>K26/J26*100</f>
        <v>100</v>
      </c>
      <c r="P26" s="34"/>
      <c r="Q26" s="24"/>
    </row>
    <row r="27" spans="1:17" ht="12.75" customHeight="1">
      <c r="A27" s="37"/>
      <c r="B27" s="132">
        <f t="shared" si="0"/>
        <v>20</v>
      </c>
      <c r="C27" s="145"/>
      <c r="D27" s="69"/>
      <c r="E27" s="88"/>
      <c r="F27" s="89" t="s">
        <v>88</v>
      </c>
      <c r="G27" s="187">
        <v>5024</v>
      </c>
      <c r="H27" s="176">
        <v>0</v>
      </c>
      <c r="I27" s="159"/>
      <c r="J27" s="138"/>
      <c r="K27" s="176">
        <v>0</v>
      </c>
      <c r="L27" s="137"/>
      <c r="M27" s="139"/>
      <c r="N27" s="130"/>
      <c r="O27" s="131"/>
      <c r="P27" s="34"/>
      <c r="Q27" s="24"/>
    </row>
    <row r="28" spans="1:17" ht="12.75" customHeight="1">
      <c r="A28" s="37"/>
      <c r="B28" s="132">
        <f t="shared" si="0"/>
        <v>21</v>
      </c>
      <c r="C28" s="144"/>
      <c r="D28" s="334" t="s">
        <v>89</v>
      </c>
      <c r="E28" s="334"/>
      <c r="F28" s="335"/>
      <c r="G28" s="115">
        <v>503</v>
      </c>
      <c r="H28" s="174">
        <v>12282692</v>
      </c>
      <c r="I28" s="138"/>
      <c r="J28" s="138">
        <f>H28+I28</f>
        <v>12282692</v>
      </c>
      <c r="K28" s="174">
        <v>12282692</v>
      </c>
      <c r="L28" s="137">
        <f t="shared" si="1"/>
        <v>0</v>
      </c>
      <c r="M28" s="139">
        <f t="shared" si="2"/>
        <v>100</v>
      </c>
      <c r="N28" s="130">
        <f t="shared" si="3"/>
        <v>0</v>
      </c>
      <c r="O28" s="131">
        <f>K28/J28*100</f>
        <v>100</v>
      </c>
      <c r="P28" s="34"/>
      <c r="Q28" s="24"/>
    </row>
    <row r="29" spans="1:17" ht="12.75" customHeight="1">
      <c r="A29" s="37"/>
      <c r="B29" s="132">
        <f t="shared" si="0"/>
        <v>22</v>
      </c>
      <c r="C29" s="144"/>
      <c r="D29" s="334" t="s">
        <v>90</v>
      </c>
      <c r="E29" s="334"/>
      <c r="F29" s="335"/>
      <c r="G29" s="112">
        <v>534</v>
      </c>
      <c r="H29" s="174">
        <v>342386</v>
      </c>
      <c r="I29" s="138"/>
      <c r="J29" s="138">
        <f>H29+I29</f>
        <v>342386</v>
      </c>
      <c r="K29" s="174">
        <v>342386</v>
      </c>
      <c r="L29" s="137">
        <f t="shared" si="1"/>
        <v>0</v>
      </c>
      <c r="M29" s="139">
        <f t="shared" si="2"/>
        <v>100</v>
      </c>
      <c r="N29" s="130">
        <f t="shared" si="3"/>
        <v>0</v>
      </c>
      <c r="O29" s="131">
        <f>K29/J29*100</f>
        <v>100</v>
      </c>
      <c r="P29" s="34"/>
      <c r="Q29" s="24"/>
    </row>
    <row r="30" spans="1:17" ht="12.75" customHeight="1">
      <c r="A30" s="37"/>
      <c r="B30" s="132">
        <f t="shared" si="0"/>
        <v>23</v>
      </c>
      <c r="C30" s="152"/>
      <c r="D30" s="334" t="s">
        <v>91</v>
      </c>
      <c r="E30" s="334"/>
      <c r="F30" s="335"/>
      <c r="G30" s="187"/>
      <c r="H30" s="174">
        <f>SUM(H31:H41)</f>
        <v>56209102</v>
      </c>
      <c r="I30" s="138">
        <f>SUM(I31:I41)</f>
        <v>0</v>
      </c>
      <c r="J30" s="138">
        <f>H30+I30</f>
        <v>56209102</v>
      </c>
      <c r="K30" s="174">
        <f>SUM(K31:K41)</f>
        <v>56208490.89</v>
      </c>
      <c r="L30" s="137">
        <f t="shared" si="1"/>
        <v>-611.109999999404</v>
      </c>
      <c r="M30" s="139">
        <f t="shared" si="2"/>
        <v>99.99891279173967</v>
      </c>
      <c r="N30" s="130">
        <f t="shared" si="3"/>
        <v>-611.109999999404</v>
      </c>
      <c r="O30" s="131">
        <f>K30/J30*100</f>
        <v>99.99891279173967</v>
      </c>
      <c r="P30" s="34"/>
      <c r="Q30" s="24"/>
    </row>
    <row r="31" spans="1:17" ht="12.75" customHeight="1">
      <c r="A31" s="37"/>
      <c r="B31" s="132">
        <f t="shared" si="0"/>
        <v>24</v>
      </c>
      <c r="C31" s="160"/>
      <c r="D31" s="161"/>
      <c r="E31" s="149" t="s">
        <v>71</v>
      </c>
      <c r="F31" s="133" t="s">
        <v>92</v>
      </c>
      <c r="G31" s="180">
        <v>513</v>
      </c>
      <c r="H31" s="174">
        <v>9139987</v>
      </c>
      <c r="I31" s="138"/>
      <c r="J31" s="138">
        <f>H31+I31</f>
        <v>9139987</v>
      </c>
      <c r="K31" s="174">
        <v>9139985.53</v>
      </c>
      <c r="L31" s="137">
        <f t="shared" si="1"/>
        <v>-1.4700000006705523</v>
      </c>
      <c r="M31" s="139">
        <f t="shared" si="2"/>
        <v>99.99998391682612</v>
      </c>
      <c r="N31" s="130">
        <f t="shared" si="3"/>
        <v>-1.4700000006705523</v>
      </c>
      <c r="O31" s="131">
        <f>K31/J31*100</f>
        <v>99.99998391682612</v>
      </c>
      <c r="P31" s="24"/>
      <c r="Q31" s="24"/>
    </row>
    <row r="32" spans="1:17" ht="12.75" customHeight="1">
      <c r="A32" s="37"/>
      <c r="B32" s="132">
        <f t="shared" si="0"/>
        <v>25</v>
      </c>
      <c r="C32" s="145"/>
      <c r="D32" s="141"/>
      <c r="E32" s="141"/>
      <c r="F32" s="133" t="s">
        <v>93</v>
      </c>
      <c r="G32" s="181">
        <v>514</v>
      </c>
      <c r="H32" s="174"/>
      <c r="I32" s="138"/>
      <c r="J32" s="138"/>
      <c r="K32" s="174"/>
      <c r="L32" s="137"/>
      <c r="M32" s="139"/>
      <c r="N32" s="130"/>
      <c r="O32" s="131"/>
      <c r="P32" s="24"/>
      <c r="Q32" s="24"/>
    </row>
    <row r="33" spans="1:17" ht="12.75" customHeight="1">
      <c r="A33" s="37"/>
      <c r="B33" s="132">
        <f t="shared" si="0"/>
        <v>26</v>
      </c>
      <c r="C33" s="146"/>
      <c r="D33" s="147"/>
      <c r="E33" s="147"/>
      <c r="F33" s="133" t="s">
        <v>94</v>
      </c>
      <c r="G33" s="181">
        <v>515</v>
      </c>
      <c r="H33" s="174">
        <v>2239601</v>
      </c>
      <c r="I33" s="138"/>
      <c r="J33" s="138">
        <f>H33+I33</f>
        <v>2239601</v>
      </c>
      <c r="K33" s="174">
        <v>2239598.48</v>
      </c>
      <c r="L33" s="137">
        <f t="shared" si="1"/>
        <v>-2.5200000000186265</v>
      </c>
      <c r="M33" s="139">
        <f t="shared" si="2"/>
        <v>99.99988747995737</v>
      </c>
      <c r="N33" s="130">
        <f t="shared" si="3"/>
        <v>-2.5200000000186265</v>
      </c>
      <c r="O33" s="131">
        <f>K33/J33*100</f>
        <v>99.99988747995737</v>
      </c>
      <c r="P33" s="24"/>
      <c r="Q33" s="24"/>
    </row>
    <row r="34" spans="1:17" ht="12.75" customHeight="1">
      <c r="A34" s="37"/>
      <c r="B34" s="132">
        <f t="shared" si="0"/>
        <v>27</v>
      </c>
      <c r="C34" s="144"/>
      <c r="D34" s="135"/>
      <c r="E34" s="135"/>
      <c r="F34" s="133" t="s">
        <v>95</v>
      </c>
      <c r="G34" s="188">
        <v>516</v>
      </c>
      <c r="H34" s="174">
        <v>26622156</v>
      </c>
      <c r="I34" s="138"/>
      <c r="J34" s="138">
        <f>H34+I34</f>
        <v>26622156</v>
      </c>
      <c r="K34" s="174">
        <v>26622153.83</v>
      </c>
      <c r="L34" s="137">
        <f t="shared" si="1"/>
        <v>-2.1700000017881393</v>
      </c>
      <c r="M34" s="139">
        <f t="shared" si="2"/>
        <v>99.99999184889458</v>
      </c>
      <c r="N34" s="130">
        <f t="shared" si="3"/>
        <v>-2.1700000017881393</v>
      </c>
      <c r="O34" s="131">
        <f>K34/J34*100</f>
        <v>99.99999184889458</v>
      </c>
      <c r="P34" s="24"/>
      <c r="Q34" s="24"/>
    </row>
    <row r="35" spans="1:15" ht="12.75" customHeight="1">
      <c r="A35" s="37"/>
      <c r="B35" s="132">
        <f t="shared" si="0"/>
        <v>28</v>
      </c>
      <c r="C35" s="144"/>
      <c r="D35" s="135"/>
      <c r="E35" s="135"/>
      <c r="F35" s="133" t="s">
        <v>96</v>
      </c>
      <c r="G35" s="182">
        <v>517</v>
      </c>
      <c r="H35" s="174">
        <v>16976307</v>
      </c>
      <c r="I35" s="138"/>
      <c r="J35" s="138">
        <f>H35+I35</f>
        <v>16976307</v>
      </c>
      <c r="K35" s="174">
        <v>16975702.05</v>
      </c>
      <c r="L35" s="143">
        <f t="shared" si="1"/>
        <v>-604.9499999992549</v>
      </c>
      <c r="M35" s="139">
        <f t="shared" si="2"/>
        <v>99.99643650412308</v>
      </c>
      <c r="N35" s="130">
        <f t="shared" si="3"/>
        <v>-604.9499999992549</v>
      </c>
      <c r="O35" s="131">
        <f>K35/J35*100</f>
        <v>99.99643650412308</v>
      </c>
    </row>
    <row r="36" spans="1:15" ht="12.75" customHeight="1">
      <c r="A36" s="37"/>
      <c r="B36" s="132">
        <f t="shared" si="0"/>
        <v>29</v>
      </c>
      <c r="C36" s="160"/>
      <c r="D36" s="161"/>
      <c r="E36" s="161"/>
      <c r="F36" s="133" t="s">
        <v>97</v>
      </c>
      <c r="G36" s="181">
        <v>518</v>
      </c>
      <c r="H36" s="176"/>
      <c r="I36" s="159"/>
      <c r="J36" s="138"/>
      <c r="K36" s="176"/>
      <c r="L36" s="137"/>
      <c r="M36" s="139"/>
      <c r="N36" s="130">
        <f t="shared" si="3"/>
        <v>0</v>
      </c>
      <c r="O36" s="131"/>
    </row>
    <row r="37" spans="1:15" ht="24.75" customHeight="1">
      <c r="A37" s="37"/>
      <c r="B37" s="132">
        <f t="shared" si="0"/>
        <v>30</v>
      </c>
      <c r="C37" s="160"/>
      <c r="D37" s="161"/>
      <c r="E37" s="161"/>
      <c r="F37" s="162" t="s">
        <v>98</v>
      </c>
      <c r="G37" s="181">
        <v>519</v>
      </c>
      <c r="H37" s="177"/>
      <c r="I37" s="163"/>
      <c r="J37" s="138">
        <f>H37+I37</f>
        <v>0</v>
      </c>
      <c r="K37" s="177"/>
      <c r="L37" s="137">
        <f>K37-H37</f>
        <v>0</v>
      </c>
      <c r="M37" s="139">
        <v>0</v>
      </c>
      <c r="N37" s="130">
        <f t="shared" si="3"/>
        <v>0</v>
      </c>
      <c r="O37" s="131">
        <v>0</v>
      </c>
    </row>
    <row r="38" spans="1:15" ht="22.5">
      <c r="A38" s="145"/>
      <c r="B38" s="132">
        <f t="shared" si="0"/>
        <v>31</v>
      </c>
      <c r="C38" s="144"/>
      <c r="D38" s="135"/>
      <c r="E38" s="135"/>
      <c r="F38" s="151" t="s">
        <v>99</v>
      </c>
      <c r="G38" s="181">
        <v>536</v>
      </c>
      <c r="H38" s="174">
        <v>145151</v>
      </c>
      <c r="I38" s="138"/>
      <c r="J38" s="138">
        <f>H38+I38</f>
        <v>145151</v>
      </c>
      <c r="K38" s="174">
        <v>145151</v>
      </c>
      <c r="L38" s="143">
        <f aca="true" t="shared" si="4" ref="L38:L45">K38-H38</f>
        <v>0</v>
      </c>
      <c r="M38" s="139">
        <f t="shared" si="2"/>
        <v>100</v>
      </c>
      <c r="N38" s="130">
        <f t="shared" si="3"/>
        <v>0</v>
      </c>
      <c r="O38" s="131">
        <f>K38/J38*100</f>
        <v>100</v>
      </c>
    </row>
    <row r="39" spans="1:15" ht="12.75" customHeight="1">
      <c r="A39" s="145"/>
      <c r="B39" s="132">
        <f t="shared" si="0"/>
        <v>32</v>
      </c>
      <c r="C39" s="144"/>
      <c r="D39" s="135"/>
      <c r="E39" s="135"/>
      <c r="F39" s="133" t="s">
        <v>100</v>
      </c>
      <c r="G39" s="182">
        <v>541</v>
      </c>
      <c r="H39" s="174"/>
      <c r="I39" s="138"/>
      <c r="J39" s="138"/>
      <c r="K39" s="174"/>
      <c r="L39" s="137"/>
      <c r="M39" s="139"/>
      <c r="N39" s="130">
        <f t="shared" si="3"/>
        <v>0</v>
      </c>
      <c r="O39" s="131"/>
    </row>
    <row r="40" spans="1:15" ht="12.75" customHeight="1">
      <c r="A40" s="145"/>
      <c r="B40" s="132">
        <f t="shared" si="0"/>
        <v>33</v>
      </c>
      <c r="C40" s="144"/>
      <c r="D40" s="135"/>
      <c r="E40" s="135"/>
      <c r="F40" s="133" t="s">
        <v>101</v>
      </c>
      <c r="G40" s="181">
        <v>542</v>
      </c>
      <c r="H40" s="174"/>
      <c r="I40" s="138"/>
      <c r="J40" s="138"/>
      <c r="K40" s="174"/>
      <c r="L40" s="137"/>
      <c r="M40" s="139"/>
      <c r="N40" s="130">
        <f t="shared" si="3"/>
        <v>0</v>
      </c>
      <c r="O40" s="131"/>
    </row>
    <row r="41" spans="1:17" ht="12.75" customHeight="1">
      <c r="A41" s="145"/>
      <c r="B41" s="132">
        <f t="shared" si="0"/>
        <v>34</v>
      </c>
      <c r="C41" s="144"/>
      <c r="D41" s="135"/>
      <c r="E41" s="135"/>
      <c r="F41" s="133" t="s">
        <v>102</v>
      </c>
      <c r="G41" s="181">
        <v>549</v>
      </c>
      <c r="H41" s="174">
        <v>1085900</v>
      </c>
      <c r="I41" s="138"/>
      <c r="J41" s="138">
        <f>H41+I41</f>
        <v>1085900</v>
      </c>
      <c r="K41" s="174">
        <v>1085900</v>
      </c>
      <c r="L41" s="143">
        <f t="shared" si="4"/>
        <v>0</v>
      </c>
      <c r="M41" s="139">
        <f t="shared" si="2"/>
        <v>100</v>
      </c>
      <c r="N41" s="130">
        <f t="shared" si="3"/>
        <v>0</v>
      </c>
      <c r="O41" s="131">
        <f>K41/J41*100</f>
        <v>100</v>
      </c>
      <c r="P41" s="24"/>
      <c r="Q41" s="24"/>
    </row>
    <row r="42" spans="1:17" ht="12.75" customHeight="1">
      <c r="A42" s="145"/>
      <c r="B42" s="132">
        <f t="shared" si="0"/>
        <v>35</v>
      </c>
      <c r="C42" s="144"/>
      <c r="D42" s="379" t="s">
        <v>103</v>
      </c>
      <c r="E42" s="379"/>
      <c r="F42" s="380"/>
      <c r="G42" s="181"/>
      <c r="H42" s="174"/>
      <c r="I42" s="138"/>
      <c r="J42" s="138"/>
      <c r="K42" s="174"/>
      <c r="L42" s="137"/>
      <c r="M42" s="139"/>
      <c r="N42" s="130"/>
      <c r="O42" s="131"/>
      <c r="P42" s="24"/>
      <c r="Q42" s="24"/>
    </row>
    <row r="43" spans="1:17" ht="12.75" customHeight="1">
      <c r="A43" s="145"/>
      <c r="B43" s="132">
        <f t="shared" si="0"/>
        <v>36</v>
      </c>
      <c r="C43" s="152"/>
      <c r="D43" s="362" t="s">
        <v>104</v>
      </c>
      <c r="E43" s="362"/>
      <c r="F43" s="363"/>
      <c r="G43" s="179"/>
      <c r="H43" s="174">
        <f>H44+H45+H46+H47</f>
        <v>8390545</v>
      </c>
      <c r="I43" s="138">
        <f>I44+I45+I46+I47</f>
        <v>0</v>
      </c>
      <c r="J43" s="138">
        <f>H43+I43</f>
        <v>8390545</v>
      </c>
      <c r="K43" s="174">
        <f>K44+K45+K46+K47</f>
        <v>8390543.3</v>
      </c>
      <c r="L43" s="143">
        <f t="shared" si="4"/>
        <v>-1.699999999254942</v>
      </c>
      <c r="M43" s="139">
        <f t="shared" si="2"/>
        <v>99.9999797390992</v>
      </c>
      <c r="N43" s="130">
        <f>K43-J43</f>
        <v>-1.699999999254942</v>
      </c>
      <c r="O43" s="131">
        <f>K43/J43*100</f>
        <v>99.9999797390992</v>
      </c>
      <c r="P43" s="24"/>
      <c r="Q43" s="24"/>
    </row>
    <row r="44" spans="1:17" ht="12.75" customHeight="1">
      <c r="A44" s="145"/>
      <c r="B44" s="132">
        <f t="shared" si="0"/>
        <v>37</v>
      </c>
      <c r="C44" s="152"/>
      <c r="D44" s="144"/>
      <c r="E44" s="367" t="s">
        <v>105</v>
      </c>
      <c r="F44" s="368"/>
      <c r="G44" s="180">
        <v>611</v>
      </c>
      <c r="H44" s="176"/>
      <c r="I44" s="159"/>
      <c r="J44" s="138"/>
      <c r="K44" s="176"/>
      <c r="L44" s="137"/>
      <c r="M44" s="139"/>
      <c r="N44" s="130"/>
      <c r="O44" s="131"/>
      <c r="P44" s="24"/>
      <c r="Q44" s="24"/>
    </row>
    <row r="45" spans="1:17" ht="12.75" customHeight="1">
      <c r="A45" s="145"/>
      <c r="B45" s="132">
        <f t="shared" si="0"/>
        <v>38</v>
      </c>
      <c r="C45" s="144"/>
      <c r="D45" s="144"/>
      <c r="E45" s="367" t="s">
        <v>106</v>
      </c>
      <c r="F45" s="368"/>
      <c r="G45" s="185">
        <v>612</v>
      </c>
      <c r="H45" s="174">
        <v>8390545</v>
      </c>
      <c r="I45" s="138"/>
      <c r="J45" s="138">
        <f>H45+I45</f>
        <v>8390545</v>
      </c>
      <c r="K45" s="174">
        <v>8390543.3</v>
      </c>
      <c r="L45" s="143">
        <f t="shared" si="4"/>
        <v>-1.699999999254942</v>
      </c>
      <c r="M45" s="139">
        <f t="shared" si="2"/>
        <v>99.9999797390992</v>
      </c>
      <c r="N45" s="130">
        <f>K45-J45</f>
        <v>-1.699999999254942</v>
      </c>
      <c r="O45" s="131">
        <f>K45/J45*100</f>
        <v>99.9999797390992</v>
      </c>
      <c r="P45" s="24"/>
      <c r="Q45" s="24"/>
    </row>
    <row r="46" spans="1:17" ht="12.75" customHeight="1">
      <c r="A46" s="145"/>
      <c r="B46" s="132">
        <f t="shared" si="0"/>
        <v>39</v>
      </c>
      <c r="C46" s="144"/>
      <c r="D46" s="144"/>
      <c r="E46" s="367" t="s">
        <v>107</v>
      </c>
      <c r="F46" s="368"/>
      <c r="G46" s="185">
        <v>613</v>
      </c>
      <c r="H46" s="174"/>
      <c r="I46" s="138"/>
      <c r="J46" s="138"/>
      <c r="K46" s="174"/>
      <c r="L46" s="137"/>
      <c r="M46" s="164"/>
      <c r="N46" s="130"/>
      <c r="O46" s="131"/>
      <c r="P46" s="24"/>
      <c r="Q46" s="24"/>
    </row>
    <row r="47" spans="1:17" ht="12.75" customHeight="1" thickBot="1">
      <c r="A47" s="145"/>
      <c r="B47" s="132">
        <f t="shared" si="0"/>
        <v>40</v>
      </c>
      <c r="C47" s="165"/>
      <c r="D47" s="166"/>
      <c r="E47" s="375" t="s">
        <v>108</v>
      </c>
      <c r="F47" s="376"/>
      <c r="G47" s="167"/>
      <c r="H47" s="168"/>
      <c r="I47" s="169"/>
      <c r="J47" s="169"/>
      <c r="K47" s="168"/>
      <c r="L47" s="168"/>
      <c r="M47" s="170"/>
      <c r="N47" s="171"/>
      <c r="O47" s="172"/>
      <c r="P47" s="24"/>
      <c r="Q47" s="24"/>
    </row>
    <row r="48" spans="1:22" ht="12.75" customHeight="1" thickBot="1">
      <c r="A48" s="145"/>
      <c r="B48" s="37"/>
      <c r="C48" s="37"/>
      <c r="D48" s="145"/>
      <c r="E48" s="145"/>
      <c r="F48" s="377" t="s">
        <v>117</v>
      </c>
      <c r="G48" s="378"/>
      <c r="H48" s="213">
        <v>96</v>
      </c>
      <c r="I48" s="214"/>
      <c r="J48" s="215">
        <v>96</v>
      </c>
      <c r="K48" s="302">
        <v>93.49</v>
      </c>
      <c r="L48" s="213">
        <f>K48-H48</f>
        <v>-2.510000000000005</v>
      </c>
      <c r="M48" s="216">
        <f>K48/J48*100</f>
        <v>97.38541666666666</v>
      </c>
      <c r="N48" s="213">
        <f>K48-J48</f>
        <v>-2.510000000000005</v>
      </c>
      <c r="O48" s="216">
        <f>K48/H48*100</f>
        <v>97.38541666666666</v>
      </c>
      <c r="P48" s="36"/>
      <c r="Q48" s="29"/>
      <c r="R48" s="29"/>
      <c r="S48" s="29"/>
      <c r="T48" s="29"/>
      <c r="U48" s="24"/>
      <c r="V48" s="24"/>
    </row>
  </sheetData>
  <sheetProtection insertRows="0"/>
  <protectedRanges>
    <protectedRange sqref="I37" name="Oblast4"/>
    <protectedRange sqref="F32 D29:E30 E31:F31 G29:G32" name="Oblast1"/>
    <protectedRange sqref="H37" name="Oblast4_1"/>
    <protectedRange sqref="K37" name="Oblast4_2"/>
  </protectedRanges>
  <mergeCells count="29">
    <mergeCell ref="E44:F44"/>
    <mergeCell ref="E45:F45"/>
    <mergeCell ref="E46:F46"/>
    <mergeCell ref="E47:F47"/>
    <mergeCell ref="F48:G48"/>
    <mergeCell ref="D23:F23"/>
    <mergeCell ref="D28:F28"/>
    <mergeCell ref="D29:F29"/>
    <mergeCell ref="D30:F30"/>
    <mergeCell ref="D42:F42"/>
    <mergeCell ref="D43:F43"/>
    <mergeCell ref="P4:P5"/>
    <mergeCell ref="C6:G6"/>
    <mergeCell ref="D16:F16"/>
    <mergeCell ref="D18:F18"/>
    <mergeCell ref="C19:F19"/>
    <mergeCell ref="D22:F22"/>
    <mergeCell ref="J4:J5"/>
    <mergeCell ref="K4:K5"/>
    <mergeCell ref="L4:L5"/>
    <mergeCell ref="M4:M5"/>
    <mergeCell ref="N4:N5"/>
    <mergeCell ref="O4:O5"/>
    <mergeCell ref="B2:F2"/>
    <mergeCell ref="B4:B6"/>
    <mergeCell ref="C4:F5"/>
    <mergeCell ref="G4:G5"/>
    <mergeCell ref="H4:H5"/>
    <mergeCell ref="I4:I5"/>
  </mergeCells>
  <printOptions horizontalCentered="1"/>
  <pageMargins left="0.2362204724409449" right="0.2362204724409449" top="0.5511811023622047" bottom="0.35433070866141736" header="0" footer="0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1130"/>
  <sheetViews>
    <sheetView zoomScale="80" zoomScaleNormal="80" zoomScaleSheetLayoutView="75" workbookViewId="0" topLeftCell="A1">
      <selection activeCell="M48" sqref="M48"/>
    </sheetView>
  </sheetViews>
  <sheetFormatPr defaultColWidth="9.00390625" defaultRowHeight="12.75"/>
  <cols>
    <col min="1" max="1" width="34.625" style="0" customWidth="1"/>
    <col min="2" max="2" width="10.25390625" style="0" customWidth="1"/>
    <col min="3" max="3" width="8.875" style="0" customWidth="1"/>
    <col min="4" max="4" width="8.125" style="0" customWidth="1"/>
    <col min="5" max="5" width="8.00390625" style="0" customWidth="1"/>
    <col min="6" max="6" width="13.125" style="0" customWidth="1"/>
    <col min="7" max="7" width="12.125" style="0" customWidth="1"/>
    <col min="8" max="8" width="7.875" style="0" customWidth="1"/>
    <col min="9" max="9" width="12.125" style="0" customWidth="1"/>
    <col min="10" max="10" width="12.75390625" style="0" customWidth="1"/>
    <col min="11" max="11" width="7.625" style="0" customWidth="1"/>
    <col min="12" max="12" width="9.125" style="0" customWidth="1"/>
    <col min="13" max="13" width="9.75390625" style="0" customWidth="1"/>
    <col min="14" max="14" width="9.875" style="0" customWidth="1"/>
    <col min="15" max="15" width="8.125" style="0" customWidth="1"/>
    <col min="16" max="16" width="9.375" style="0" customWidth="1"/>
  </cols>
  <sheetData>
    <row r="1" spans="1:16" ht="12.75" customHeight="1">
      <c r="A1" s="255"/>
      <c r="B1" s="255"/>
      <c r="C1" s="255"/>
      <c r="D1" s="255"/>
      <c r="E1" s="255"/>
      <c r="F1" s="256"/>
      <c r="G1" s="255"/>
      <c r="H1" s="255"/>
      <c r="I1" s="255"/>
      <c r="J1" s="255"/>
      <c r="K1" s="255"/>
      <c r="L1" s="255"/>
      <c r="M1" s="255"/>
      <c r="N1" s="381" t="s">
        <v>121</v>
      </c>
      <c r="O1" s="381"/>
      <c r="P1" s="255"/>
    </row>
    <row r="2" spans="1:16" ht="12.75">
      <c r="A2" s="255"/>
      <c r="B2" s="255"/>
      <c r="C2" s="255"/>
      <c r="D2" s="255"/>
      <c r="E2" s="255"/>
      <c r="F2" s="256"/>
      <c r="G2" s="255"/>
      <c r="H2" s="255"/>
      <c r="I2" s="255"/>
      <c r="J2" s="255"/>
      <c r="K2" s="255"/>
      <c r="L2" s="255"/>
      <c r="M2" s="255"/>
      <c r="N2" s="257"/>
      <c r="O2" s="255"/>
      <c r="P2" s="255"/>
    </row>
    <row r="3" spans="1:16" ht="20.25">
      <c r="A3" s="382" t="s">
        <v>143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255"/>
    </row>
    <row r="4" spans="1:16" ht="13.5" thickBot="1">
      <c r="A4" s="255"/>
      <c r="B4" s="258"/>
      <c r="C4" s="258"/>
      <c r="D4" s="255"/>
      <c r="E4" s="255"/>
      <c r="F4" s="255"/>
      <c r="G4" s="259"/>
      <c r="H4" s="255"/>
      <c r="I4" s="255"/>
      <c r="J4" s="255"/>
      <c r="K4" s="255"/>
      <c r="L4" s="255"/>
      <c r="M4" s="255"/>
      <c r="N4" s="255"/>
      <c r="O4" s="255"/>
      <c r="P4" s="255"/>
    </row>
    <row r="5" spans="1:17" ht="29.25" customHeight="1" thickBot="1">
      <c r="A5" s="383" t="s">
        <v>130</v>
      </c>
      <c r="B5" s="386" t="s">
        <v>0</v>
      </c>
      <c r="C5" s="387"/>
      <c r="D5" s="387"/>
      <c r="E5" s="388"/>
      <c r="F5" s="260" t="s">
        <v>131</v>
      </c>
      <c r="G5" s="261"/>
      <c r="H5" s="262"/>
      <c r="I5" s="386" t="s">
        <v>132</v>
      </c>
      <c r="J5" s="387"/>
      <c r="K5" s="388"/>
      <c r="L5" s="389" t="s">
        <v>142</v>
      </c>
      <c r="M5" s="390"/>
      <c r="N5" s="390"/>
      <c r="O5" s="391"/>
      <c r="P5" s="263"/>
      <c r="Q5" s="2"/>
    </row>
    <row r="6" spans="1:17" ht="21.75" customHeight="1">
      <c r="A6" s="384"/>
      <c r="B6" s="392" t="s">
        <v>133</v>
      </c>
      <c r="C6" s="392" t="s">
        <v>134</v>
      </c>
      <c r="D6" s="392" t="s">
        <v>1</v>
      </c>
      <c r="E6" s="395" t="s">
        <v>2</v>
      </c>
      <c r="F6" s="392" t="s">
        <v>135</v>
      </c>
      <c r="G6" s="392" t="s">
        <v>136</v>
      </c>
      <c r="H6" s="392" t="s">
        <v>3</v>
      </c>
      <c r="I6" s="392" t="s">
        <v>135</v>
      </c>
      <c r="J6" s="392" t="s">
        <v>136</v>
      </c>
      <c r="K6" s="395" t="s">
        <v>3</v>
      </c>
      <c r="L6" s="392" t="s">
        <v>135</v>
      </c>
      <c r="M6" s="392" t="s">
        <v>136</v>
      </c>
      <c r="N6" s="392" t="s">
        <v>4</v>
      </c>
      <c r="O6" s="392" t="s">
        <v>3</v>
      </c>
      <c r="P6" s="263"/>
      <c r="Q6" s="2"/>
    </row>
    <row r="7" spans="1:17" ht="21.75" customHeight="1">
      <c r="A7" s="384"/>
      <c r="B7" s="393"/>
      <c r="C7" s="393"/>
      <c r="D7" s="393"/>
      <c r="E7" s="396"/>
      <c r="F7" s="393"/>
      <c r="G7" s="393"/>
      <c r="H7" s="393"/>
      <c r="I7" s="393"/>
      <c r="J7" s="393"/>
      <c r="K7" s="396"/>
      <c r="L7" s="393"/>
      <c r="M7" s="393"/>
      <c r="N7" s="393"/>
      <c r="O7" s="393"/>
      <c r="P7" s="263"/>
      <c r="Q7" s="2"/>
    </row>
    <row r="8" spans="1:17" ht="21.75" customHeight="1" thickBot="1">
      <c r="A8" s="385"/>
      <c r="B8" s="394"/>
      <c r="C8" s="394"/>
      <c r="D8" s="394"/>
      <c r="E8" s="397"/>
      <c r="F8" s="394"/>
      <c r="G8" s="394"/>
      <c r="H8" s="394"/>
      <c r="I8" s="394"/>
      <c r="J8" s="394"/>
      <c r="K8" s="397"/>
      <c r="L8" s="394"/>
      <c r="M8" s="394"/>
      <c r="N8" s="394"/>
      <c r="O8" s="394"/>
      <c r="P8" s="263"/>
      <c r="Q8" s="2"/>
    </row>
    <row r="9" spans="1:17" s="4" customFormat="1" ht="23.25" customHeight="1" thickBot="1">
      <c r="A9" s="264" t="s">
        <v>5</v>
      </c>
      <c r="B9" s="271">
        <f>SUM(B10:B14)</f>
        <v>961</v>
      </c>
      <c r="C9" s="271">
        <f>SUM(C10:C14)</f>
        <v>899.2246</v>
      </c>
      <c r="D9" s="272">
        <f>C9-B9</f>
        <v>-61.77539999999999</v>
      </c>
      <c r="E9" s="273">
        <f>C9/B9*100</f>
        <v>93.5717585848075</v>
      </c>
      <c r="F9" s="274">
        <v>530681980</v>
      </c>
      <c r="G9" s="275">
        <f>SUM(G10:G14)</f>
        <v>428263862</v>
      </c>
      <c r="H9" s="272">
        <f>G9/F9*100</f>
        <v>80.70066030883505</v>
      </c>
      <c r="I9" s="274">
        <v>378682757</v>
      </c>
      <c r="J9" s="275">
        <f>SUM(J10:J14)</f>
        <v>216414426</v>
      </c>
      <c r="K9" s="272">
        <f>J9/I9*100</f>
        <v>57.14926861589317</v>
      </c>
      <c r="L9" s="275">
        <v>46018.20846340617</v>
      </c>
      <c r="M9" s="275">
        <v>39687.98129097298</v>
      </c>
      <c r="N9" s="276">
        <f>M9-L9</f>
        <v>-6330.227172433188</v>
      </c>
      <c r="O9" s="272">
        <f>M9/L9*100</f>
        <v>86.24408167156918</v>
      </c>
      <c r="P9" s="265"/>
      <c r="Q9" s="3"/>
    </row>
    <row r="10" spans="1:17" s="4" customFormat="1" ht="19.5" customHeight="1">
      <c r="A10" s="266" t="s">
        <v>137</v>
      </c>
      <c r="B10" s="277">
        <v>448</v>
      </c>
      <c r="C10" s="277">
        <v>436.139</v>
      </c>
      <c r="D10" s="278">
        <f aca="true" t="shared" si="0" ref="D10:D16">C10-B10</f>
        <v>-11.86099999999999</v>
      </c>
      <c r="E10" s="279">
        <f aca="true" t="shared" si="1" ref="E10:E16">C10/B10*100</f>
        <v>97.35245535714286</v>
      </c>
      <c r="F10" s="280">
        <v>196199514</v>
      </c>
      <c r="G10" s="281">
        <v>196233045</v>
      </c>
      <c r="H10" s="282">
        <f aca="true" t="shared" si="2" ref="H10:H16">G10/F10*100</f>
        <v>100.01709025640093</v>
      </c>
      <c r="I10" s="281">
        <v>20618762</v>
      </c>
      <c r="J10" s="281">
        <v>19178432</v>
      </c>
      <c r="K10" s="282">
        <f aca="true" t="shared" si="3" ref="K10:K16">J10/I10*100</f>
        <v>93.01446905493162</v>
      </c>
      <c r="L10" s="281">
        <v>36495.4453125</v>
      </c>
      <c r="M10" s="281">
        <v>37494.36246242596</v>
      </c>
      <c r="N10" s="283">
        <f aca="true" t="shared" si="4" ref="N10:N16">M10-L10</f>
        <v>998.917149925961</v>
      </c>
      <c r="O10" s="282">
        <f aca="true" t="shared" si="5" ref="O10:O16">M10/L10*100</f>
        <v>102.73710086662192</v>
      </c>
      <c r="P10" s="265"/>
      <c r="Q10" s="3"/>
    </row>
    <row r="11" spans="1:17" s="4" customFormat="1" ht="19.5" customHeight="1">
      <c r="A11" s="267" t="s">
        <v>138</v>
      </c>
      <c r="B11" s="284">
        <v>317.8</v>
      </c>
      <c r="C11" s="284">
        <v>287.689</v>
      </c>
      <c r="D11" s="285">
        <f t="shared" si="0"/>
        <v>-30.11099999999999</v>
      </c>
      <c r="E11" s="286">
        <f t="shared" si="1"/>
        <v>90.52517306482063</v>
      </c>
      <c r="F11" s="287">
        <v>143260047</v>
      </c>
      <c r="G11" s="288">
        <v>141223074</v>
      </c>
      <c r="H11" s="289">
        <f t="shared" si="2"/>
        <v>98.57812904389178</v>
      </c>
      <c r="I11" s="287">
        <v>197176253</v>
      </c>
      <c r="J11" s="288">
        <v>156026899</v>
      </c>
      <c r="K11" s="289">
        <f t="shared" si="3"/>
        <v>79.13067452397526</v>
      </c>
      <c r="L11" s="288">
        <v>37565.56718061674</v>
      </c>
      <c r="M11" s="288">
        <v>40907.332223338395</v>
      </c>
      <c r="N11" s="288">
        <f t="shared" si="4"/>
        <v>3341.7650427216577</v>
      </c>
      <c r="O11" s="289">
        <f t="shared" si="5"/>
        <v>108.89581947919041</v>
      </c>
      <c r="P11" s="265"/>
      <c r="Q11" s="3"/>
    </row>
    <row r="12" spans="1:17" s="4" customFormat="1" ht="19.5" customHeight="1">
      <c r="A12" s="267" t="s">
        <v>139</v>
      </c>
      <c r="B12" s="290">
        <v>190</v>
      </c>
      <c r="C12" s="290">
        <v>172.1246</v>
      </c>
      <c r="D12" s="289">
        <f t="shared" si="0"/>
        <v>-17.875400000000013</v>
      </c>
      <c r="E12" s="286">
        <f t="shared" si="1"/>
        <v>90.5918947368421</v>
      </c>
      <c r="F12" s="288">
        <v>189000000</v>
      </c>
      <c r="G12" s="288">
        <v>89718853</v>
      </c>
      <c r="H12" s="289">
        <f t="shared" si="2"/>
        <v>47.47029259259259</v>
      </c>
      <c r="I12" s="288">
        <v>146701504</v>
      </c>
      <c r="J12" s="288">
        <v>32319895</v>
      </c>
      <c r="K12" s="289">
        <f t="shared" si="3"/>
        <v>22.03105906807881</v>
      </c>
      <c r="L12" s="288">
        <v>82894.73684210527</v>
      </c>
      <c r="M12" s="288">
        <v>43436.96998182325</v>
      </c>
      <c r="N12" s="288">
        <f t="shared" si="4"/>
        <v>-39457.76686028202</v>
      </c>
      <c r="O12" s="289">
        <f t="shared" si="5"/>
        <v>52.40015426378677</v>
      </c>
      <c r="P12" s="265"/>
      <c r="Q12" s="3"/>
    </row>
    <row r="13" spans="1:17" s="4" customFormat="1" ht="19.5" customHeight="1">
      <c r="A13" s="268" t="s">
        <v>140</v>
      </c>
      <c r="B13" s="284">
        <v>1.2</v>
      </c>
      <c r="C13" s="284">
        <v>1.1</v>
      </c>
      <c r="D13" s="289">
        <f t="shared" si="0"/>
        <v>-0.09999999999999987</v>
      </c>
      <c r="E13" s="286">
        <f t="shared" si="1"/>
        <v>91.66666666666667</v>
      </c>
      <c r="F13" s="287">
        <v>422419</v>
      </c>
      <c r="G13" s="288">
        <v>418799</v>
      </c>
      <c r="H13" s="289">
        <f t="shared" si="2"/>
        <v>99.14303097161823</v>
      </c>
      <c r="I13" s="287">
        <v>0</v>
      </c>
      <c r="J13" s="288">
        <v>0</v>
      </c>
      <c r="K13" s="289">
        <v>0</v>
      </c>
      <c r="L13" s="288">
        <v>29334.65277777778</v>
      </c>
      <c r="M13" s="288">
        <v>31549.373229675166</v>
      </c>
      <c r="N13" s="288">
        <f t="shared" si="4"/>
        <v>2214.720451897385</v>
      </c>
      <c r="O13" s="289">
        <f t="shared" si="5"/>
        <v>107.5498437587614</v>
      </c>
      <c r="P13" s="265"/>
      <c r="Q13" s="3"/>
    </row>
    <row r="14" spans="1:17" s="4" customFormat="1" ht="19.5" customHeight="1" thickBot="1">
      <c r="A14" s="269" t="s">
        <v>141</v>
      </c>
      <c r="B14" s="291">
        <v>4</v>
      </c>
      <c r="C14" s="292">
        <v>2.172</v>
      </c>
      <c r="D14" s="293">
        <f t="shared" si="0"/>
        <v>-1.8279999999999998</v>
      </c>
      <c r="E14" s="294">
        <f>C14/B14*100</f>
        <v>54.300000000000004</v>
      </c>
      <c r="F14" s="295">
        <v>1800000</v>
      </c>
      <c r="G14" s="296">
        <v>670091</v>
      </c>
      <c r="H14" s="297">
        <f t="shared" si="2"/>
        <v>37.22727777777778</v>
      </c>
      <c r="I14" s="295">
        <v>14186238</v>
      </c>
      <c r="J14" s="296">
        <v>8889200</v>
      </c>
      <c r="K14" s="297">
        <f t="shared" si="3"/>
        <v>62.66072795338694</v>
      </c>
      <c r="L14" s="296">
        <v>37500</v>
      </c>
      <c r="M14" s="296">
        <v>25709.4459791283</v>
      </c>
      <c r="N14" s="295">
        <f t="shared" si="4"/>
        <v>-11790.5540208717</v>
      </c>
      <c r="O14" s="297">
        <f t="shared" si="5"/>
        <v>68.5585226110088</v>
      </c>
      <c r="P14" s="265"/>
      <c r="Q14" s="3"/>
    </row>
    <row r="15" spans="1:17" s="4" customFormat="1" ht="23.25" customHeight="1" thickBot="1">
      <c r="A15" s="270" t="s">
        <v>6</v>
      </c>
      <c r="B15" s="292">
        <v>506</v>
      </c>
      <c r="C15" s="271">
        <v>467.19</v>
      </c>
      <c r="D15" s="298">
        <f t="shared" si="0"/>
        <v>-38.81</v>
      </c>
      <c r="E15" s="273">
        <f t="shared" si="1"/>
        <v>92.3300395256917</v>
      </c>
      <c r="F15" s="299">
        <v>166439236</v>
      </c>
      <c r="G15" s="275">
        <v>166439236</v>
      </c>
      <c r="H15" s="272">
        <f t="shared" si="2"/>
        <v>100</v>
      </c>
      <c r="I15" s="299">
        <v>7254540</v>
      </c>
      <c r="J15" s="275">
        <v>6601527</v>
      </c>
      <c r="K15" s="272">
        <f t="shared" si="3"/>
        <v>90.9985609011736</v>
      </c>
      <c r="L15" s="275">
        <v>27410.94137022398</v>
      </c>
      <c r="M15" s="275">
        <v>29687.999172356715</v>
      </c>
      <c r="N15" s="276">
        <f t="shared" si="4"/>
        <v>2277.0578021327347</v>
      </c>
      <c r="O15" s="272">
        <f t="shared" si="5"/>
        <v>108.30711273785825</v>
      </c>
      <c r="P15" s="265"/>
      <c r="Q15" s="3"/>
    </row>
    <row r="16" spans="1:17" s="4" customFormat="1" ht="23.25" customHeight="1" thickBot="1">
      <c r="A16" s="264" t="s">
        <v>7</v>
      </c>
      <c r="B16" s="300">
        <v>96</v>
      </c>
      <c r="C16" s="271">
        <v>94</v>
      </c>
      <c r="D16" s="272">
        <f t="shared" si="0"/>
        <v>-2</v>
      </c>
      <c r="E16" s="273">
        <f t="shared" si="1"/>
        <v>97.91666666666666</v>
      </c>
      <c r="F16" s="274">
        <v>34238567</v>
      </c>
      <c r="G16" s="275">
        <v>34239000</v>
      </c>
      <c r="H16" s="272">
        <f t="shared" si="2"/>
        <v>100.00126465573165</v>
      </c>
      <c r="I16" s="274">
        <v>1887000</v>
      </c>
      <c r="J16" s="275">
        <v>1887000</v>
      </c>
      <c r="K16" s="272">
        <f t="shared" si="3"/>
        <v>100</v>
      </c>
      <c r="L16" s="275">
        <v>29720.97829861111</v>
      </c>
      <c r="M16" s="275">
        <v>30354</v>
      </c>
      <c r="N16" s="276">
        <f t="shared" si="4"/>
        <v>633.0217013888905</v>
      </c>
      <c r="O16" s="272">
        <f t="shared" si="5"/>
        <v>102.12988177922284</v>
      </c>
      <c r="P16" s="265"/>
      <c r="Q16" s="3"/>
    </row>
    <row r="17" spans="2:8" s="2" customFormat="1" ht="15" hidden="1">
      <c r="B17" s="5"/>
      <c r="E17" s="8"/>
      <c r="F17" s="9"/>
      <c r="H17" s="7"/>
    </row>
    <row r="18" spans="2:6" s="2" customFormat="1" ht="15" hidden="1">
      <c r="B18" s="10" t="s">
        <v>11</v>
      </c>
      <c r="E18" s="8"/>
      <c r="F18" s="9"/>
    </row>
    <row r="19" spans="2:10" s="2" customFormat="1" ht="15" hidden="1">
      <c r="B19" s="10" t="s">
        <v>12</v>
      </c>
      <c r="F19" s="9"/>
      <c r="G19" s="11">
        <v>1037</v>
      </c>
      <c r="H19" s="12"/>
      <c r="J19" s="11">
        <v>456</v>
      </c>
    </row>
    <row r="20" spans="2:10" s="2" customFormat="1" ht="15" hidden="1">
      <c r="B20" s="10" t="s">
        <v>13</v>
      </c>
      <c r="F20" s="9"/>
      <c r="G20" s="11">
        <v>700</v>
      </c>
      <c r="J20" s="11">
        <v>3150</v>
      </c>
    </row>
    <row r="21" s="2" customFormat="1" ht="14.25" hidden="1">
      <c r="F21" s="9"/>
    </row>
    <row r="22" spans="6:10" s="2" customFormat="1" ht="14.25" hidden="1">
      <c r="F22" s="9"/>
      <c r="J22" s="11"/>
    </row>
    <row r="23" spans="2:10" s="2" customFormat="1" ht="15" hidden="1">
      <c r="B23" s="10" t="s">
        <v>10</v>
      </c>
      <c r="F23" s="9"/>
      <c r="G23" s="11">
        <v>3</v>
      </c>
      <c r="H23" s="3"/>
      <c r="J23" s="13"/>
    </row>
    <row r="24" spans="2:10" s="2" customFormat="1" ht="14.25" hidden="1">
      <c r="B24" s="2" t="s">
        <v>9</v>
      </c>
      <c r="F24" s="9"/>
      <c r="J24" s="14">
        <v>411</v>
      </c>
    </row>
    <row r="25" spans="2:10" s="2" customFormat="1" ht="14.25" hidden="1">
      <c r="B25" s="2" t="s">
        <v>14</v>
      </c>
      <c r="F25" s="9"/>
      <c r="G25" s="11">
        <v>614</v>
      </c>
      <c r="J25" s="11">
        <v>1220</v>
      </c>
    </row>
    <row r="26" spans="6:10" s="2" customFormat="1" ht="14.25" hidden="1">
      <c r="F26" s="9"/>
      <c r="G26" s="2">
        <f>SUM(G19:G25)</f>
        <v>2354</v>
      </c>
      <c r="H26" s="2">
        <f>SUM(H19:H25)</f>
        <v>0</v>
      </c>
      <c r="I26" s="2">
        <f>SUM(I19:I25)</f>
        <v>0</v>
      </c>
      <c r="J26" s="2">
        <f>SUM(J19:J25)</f>
        <v>5237</v>
      </c>
    </row>
    <row r="27" s="2" customFormat="1" ht="14.25" hidden="1">
      <c r="F27" s="9"/>
    </row>
    <row r="28" s="2" customFormat="1" ht="14.25" hidden="1">
      <c r="F28" s="9"/>
    </row>
    <row r="29" s="2" customFormat="1" ht="14.25" hidden="1">
      <c r="F29" s="9"/>
    </row>
    <row r="30" spans="2:6" s="2" customFormat="1" ht="14.25" hidden="1">
      <c r="B30" s="15" t="s">
        <v>15</v>
      </c>
      <c r="C30" s="16" t="s">
        <v>16</v>
      </c>
      <c r="D30" s="17" t="s">
        <v>17</v>
      </c>
      <c r="F30" s="9"/>
    </row>
    <row r="31" spans="1:6" s="2" customFormat="1" ht="15" hidden="1">
      <c r="A31" s="2">
        <v>8</v>
      </c>
      <c r="B31" s="18" t="s">
        <v>18</v>
      </c>
      <c r="C31" s="19">
        <v>250.027</v>
      </c>
      <c r="D31" s="6"/>
      <c r="F31" s="9"/>
    </row>
    <row r="32" spans="1:6" s="2" customFormat="1" ht="15" hidden="1">
      <c r="A32" s="2">
        <v>1</v>
      </c>
      <c r="B32" s="18" t="s">
        <v>19</v>
      </c>
      <c r="C32" s="19">
        <v>250.44</v>
      </c>
      <c r="D32" s="20" t="e">
        <f>#REF!-#REF!</f>
        <v>#REF!</v>
      </c>
      <c r="F32" s="9"/>
    </row>
    <row r="33" spans="1:6" s="2" customFormat="1" ht="15" hidden="1">
      <c r="A33" s="2">
        <v>3</v>
      </c>
      <c r="B33" s="18" t="s">
        <v>20</v>
      </c>
      <c r="C33" s="19">
        <v>908.164</v>
      </c>
      <c r="F33" s="9"/>
    </row>
    <row r="34" spans="1:6" s="2" customFormat="1" ht="15" hidden="1">
      <c r="A34" s="6">
        <v>10</v>
      </c>
      <c r="B34" s="18" t="s">
        <v>21</v>
      </c>
      <c r="C34" s="19">
        <v>68.092</v>
      </c>
      <c r="F34" s="9"/>
    </row>
    <row r="35" spans="1:6" s="2" customFormat="1" ht="15" hidden="1">
      <c r="A35" s="6">
        <v>11</v>
      </c>
      <c r="B35" s="18" t="s">
        <v>22</v>
      </c>
      <c r="C35" s="19">
        <v>52.226</v>
      </c>
      <c r="F35" s="9"/>
    </row>
    <row r="36" s="2" customFormat="1" ht="14.25" hidden="1">
      <c r="F36" s="9"/>
    </row>
    <row r="37" s="2" customFormat="1" ht="14.25" hidden="1">
      <c r="F37" s="9"/>
    </row>
    <row r="38" s="2" customFormat="1" ht="14.25" hidden="1">
      <c r="F38" s="9"/>
    </row>
    <row r="39" s="2" customFormat="1" ht="14.25" hidden="1">
      <c r="F39" s="9"/>
    </row>
    <row r="40" s="2" customFormat="1" ht="14.25" hidden="1">
      <c r="F40" s="9"/>
    </row>
    <row r="41" s="2" customFormat="1" ht="14.25" hidden="1">
      <c r="F41" s="9"/>
    </row>
    <row r="42" s="2" customFormat="1" ht="14.25">
      <c r="F42" s="9"/>
    </row>
    <row r="43" spans="6:8" s="2" customFormat="1" ht="14.25">
      <c r="F43" s="9"/>
      <c r="H43" s="12"/>
    </row>
    <row r="44" spans="6:8" s="2" customFormat="1" ht="14.25">
      <c r="F44" s="9"/>
      <c r="H44" s="12"/>
    </row>
    <row r="45" s="2" customFormat="1" ht="14.25">
      <c r="F45" s="9"/>
    </row>
    <row r="46" s="2" customFormat="1" ht="14.25">
      <c r="F46" s="9"/>
    </row>
    <row r="47" s="2" customFormat="1" ht="14.25">
      <c r="F47" s="9"/>
    </row>
    <row r="48" s="2" customFormat="1" ht="14.25">
      <c r="F48" s="9"/>
    </row>
    <row r="49" s="2" customFormat="1" ht="14.25">
      <c r="F49" s="9"/>
    </row>
    <row r="50" s="2" customFormat="1" ht="14.25">
      <c r="F50" s="9"/>
    </row>
    <row r="51" s="2" customFormat="1" ht="14.25">
      <c r="F51" s="9"/>
    </row>
    <row r="52" s="2" customFormat="1" ht="14.25">
      <c r="F52" s="9"/>
    </row>
    <row r="53" s="2" customFormat="1" ht="14.25">
      <c r="F53" s="9"/>
    </row>
    <row r="54" s="2" customFormat="1" ht="14.25">
      <c r="F54" s="9"/>
    </row>
    <row r="55" s="2" customFormat="1" ht="14.25">
      <c r="F55" s="9"/>
    </row>
    <row r="56" s="2" customFormat="1" ht="14.25">
      <c r="F56" s="9"/>
    </row>
    <row r="57" s="2" customFormat="1" ht="14.25">
      <c r="F57" s="9"/>
    </row>
    <row r="58" s="2" customFormat="1" ht="14.25">
      <c r="F58" s="9"/>
    </row>
    <row r="59" s="2" customFormat="1" ht="14.25">
      <c r="F59" s="9"/>
    </row>
    <row r="60" s="2" customFormat="1" ht="14.25">
      <c r="F60" s="9"/>
    </row>
    <row r="61" s="2" customFormat="1" ht="14.25">
      <c r="F61" s="9"/>
    </row>
    <row r="62" s="2" customFormat="1" ht="14.25">
      <c r="F62" s="9"/>
    </row>
    <row r="63" s="2" customFormat="1" ht="14.25">
      <c r="F63" s="9"/>
    </row>
    <row r="64" s="2" customFormat="1" ht="14.25">
      <c r="F64" s="9"/>
    </row>
    <row r="65" s="2" customFormat="1" ht="14.25">
      <c r="F65" s="9"/>
    </row>
    <row r="66" s="2" customFormat="1" ht="14.25">
      <c r="F66" s="9"/>
    </row>
    <row r="67" s="2" customFormat="1" ht="14.25">
      <c r="F67" s="9"/>
    </row>
    <row r="68" s="2" customFormat="1" ht="14.25">
      <c r="F68" s="9"/>
    </row>
    <row r="69" s="2" customFormat="1" ht="14.25">
      <c r="F69" s="9"/>
    </row>
    <row r="70" s="2" customFormat="1" ht="14.25">
      <c r="F70" s="9"/>
    </row>
    <row r="71" s="2" customFormat="1" ht="14.25">
      <c r="F71" s="9"/>
    </row>
    <row r="72" s="2" customFormat="1" ht="14.25">
      <c r="F72" s="9"/>
    </row>
    <row r="73" s="2" customFormat="1" ht="14.25">
      <c r="F73" s="9"/>
    </row>
    <row r="74" s="2" customFormat="1" ht="14.25">
      <c r="F74" s="9"/>
    </row>
    <row r="75" s="2" customFormat="1" ht="14.25">
      <c r="F75" s="9"/>
    </row>
    <row r="76" s="2" customFormat="1" ht="14.25">
      <c r="F76" s="9"/>
    </row>
    <row r="77" s="2" customFormat="1" ht="14.25">
      <c r="F77" s="9"/>
    </row>
    <row r="78" s="2" customFormat="1" ht="14.25">
      <c r="F78" s="9"/>
    </row>
    <row r="79" s="2" customFormat="1" ht="14.25">
      <c r="F79" s="9"/>
    </row>
    <row r="80" s="2" customFormat="1" ht="14.25">
      <c r="F80" s="9"/>
    </row>
    <row r="81" s="2" customFormat="1" ht="14.25">
      <c r="F81" s="9"/>
    </row>
    <row r="82" s="2" customFormat="1" ht="14.25">
      <c r="F82" s="9"/>
    </row>
    <row r="83" s="2" customFormat="1" ht="14.25">
      <c r="F83" s="9"/>
    </row>
    <row r="84" s="2" customFormat="1" ht="14.25">
      <c r="F84" s="9"/>
    </row>
    <row r="85" s="2" customFormat="1" ht="14.25">
      <c r="F85" s="9"/>
    </row>
    <row r="86" s="2" customFormat="1" ht="14.25">
      <c r="F86" s="9"/>
    </row>
    <row r="87" s="2" customFormat="1" ht="14.25">
      <c r="F87" s="9"/>
    </row>
    <row r="88" s="2" customFormat="1" ht="14.25">
      <c r="F88" s="9"/>
    </row>
    <row r="89" s="2" customFormat="1" ht="14.25">
      <c r="F89" s="9"/>
    </row>
    <row r="90" s="2" customFormat="1" ht="14.25">
      <c r="F90" s="9"/>
    </row>
    <row r="91" s="2" customFormat="1" ht="14.25">
      <c r="F91" s="9"/>
    </row>
    <row r="92" s="2" customFormat="1" ht="14.25">
      <c r="F92" s="9"/>
    </row>
    <row r="93" s="2" customFormat="1" ht="14.25">
      <c r="F93" s="9"/>
    </row>
    <row r="94" s="2" customFormat="1" ht="14.25">
      <c r="F94" s="9"/>
    </row>
    <row r="95" s="2" customFormat="1" ht="14.25">
      <c r="F95" s="9"/>
    </row>
    <row r="96" s="2" customFormat="1" ht="14.25">
      <c r="F96" s="9"/>
    </row>
    <row r="97" s="2" customFormat="1" ht="14.25">
      <c r="F97" s="9"/>
    </row>
    <row r="98" s="2" customFormat="1" ht="14.25">
      <c r="F98" s="9"/>
    </row>
    <row r="99" s="2" customFormat="1" ht="14.25">
      <c r="F99" s="9"/>
    </row>
    <row r="100" s="2" customFormat="1" ht="14.25">
      <c r="F100" s="9"/>
    </row>
    <row r="101" s="2" customFormat="1" ht="14.25">
      <c r="F101" s="9"/>
    </row>
    <row r="102" s="2" customFormat="1" ht="14.25">
      <c r="F102" s="9"/>
    </row>
    <row r="103" s="2" customFormat="1" ht="14.25">
      <c r="F103" s="9"/>
    </row>
    <row r="104" s="2" customFormat="1" ht="14.25">
      <c r="F104" s="9"/>
    </row>
    <row r="105" s="2" customFormat="1" ht="14.25">
      <c r="F105" s="9"/>
    </row>
    <row r="106" s="2" customFormat="1" ht="14.25">
      <c r="F106" s="9"/>
    </row>
    <row r="107" s="2" customFormat="1" ht="14.25">
      <c r="F107" s="9"/>
    </row>
    <row r="108" s="2" customFormat="1" ht="14.25">
      <c r="F108" s="9"/>
    </row>
    <row r="109" s="2" customFormat="1" ht="14.25">
      <c r="F109" s="9"/>
    </row>
    <row r="110" s="2" customFormat="1" ht="14.25">
      <c r="F110" s="9"/>
    </row>
    <row r="111" s="2" customFormat="1" ht="14.25">
      <c r="F111" s="9"/>
    </row>
    <row r="112" s="2" customFormat="1" ht="14.25">
      <c r="F112" s="9"/>
    </row>
    <row r="113" s="2" customFormat="1" ht="14.25">
      <c r="F113" s="9"/>
    </row>
    <row r="114" s="2" customFormat="1" ht="14.25">
      <c r="F114" s="9"/>
    </row>
    <row r="115" s="2" customFormat="1" ht="14.25">
      <c r="F115" s="9"/>
    </row>
    <row r="116" s="2" customFormat="1" ht="14.25">
      <c r="F116" s="9"/>
    </row>
    <row r="117" s="2" customFormat="1" ht="14.25">
      <c r="F117" s="9"/>
    </row>
    <row r="118" s="2" customFormat="1" ht="14.25">
      <c r="F118" s="9"/>
    </row>
    <row r="119" s="2" customFormat="1" ht="14.25">
      <c r="F119" s="9"/>
    </row>
    <row r="120" s="2" customFormat="1" ht="14.25">
      <c r="F120" s="9"/>
    </row>
    <row r="121" s="2" customFormat="1" ht="14.25">
      <c r="F121" s="9"/>
    </row>
    <row r="122" s="2" customFormat="1" ht="14.25">
      <c r="F122" s="9"/>
    </row>
    <row r="123" s="2" customFormat="1" ht="14.25">
      <c r="F123" s="9"/>
    </row>
    <row r="124" s="2" customFormat="1" ht="14.25">
      <c r="F124" s="9"/>
    </row>
    <row r="125" s="2" customFormat="1" ht="14.25">
      <c r="F125" s="9"/>
    </row>
    <row r="126" s="2" customFormat="1" ht="14.25">
      <c r="F126" s="9"/>
    </row>
    <row r="127" s="2" customFormat="1" ht="14.25">
      <c r="F127" s="9"/>
    </row>
    <row r="128" s="2" customFormat="1" ht="14.25">
      <c r="F128" s="9"/>
    </row>
    <row r="129" s="2" customFormat="1" ht="14.25">
      <c r="F129" s="9"/>
    </row>
    <row r="130" s="2" customFormat="1" ht="14.25">
      <c r="F130" s="9"/>
    </row>
    <row r="131" s="2" customFormat="1" ht="14.25">
      <c r="F131" s="9"/>
    </row>
    <row r="132" s="2" customFormat="1" ht="14.25">
      <c r="F132" s="9"/>
    </row>
    <row r="133" s="2" customFormat="1" ht="14.25">
      <c r="F133" s="9"/>
    </row>
    <row r="134" s="2" customFormat="1" ht="14.25">
      <c r="F134" s="9"/>
    </row>
    <row r="135" s="2" customFormat="1" ht="14.25">
      <c r="F135" s="9"/>
    </row>
    <row r="136" s="2" customFormat="1" ht="14.25">
      <c r="F136" s="9"/>
    </row>
    <row r="137" s="2" customFormat="1" ht="14.25">
      <c r="F137" s="9"/>
    </row>
    <row r="138" s="2" customFormat="1" ht="14.25">
      <c r="F138" s="9"/>
    </row>
    <row r="139" s="2" customFormat="1" ht="14.25">
      <c r="F139" s="9"/>
    </row>
    <row r="140" s="2" customFormat="1" ht="14.25">
      <c r="F140" s="9"/>
    </row>
    <row r="141" s="2" customFormat="1" ht="14.25">
      <c r="F141" s="9"/>
    </row>
    <row r="142" s="2" customFormat="1" ht="14.25">
      <c r="F142" s="9"/>
    </row>
    <row r="143" s="2" customFormat="1" ht="14.25">
      <c r="F143" s="9"/>
    </row>
    <row r="144" s="2" customFormat="1" ht="14.25">
      <c r="F144" s="9"/>
    </row>
    <row r="145" s="2" customFormat="1" ht="14.25">
      <c r="F145" s="9"/>
    </row>
    <row r="146" s="2" customFormat="1" ht="14.25">
      <c r="F146" s="9"/>
    </row>
    <row r="147" s="2" customFormat="1" ht="14.25">
      <c r="F147" s="9"/>
    </row>
    <row r="148" s="2" customFormat="1" ht="14.25">
      <c r="F148" s="9"/>
    </row>
    <row r="149" s="2" customFormat="1" ht="14.25">
      <c r="F149" s="9"/>
    </row>
    <row r="150" s="2" customFormat="1" ht="14.25">
      <c r="F150" s="9"/>
    </row>
    <row r="151" s="2" customFormat="1" ht="14.25">
      <c r="F151" s="9"/>
    </row>
    <row r="152" s="2" customFormat="1" ht="14.25">
      <c r="F152" s="9"/>
    </row>
    <row r="153" s="2" customFormat="1" ht="14.25">
      <c r="F153" s="9"/>
    </row>
    <row r="154" s="2" customFormat="1" ht="14.25">
      <c r="F154" s="9"/>
    </row>
    <row r="155" s="2" customFormat="1" ht="14.25">
      <c r="F155" s="9"/>
    </row>
    <row r="156" s="2" customFormat="1" ht="14.25">
      <c r="F156" s="9"/>
    </row>
    <row r="157" s="2" customFormat="1" ht="14.25">
      <c r="F157" s="9"/>
    </row>
    <row r="158" s="2" customFormat="1" ht="14.25">
      <c r="F158" s="9"/>
    </row>
    <row r="159" s="2" customFormat="1" ht="14.25">
      <c r="F159" s="9"/>
    </row>
    <row r="160" s="2" customFormat="1" ht="14.25">
      <c r="F160" s="9"/>
    </row>
    <row r="161" s="2" customFormat="1" ht="14.25">
      <c r="F161" s="9"/>
    </row>
    <row r="162" s="2" customFormat="1" ht="14.25">
      <c r="F162" s="9"/>
    </row>
    <row r="163" s="2" customFormat="1" ht="14.25">
      <c r="F163" s="9"/>
    </row>
    <row r="164" s="2" customFormat="1" ht="14.25">
      <c r="F164" s="9"/>
    </row>
    <row r="165" s="2" customFormat="1" ht="14.25">
      <c r="F165" s="9"/>
    </row>
    <row r="166" s="2" customFormat="1" ht="14.25">
      <c r="F166" s="9"/>
    </row>
    <row r="167" s="2" customFormat="1" ht="14.25">
      <c r="F167" s="9"/>
    </row>
    <row r="168" s="2" customFormat="1" ht="14.25">
      <c r="F168" s="9"/>
    </row>
    <row r="169" s="2" customFormat="1" ht="14.25">
      <c r="F169" s="9"/>
    </row>
    <row r="170" s="2" customFormat="1" ht="14.25">
      <c r="F170" s="9"/>
    </row>
    <row r="171" s="2" customFormat="1" ht="14.25">
      <c r="F171" s="9"/>
    </row>
    <row r="172" s="2" customFormat="1" ht="14.25">
      <c r="F172" s="9"/>
    </row>
    <row r="173" s="2" customFormat="1" ht="14.25">
      <c r="F173" s="9"/>
    </row>
    <row r="174" s="2" customFormat="1" ht="14.25">
      <c r="F174" s="9"/>
    </row>
    <row r="175" s="2" customFormat="1" ht="14.25">
      <c r="F175" s="9"/>
    </row>
    <row r="176" s="2" customFormat="1" ht="14.25">
      <c r="F176" s="9"/>
    </row>
    <row r="177" s="2" customFormat="1" ht="14.25">
      <c r="F177" s="9"/>
    </row>
    <row r="178" s="2" customFormat="1" ht="14.25">
      <c r="F178" s="9"/>
    </row>
    <row r="179" s="2" customFormat="1" ht="14.25">
      <c r="F179" s="9"/>
    </row>
    <row r="180" s="2" customFormat="1" ht="14.25">
      <c r="F180" s="9"/>
    </row>
    <row r="181" s="2" customFormat="1" ht="14.25">
      <c r="F181" s="9"/>
    </row>
    <row r="182" s="2" customFormat="1" ht="14.25">
      <c r="F182" s="9"/>
    </row>
    <row r="183" s="2" customFormat="1" ht="14.25">
      <c r="F183" s="9"/>
    </row>
    <row r="184" s="2" customFormat="1" ht="14.25">
      <c r="F184" s="9"/>
    </row>
    <row r="185" s="2" customFormat="1" ht="14.25">
      <c r="F185" s="9"/>
    </row>
    <row r="186" s="2" customFormat="1" ht="14.25">
      <c r="F186" s="9"/>
    </row>
    <row r="187" s="2" customFormat="1" ht="14.25">
      <c r="F187" s="9"/>
    </row>
    <row r="188" s="2" customFormat="1" ht="14.25">
      <c r="F188" s="9"/>
    </row>
    <row r="189" s="2" customFormat="1" ht="14.25">
      <c r="F189" s="9"/>
    </row>
    <row r="190" s="2" customFormat="1" ht="14.25">
      <c r="F190" s="9"/>
    </row>
    <row r="191" s="2" customFormat="1" ht="14.25">
      <c r="F191" s="9"/>
    </row>
    <row r="192" s="2" customFormat="1" ht="14.25">
      <c r="F192" s="9"/>
    </row>
    <row r="193" s="2" customFormat="1" ht="14.25">
      <c r="F193" s="9"/>
    </row>
    <row r="194" s="2" customFormat="1" ht="14.25">
      <c r="F194" s="9"/>
    </row>
    <row r="195" s="2" customFormat="1" ht="14.25">
      <c r="F195" s="9"/>
    </row>
    <row r="196" s="2" customFormat="1" ht="14.25">
      <c r="F196" s="9"/>
    </row>
    <row r="197" s="2" customFormat="1" ht="14.25">
      <c r="F197" s="9"/>
    </row>
    <row r="198" s="2" customFormat="1" ht="14.25">
      <c r="F198" s="9"/>
    </row>
    <row r="199" s="2" customFormat="1" ht="14.25">
      <c r="F199" s="9"/>
    </row>
    <row r="200" s="2" customFormat="1" ht="14.25">
      <c r="F200" s="9"/>
    </row>
    <row r="201" s="2" customFormat="1" ht="14.25">
      <c r="F201" s="9"/>
    </row>
    <row r="202" s="2" customFormat="1" ht="14.25">
      <c r="F202" s="9"/>
    </row>
    <row r="203" s="2" customFormat="1" ht="14.25">
      <c r="F203" s="9"/>
    </row>
    <row r="204" s="2" customFormat="1" ht="14.25">
      <c r="F204" s="9"/>
    </row>
    <row r="205" s="2" customFormat="1" ht="14.25">
      <c r="F205" s="9"/>
    </row>
    <row r="206" s="2" customFormat="1" ht="14.25">
      <c r="F206" s="9"/>
    </row>
    <row r="207" s="2" customFormat="1" ht="14.25">
      <c r="F207" s="9"/>
    </row>
    <row r="208" s="2" customFormat="1" ht="14.25">
      <c r="F208" s="9"/>
    </row>
    <row r="209" s="2" customFormat="1" ht="14.25">
      <c r="F209" s="9"/>
    </row>
    <row r="210" s="2" customFormat="1" ht="14.25">
      <c r="F210" s="9"/>
    </row>
    <row r="211" s="2" customFormat="1" ht="14.25">
      <c r="F211" s="9"/>
    </row>
    <row r="212" s="2" customFormat="1" ht="14.25">
      <c r="F212" s="9"/>
    </row>
    <row r="213" s="2" customFormat="1" ht="14.25">
      <c r="F213" s="9"/>
    </row>
    <row r="214" s="2" customFormat="1" ht="14.25">
      <c r="F214" s="9"/>
    </row>
    <row r="215" s="2" customFormat="1" ht="14.25">
      <c r="F215" s="9"/>
    </row>
    <row r="216" s="2" customFormat="1" ht="14.25">
      <c r="F216" s="9"/>
    </row>
    <row r="217" s="2" customFormat="1" ht="14.25">
      <c r="F217" s="9"/>
    </row>
    <row r="218" s="2" customFormat="1" ht="14.25">
      <c r="F218" s="9"/>
    </row>
    <row r="219" s="2" customFormat="1" ht="14.25">
      <c r="F219" s="9"/>
    </row>
    <row r="220" s="2" customFormat="1" ht="14.25">
      <c r="F220" s="9"/>
    </row>
    <row r="221" s="2" customFormat="1" ht="14.25">
      <c r="F221" s="9"/>
    </row>
    <row r="222" s="2" customFormat="1" ht="14.25">
      <c r="F222" s="9"/>
    </row>
    <row r="223" s="2" customFormat="1" ht="14.25">
      <c r="F223" s="9"/>
    </row>
    <row r="224" s="2" customFormat="1" ht="14.25">
      <c r="F224" s="9"/>
    </row>
    <row r="225" s="2" customFormat="1" ht="14.25">
      <c r="F225" s="9"/>
    </row>
    <row r="226" s="2" customFormat="1" ht="14.25">
      <c r="F226" s="9"/>
    </row>
    <row r="227" s="2" customFormat="1" ht="14.25">
      <c r="F227" s="9"/>
    </row>
    <row r="228" s="2" customFormat="1" ht="14.25">
      <c r="F228" s="9"/>
    </row>
    <row r="229" s="2" customFormat="1" ht="14.25">
      <c r="F229" s="9"/>
    </row>
    <row r="230" s="2" customFormat="1" ht="14.25">
      <c r="F230" s="9"/>
    </row>
    <row r="231" s="2" customFormat="1" ht="14.25">
      <c r="F231" s="9"/>
    </row>
    <row r="232" s="2" customFormat="1" ht="14.25">
      <c r="F232" s="9"/>
    </row>
    <row r="233" s="2" customFormat="1" ht="14.25">
      <c r="F233" s="9"/>
    </row>
    <row r="234" s="2" customFormat="1" ht="14.25">
      <c r="F234" s="9"/>
    </row>
    <row r="235" s="2" customFormat="1" ht="14.25">
      <c r="F235" s="9"/>
    </row>
    <row r="236" s="2" customFormat="1" ht="14.25">
      <c r="F236" s="9"/>
    </row>
    <row r="237" s="2" customFormat="1" ht="14.25">
      <c r="F237" s="9"/>
    </row>
    <row r="238" s="2" customFormat="1" ht="14.25">
      <c r="F238" s="9"/>
    </row>
    <row r="239" s="2" customFormat="1" ht="14.25">
      <c r="F239" s="9"/>
    </row>
    <row r="240" s="2" customFormat="1" ht="14.25">
      <c r="F240" s="9"/>
    </row>
    <row r="241" s="2" customFormat="1" ht="14.25">
      <c r="F241" s="9"/>
    </row>
    <row r="242" s="2" customFormat="1" ht="14.25">
      <c r="F242" s="9"/>
    </row>
    <row r="243" s="2" customFormat="1" ht="14.25">
      <c r="F243" s="9"/>
    </row>
    <row r="244" s="2" customFormat="1" ht="14.25">
      <c r="F244" s="9"/>
    </row>
    <row r="245" s="2" customFormat="1" ht="14.25">
      <c r="F245" s="9"/>
    </row>
    <row r="246" s="2" customFormat="1" ht="14.25">
      <c r="F246" s="9"/>
    </row>
    <row r="247" s="2" customFormat="1" ht="14.25">
      <c r="F247" s="9"/>
    </row>
    <row r="248" s="2" customFormat="1" ht="14.25">
      <c r="F248" s="9"/>
    </row>
    <row r="249" s="2" customFormat="1" ht="14.25">
      <c r="F249" s="9"/>
    </row>
    <row r="250" s="2" customFormat="1" ht="14.25">
      <c r="F250" s="9"/>
    </row>
    <row r="251" s="2" customFormat="1" ht="14.25">
      <c r="F251" s="9"/>
    </row>
    <row r="252" s="2" customFormat="1" ht="14.25">
      <c r="F252" s="9"/>
    </row>
    <row r="253" s="2" customFormat="1" ht="14.25">
      <c r="F253" s="9"/>
    </row>
    <row r="254" s="2" customFormat="1" ht="14.25">
      <c r="F254" s="9"/>
    </row>
    <row r="255" s="2" customFormat="1" ht="14.25">
      <c r="F255" s="9"/>
    </row>
    <row r="256" s="2" customFormat="1" ht="14.25">
      <c r="F256" s="9"/>
    </row>
    <row r="257" s="2" customFormat="1" ht="14.25">
      <c r="F257" s="9"/>
    </row>
    <row r="258" s="2" customFormat="1" ht="14.25">
      <c r="F258" s="9"/>
    </row>
    <row r="259" s="2" customFormat="1" ht="14.25">
      <c r="F259" s="9"/>
    </row>
    <row r="260" s="2" customFormat="1" ht="14.25">
      <c r="F260" s="9"/>
    </row>
    <row r="261" s="2" customFormat="1" ht="14.25">
      <c r="F261" s="9"/>
    </row>
    <row r="262" s="2" customFormat="1" ht="14.25">
      <c r="F262" s="9"/>
    </row>
    <row r="263" s="2" customFormat="1" ht="14.25">
      <c r="F263" s="9"/>
    </row>
    <row r="264" s="2" customFormat="1" ht="14.25">
      <c r="F264" s="9"/>
    </row>
    <row r="265" s="2" customFormat="1" ht="14.25">
      <c r="F265" s="9"/>
    </row>
    <row r="266" s="2" customFormat="1" ht="14.25">
      <c r="F266" s="9"/>
    </row>
    <row r="267" s="2" customFormat="1" ht="14.25">
      <c r="F267" s="9"/>
    </row>
    <row r="268" s="2" customFormat="1" ht="14.25">
      <c r="F268" s="9"/>
    </row>
    <row r="269" s="2" customFormat="1" ht="14.25">
      <c r="F269" s="9"/>
    </row>
    <row r="270" s="2" customFormat="1" ht="14.25">
      <c r="F270" s="9"/>
    </row>
    <row r="271" s="2" customFormat="1" ht="14.25">
      <c r="F271" s="9"/>
    </row>
    <row r="272" s="2" customFormat="1" ht="14.25">
      <c r="F272" s="9"/>
    </row>
    <row r="273" s="2" customFormat="1" ht="14.25">
      <c r="F273" s="9"/>
    </row>
    <row r="274" s="2" customFormat="1" ht="14.25">
      <c r="F274" s="9"/>
    </row>
    <row r="275" s="2" customFormat="1" ht="14.25">
      <c r="F275" s="9"/>
    </row>
    <row r="276" s="2" customFormat="1" ht="14.25">
      <c r="F276" s="9"/>
    </row>
    <row r="277" s="2" customFormat="1" ht="14.25">
      <c r="F277" s="9"/>
    </row>
    <row r="278" s="2" customFormat="1" ht="14.25">
      <c r="F278" s="9"/>
    </row>
    <row r="279" s="2" customFormat="1" ht="14.25">
      <c r="F279" s="9"/>
    </row>
    <row r="280" s="2" customFormat="1" ht="14.25">
      <c r="F280" s="9"/>
    </row>
    <row r="281" s="2" customFormat="1" ht="14.25">
      <c r="F281" s="9"/>
    </row>
    <row r="282" s="2" customFormat="1" ht="14.25">
      <c r="F282" s="9"/>
    </row>
    <row r="283" s="2" customFormat="1" ht="14.25">
      <c r="F283" s="9"/>
    </row>
    <row r="284" s="2" customFormat="1" ht="14.25">
      <c r="F284" s="9"/>
    </row>
    <row r="285" s="2" customFormat="1" ht="14.25">
      <c r="F285" s="9"/>
    </row>
    <row r="286" s="2" customFormat="1" ht="14.25">
      <c r="F286" s="9"/>
    </row>
    <row r="287" s="2" customFormat="1" ht="14.25">
      <c r="F287" s="9"/>
    </row>
    <row r="288" s="2" customFormat="1" ht="14.25">
      <c r="F288" s="9"/>
    </row>
    <row r="289" s="2" customFormat="1" ht="14.25">
      <c r="F289" s="9"/>
    </row>
    <row r="290" s="2" customFormat="1" ht="14.25">
      <c r="F290" s="9"/>
    </row>
    <row r="291" s="2" customFormat="1" ht="14.25">
      <c r="F291" s="9"/>
    </row>
    <row r="292" s="2" customFormat="1" ht="14.25">
      <c r="F292" s="9"/>
    </row>
    <row r="293" s="2" customFormat="1" ht="14.25">
      <c r="F293" s="9"/>
    </row>
    <row r="294" s="2" customFormat="1" ht="14.25">
      <c r="F294" s="9"/>
    </row>
    <row r="295" s="2" customFormat="1" ht="14.25">
      <c r="F295" s="9"/>
    </row>
    <row r="296" s="2" customFormat="1" ht="14.25">
      <c r="F296" s="9"/>
    </row>
    <row r="297" s="2" customFormat="1" ht="14.25">
      <c r="F297" s="9"/>
    </row>
    <row r="298" s="2" customFormat="1" ht="14.25">
      <c r="F298" s="9"/>
    </row>
    <row r="299" s="2" customFormat="1" ht="14.25">
      <c r="F299" s="9"/>
    </row>
    <row r="300" s="2" customFormat="1" ht="14.25">
      <c r="F300" s="9"/>
    </row>
    <row r="301" s="2" customFormat="1" ht="14.25">
      <c r="F301" s="9"/>
    </row>
    <row r="302" s="2" customFormat="1" ht="14.25">
      <c r="F302" s="9"/>
    </row>
    <row r="303" s="2" customFormat="1" ht="14.25">
      <c r="F303" s="9"/>
    </row>
    <row r="304" s="2" customFormat="1" ht="14.25">
      <c r="F304" s="9"/>
    </row>
    <row r="305" s="2" customFormat="1" ht="14.25">
      <c r="F305" s="9"/>
    </row>
    <row r="306" s="2" customFormat="1" ht="14.25">
      <c r="F306" s="9"/>
    </row>
    <row r="307" s="2" customFormat="1" ht="14.25">
      <c r="F307" s="9"/>
    </row>
    <row r="308" s="2" customFormat="1" ht="14.25">
      <c r="F308" s="9"/>
    </row>
    <row r="309" s="2" customFormat="1" ht="14.25">
      <c r="F309" s="9"/>
    </row>
    <row r="310" s="2" customFormat="1" ht="14.25">
      <c r="F310" s="9"/>
    </row>
    <row r="311" s="2" customFormat="1" ht="14.25">
      <c r="F311" s="9"/>
    </row>
    <row r="312" s="2" customFormat="1" ht="14.25">
      <c r="F312" s="9"/>
    </row>
    <row r="313" s="2" customFormat="1" ht="14.25">
      <c r="F313" s="9"/>
    </row>
    <row r="314" s="2" customFormat="1" ht="14.25">
      <c r="F314" s="9"/>
    </row>
    <row r="315" s="2" customFormat="1" ht="14.25">
      <c r="F315" s="9"/>
    </row>
    <row r="316" s="2" customFormat="1" ht="14.25">
      <c r="F316" s="9"/>
    </row>
    <row r="317" s="2" customFormat="1" ht="14.25">
      <c r="F317" s="9"/>
    </row>
    <row r="318" s="2" customFormat="1" ht="14.25">
      <c r="F318" s="9"/>
    </row>
    <row r="319" s="2" customFormat="1" ht="14.25">
      <c r="F319" s="9"/>
    </row>
    <row r="320" s="2" customFormat="1" ht="14.25">
      <c r="F320" s="9"/>
    </row>
    <row r="321" s="2" customFormat="1" ht="14.25">
      <c r="F321" s="9"/>
    </row>
    <row r="322" s="2" customFormat="1" ht="14.25">
      <c r="F322" s="9"/>
    </row>
    <row r="323" s="2" customFormat="1" ht="14.25">
      <c r="F323" s="9"/>
    </row>
    <row r="324" s="2" customFormat="1" ht="14.25">
      <c r="F324" s="9"/>
    </row>
    <row r="325" s="2" customFormat="1" ht="14.25">
      <c r="F325" s="9"/>
    </row>
    <row r="326" s="2" customFormat="1" ht="14.25">
      <c r="F326" s="9"/>
    </row>
    <row r="327" s="2" customFormat="1" ht="14.25">
      <c r="F327" s="9"/>
    </row>
    <row r="328" s="2" customFormat="1" ht="14.25">
      <c r="F328" s="9"/>
    </row>
    <row r="329" s="2" customFormat="1" ht="14.25">
      <c r="F329" s="9"/>
    </row>
    <row r="330" s="2" customFormat="1" ht="14.25">
      <c r="F330" s="9"/>
    </row>
    <row r="331" s="2" customFormat="1" ht="14.25">
      <c r="F331" s="9"/>
    </row>
    <row r="332" s="2" customFormat="1" ht="14.25">
      <c r="F332" s="9"/>
    </row>
    <row r="333" s="2" customFormat="1" ht="14.25">
      <c r="F333" s="9"/>
    </row>
    <row r="334" s="2" customFormat="1" ht="14.25">
      <c r="F334" s="9"/>
    </row>
    <row r="335" s="2" customFormat="1" ht="14.25">
      <c r="F335" s="9"/>
    </row>
    <row r="336" s="2" customFormat="1" ht="14.25">
      <c r="F336" s="9"/>
    </row>
    <row r="337" s="2" customFormat="1" ht="14.25">
      <c r="F337" s="9"/>
    </row>
    <row r="338" s="2" customFormat="1" ht="14.25">
      <c r="F338" s="9"/>
    </row>
    <row r="339" s="2" customFormat="1" ht="14.25">
      <c r="F339" s="9"/>
    </row>
    <row r="340" s="2" customFormat="1" ht="14.25">
      <c r="F340" s="9"/>
    </row>
    <row r="341" s="2" customFormat="1" ht="14.25">
      <c r="F341" s="9"/>
    </row>
    <row r="342" s="2" customFormat="1" ht="14.25">
      <c r="F342" s="9"/>
    </row>
    <row r="343" s="2" customFormat="1" ht="14.25">
      <c r="F343" s="9"/>
    </row>
    <row r="344" s="2" customFormat="1" ht="14.25">
      <c r="F344" s="9"/>
    </row>
    <row r="345" s="2" customFormat="1" ht="14.25">
      <c r="F345" s="9"/>
    </row>
    <row r="346" s="2" customFormat="1" ht="14.25">
      <c r="F346" s="9"/>
    </row>
    <row r="347" s="2" customFormat="1" ht="14.25">
      <c r="F347" s="9"/>
    </row>
    <row r="348" s="2" customFormat="1" ht="14.25">
      <c r="F348" s="9"/>
    </row>
    <row r="349" s="2" customFormat="1" ht="14.25">
      <c r="F349" s="9"/>
    </row>
    <row r="350" s="2" customFormat="1" ht="14.25">
      <c r="F350" s="9"/>
    </row>
    <row r="351" s="2" customFormat="1" ht="14.25">
      <c r="F351" s="9"/>
    </row>
    <row r="352" s="2" customFormat="1" ht="14.25">
      <c r="F352" s="9"/>
    </row>
    <row r="353" s="2" customFormat="1" ht="14.25">
      <c r="F353" s="9"/>
    </row>
    <row r="354" s="2" customFormat="1" ht="14.25">
      <c r="F354" s="9"/>
    </row>
    <row r="355" s="2" customFormat="1" ht="14.25">
      <c r="F355" s="9"/>
    </row>
    <row r="356" s="2" customFormat="1" ht="14.25">
      <c r="F356" s="9"/>
    </row>
    <row r="357" s="2" customFormat="1" ht="14.25">
      <c r="F357" s="9"/>
    </row>
    <row r="358" s="2" customFormat="1" ht="14.25">
      <c r="F358" s="9"/>
    </row>
    <row r="359" s="2" customFormat="1" ht="14.25">
      <c r="F359" s="9"/>
    </row>
    <row r="360" s="2" customFormat="1" ht="14.25">
      <c r="F360" s="9"/>
    </row>
    <row r="361" s="2" customFormat="1" ht="14.25">
      <c r="F361" s="9"/>
    </row>
    <row r="362" s="2" customFormat="1" ht="14.25">
      <c r="F362" s="9"/>
    </row>
    <row r="363" s="2" customFormat="1" ht="14.25">
      <c r="F363" s="9"/>
    </row>
    <row r="364" s="2" customFormat="1" ht="14.25">
      <c r="F364" s="9"/>
    </row>
    <row r="365" s="2" customFormat="1" ht="14.25">
      <c r="F365" s="9"/>
    </row>
    <row r="366" s="2" customFormat="1" ht="14.25">
      <c r="F366" s="9"/>
    </row>
    <row r="367" s="2" customFormat="1" ht="14.25">
      <c r="F367" s="9"/>
    </row>
    <row r="368" s="2" customFormat="1" ht="14.25">
      <c r="F368" s="9"/>
    </row>
    <row r="369" s="2" customFormat="1" ht="14.25">
      <c r="F369" s="9"/>
    </row>
    <row r="370" s="2" customFormat="1" ht="14.25">
      <c r="F370" s="9"/>
    </row>
    <row r="371" s="2" customFormat="1" ht="14.25">
      <c r="F371" s="9"/>
    </row>
    <row r="372" s="2" customFormat="1" ht="14.25">
      <c r="F372" s="9"/>
    </row>
    <row r="373" s="2" customFormat="1" ht="14.25">
      <c r="F373" s="9"/>
    </row>
    <row r="374" s="2" customFormat="1" ht="14.25">
      <c r="F374" s="9"/>
    </row>
    <row r="375" s="2" customFormat="1" ht="14.25">
      <c r="F375" s="9"/>
    </row>
    <row r="376" s="2" customFormat="1" ht="14.25">
      <c r="F376" s="9"/>
    </row>
    <row r="377" s="2" customFormat="1" ht="14.25">
      <c r="F377" s="9"/>
    </row>
    <row r="378" s="2" customFormat="1" ht="14.25">
      <c r="F378" s="9"/>
    </row>
    <row r="379" s="2" customFormat="1" ht="14.25">
      <c r="F379" s="9"/>
    </row>
    <row r="380" s="2" customFormat="1" ht="14.25">
      <c r="F380" s="9"/>
    </row>
    <row r="381" s="2" customFormat="1" ht="14.25">
      <c r="F381" s="9"/>
    </row>
    <row r="382" s="2" customFormat="1" ht="14.25">
      <c r="F382" s="9"/>
    </row>
    <row r="383" s="2" customFormat="1" ht="14.25">
      <c r="F383" s="9"/>
    </row>
    <row r="384" s="2" customFormat="1" ht="14.25">
      <c r="F384" s="9"/>
    </row>
    <row r="385" s="2" customFormat="1" ht="14.25">
      <c r="F385" s="9"/>
    </row>
    <row r="386" s="2" customFormat="1" ht="14.25">
      <c r="F386" s="9"/>
    </row>
    <row r="387" s="2" customFormat="1" ht="14.25">
      <c r="F387" s="9"/>
    </row>
    <row r="388" s="2" customFormat="1" ht="14.25">
      <c r="F388" s="9"/>
    </row>
    <row r="389" s="2" customFormat="1" ht="14.25">
      <c r="F389" s="9"/>
    </row>
    <row r="390" s="2" customFormat="1" ht="14.25">
      <c r="F390" s="9"/>
    </row>
    <row r="391" s="2" customFormat="1" ht="14.25">
      <c r="F391" s="9"/>
    </row>
    <row r="392" s="2" customFormat="1" ht="14.25">
      <c r="F392" s="9"/>
    </row>
    <row r="393" s="2" customFormat="1" ht="14.25">
      <c r="F393" s="9"/>
    </row>
    <row r="394" s="2" customFormat="1" ht="14.25">
      <c r="F394" s="9"/>
    </row>
    <row r="395" s="2" customFormat="1" ht="14.25">
      <c r="F395" s="9"/>
    </row>
    <row r="396" s="2" customFormat="1" ht="14.25">
      <c r="F396" s="9"/>
    </row>
    <row r="397" s="2" customFormat="1" ht="14.25">
      <c r="F397" s="9"/>
    </row>
    <row r="398" s="2" customFormat="1" ht="14.25">
      <c r="F398" s="9"/>
    </row>
    <row r="399" s="2" customFormat="1" ht="14.25">
      <c r="F399" s="9"/>
    </row>
    <row r="400" s="2" customFormat="1" ht="14.25">
      <c r="F400" s="9"/>
    </row>
    <row r="401" s="2" customFormat="1" ht="14.25">
      <c r="F401" s="9"/>
    </row>
    <row r="402" s="2" customFormat="1" ht="14.25">
      <c r="F402" s="9"/>
    </row>
    <row r="403" s="2" customFormat="1" ht="14.25">
      <c r="F403" s="9"/>
    </row>
    <row r="404" s="2" customFormat="1" ht="14.25">
      <c r="F404" s="9"/>
    </row>
    <row r="405" s="2" customFormat="1" ht="14.25">
      <c r="F405" s="9"/>
    </row>
    <row r="406" s="2" customFormat="1" ht="14.25">
      <c r="F406" s="9"/>
    </row>
    <row r="407" s="2" customFormat="1" ht="14.25">
      <c r="F407" s="9"/>
    </row>
    <row r="408" s="2" customFormat="1" ht="14.25">
      <c r="F408" s="9"/>
    </row>
    <row r="409" s="2" customFormat="1" ht="14.25">
      <c r="F409" s="9"/>
    </row>
    <row r="410" s="2" customFormat="1" ht="14.25">
      <c r="F410" s="9"/>
    </row>
    <row r="411" s="2" customFormat="1" ht="14.25">
      <c r="F411" s="9"/>
    </row>
    <row r="412" s="2" customFormat="1" ht="14.25">
      <c r="F412" s="9"/>
    </row>
    <row r="413" s="2" customFormat="1" ht="14.25">
      <c r="F413" s="9"/>
    </row>
    <row r="414" s="2" customFormat="1" ht="14.25">
      <c r="F414" s="9"/>
    </row>
    <row r="415" s="2" customFormat="1" ht="14.25">
      <c r="F415" s="9"/>
    </row>
    <row r="416" s="2" customFormat="1" ht="14.25">
      <c r="F416" s="9"/>
    </row>
    <row r="417" s="2" customFormat="1" ht="14.25">
      <c r="F417" s="9"/>
    </row>
    <row r="418" s="2" customFormat="1" ht="14.25">
      <c r="F418" s="9"/>
    </row>
    <row r="419" s="2" customFormat="1" ht="14.25">
      <c r="F419" s="9"/>
    </row>
    <row r="420" s="2" customFormat="1" ht="14.25">
      <c r="F420" s="9"/>
    </row>
    <row r="421" s="2" customFormat="1" ht="14.25">
      <c r="F421" s="9"/>
    </row>
    <row r="422" s="2" customFormat="1" ht="14.25">
      <c r="F422" s="9"/>
    </row>
    <row r="423" s="2" customFormat="1" ht="14.25">
      <c r="F423" s="9"/>
    </row>
    <row r="424" s="2" customFormat="1" ht="14.25">
      <c r="F424" s="9"/>
    </row>
    <row r="425" s="2" customFormat="1" ht="14.25">
      <c r="F425" s="9"/>
    </row>
    <row r="426" s="2" customFormat="1" ht="14.25">
      <c r="F426" s="9"/>
    </row>
    <row r="427" s="2" customFormat="1" ht="14.25">
      <c r="F427" s="9"/>
    </row>
    <row r="428" s="2" customFormat="1" ht="14.25">
      <c r="F428" s="9"/>
    </row>
    <row r="429" s="2" customFormat="1" ht="14.25">
      <c r="F429" s="9"/>
    </row>
    <row r="430" s="2" customFormat="1" ht="14.25">
      <c r="F430" s="9"/>
    </row>
    <row r="431" s="2" customFormat="1" ht="14.25">
      <c r="F431" s="9"/>
    </row>
    <row r="432" s="2" customFormat="1" ht="14.25">
      <c r="F432" s="9"/>
    </row>
    <row r="433" s="2" customFormat="1" ht="14.25">
      <c r="F433" s="9"/>
    </row>
    <row r="434" s="2" customFormat="1" ht="14.25">
      <c r="F434" s="9"/>
    </row>
    <row r="435" s="2" customFormat="1" ht="14.25">
      <c r="F435" s="9"/>
    </row>
    <row r="436" s="2" customFormat="1" ht="14.25">
      <c r="F436" s="9"/>
    </row>
    <row r="437" s="2" customFormat="1" ht="14.25">
      <c r="F437" s="9"/>
    </row>
    <row r="438" s="2" customFormat="1" ht="14.25">
      <c r="F438" s="9"/>
    </row>
    <row r="439" s="2" customFormat="1" ht="14.25">
      <c r="F439" s="9"/>
    </row>
    <row r="440" s="2" customFormat="1" ht="14.25">
      <c r="F440" s="9"/>
    </row>
    <row r="441" s="2" customFormat="1" ht="14.25">
      <c r="F441" s="9"/>
    </row>
    <row r="442" s="2" customFormat="1" ht="14.25">
      <c r="F442" s="9"/>
    </row>
    <row r="443" s="2" customFormat="1" ht="14.25">
      <c r="F443" s="9"/>
    </row>
    <row r="444" s="2" customFormat="1" ht="14.25">
      <c r="F444" s="9"/>
    </row>
    <row r="445" s="2" customFormat="1" ht="14.25">
      <c r="F445" s="9"/>
    </row>
    <row r="446" s="2" customFormat="1" ht="14.25">
      <c r="F446" s="9"/>
    </row>
    <row r="447" s="2" customFormat="1" ht="14.25">
      <c r="F447" s="9"/>
    </row>
    <row r="448" s="2" customFormat="1" ht="14.25">
      <c r="F448" s="9"/>
    </row>
    <row r="449" s="2" customFormat="1" ht="14.25">
      <c r="F449" s="9"/>
    </row>
    <row r="450" s="2" customFormat="1" ht="14.25">
      <c r="F450" s="9"/>
    </row>
    <row r="451" s="2" customFormat="1" ht="14.25">
      <c r="F451" s="9"/>
    </row>
    <row r="452" s="2" customFormat="1" ht="14.25">
      <c r="F452" s="9"/>
    </row>
    <row r="453" s="2" customFormat="1" ht="14.25">
      <c r="F453" s="9"/>
    </row>
    <row r="454" s="2" customFormat="1" ht="14.25">
      <c r="F454" s="9"/>
    </row>
    <row r="455" s="2" customFormat="1" ht="14.25">
      <c r="F455" s="9"/>
    </row>
    <row r="456" s="2" customFormat="1" ht="14.25">
      <c r="F456" s="9"/>
    </row>
    <row r="457" s="2" customFormat="1" ht="14.25">
      <c r="F457" s="9"/>
    </row>
    <row r="458" s="2" customFormat="1" ht="14.25">
      <c r="F458" s="9"/>
    </row>
    <row r="459" s="2" customFormat="1" ht="14.25">
      <c r="F459" s="9"/>
    </row>
    <row r="460" s="2" customFormat="1" ht="14.25">
      <c r="F460" s="9"/>
    </row>
    <row r="461" s="2" customFormat="1" ht="14.25">
      <c r="F461" s="9"/>
    </row>
    <row r="462" s="2" customFormat="1" ht="14.25">
      <c r="F462" s="9"/>
    </row>
    <row r="463" s="2" customFormat="1" ht="14.25">
      <c r="F463" s="9"/>
    </row>
    <row r="464" s="2" customFormat="1" ht="14.25">
      <c r="F464" s="9"/>
    </row>
    <row r="465" s="2" customFormat="1" ht="14.25">
      <c r="F465" s="9"/>
    </row>
    <row r="466" s="2" customFormat="1" ht="14.25">
      <c r="F466" s="9"/>
    </row>
    <row r="467" s="2" customFormat="1" ht="14.25">
      <c r="F467" s="9"/>
    </row>
    <row r="468" s="2" customFormat="1" ht="14.25">
      <c r="F468" s="9"/>
    </row>
    <row r="469" s="2" customFormat="1" ht="14.25">
      <c r="F469" s="9"/>
    </row>
    <row r="470" s="2" customFormat="1" ht="14.25">
      <c r="F470" s="9"/>
    </row>
    <row r="471" s="2" customFormat="1" ht="14.25">
      <c r="F471" s="9"/>
    </row>
    <row r="472" s="2" customFormat="1" ht="14.25">
      <c r="F472" s="9"/>
    </row>
    <row r="473" s="2" customFormat="1" ht="14.25">
      <c r="F473" s="9"/>
    </row>
    <row r="474" s="2" customFormat="1" ht="14.25">
      <c r="F474" s="9"/>
    </row>
    <row r="475" s="2" customFormat="1" ht="14.25">
      <c r="F475" s="9"/>
    </row>
    <row r="476" s="2" customFormat="1" ht="14.25">
      <c r="F476" s="9"/>
    </row>
    <row r="477" s="2" customFormat="1" ht="14.25">
      <c r="F477" s="9"/>
    </row>
    <row r="478" s="2" customFormat="1" ht="14.25">
      <c r="F478" s="9"/>
    </row>
    <row r="479" s="2" customFormat="1" ht="14.25">
      <c r="F479" s="9"/>
    </row>
    <row r="480" s="2" customFormat="1" ht="14.25">
      <c r="F480" s="9"/>
    </row>
    <row r="481" s="2" customFormat="1" ht="14.25">
      <c r="F481" s="9"/>
    </row>
    <row r="482" s="2" customFormat="1" ht="14.25">
      <c r="F482" s="9"/>
    </row>
    <row r="483" s="2" customFormat="1" ht="14.25">
      <c r="F483" s="9"/>
    </row>
    <row r="484" s="2" customFormat="1" ht="14.25">
      <c r="F484" s="9"/>
    </row>
    <row r="485" s="2" customFormat="1" ht="14.25">
      <c r="F485" s="9"/>
    </row>
    <row r="486" s="2" customFormat="1" ht="14.25">
      <c r="F486" s="9"/>
    </row>
    <row r="487" s="2" customFormat="1" ht="14.25">
      <c r="F487" s="9"/>
    </row>
    <row r="488" s="2" customFormat="1" ht="14.25">
      <c r="F488" s="9"/>
    </row>
    <row r="489" s="2" customFormat="1" ht="14.25">
      <c r="F489" s="9"/>
    </row>
    <row r="490" s="2" customFormat="1" ht="14.25">
      <c r="F490" s="9"/>
    </row>
    <row r="491" s="2" customFormat="1" ht="14.25">
      <c r="F491" s="9"/>
    </row>
    <row r="492" s="2" customFormat="1" ht="14.25">
      <c r="F492" s="9"/>
    </row>
    <row r="493" s="2" customFormat="1" ht="14.25">
      <c r="F493" s="9"/>
    </row>
    <row r="494" s="2" customFormat="1" ht="14.25">
      <c r="F494" s="9"/>
    </row>
    <row r="495" s="2" customFormat="1" ht="14.25">
      <c r="F495" s="9"/>
    </row>
    <row r="496" s="2" customFormat="1" ht="14.25">
      <c r="F496" s="9"/>
    </row>
    <row r="497" s="2" customFormat="1" ht="14.25">
      <c r="F497" s="9"/>
    </row>
    <row r="498" s="2" customFormat="1" ht="14.25">
      <c r="F498" s="9"/>
    </row>
    <row r="499" s="2" customFormat="1" ht="14.25">
      <c r="F499" s="9"/>
    </row>
    <row r="500" s="2" customFormat="1" ht="14.25">
      <c r="F500" s="9"/>
    </row>
    <row r="501" s="2" customFormat="1" ht="14.25">
      <c r="F501" s="9"/>
    </row>
    <row r="502" s="2" customFormat="1" ht="14.25">
      <c r="F502" s="9"/>
    </row>
    <row r="503" s="2" customFormat="1" ht="14.25">
      <c r="F503" s="9"/>
    </row>
    <row r="504" s="2" customFormat="1" ht="14.25">
      <c r="F504" s="9"/>
    </row>
    <row r="505" s="2" customFormat="1" ht="14.25">
      <c r="F505" s="9"/>
    </row>
    <row r="506" s="2" customFormat="1" ht="14.25">
      <c r="F506" s="9"/>
    </row>
    <row r="507" s="2" customFormat="1" ht="14.25">
      <c r="F507" s="9"/>
    </row>
    <row r="508" s="2" customFormat="1" ht="14.25">
      <c r="F508" s="9"/>
    </row>
    <row r="509" s="2" customFormat="1" ht="14.25">
      <c r="F509" s="9"/>
    </row>
    <row r="510" s="2" customFormat="1" ht="14.25">
      <c r="F510" s="9"/>
    </row>
    <row r="511" s="2" customFormat="1" ht="14.25">
      <c r="F511" s="9"/>
    </row>
    <row r="512" s="2" customFormat="1" ht="14.25">
      <c r="F512" s="9"/>
    </row>
    <row r="513" s="2" customFormat="1" ht="14.25">
      <c r="F513" s="9"/>
    </row>
    <row r="514" s="2" customFormat="1" ht="14.25">
      <c r="F514" s="9"/>
    </row>
    <row r="515" s="2" customFormat="1" ht="14.25">
      <c r="F515" s="9"/>
    </row>
    <row r="516" s="2" customFormat="1" ht="14.25">
      <c r="F516" s="9"/>
    </row>
    <row r="517" s="2" customFormat="1" ht="14.25">
      <c r="F517" s="9"/>
    </row>
    <row r="518" s="2" customFormat="1" ht="14.25">
      <c r="F518" s="9"/>
    </row>
    <row r="519" s="2" customFormat="1" ht="14.25">
      <c r="F519" s="9"/>
    </row>
    <row r="520" s="2" customFormat="1" ht="14.25">
      <c r="F520" s="9"/>
    </row>
    <row r="521" s="2" customFormat="1" ht="14.25">
      <c r="F521" s="9"/>
    </row>
    <row r="522" s="2" customFormat="1" ht="14.25">
      <c r="F522" s="9"/>
    </row>
    <row r="523" s="2" customFormat="1" ht="14.25">
      <c r="F523" s="9"/>
    </row>
    <row r="524" s="2" customFormat="1" ht="14.25">
      <c r="F524" s="9"/>
    </row>
    <row r="525" s="2" customFormat="1" ht="14.25">
      <c r="F525" s="9"/>
    </row>
    <row r="526" s="2" customFormat="1" ht="14.25">
      <c r="F526" s="9"/>
    </row>
    <row r="527" s="2" customFormat="1" ht="14.25">
      <c r="F527" s="9"/>
    </row>
    <row r="528" s="2" customFormat="1" ht="14.25">
      <c r="F528" s="9"/>
    </row>
    <row r="529" s="2" customFormat="1" ht="14.25">
      <c r="F529" s="9"/>
    </row>
    <row r="530" s="2" customFormat="1" ht="14.25">
      <c r="F530" s="9"/>
    </row>
    <row r="531" s="2" customFormat="1" ht="14.25">
      <c r="F531" s="9"/>
    </row>
    <row r="532" s="2" customFormat="1" ht="14.25">
      <c r="F532" s="9"/>
    </row>
    <row r="533" s="2" customFormat="1" ht="14.25">
      <c r="F533" s="9"/>
    </row>
    <row r="534" s="2" customFormat="1" ht="14.25">
      <c r="F534" s="9"/>
    </row>
    <row r="535" s="2" customFormat="1" ht="14.25">
      <c r="F535" s="9"/>
    </row>
    <row r="536" s="2" customFormat="1" ht="14.25">
      <c r="F536" s="9"/>
    </row>
    <row r="537" s="2" customFormat="1" ht="14.25">
      <c r="F537" s="9"/>
    </row>
    <row r="538" s="2" customFormat="1" ht="14.25">
      <c r="F538" s="9"/>
    </row>
    <row r="539" s="2" customFormat="1" ht="14.25">
      <c r="F539" s="9"/>
    </row>
    <row r="540" s="2" customFormat="1" ht="14.25">
      <c r="F540" s="9"/>
    </row>
    <row r="541" s="2" customFormat="1" ht="14.25">
      <c r="F541" s="9"/>
    </row>
    <row r="542" s="2" customFormat="1" ht="14.25">
      <c r="F542" s="9"/>
    </row>
    <row r="543" s="2" customFormat="1" ht="14.25">
      <c r="F543" s="9"/>
    </row>
    <row r="544" s="2" customFormat="1" ht="14.25">
      <c r="F544" s="9"/>
    </row>
    <row r="545" s="2" customFormat="1" ht="14.25">
      <c r="F545" s="9"/>
    </row>
    <row r="546" s="2" customFormat="1" ht="14.25">
      <c r="F546" s="9"/>
    </row>
    <row r="547" s="2" customFormat="1" ht="14.25">
      <c r="F547" s="9"/>
    </row>
    <row r="548" s="2" customFormat="1" ht="14.25">
      <c r="F548" s="9"/>
    </row>
    <row r="549" s="2" customFormat="1" ht="14.25">
      <c r="F549" s="9"/>
    </row>
    <row r="550" s="2" customFormat="1" ht="14.25">
      <c r="F550" s="9"/>
    </row>
    <row r="551" s="2" customFormat="1" ht="14.25">
      <c r="F551" s="9"/>
    </row>
    <row r="552" s="2" customFormat="1" ht="14.25">
      <c r="F552" s="9"/>
    </row>
    <row r="553" s="2" customFormat="1" ht="14.25">
      <c r="F553" s="9"/>
    </row>
    <row r="554" s="2" customFormat="1" ht="14.25">
      <c r="F554" s="9"/>
    </row>
    <row r="555" s="2" customFormat="1" ht="14.25">
      <c r="F555" s="9"/>
    </row>
    <row r="556" s="2" customFormat="1" ht="14.25">
      <c r="F556" s="9"/>
    </row>
    <row r="557" s="2" customFormat="1" ht="14.25">
      <c r="F557" s="9"/>
    </row>
    <row r="558" s="2" customFormat="1" ht="14.25">
      <c r="F558" s="9"/>
    </row>
    <row r="559" s="2" customFormat="1" ht="14.25">
      <c r="F559" s="9"/>
    </row>
    <row r="560" s="2" customFormat="1" ht="14.25">
      <c r="F560" s="9"/>
    </row>
    <row r="561" s="2" customFormat="1" ht="14.25">
      <c r="F561" s="9"/>
    </row>
    <row r="562" s="2" customFormat="1" ht="14.25">
      <c r="F562" s="9"/>
    </row>
    <row r="563" s="2" customFormat="1" ht="14.25">
      <c r="F563" s="9"/>
    </row>
    <row r="564" s="2" customFormat="1" ht="14.25">
      <c r="F564" s="9"/>
    </row>
    <row r="565" s="2" customFormat="1" ht="14.25">
      <c r="F565" s="9"/>
    </row>
    <row r="566" s="2" customFormat="1" ht="14.25">
      <c r="F566" s="9"/>
    </row>
    <row r="567" s="2" customFormat="1" ht="14.25">
      <c r="F567" s="9"/>
    </row>
    <row r="568" s="2" customFormat="1" ht="14.25">
      <c r="F568" s="9"/>
    </row>
    <row r="569" s="2" customFormat="1" ht="14.25">
      <c r="F569" s="9"/>
    </row>
    <row r="570" s="2" customFormat="1" ht="14.25">
      <c r="F570" s="9"/>
    </row>
    <row r="571" s="2" customFormat="1" ht="14.25">
      <c r="F571" s="9"/>
    </row>
    <row r="572" s="2" customFormat="1" ht="14.25">
      <c r="F572" s="9"/>
    </row>
    <row r="573" s="2" customFormat="1" ht="14.25">
      <c r="F573" s="9"/>
    </row>
    <row r="574" s="2" customFormat="1" ht="14.25">
      <c r="F574" s="9"/>
    </row>
    <row r="575" s="2" customFormat="1" ht="14.25">
      <c r="F575" s="9"/>
    </row>
    <row r="576" s="2" customFormat="1" ht="14.25">
      <c r="F576" s="9"/>
    </row>
    <row r="577" s="2" customFormat="1" ht="14.25">
      <c r="F577" s="9"/>
    </row>
    <row r="578" s="2" customFormat="1" ht="14.25">
      <c r="F578" s="9"/>
    </row>
    <row r="579" s="2" customFormat="1" ht="14.25">
      <c r="F579" s="9"/>
    </row>
    <row r="580" s="2" customFormat="1" ht="14.25">
      <c r="F580" s="9"/>
    </row>
    <row r="581" s="2" customFormat="1" ht="14.25">
      <c r="F581" s="9"/>
    </row>
    <row r="582" s="2" customFormat="1" ht="14.25">
      <c r="F582" s="9"/>
    </row>
    <row r="583" s="2" customFormat="1" ht="14.25">
      <c r="F583" s="9"/>
    </row>
    <row r="584" s="2" customFormat="1" ht="14.25">
      <c r="F584" s="9"/>
    </row>
    <row r="585" s="2" customFormat="1" ht="14.25">
      <c r="F585" s="9"/>
    </row>
    <row r="586" s="2" customFormat="1" ht="14.25">
      <c r="F586" s="9"/>
    </row>
    <row r="587" s="2" customFormat="1" ht="14.25">
      <c r="F587" s="9"/>
    </row>
    <row r="588" s="2" customFormat="1" ht="14.25">
      <c r="F588" s="9"/>
    </row>
    <row r="589" s="2" customFormat="1" ht="14.25">
      <c r="F589" s="9"/>
    </row>
    <row r="590" s="2" customFormat="1" ht="14.25">
      <c r="F590" s="9"/>
    </row>
    <row r="591" s="2" customFormat="1" ht="14.25">
      <c r="F591" s="9"/>
    </row>
    <row r="592" s="2" customFormat="1" ht="14.25">
      <c r="F592" s="9"/>
    </row>
    <row r="593" s="2" customFormat="1" ht="14.25">
      <c r="F593" s="9"/>
    </row>
    <row r="594" s="2" customFormat="1" ht="14.25">
      <c r="F594" s="9"/>
    </row>
    <row r="595" s="2" customFormat="1" ht="14.25">
      <c r="F595" s="9"/>
    </row>
    <row r="596" s="2" customFormat="1" ht="14.25">
      <c r="F596" s="9"/>
    </row>
    <row r="597" s="2" customFormat="1" ht="14.25">
      <c r="F597" s="9"/>
    </row>
    <row r="598" s="2" customFormat="1" ht="14.25">
      <c r="F598" s="9"/>
    </row>
    <row r="599" s="2" customFormat="1" ht="14.25">
      <c r="F599" s="9"/>
    </row>
    <row r="600" s="2" customFormat="1" ht="14.25">
      <c r="F600" s="9"/>
    </row>
    <row r="601" s="2" customFormat="1" ht="14.25">
      <c r="F601" s="9"/>
    </row>
    <row r="602" s="2" customFormat="1" ht="14.25">
      <c r="F602" s="9"/>
    </row>
    <row r="603" s="2" customFormat="1" ht="14.25">
      <c r="F603" s="9"/>
    </row>
    <row r="604" s="2" customFormat="1" ht="14.25">
      <c r="F604" s="9"/>
    </row>
    <row r="605" s="2" customFormat="1" ht="14.25">
      <c r="F605" s="9"/>
    </row>
    <row r="606" s="2" customFormat="1" ht="14.25">
      <c r="F606" s="9"/>
    </row>
    <row r="607" s="2" customFormat="1" ht="14.25">
      <c r="F607" s="9"/>
    </row>
    <row r="608" s="2" customFormat="1" ht="14.25">
      <c r="F608" s="9"/>
    </row>
    <row r="609" s="2" customFormat="1" ht="14.25">
      <c r="F609" s="9"/>
    </row>
    <row r="610" s="2" customFormat="1" ht="14.25">
      <c r="F610" s="9"/>
    </row>
    <row r="611" s="2" customFormat="1" ht="14.25">
      <c r="F611" s="9"/>
    </row>
    <row r="612" s="2" customFormat="1" ht="14.25">
      <c r="F612" s="9"/>
    </row>
    <row r="613" s="2" customFormat="1" ht="14.25">
      <c r="F613" s="9"/>
    </row>
    <row r="614" s="2" customFormat="1" ht="14.25">
      <c r="F614" s="9"/>
    </row>
    <row r="615" s="2" customFormat="1" ht="14.25">
      <c r="F615" s="9"/>
    </row>
    <row r="616" s="2" customFormat="1" ht="14.25">
      <c r="F616" s="9"/>
    </row>
    <row r="617" s="2" customFormat="1" ht="14.25">
      <c r="F617" s="9"/>
    </row>
    <row r="618" s="2" customFormat="1" ht="14.25">
      <c r="F618" s="9"/>
    </row>
    <row r="619" s="2" customFormat="1" ht="14.25">
      <c r="F619" s="9"/>
    </row>
    <row r="620" s="2" customFormat="1" ht="14.25">
      <c r="F620" s="9"/>
    </row>
    <row r="621" s="2" customFormat="1" ht="14.25">
      <c r="F621" s="9"/>
    </row>
    <row r="622" s="2" customFormat="1" ht="14.25">
      <c r="F622" s="9"/>
    </row>
    <row r="623" s="2" customFormat="1" ht="14.25">
      <c r="F623" s="9"/>
    </row>
    <row r="624" s="2" customFormat="1" ht="14.25">
      <c r="F624" s="9"/>
    </row>
    <row r="625" s="2" customFormat="1" ht="14.25">
      <c r="F625" s="9"/>
    </row>
    <row r="626" s="2" customFormat="1" ht="14.25">
      <c r="F626" s="9"/>
    </row>
    <row r="627" s="2" customFormat="1" ht="14.25">
      <c r="F627" s="9"/>
    </row>
    <row r="628" s="2" customFormat="1" ht="14.25">
      <c r="F628" s="9"/>
    </row>
    <row r="629" s="2" customFormat="1" ht="14.25">
      <c r="F629" s="9"/>
    </row>
    <row r="630" s="2" customFormat="1" ht="14.25">
      <c r="F630" s="9"/>
    </row>
    <row r="631" s="2" customFormat="1" ht="14.25">
      <c r="F631" s="9"/>
    </row>
    <row r="632" s="2" customFormat="1" ht="14.25">
      <c r="F632" s="9"/>
    </row>
    <row r="633" s="2" customFormat="1" ht="14.25">
      <c r="F633" s="9"/>
    </row>
    <row r="634" s="2" customFormat="1" ht="14.25">
      <c r="F634" s="9"/>
    </row>
    <row r="635" s="2" customFormat="1" ht="14.25">
      <c r="F635" s="9"/>
    </row>
    <row r="636" s="2" customFormat="1" ht="14.25">
      <c r="F636" s="9"/>
    </row>
    <row r="637" s="2" customFormat="1" ht="14.25">
      <c r="F637" s="9"/>
    </row>
    <row r="638" s="2" customFormat="1" ht="14.25">
      <c r="F638" s="9"/>
    </row>
    <row r="639" s="2" customFormat="1" ht="14.25">
      <c r="F639" s="9"/>
    </row>
    <row r="640" s="2" customFormat="1" ht="14.25">
      <c r="F640" s="9"/>
    </row>
    <row r="641" s="2" customFormat="1" ht="14.25">
      <c r="F641" s="9"/>
    </row>
    <row r="642" s="2" customFormat="1" ht="14.25">
      <c r="F642" s="9"/>
    </row>
    <row r="643" s="2" customFormat="1" ht="14.25">
      <c r="F643" s="9"/>
    </row>
    <row r="644" s="2" customFormat="1" ht="14.25">
      <c r="F644" s="9"/>
    </row>
    <row r="645" s="2" customFormat="1" ht="14.25">
      <c r="F645" s="9"/>
    </row>
    <row r="646" s="2" customFormat="1" ht="14.25">
      <c r="F646" s="9"/>
    </row>
    <row r="647" s="2" customFormat="1" ht="14.25">
      <c r="F647" s="9"/>
    </row>
    <row r="648" s="2" customFormat="1" ht="14.25">
      <c r="F648" s="9"/>
    </row>
    <row r="649" s="2" customFormat="1" ht="14.25">
      <c r="F649" s="9"/>
    </row>
    <row r="650" s="2" customFormat="1" ht="14.25">
      <c r="F650" s="9"/>
    </row>
    <row r="651" s="2" customFormat="1" ht="14.25">
      <c r="F651" s="9"/>
    </row>
    <row r="652" s="2" customFormat="1" ht="14.25">
      <c r="F652" s="9"/>
    </row>
    <row r="653" s="2" customFormat="1" ht="14.25">
      <c r="F653" s="9"/>
    </row>
    <row r="654" s="2" customFormat="1" ht="14.25">
      <c r="F654" s="9"/>
    </row>
    <row r="655" s="2" customFormat="1" ht="14.25">
      <c r="F655" s="9"/>
    </row>
    <row r="656" s="2" customFormat="1" ht="14.25">
      <c r="F656" s="9"/>
    </row>
    <row r="657" s="2" customFormat="1" ht="14.25">
      <c r="F657" s="9"/>
    </row>
    <row r="658" s="2" customFormat="1" ht="14.25">
      <c r="F658" s="9"/>
    </row>
    <row r="659" s="2" customFormat="1" ht="14.25">
      <c r="F659" s="9"/>
    </row>
    <row r="660" s="2" customFormat="1" ht="14.25">
      <c r="F660" s="9"/>
    </row>
    <row r="661" s="2" customFormat="1" ht="14.25">
      <c r="F661" s="9"/>
    </row>
    <row r="662" s="2" customFormat="1" ht="14.25">
      <c r="F662" s="9"/>
    </row>
    <row r="663" s="2" customFormat="1" ht="14.25">
      <c r="F663" s="9"/>
    </row>
    <row r="664" s="2" customFormat="1" ht="14.25">
      <c r="F664" s="9"/>
    </row>
    <row r="665" s="2" customFormat="1" ht="14.25">
      <c r="F665" s="9"/>
    </row>
    <row r="666" s="2" customFormat="1" ht="14.25">
      <c r="F666" s="9"/>
    </row>
    <row r="667" s="2" customFormat="1" ht="14.25">
      <c r="F667" s="9"/>
    </row>
    <row r="668" s="2" customFormat="1" ht="14.25">
      <c r="F668" s="9"/>
    </row>
    <row r="669" s="2" customFormat="1" ht="14.25">
      <c r="F669" s="9"/>
    </row>
    <row r="670" s="2" customFormat="1" ht="14.25">
      <c r="F670" s="9"/>
    </row>
    <row r="671" s="2" customFormat="1" ht="14.25">
      <c r="F671" s="9"/>
    </row>
    <row r="672" s="2" customFormat="1" ht="14.25">
      <c r="F672" s="9"/>
    </row>
    <row r="673" s="2" customFormat="1" ht="14.25">
      <c r="F673" s="9"/>
    </row>
    <row r="674" s="2" customFormat="1" ht="14.25">
      <c r="F674" s="9"/>
    </row>
    <row r="675" s="2" customFormat="1" ht="14.25">
      <c r="F675" s="9"/>
    </row>
    <row r="676" s="2" customFormat="1" ht="14.25">
      <c r="F676" s="9"/>
    </row>
    <row r="677" s="2" customFormat="1" ht="14.25">
      <c r="F677" s="9"/>
    </row>
    <row r="678" s="2" customFormat="1" ht="14.25">
      <c r="F678" s="9"/>
    </row>
    <row r="679" s="2" customFormat="1" ht="14.25">
      <c r="F679" s="9"/>
    </row>
    <row r="680" s="2" customFormat="1" ht="14.25">
      <c r="F680" s="9"/>
    </row>
    <row r="681" s="2" customFormat="1" ht="14.25">
      <c r="F681" s="9"/>
    </row>
    <row r="682" s="2" customFormat="1" ht="14.25">
      <c r="F682" s="9"/>
    </row>
    <row r="683" s="2" customFormat="1" ht="14.25">
      <c r="F683" s="9"/>
    </row>
    <row r="684" s="2" customFormat="1" ht="14.25">
      <c r="F684" s="9"/>
    </row>
    <row r="685" s="2" customFormat="1" ht="14.25">
      <c r="F685" s="9"/>
    </row>
    <row r="686" s="2" customFormat="1" ht="14.25">
      <c r="F686" s="9"/>
    </row>
    <row r="687" s="2" customFormat="1" ht="14.25">
      <c r="F687" s="9"/>
    </row>
    <row r="688" s="2" customFormat="1" ht="14.25">
      <c r="F688" s="9"/>
    </row>
    <row r="689" s="2" customFormat="1" ht="14.25">
      <c r="F689" s="9"/>
    </row>
    <row r="690" s="2" customFormat="1" ht="14.25">
      <c r="F690" s="9"/>
    </row>
    <row r="691" s="2" customFormat="1" ht="14.25">
      <c r="F691" s="9"/>
    </row>
    <row r="692" s="2" customFormat="1" ht="14.25">
      <c r="F692" s="9"/>
    </row>
    <row r="693" s="2" customFormat="1" ht="14.25">
      <c r="F693" s="9"/>
    </row>
    <row r="694" s="2" customFormat="1" ht="14.25">
      <c r="F694" s="9"/>
    </row>
    <row r="695" s="2" customFormat="1" ht="14.25">
      <c r="F695" s="9"/>
    </row>
    <row r="696" s="2" customFormat="1" ht="14.25">
      <c r="F696" s="9"/>
    </row>
    <row r="697" s="2" customFormat="1" ht="14.25">
      <c r="F697" s="9"/>
    </row>
    <row r="698" s="2" customFormat="1" ht="14.25">
      <c r="F698" s="9"/>
    </row>
    <row r="699" s="2" customFormat="1" ht="14.25">
      <c r="F699" s="9"/>
    </row>
    <row r="700" s="2" customFormat="1" ht="14.25">
      <c r="F700" s="9"/>
    </row>
    <row r="701" s="2" customFormat="1" ht="14.25">
      <c r="F701" s="9"/>
    </row>
    <row r="702" s="2" customFormat="1" ht="14.25">
      <c r="F702" s="9"/>
    </row>
    <row r="703" s="2" customFormat="1" ht="14.25">
      <c r="F703" s="9"/>
    </row>
    <row r="704" s="2" customFormat="1" ht="14.25">
      <c r="F704" s="9"/>
    </row>
    <row r="705" s="2" customFormat="1" ht="14.25">
      <c r="F705" s="9"/>
    </row>
    <row r="706" s="2" customFormat="1" ht="14.25">
      <c r="F706" s="9"/>
    </row>
    <row r="707" s="2" customFormat="1" ht="14.25">
      <c r="F707" s="9"/>
    </row>
    <row r="708" s="2" customFormat="1" ht="14.25">
      <c r="F708" s="9"/>
    </row>
    <row r="709" s="2" customFormat="1" ht="14.25">
      <c r="F709" s="9"/>
    </row>
    <row r="710" s="2" customFormat="1" ht="14.25">
      <c r="F710" s="9"/>
    </row>
    <row r="711" s="2" customFormat="1" ht="14.25">
      <c r="F711" s="9"/>
    </row>
    <row r="712" s="2" customFormat="1" ht="14.25">
      <c r="F712" s="9"/>
    </row>
    <row r="713" s="2" customFormat="1" ht="14.25">
      <c r="F713" s="9"/>
    </row>
    <row r="714" s="2" customFormat="1" ht="14.25">
      <c r="F714" s="9"/>
    </row>
    <row r="715" s="2" customFormat="1" ht="14.25">
      <c r="F715" s="9"/>
    </row>
    <row r="716" s="2" customFormat="1" ht="14.25">
      <c r="F716" s="9"/>
    </row>
    <row r="717" s="2" customFormat="1" ht="14.25">
      <c r="F717" s="9"/>
    </row>
    <row r="718" s="2" customFormat="1" ht="14.25">
      <c r="F718" s="9"/>
    </row>
    <row r="719" s="2" customFormat="1" ht="14.25">
      <c r="F719" s="9"/>
    </row>
    <row r="720" s="2" customFormat="1" ht="14.25">
      <c r="F720" s="9"/>
    </row>
    <row r="721" s="2" customFormat="1" ht="14.25">
      <c r="F721" s="9"/>
    </row>
    <row r="722" s="2" customFormat="1" ht="14.25">
      <c r="F722" s="9"/>
    </row>
    <row r="723" s="2" customFormat="1" ht="14.25">
      <c r="F723" s="9"/>
    </row>
    <row r="724" s="2" customFormat="1" ht="14.25">
      <c r="F724" s="9"/>
    </row>
    <row r="725" s="2" customFormat="1" ht="14.25">
      <c r="F725" s="9"/>
    </row>
    <row r="726" s="2" customFormat="1" ht="14.25">
      <c r="F726" s="9"/>
    </row>
    <row r="727" s="2" customFormat="1" ht="14.25">
      <c r="F727" s="9"/>
    </row>
    <row r="728" s="2" customFormat="1" ht="14.25">
      <c r="F728" s="9"/>
    </row>
    <row r="729" s="2" customFormat="1" ht="14.25">
      <c r="F729" s="9"/>
    </row>
    <row r="730" s="2" customFormat="1" ht="14.25">
      <c r="F730" s="9"/>
    </row>
    <row r="731" s="2" customFormat="1" ht="14.25">
      <c r="F731" s="9"/>
    </row>
    <row r="732" s="2" customFormat="1" ht="14.25">
      <c r="F732" s="9"/>
    </row>
    <row r="733" s="2" customFormat="1" ht="14.25">
      <c r="F733" s="9"/>
    </row>
    <row r="734" s="2" customFormat="1" ht="14.25">
      <c r="F734" s="9"/>
    </row>
    <row r="735" s="2" customFormat="1" ht="14.25">
      <c r="F735" s="9"/>
    </row>
    <row r="736" s="2" customFormat="1" ht="14.25">
      <c r="F736" s="9"/>
    </row>
    <row r="737" s="2" customFormat="1" ht="14.25">
      <c r="F737" s="9"/>
    </row>
    <row r="738" s="2" customFormat="1" ht="14.25">
      <c r="F738" s="9"/>
    </row>
    <row r="739" s="2" customFormat="1" ht="14.25">
      <c r="F739" s="9"/>
    </row>
    <row r="740" s="2" customFormat="1" ht="14.25">
      <c r="F740" s="9"/>
    </row>
    <row r="741" s="2" customFormat="1" ht="14.25">
      <c r="F741" s="9"/>
    </row>
    <row r="742" s="2" customFormat="1" ht="14.25">
      <c r="F742" s="9"/>
    </row>
    <row r="743" s="2" customFormat="1" ht="14.25">
      <c r="F743" s="9"/>
    </row>
    <row r="744" s="2" customFormat="1" ht="14.25">
      <c r="F744" s="9"/>
    </row>
    <row r="745" s="2" customFormat="1" ht="14.25">
      <c r="F745" s="9"/>
    </row>
    <row r="746" s="2" customFormat="1" ht="14.25">
      <c r="F746" s="9"/>
    </row>
    <row r="747" s="2" customFormat="1" ht="14.25">
      <c r="F747" s="9"/>
    </row>
    <row r="748" s="2" customFormat="1" ht="14.25">
      <c r="F748" s="9"/>
    </row>
    <row r="749" s="2" customFormat="1" ht="14.25">
      <c r="F749" s="9"/>
    </row>
    <row r="750" s="2" customFormat="1" ht="14.25">
      <c r="F750" s="9"/>
    </row>
    <row r="751" s="2" customFormat="1" ht="14.25">
      <c r="F751" s="9"/>
    </row>
    <row r="752" s="2" customFormat="1" ht="14.25">
      <c r="F752" s="9"/>
    </row>
    <row r="753" s="2" customFormat="1" ht="14.25">
      <c r="F753" s="9"/>
    </row>
    <row r="754" s="2" customFormat="1" ht="14.25">
      <c r="F754" s="9"/>
    </row>
    <row r="755" s="2" customFormat="1" ht="14.25">
      <c r="F755" s="9"/>
    </row>
    <row r="756" s="2" customFormat="1" ht="14.25">
      <c r="F756" s="9"/>
    </row>
    <row r="757" s="2" customFormat="1" ht="14.25">
      <c r="F757" s="9"/>
    </row>
    <row r="758" s="2" customFormat="1" ht="14.25">
      <c r="F758" s="9"/>
    </row>
    <row r="759" s="2" customFormat="1" ht="14.25">
      <c r="F759" s="9"/>
    </row>
    <row r="760" s="2" customFormat="1" ht="14.25">
      <c r="F760" s="9"/>
    </row>
    <row r="761" s="2" customFormat="1" ht="14.25">
      <c r="F761" s="9"/>
    </row>
    <row r="762" s="2" customFormat="1" ht="14.25">
      <c r="F762" s="9"/>
    </row>
    <row r="763" s="2" customFormat="1" ht="14.25">
      <c r="F763" s="9"/>
    </row>
    <row r="764" s="2" customFormat="1" ht="14.25">
      <c r="F764" s="9"/>
    </row>
    <row r="765" s="2" customFormat="1" ht="14.25">
      <c r="F765" s="9"/>
    </row>
    <row r="766" s="2" customFormat="1" ht="14.25">
      <c r="F766" s="9"/>
    </row>
    <row r="767" s="2" customFormat="1" ht="14.25">
      <c r="F767" s="9"/>
    </row>
    <row r="768" s="2" customFormat="1" ht="14.25">
      <c r="F768" s="9"/>
    </row>
    <row r="769" s="2" customFormat="1" ht="14.25">
      <c r="F769" s="9"/>
    </row>
    <row r="770" s="2" customFormat="1" ht="14.25">
      <c r="F770" s="9"/>
    </row>
    <row r="771" s="2" customFormat="1" ht="14.25">
      <c r="F771" s="9"/>
    </row>
    <row r="772" s="2" customFormat="1" ht="14.25">
      <c r="F772" s="9"/>
    </row>
    <row r="773" s="2" customFormat="1" ht="14.25">
      <c r="F773" s="9"/>
    </row>
    <row r="774" s="2" customFormat="1" ht="14.25">
      <c r="F774" s="9"/>
    </row>
    <row r="775" s="2" customFormat="1" ht="14.25">
      <c r="F775" s="9"/>
    </row>
    <row r="776" s="2" customFormat="1" ht="14.25">
      <c r="F776" s="9"/>
    </row>
    <row r="777" s="2" customFormat="1" ht="14.25">
      <c r="F777" s="9"/>
    </row>
    <row r="778" s="2" customFormat="1" ht="14.25">
      <c r="F778" s="9"/>
    </row>
    <row r="779" s="2" customFormat="1" ht="14.25">
      <c r="F779" s="9"/>
    </row>
    <row r="780" s="2" customFormat="1" ht="14.25">
      <c r="F780" s="9"/>
    </row>
    <row r="781" s="2" customFormat="1" ht="14.25">
      <c r="F781" s="9"/>
    </row>
    <row r="782" s="2" customFormat="1" ht="14.25">
      <c r="F782" s="9"/>
    </row>
    <row r="783" s="2" customFormat="1" ht="14.25">
      <c r="F783" s="9"/>
    </row>
    <row r="784" s="2" customFormat="1" ht="14.25">
      <c r="F784" s="9"/>
    </row>
    <row r="785" s="2" customFormat="1" ht="14.25">
      <c r="F785" s="9"/>
    </row>
    <row r="786" s="2" customFormat="1" ht="14.25">
      <c r="F786" s="9"/>
    </row>
    <row r="787" s="2" customFormat="1" ht="14.25">
      <c r="F787" s="9"/>
    </row>
    <row r="788" s="2" customFormat="1" ht="14.25">
      <c r="F788" s="9"/>
    </row>
    <row r="789" s="2" customFormat="1" ht="14.25">
      <c r="F789" s="9"/>
    </row>
    <row r="790" s="2" customFormat="1" ht="14.25">
      <c r="F790" s="9"/>
    </row>
    <row r="791" s="2" customFormat="1" ht="14.25">
      <c r="F791" s="9"/>
    </row>
    <row r="792" s="2" customFormat="1" ht="14.25">
      <c r="F792" s="9"/>
    </row>
    <row r="793" s="2" customFormat="1" ht="14.25">
      <c r="F793" s="9"/>
    </row>
    <row r="794" s="2" customFormat="1" ht="14.25">
      <c r="F794" s="9"/>
    </row>
    <row r="795" s="2" customFormat="1" ht="14.25">
      <c r="F795" s="9"/>
    </row>
    <row r="796" s="2" customFormat="1" ht="14.25">
      <c r="F796" s="9"/>
    </row>
    <row r="797" s="2" customFormat="1" ht="14.25">
      <c r="F797" s="9"/>
    </row>
    <row r="798" s="2" customFormat="1" ht="14.25">
      <c r="F798" s="9"/>
    </row>
    <row r="799" s="2" customFormat="1" ht="14.25">
      <c r="F799" s="9"/>
    </row>
    <row r="800" s="2" customFormat="1" ht="14.25">
      <c r="F800" s="9"/>
    </row>
    <row r="801" s="2" customFormat="1" ht="14.25">
      <c r="F801" s="9"/>
    </row>
    <row r="802" s="2" customFormat="1" ht="14.25">
      <c r="F802" s="9"/>
    </row>
    <row r="803" s="2" customFormat="1" ht="14.25">
      <c r="F803" s="9"/>
    </row>
    <row r="804" s="2" customFormat="1" ht="14.25">
      <c r="F804" s="9"/>
    </row>
    <row r="805" s="2" customFormat="1" ht="14.25">
      <c r="F805" s="9"/>
    </row>
    <row r="806" s="2" customFormat="1" ht="14.25">
      <c r="F806" s="9"/>
    </row>
    <row r="807" s="2" customFormat="1" ht="14.25">
      <c r="F807" s="9"/>
    </row>
    <row r="808" s="2" customFormat="1" ht="14.25">
      <c r="F808" s="9"/>
    </row>
    <row r="809" s="2" customFormat="1" ht="14.25">
      <c r="F809" s="9"/>
    </row>
    <row r="810" s="2" customFormat="1" ht="14.25">
      <c r="F810" s="9"/>
    </row>
    <row r="811" s="2" customFormat="1" ht="14.25">
      <c r="F811" s="9"/>
    </row>
    <row r="812" s="2" customFormat="1" ht="14.25">
      <c r="F812" s="9"/>
    </row>
    <row r="813" s="2" customFormat="1" ht="14.25">
      <c r="F813" s="9"/>
    </row>
    <row r="814" s="2" customFormat="1" ht="14.25">
      <c r="F814" s="9"/>
    </row>
    <row r="815" s="2" customFormat="1" ht="14.25">
      <c r="F815" s="9"/>
    </row>
    <row r="816" s="2" customFormat="1" ht="14.25">
      <c r="F816" s="9"/>
    </row>
    <row r="817" s="2" customFormat="1" ht="14.25">
      <c r="F817" s="9"/>
    </row>
    <row r="818" s="2" customFormat="1" ht="14.25">
      <c r="F818" s="9"/>
    </row>
    <row r="819" s="2" customFormat="1" ht="14.25">
      <c r="F819" s="9"/>
    </row>
    <row r="820" s="2" customFormat="1" ht="14.25">
      <c r="F820" s="9"/>
    </row>
    <row r="821" s="2" customFormat="1" ht="14.25">
      <c r="F821" s="9"/>
    </row>
    <row r="822" s="2" customFormat="1" ht="14.25">
      <c r="F822" s="9"/>
    </row>
    <row r="823" s="2" customFormat="1" ht="14.25">
      <c r="F823" s="9"/>
    </row>
    <row r="824" s="2" customFormat="1" ht="14.25">
      <c r="F824" s="9"/>
    </row>
    <row r="825" s="2" customFormat="1" ht="14.25">
      <c r="F825" s="9"/>
    </row>
    <row r="826" s="2" customFormat="1" ht="14.25">
      <c r="F826" s="9"/>
    </row>
    <row r="827" s="2" customFormat="1" ht="14.25">
      <c r="F827" s="9"/>
    </row>
    <row r="828" s="2" customFormat="1" ht="14.25">
      <c r="F828" s="9"/>
    </row>
    <row r="829" s="2" customFormat="1" ht="14.25">
      <c r="F829" s="9"/>
    </row>
    <row r="830" s="2" customFormat="1" ht="14.25">
      <c r="F830" s="9"/>
    </row>
    <row r="831" s="2" customFormat="1" ht="14.25">
      <c r="F831" s="9"/>
    </row>
    <row r="832" s="2" customFormat="1" ht="14.25">
      <c r="F832" s="9"/>
    </row>
    <row r="833" s="2" customFormat="1" ht="14.25">
      <c r="F833" s="9"/>
    </row>
    <row r="834" s="2" customFormat="1" ht="14.25">
      <c r="F834" s="9"/>
    </row>
    <row r="835" s="2" customFormat="1" ht="14.25">
      <c r="F835" s="9"/>
    </row>
    <row r="836" s="2" customFormat="1" ht="14.25">
      <c r="F836" s="9"/>
    </row>
    <row r="837" s="2" customFormat="1" ht="14.25">
      <c r="F837" s="9"/>
    </row>
    <row r="838" s="2" customFormat="1" ht="14.25">
      <c r="F838" s="9"/>
    </row>
    <row r="839" s="2" customFormat="1" ht="14.25">
      <c r="F839" s="9"/>
    </row>
    <row r="840" s="2" customFormat="1" ht="14.25">
      <c r="F840" s="9"/>
    </row>
    <row r="841" s="2" customFormat="1" ht="14.25">
      <c r="F841" s="9"/>
    </row>
    <row r="842" s="2" customFormat="1" ht="14.25">
      <c r="F842" s="9"/>
    </row>
    <row r="843" s="2" customFormat="1" ht="14.25">
      <c r="F843" s="9"/>
    </row>
    <row r="844" s="2" customFormat="1" ht="14.25">
      <c r="F844" s="9"/>
    </row>
    <row r="845" s="2" customFormat="1" ht="14.25">
      <c r="F845" s="9"/>
    </row>
    <row r="846" s="2" customFormat="1" ht="14.25">
      <c r="F846" s="9"/>
    </row>
    <row r="847" s="2" customFormat="1" ht="14.25">
      <c r="F847" s="9"/>
    </row>
    <row r="848" s="2" customFormat="1" ht="14.25">
      <c r="F848" s="9"/>
    </row>
    <row r="849" s="2" customFormat="1" ht="14.25">
      <c r="F849" s="9"/>
    </row>
    <row r="850" s="2" customFormat="1" ht="14.25">
      <c r="F850" s="9"/>
    </row>
    <row r="851" s="2" customFormat="1" ht="14.25">
      <c r="F851" s="9"/>
    </row>
    <row r="852" s="2" customFormat="1" ht="14.25">
      <c r="F852" s="9"/>
    </row>
    <row r="853" s="2" customFormat="1" ht="14.25">
      <c r="F853" s="9"/>
    </row>
    <row r="854" s="2" customFormat="1" ht="14.25">
      <c r="F854" s="9"/>
    </row>
    <row r="855" s="2" customFormat="1" ht="14.25">
      <c r="F855" s="9"/>
    </row>
    <row r="856" s="2" customFormat="1" ht="14.25">
      <c r="F856" s="9"/>
    </row>
    <row r="857" s="2" customFormat="1" ht="14.25">
      <c r="F857" s="9"/>
    </row>
    <row r="858" s="2" customFormat="1" ht="14.25">
      <c r="F858" s="9"/>
    </row>
    <row r="859" s="2" customFormat="1" ht="14.25">
      <c r="F859" s="9"/>
    </row>
    <row r="860" s="2" customFormat="1" ht="14.25">
      <c r="F860" s="9"/>
    </row>
    <row r="861" s="2" customFormat="1" ht="14.25">
      <c r="F861" s="9"/>
    </row>
    <row r="862" s="2" customFormat="1" ht="14.25">
      <c r="F862" s="9"/>
    </row>
    <row r="863" s="2" customFormat="1" ht="14.25">
      <c r="F863" s="9"/>
    </row>
    <row r="864" s="2" customFormat="1" ht="14.25">
      <c r="F864" s="9"/>
    </row>
    <row r="865" s="2" customFormat="1" ht="14.25">
      <c r="F865" s="9"/>
    </row>
    <row r="866" s="2" customFormat="1" ht="14.25">
      <c r="F866" s="9"/>
    </row>
    <row r="867" s="2" customFormat="1" ht="14.25">
      <c r="F867" s="9"/>
    </row>
    <row r="868" s="2" customFormat="1" ht="14.25">
      <c r="F868" s="9"/>
    </row>
    <row r="869" s="2" customFormat="1" ht="14.25">
      <c r="F869" s="9"/>
    </row>
    <row r="870" s="2" customFormat="1" ht="14.25">
      <c r="F870" s="9"/>
    </row>
    <row r="871" s="2" customFormat="1" ht="14.25">
      <c r="F871" s="9"/>
    </row>
    <row r="872" s="2" customFormat="1" ht="14.25">
      <c r="F872" s="9"/>
    </row>
    <row r="873" s="2" customFormat="1" ht="14.25">
      <c r="F873" s="9"/>
    </row>
    <row r="874" s="2" customFormat="1" ht="14.25">
      <c r="F874" s="9"/>
    </row>
    <row r="875" s="2" customFormat="1" ht="14.25">
      <c r="F875" s="9"/>
    </row>
    <row r="876" s="2" customFormat="1" ht="14.25">
      <c r="F876" s="9"/>
    </row>
    <row r="877" s="2" customFormat="1" ht="14.25">
      <c r="F877" s="9"/>
    </row>
    <row r="878" s="2" customFormat="1" ht="14.25">
      <c r="F878" s="9"/>
    </row>
    <row r="879" s="2" customFormat="1" ht="14.25">
      <c r="F879" s="9"/>
    </row>
    <row r="880" s="2" customFormat="1" ht="14.25">
      <c r="F880" s="9"/>
    </row>
    <row r="881" s="2" customFormat="1" ht="14.25">
      <c r="F881" s="9"/>
    </row>
    <row r="882" s="2" customFormat="1" ht="14.25">
      <c r="F882" s="9"/>
    </row>
    <row r="883" s="2" customFormat="1" ht="14.25">
      <c r="F883" s="9"/>
    </row>
    <row r="884" s="2" customFormat="1" ht="14.25">
      <c r="F884" s="9"/>
    </row>
    <row r="885" s="2" customFormat="1" ht="14.25">
      <c r="F885" s="9"/>
    </row>
    <row r="886" s="2" customFormat="1" ht="14.25">
      <c r="F886" s="9"/>
    </row>
    <row r="887" s="2" customFormat="1" ht="14.25">
      <c r="F887" s="9"/>
    </row>
    <row r="888" s="2" customFormat="1" ht="14.25">
      <c r="F888" s="9"/>
    </row>
    <row r="889" s="2" customFormat="1" ht="14.25">
      <c r="F889" s="9"/>
    </row>
    <row r="890" s="2" customFormat="1" ht="14.25">
      <c r="F890" s="9"/>
    </row>
    <row r="891" s="2" customFormat="1" ht="14.25">
      <c r="F891" s="9"/>
    </row>
    <row r="892" s="2" customFormat="1" ht="14.25">
      <c r="F892" s="9"/>
    </row>
    <row r="893" s="2" customFormat="1" ht="14.25">
      <c r="F893" s="9"/>
    </row>
    <row r="894" s="2" customFormat="1" ht="14.25">
      <c r="F894" s="9"/>
    </row>
    <row r="895" s="2" customFormat="1" ht="14.25">
      <c r="F895" s="9"/>
    </row>
    <row r="896" s="2" customFormat="1" ht="14.25">
      <c r="F896" s="9"/>
    </row>
    <row r="897" s="2" customFormat="1" ht="14.25">
      <c r="F897" s="9"/>
    </row>
    <row r="898" s="2" customFormat="1" ht="14.25">
      <c r="F898" s="9"/>
    </row>
    <row r="899" s="2" customFormat="1" ht="14.25">
      <c r="F899" s="9"/>
    </row>
    <row r="900" s="2" customFormat="1" ht="14.25">
      <c r="F900" s="9"/>
    </row>
    <row r="901" s="2" customFormat="1" ht="14.25">
      <c r="F901" s="9"/>
    </row>
    <row r="902" s="2" customFormat="1" ht="14.25">
      <c r="F902" s="9"/>
    </row>
    <row r="903" s="2" customFormat="1" ht="14.25">
      <c r="F903" s="9"/>
    </row>
    <row r="904" s="2" customFormat="1" ht="14.25">
      <c r="F904" s="9"/>
    </row>
    <row r="905" s="2" customFormat="1" ht="14.25">
      <c r="F905" s="9"/>
    </row>
    <row r="906" s="2" customFormat="1" ht="14.25">
      <c r="F906" s="9"/>
    </row>
    <row r="907" s="2" customFormat="1" ht="14.25">
      <c r="F907" s="9"/>
    </row>
    <row r="908" s="2" customFormat="1" ht="14.25">
      <c r="F908" s="9"/>
    </row>
    <row r="909" s="2" customFormat="1" ht="14.25">
      <c r="F909" s="9"/>
    </row>
    <row r="910" s="2" customFormat="1" ht="14.25">
      <c r="F910" s="9"/>
    </row>
    <row r="911" s="2" customFormat="1" ht="14.25">
      <c r="F911" s="9"/>
    </row>
    <row r="912" s="2" customFormat="1" ht="14.25">
      <c r="F912" s="9"/>
    </row>
    <row r="913" s="2" customFormat="1" ht="14.25">
      <c r="F913" s="9"/>
    </row>
    <row r="914" s="2" customFormat="1" ht="14.25">
      <c r="F914" s="9"/>
    </row>
    <row r="915" s="2" customFormat="1" ht="14.25">
      <c r="F915" s="9"/>
    </row>
    <row r="916" s="2" customFormat="1" ht="14.25">
      <c r="F916" s="9"/>
    </row>
    <row r="917" s="2" customFormat="1" ht="14.25">
      <c r="F917" s="9"/>
    </row>
    <row r="918" s="2" customFormat="1" ht="14.25">
      <c r="F918" s="9"/>
    </row>
    <row r="919" s="2" customFormat="1" ht="14.25">
      <c r="F919" s="9"/>
    </row>
    <row r="920" s="2" customFormat="1" ht="14.25">
      <c r="F920" s="9"/>
    </row>
    <row r="921" s="2" customFormat="1" ht="14.25">
      <c r="F921" s="9"/>
    </row>
    <row r="922" s="2" customFormat="1" ht="14.25">
      <c r="F922" s="9"/>
    </row>
    <row r="923" s="2" customFormat="1" ht="14.25">
      <c r="F923" s="9"/>
    </row>
    <row r="924" s="2" customFormat="1" ht="14.25">
      <c r="F924" s="9"/>
    </row>
    <row r="925" s="2" customFormat="1" ht="14.25">
      <c r="F925" s="9"/>
    </row>
    <row r="926" s="2" customFormat="1" ht="14.25">
      <c r="F926" s="9"/>
    </row>
    <row r="927" s="2" customFormat="1" ht="14.25">
      <c r="F927" s="9"/>
    </row>
    <row r="928" s="2" customFormat="1" ht="14.25">
      <c r="F928" s="9"/>
    </row>
    <row r="929" s="2" customFormat="1" ht="14.25">
      <c r="F929" s="9"/>
    </row>
    <row r="930" s="2" customFormat="1" ht="14.25">
      <c r="F930" s="9"/>
    </row>
    <row r="931" s="2" customFormat="1" ht="14.25">
      <c r="F931" s="9"/>
    </row>
    <row r="932" s="2" customFormat="1" ht="14.25">
      <c r="F932" s="9"/>
    </row>
    <row r="933" s="2" customFormat="1" ht="14.25">
      <c r="F933" s="9"/>
    </row>
    <row r="934" s="2" customFormat="1" ht="14.25">
      <c r="F934" s="9"/>
    </row>
    <row r="935" s="2" customFormat="1" ht="14.25">
      <c r="F935" s="9"/>
    </row>
    <row r="936" s="2" customFormat="1" ht="14.25">
      <c r="F936" s="9"/>
    </row>
    <row r="937" s="2" customFormat="1" ht="14.25">
      <c r="F937" s="9"/>
    </row>
    <row r="938" s="2" customFormat="1" ht="14.25">
      <c r="F938" s="9"/>
    </row>
    <row r="939" s="2" customFormat="1" ht="14.25">
      <c r="F939" s="9"/>
    </row>
    <row r="940" s="2" customFormat="1" ht="14.25">
      <c r="F940" s="9"/>
    </row>
    <row r="941" s="2" customFormat="1" ht="14.25">
      <c r="F941" s="9"/>
    </row>
    <row r="942" s="2" customFormat="1" ht="14.25">
      <c r="F942" s="9"/>
    </row>
    <row r="943" s="2" customFormat="1" ht="14.25">
      <c r="F943" s="9"/>
    </row>
    <row r="944" s="2" customFormat="1" ht="14.25">
      <c r="F944" s="9"/>
    </row>
    <row r="945" s="2" customFormat="1" ht="14.25">
      <c r="F945" s="9"/>
    </row>
    <row r="946" s="2" customFormat="1" ht="14.25">
      <c r="F946" s="9"/>
    </row>
    <row r="947" s="2" customFormat="1" ht="14.25">
      <c r="F947" s="9"/>
    </row>
    <row r="948" s="2" customFormat="1" ht="14.25">
      <c r="F948" s="9"/>
    </row>
    <row r="949" s="2" customFormat="1" ht="14.25">
      <c r="F949" s="9"/>
    </row>
    <row r="950" s="2" customFormat="1" ht="14.25">
      <c r="F950" s="9"/>
    </row>
    <row r="951" s="2" customFormat="1" ht="14.25">
      <c r="F951" s="9"/>
    </row>
    <row r="952" s="2" customFormat="1" ht="14.25">
      <c r="F952" s="9"/>
    </row>
    <row r="953" s="2" customFormat="1" ht="14.25">
      <c r="F953" s="9"/>
    </row>
    <row r="954" s="2" customFormat="1" ht="14.25">
      <c r="F954" s="9"/>
    </row>
    <row r="955" s="2" customFormat="1" ht="14.25">
      <c r="F955" s="9"/>
    </row>
    <row r="956" s="2" customFormat="1" ht="14.25">
      <c r="F956" s="9"/>
    </row>
    <row r="957" s="2" customFormat="1" ht="14.25">
      <c r="F957" s="9"/>
    </row>
    <row r="958" s="2" customFormat="1" ht="14.25">
      <c r="F958" s="9"/>
    </row>
    <row r="959" s="2" customFormat="1" ht="14.25">
      <c r="F959" s="9"/>
    </row>
    <row r="960" s="2" customFormat="1" ht="14.25">
      <c r="F960" s="9"/>
    </row>
    <row r="961" s="2" customFormat="1" ht="14.25">
      <c r="F961" s="9"/>
    </row>
    <row r="962" s="2" customFormat="1" ht="14.25">
      <c r="F962" s="9"/>
    </row>
    <row r="963" s="2" customFormat="1" ht="14.25">
      <c r="F963" s="9"/>
    </row>
    <row r="964" s="2" customFormat="1" ht="14.25">
      <c r="F964" s="9"/>
    </row>
    <row r="965" s="2" customFormat="1" ht="14.25">
      <c r="F965" s="9"/>
    </row>
    <row r="966" s="2" customFormat="1" ht="14.25">
      <c r="F966" s="9"/>
    </row>
    <row r="967" s="2" customFormat="1" ht="14.25">
      <c r="F967" s="9"/>
    </row>
    <row r="968" s="2" customFormat="1" ht="14.25">
      <c r="F968" s="9"/>
    </row>
    <row r="969" s="2" customFormat="1" ht="14.25">
      <c r="F969" s="9"/>
    </row>
    <row r="970" s="2" customFormat="1" ht="14.25">
      <c r="F970" s="9"/>
    </row>
    <row r="971" s="2" customFormat="1" ht="14.25">
      <c r="F971" s="9"/>
    </row>
    <row r="972" s="2" customFormat="1" ht="14.25">
      <c r="F972" s="9"/>
    </row>
    <row r="973" s="2" customFormat="1" ht="14.25">
      <c r="F973" s="9"/>
    </row>
    <row r="974" s="2" customFormat="1" ht="14.25">
      <c r="F974" s="9"/>
    </row>
    <row r="975" s="2" customFormat="1" ht="14.25">
      <c r="F975" s="9"/>
    </row>
    <row r="976" s="2" customFormat="1" ht="14.25">
      <c r="F976" s="9"/>
    </row>
    <row r="977" s="2" customFormat="1" ht="14.25">
      <c r="F977" s="9"/>
    </row>
    <row r="978" s="2" customFormat="1" ht="14.25">
      <c r="F978" s="9"/>
    </row>
    <row r="979" s="2" customFormat="1" ht="14.25">
      <c r="F979" s="9"/>
    </row>
    <row r="980" s="2" customFormat="1" ht="14.25">
      <c r="F980" s="9"/>
    </row>
    <row r="981" s="2" customFormat="1" ht="14.25">
      <c r="F981" s="9"/>
    </row>
    <row r="982" s="2" customFormat="1" ht="14.25">
      <c r="F982" s="9"/>
    </row>
    <row r="983" s="2" customFormat="1" ht="14.25">
      <c r="F983" s="9"/>
    </row>
    <row r="984" s="2" customFormat="1" ht="14.25">
      <c r="F984" s="9"/>
    </row>
    <row r="985" s="2" customFormat="1" ht="14.25">
      <c r="F985" s="9"/>
    </row>
    <row r="986" s="2" customFormat="1" ht="14.25">
      <c r="F986" s="9"/>
    </row>
    <row r="987" s="2" customFormat="1" ht="14.25">
      <c r="F987" s="9"/>
    </row>
    <row r="988" s="2" customFormat="1" ht="14.25">
      <c r="F988" s="9"/>
    </row>
    <row r="989" s="2" customFormat="1" ht="14.25">
      <c r="F989" s="9"/>
    </row>
    <row r="990" s="2" customFormat="1" ht="14.25">
      <c r="F990" s="9"/>
    </row>
    <row r="991" s="2" customFormat="1" ht="14.25">
      <c r="F991" s="9"/>
    </row>
    <row r="992" s="2" customFormat="1" ht="14.25">
      <c r="F992" s="9"/>
    </row>
    <row r="993" s="2" customFormat="1" ht="14.25">
      <c r="F993" s="9"/>
    </row>
    <row r="994" s="2" customFormat="1" ht="14.25">
      <c r="F994" s="9"/>
    </row>
    <row r="995" s="2" customFormat="1" ht="14.25">
      <c r="F995" s="9"/>
    </row>
    <row r="996" s="2" customFormat="1" ht="14.25">
      <c r="F996" s="9"/>
    </row>
    <row r="997" s="2" customFormat="1" ht="14.25">
      <c r="F997" s="9"/>
    </row>
    <row r="998" s="2" customFormat="1" ht="14.25">
      <c r="F998" s="9"/>
    </row>
    <row r="999" s="2" customFormat="1" ht="14.25">
      <c r="F999" s="9"/>
    </row>
    <row r="1000" s="2" customFormat="1" ht="14.25">
      <c r="F1000" s="9"/>
    </row>
    <row r="1001" s="2" customFormat="1" ht="14.25">
      <c r="F1001" s="9"/>
    </row>
    <row r="1002" s="2" customFormat="1" ht="14.25">
      <c r="F1002" s="9"/>
    </row>
    <row r="1003" s="2" customFormat="1" ht="14.25">
      <c r="F1003" s="9"/>
    </row>
    <row r="1004" s="2" customFormat="1" ht="14.25">
      <c r="F1004" s="9"/>
    </row>
    <row r="1005" s="2" customFormat="1" ht="14.25">
      <c r="F1005" s="9"/>
    </row>
    <row r="1006" s="2" customFormat="1" ht="14.25">
      <c r="F1006" s="9"/>
    </row>
    <row r="1007" s="2" customFormat="1" ht="14.25">
      <c r="F1007" s="9"/>
    </row>
    <row r="1008" s="2" customFormat="1" ht="14.25">
      <c r="F1008" s="9"/>
    </row>
    <row r="1009" s="2" customFormat="1" ht="14.25">
      <c r="F1009" s="9"/>
    </row>
    <row r="1010" s="2" customFormat="1" ht="14.25">
      <c r="F1010" s="9"/>
    </row>
    <row r="1011" s="2" customFormat="1" ht="14.25">
      <c r="F1011" s="9"/>
    </row>
    <row r="1012" s="2" customFormat="1" ht="14.25">
      <c r="F1012" s="9"/>
    </row>
    <row r="1013" s="2" customFormat="1" ht="14.25">
      <c r="F1013" s="9"/>
    </row>
    <row r="1014" s="2" customFormat="1" ht="14.25">
      <c r="F1014" s="9"/>
    </row>
    <row r="1015" s="2" customFormat="1" ht="14.25">
      <c r="F1015" s="9"/>
    </row>
    <row r="1016" s="2" customFormat="1" ht="14.25">
      <c r="F1016" s="9"/>
    </row>
    <row r="1017" s="2" customFormat="1" ht="14.25">
      <c r="F1017" s="9"/>
    </row>
    <row r="1018" s="2" customFormat="1" ht="14.25">
      <c r="F1018" s="9"/>
    </row>
    <row r="1019" s="2" customFormat="1" ht="14.25">
      <c r="F1019" s="9"/>
    </row>
    <row r="1020" s="2" customFormat="1" ht="14.25">
      <c r="F1020" s="9"/>
    </row>
    <row r="1021" s="2" customFormat="1" ht="14.25">
      <c r="F1021" s="9"/>
    </row>
    <row r="1022" s="2" customFormat="1" ht="14.25">
      <c r="F1022" s="9"/>
    </row>
    <row r="1023" s="2" customFormat="1" ht="14.25">
      <c r="F1023" s="9"/>
    </row>
    <row r="1024" s="2" customFormat="1" ht="14.25">
      <c r="F1024" s="9"/>
    </row>
    <row r="1025" s="2" customFormat="1" ht="14.25">
      <c r="F1025" s="9"/>
    </row>
    <row r="1026" s="2" customFormat="1" ht="14.25">
      <c r="F1026" s="9"/>
    </row>
    <row r="1027" s="2" customFormat="1" ht="14.25">
      <c r="F1027" s="9"/>
    </row>
    <row r="1028" s="2" customFormat="1" ht="14.25">
      <c r="F1028" s="9"/>
    </row>
    <row r="1029" s="2" customFormat="1" ht="14.25">
      <c r="F1029" s="9"/>
    </row>
    <row r="1030" s="2" customFormat="1" ht="14.25">
      <c r="F1030" s="9"/>
    </row>
    <row r="1031" s="2" customFormat="1" ht="14.25">
      <c r="F1031" s="9"/>
    </row>
    <row r="1032" s="2" customFormat="1" ht="14.25">
      <c r="F1032" s="9"/>
    </row>
    <row r="1033" s="2" customFormat="1" ht="14.25">
      <c r="F1033" s="9"/>
    </row>
    <row r="1034" s="2" customFormat="1" ht="14.25">
      <c r="F1034" s="9"/>
    </row>
    <row r="1035" s="2" customFormat="1" ht="14.25">
      <c r="F1035" s="9"/>
    </row>
    <row r="1036" s="2" customFormat="1" ht="14.25">
      <c r="F1036" s="9"/>
    </row>
    <row r="1037" s="2" customFormat="1" ht="14.25">
      <c r="F1037" s="9"/>
    </row>
    <row r="1038" s="2" customFormat="1" ht="14.25">
      <c r="F1038" s="9"/>
    </row>
    <row r="1039" s="2" customFormat="1" ht="14.25">
      <c r="F1039" s="9"/>
    </row>
    <row r="1040" s="2" customFormat="1" ht="14.25">
      <c r="F1040" s="9"/>
    </row>
    <row r="1041" s="2" customFormat="1" ht="14.25">
      <c r="F1041" s="9"/>
    </row>
    <row r="1042" s="2" customFormat="1" ht="14.25">
      <c r="F1042" s="9"/>
    </row>
    <row r="1043" s="2" customFormat="1" ht="14.25">
      <c r="F1043" s="9"/>
    </row>
    <row r="1044" s="2" customFormat="1" ht="14.25">
      <c r="F1044" s="9"/>
    </row>
    <row r="1045" s="2" customFormat="1" ht="14.25">
      <c r="F1045" s="9"/>
    </row>
    <row r="1046" s="2" customFormat="1" ht="14.25">
      <c r="F1046" s="9"/>
    </row>
    <row r="1047" s="2" customFormat="1" ht="14.25">
      <c r="F1047" s="9"/>
    </row>
    <row r="1048" s="2" customFormat="1" ht="14.25">
      <c r="F1048" s="9"/>
    </row>
    <row r="1049" s="2" customFormat="1" ht="14.25">
      <c r="F1049" s="9"/>
    </row>
    <row r="1050" s="2" customFormat="1" ht="14.25">
      <c r="F1050" s="9"/>
    </row>
    <row r="1051" s="2" customFormat="1" ht="14.25">
      <c r="F1051" s="9"/>
    </row>
    <row r="1052" s="2" customFormat="1" ht="14.25">
      <c r="F1052" s="9"/>
    </row>
    <row r="1053" s="2" customFormat="1" ht="14.25">
      <c r="F1053" s="9"/>
    </row>
    <row r="1054" s="2" customFormat="1" ht="14.25">
      <c r="F1054" s="9"/>
    </row>
    <row r="1055" s="2" customFormat="1" ht="14.25">
      <c r="F1055" s="9"/>
    </row>
    <row r="1056" s="2" customFormat="1" ht="14.25">
      <c r="F1056" s="9"/>
    </row>
    <row r="1057" s="2" customFormat="1" ht="14.25">
      <c r="F1057" s="9"/>
    </row>
    <row r="1058" s="2" customFormat="1" ht="14.25">
      <c r="F1058" s="9"/>
    </row>
    <row r="1059" s="2" customFormat="1" ht="14.25">
      <c r="F1059" s="9"/>
    </row>
    <row r="1060" s="2" customFormat="1" ht="14.25">
      <c r="F1060" s="9"/>
    </row>
    <row r="1061" s="2" customFormat="1" ht="14.25">
      <c r="F1061" s="9"/>
    </row>
    <row r="1062" s="2" customFormat="1" ht="14.25">
      <c r="F1062" s="9"/>
    </row>
    <row r="1063" s="2" customFormat="1" ht="14.25">
      <c r="F1063" s="9"/>
    </row>
    <row r="1064" s="2" customFormat="1" ht="14.25">
      <c r="F1064" s="9"/>
    </row>
    <row r="1065" s="2" customFormat="1" ht="14.25">
      <c r="F1065" s="9"/>
    </row>
    <row r="1066" s="2" customFormat="1" ht="14.25">
      <c r="F1066" s="9"/>
    </row>
    <row r="1067" s="2" customFormat="1" ht="14.25">
      <c r="F1067" s="9"/>
    </row>
    <row r="1068" s="2" customFormat="1" ht="14.25">
      <c r="F1068" s="9"/>
    </row>
    <row r="1069" s="2" customFormat="1" ht="14.25">
      <c r="F1069" s="9"/>
    </row>
    <row r="1070" s="2" customFormat="1" ht="14.25">
      <c r="F1070" s="9"/>
    </row>
    <row r="1071" s="2" customFormat="1" ht="14.25">
      <c r="F1071" s="9"/>
    </row>
    <row r="1072" s="2" customFormat="1" ht="14.25">
      <c r="F1072" s="9"/>
    </row>
    <row r="1073" s="2" customFormat="1" ht="14.25">
      <c r="F1073" s="9"/>
    </row>
    <row r="1074" s="2" customFormat="1" ht="14.25">
      <c r="F1074" s="9"/>
    </row>
    <row r="1075" s="2" customFormat="1" ht="14.25">
      <c r="F1075" s="9"/>
    </row>
    <row r="1076" s="2" customFormat="1" ht="14.25">
      <c r="F1076" s="9"/>
    </row>
    <row r="1077" s="2" customFormat="1" ht="14.25">
      <c r="F1077" s="9"/>
    </row>
    <row r="1078" s="2" customFormat="1" ht="14.25">
      <c r="F1078" s="9"/>
    </row>
    <row r="1079" s="2" customFormat="1" ht="14.25">
      <c r="F1079" s="9"/>
    </row>
    <row r="1080" s="2" customFormat="1" ht="14.25">
      <c r="F1080" s="9"/>
    </row>
    <row r="1081" s="2" customFormat="1" ht="14.25">
      <c r="F1081" s="9"/>
    </row>
    <row r="1082" s="2" customFormat="1" ht="14.25">
      <c r="F1082" s="9"/>
    </row>
    <row r="1083" s="2" customFormat="1" ht="14.25">
      <c r="F1083" s="9"/>
    </row>
    <row r="1084" s="2" customFormat="1" ht="14.25">
      <c r="F1084" s="9"/>
    </row>
    <row r="1085" s="2" customFormat="1" ht="14.25">
      <c r="F1085" s="9"/>
    </row>
    <row r="1086" s="2" customFormat="1" ht="14.25">
      <c r="F1086" s="9"/>
    </row>
    <row r="1087" s="2" customFormat="1" ht="14.25">
      <c r="F1087" s="9"/>
    </row>
    <row r="1088" s="2" customFormat="1" ht="14.25">
      <c r="F1088" s="9"/>
    </row>
    <row r="1089" s="2" customFormat="1" ht="14.25">
      <c r="F1089" s="9"/>
    </row>
    <row r="1090" s="2" customFormat="1" ht="14.25">
      <c r="F1090" s="9"/>
    </row>
    <row r="1091" s="2" customFormat="1" ht="14.25">
      <c r="F1091" s="9"/>
    </row>
    <row r="1092" s="2" customFormat="1" ht="14.25">
      <c r="F1092" s="9"/>
    </row>
    <row r="1093" s="2" customFormat="1" ht="14.25">
      <c r="F1093" s="9"/>
    </row>
    <row r="1094" s="2" customFormat="1" ht="14.25">
      <c r="F1094" s="9"/>
    </row>
    <row r="1095" s="2" customFormat="1" ht="14.25">
      <c r="F1095" s="9"/>
    </row>
    <row r="1096" s="2" customFormat="1" ht="14.25">
      <c r="F1096" s="9"/>
    </row>
    <row r="1097" s="2" customFormat="1" ht="14.25">
      <c r="F1097" s="9"/>
    </row>
    <row r="1098" s="2" customFormat="1" ht="14.25">
      <c r="F1098" s="9"/>
    </row>
    <row r="1099" s="2" customFormat="1" ht="14.25">
      <c r="F1099" s="9"/>
    </row>
    <row r="1100" s="2" customFormat="1" ht="14.25">
      <c r="F1100" s="9"/>
    </row>
    <row r="1101" s="2" customFormat="1" ht="14.25">
      <c r="F1101" s="9"/>
    </row>
    <row r="1102" s="2" customFormat="1" ht="14.25">
      <c r="F1102" s="9"/>
    </row>
    <row r="1103" s="2" customFormat="1" ht="14.25">
      <c r="F1103" s="9"/>
    </row>
    <row r="1104" s="2" customFormat="1" ht="14.25">
      <c r="F1104" s="9"/>
    </row>
    <row r="1105" s="2" customFormat="1" ht="14.25">
      <c r="F1105" s="9"/>
    </row>
    <row r="1106" s="2" customFormat="1" ht="14.25">
      <c r="F1106" s="9"/>
    </row>
    <row r="1107" s="2" customFormat="1" ht="14.25">
      <c r="F1107" s="9"/>
    </row>
    <row r="1108" s="2" customFormat="1" ht="14.25">
      <c r="F1108" s="9"/>
    </row>
    <row r="1109" s="2" customFormat="1" ht="14.25">
      <c r="F1109" s="9"/>
    </row>
    <row r="1110" s="2" customFormat="1" ht="14.25">
      <c r="F1110" s="9"/>
    </row>
    <row r="1111" s="2" customFormat="1" ht="14.25">
      <c r="F1111" s="9"/>
    </row>
    <row r="1112" s="2" customFormat="1" ht="14.25">
      <c r="F1112" s="9"/>
    </row>
    <row r="1113" s="2" customFormat="1" ht="14.25">
      <c r="F1113" s="9"/>
    </row>
    <row r="1114" s="2" customFormat="1" ht="14.25">
      <c r="F1114" s="9"/>
    </row>
    <row r="1115" s="2" customFormat="1" ht="14.25">
      <c r="F1115" s="9"/>
    </row>
    <row r="1116" s="2" customFormat="1" ht="14.25">
      <c r="F1116" s="9"/>
    </row>
    <row r="1117" s="2" customFormat="1" ht="14.25">
      <c r="F1117" s="9"/>
    </row>
    <row r="1118" s="2" customFormat="1" ht="14.25">
      <c r="F1118" s="9"/>
    </row>
    <row r="1119" s="2" customFormat="1" ht="14.25">
      <c r="F1119" s="9"/>
    </row>
    <row r="1120" s="2" customFormat="1" ht="14.25">
      <c r="F1120" s="9"/>
    </row>
    <row r="1121" s="2" customFormat="1" ht="14.25">
      <c r="F1121" s="9"/>
    </row>
    <row r="1122" s="2" customFormat="1" ht="14.25">
      <c r="F1122" s="9"/>
    </row>
    <row r="1123" s="2" customFormat="1" ht="14.25">
      <c r="F1123" s="9"/>
    </row>
    <row r="1124" s="2" customFormat="1" ht="14.25">
      <c r="F1124" s="9"/>
    </row>
    <row r="1125" s="2" customFormat="1" ht="14.25">
      <c r="F1125" s="9"/>
    </row>
    <row r="1126" s="2" customFormat="1" ht="14.25">
      <c r="F1126" s="9"/>
    </row>
    <row r="1127" s="2" customFormat="1" ht="14.25">
      <c r="F1127" s="9"/>
    </row>
    <row r="1128" s="2" customFormat="1" ht="14.25">
      <c r="F1128" s="9"/>
    </row>
    <row r="1129" s="2" customFormat="1" ht="14.25">
      <c r="F1129" s="9"/>
    </row>
    <row r="1130" s="2" customFormat="1" ht="14.25">
      <c r="F1130" s="9"/>
    </row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</sheetData>
  <sheetProtection/>
  <mergeCells count="20">
    <mergeCell ref="M6:M8"/>
    <mergeCell ref="N6:N8"/>
    <mergeCell ref="O6:O8"/>
    <mergeCell ref="F6:F8"/>
    <mergeCell ref="G6:G8"/>
    <mergeCell ref="H6:H8"/>
    <mergeCell ref="I6:I8"/>
    <mergeCell ref="J6:J8"/>
    <mergeCell ref="K6:K8"/>
    <mergeCell ref="L6:L8"/>
    <mergeCell ref="N1:O1"/>
    <mergeCell ref="A3:O3"/>
    <mergeCell ref="A5:A8"/>
    <mergeCell ref="B5:E5"/>
    <mergeCell ref="I5:K5"/>
    <mergeCell ref="L5:O5"/>
    <mergeCell ref="B6:B8"/>
    <mergeCell ref="C6:C8"/>
    <mergeCell ref="D6:D8"/>
    <mergeCell ref="E6:E8"/>
  </mergeCells>
  <printOptions/>
  <pageMargins left="0.3937007874015748" right="0.3937007874015748" top="0.7874015748031497" bottom="0" header="0" footer="0"/>
  <pageSetup fitToHeight="1" fitToWidth="1" horizontalDpi="600" verticalDpi="600" orientation="landscape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39"/>
  <sheetViews>
    <sheetView tabSelected="1" zoomScale="70" zoomScaleNormal="70" zoomScalePageLayoutView="0" workbookViewId="0" topLeftCell="A1">
      <selection activeCell="N34" sqref="N34:O34"/>
    </sheetView>
  </sheetViews>
  <sheetFormatPr defaultColWidth="9.00390625" defaultRowHeight="12.75"/>
  <cols>
    <col min="1" max="1" width="8.375" style="0" customWidth="1"/>
    <col min="2" max="2" width="10.75390625" style="0" customWidth="1"/>
    <col min="3" max="3" width="12.75390625" style="0" customWidth="1"/>
    <col min="4" max="4" width="10.00390625" style="0" customWidth="1"/>
    <col min="5" max="5" width="11.75390625" style="0" customWidth="1"/>
    <col min="6" max="6" width="10.875" style="0" customWidth="1"/>
    <col min="7" max="8" width="9.125" style="0" customWidth="1"/>
    <col min="9" max="9" width="9.625" style="0" customWidth="1"/>
    <col min="10" max="10" width="9.00390625" style="0" customWidth="1"/>
    <col min="11" max="11" width="7.875" style="0" customWidth="1"/>
    <col min="12" max="12" width="11.25390625" style="0" customWidth="1"/>
    <col min="13" max="13" width="9.375" style="0" customWidth="1"/>
    <col min="14" max="14" width="9.25390625" style="0" customWidth="1"/>
    <col min="15" max="15" width="8.875" style="0" customWidth="1"/>
    <col min="16" max="16" width="11.125" style="0" customWidth="1"/>
    <col min="17" max="17" width="10.125" style="0" customWidth="1"/>
    <col min="18" max="18" width="10.375" style="0" customWidth="1"/>
  </cols>
  <sheetData>
    <row r="1" spans="1:19" ht="15.75">
      <c r="A1" s="414"/>
      <c r="B1" s="414"/>
      <c r="N1" s="244"/>
      <c r="R1" s="381" t="s">
        <v>120</v>
      </c>
      <c r="S1" s="381"/>
    </row>
    <row r="2" spans="1:19" ht="46.5" customHeight="1">
      <c r="A2" s="415" t="s">
        <v>129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spans="2:19" ht="16.5" thickBot="1">
      <c r="B3" s="244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S3" t="s">
        <v>47</v>
      </c>
    </row>
    <row r="4" spans="1:19" ht="18.75" customHeight="1">
      <c r="A4" s="416" t="s">
        <v>128</v>
      </c>
      <c r="B4" s="417"/>
      <c r="C4" s="420" t="s">
        <v>23</v>
      </c>
      <c r="D4" s="420" t="s">
        <v>24</v>
      </c>
      <c r="E4" s="421" t="s">
        <v>25</v>
      </c>
      <c r="F4" s="245" t="s">
        <v>8</v>
      </c>
      <c r="G4" s="422" t="s">
        <v>26</v>
      </c>
      <c r="H4" s="422"/>
      <c r="I4" s="422"/>
      <c r="J4" s="422"/>
      <c r="K4" s="422"/>
      <c r="L4" s="422"/>
      <c r="M4" s="422"/>
      <c r="N4" s="422"/>
      <c r="O4" s="422"/>
      <c r="P4" s="422"/>
      <c r="Q4" s="423" t="s">
        <v>27</v>
      </c>
      <c r="R4" s="423"/>
      <c r="S4" s="250"/>
    </row>
    <row r="5" spans="1:19" ht="12.75" customHeight="1">
      <c r="A5" s="418"/>
      <c r="B5" s="419"/>
      <c r="C5" s="410"/>
      <c r="D5" s="410"/>
      <c r="E5" s="409"/>
      <c r="F5" s="409" t="s">
        <v>29</v>
      </c>
      <c r="G5" s="411" t="s">
        <v>127</v>
      </c>
      <c r="H5" s="411"/>
      <c r="I5" s="411"/>
      <c r="J5" s="411"/>
      <c r="K5" s="411"/>
      <c r="L5" s="411"/>
      <c r="M5" s="411"/>
      <c r="N5" s="411"/>
      <c r="O5" s="411"/>
      <c r="P5" s="411"/>
      <c r="Q5" s="412" t="s">
        <v>30</v>
      </c>
      <c r="R5" s="412" t="s">
        <v>31</v>
      </c>
      <c r="S5" s="413" t="s">
        <v>28</v>
      </c>
    </row>
    <row r="6" spans="1:19" ht="12.75" customHeight="1">
      <c r="A6" s="418"/>
      <c r="B6" s="419"/>
      <c r="C6" s="410"/>
      <c r="D6" s="410"/>
      <c r="E6" s="409"/>
      <c r="F6" s="409"/>
      <c r="G6" s="410" t="s">
        <v>32</v>
      </c>
      <c r="H6" s="410" t="s">
        <v>33</v>
      </c>
      <c r="I6" s="410" t="s">
        <v>34</v>
      </c>
      <c r="J6" s="410" t="s">
        <v>35</v>
      </c>
      <c r="K6" s="410" t="s">
        <v>36</v>
      </c>
      <c r="L6" s="410" t="s">
        <v>37</v>
      </c>
      <c r="M6" s="409" t="s">
        <v>38</v>
      </c>
      <c r="N6" s="410" t="s">
        <v>39</v>
      </c>
      <c r="O6" s="410" t="s">
        <v>40</v>
      </c>
      <c r="P6" s="409" t="s">
        <v>41</v>
      </c>
      <c r="Q6" s="412"/>
      <c r="R6" s="412"/>
      <c r="S6" s="413"/>
    </row>
    <row r="7" spans="1:19" ht="21.75" customHeight="1">
      <c r="A7" s="418"/>
      <c r="B7" s="419"/>
      <c r="C7" s="410"/>
      <c r="D7" s="410"/>
      <c r="E7" s="409"/>
      <c r="F7" s="409"/>
      <c r="G7" s="410"/>
      <c r="H7" s="410"/>
      <c r="I7" s="410"/>
      <c r="J7" s="410"/>
      <c r="K7" s="410"/>
      <c r="L7" s="410"/>
      <c r="M7" s="409"/>
      <c r="N7" s="410"/>
      <c r="O7" s="410"/>
      <c r="P7" s="409"/>
      <c r="Q7" s="412"/>
      <c r="R7" s="412"/>
      <c r="S7" s="413"/>
    </row>
    <row r="8" spans="1:19" ht="18" customHeight="1">
      <c r="A8" s="418"/>
      <c r="B8" s="419"/>
      <c r="C8" s="410"/>
      <c r="D8" s="410"/>
      <c r="E8" s="409"/>
      <c r="F8" s="409"/>
      <c r="G8" s="410"/>
      <c r="H8" s="410"/>
      <c r="I8" s="410"/>
      <c r="J8" s="410"/>
      <c r="K8" s="410"/>
      <c r="L8" s="410"/>
      <c r="M8" s="409"/>
      <c r="N8" s="410"/>
      <c r="O8" s="410"/>
      <c r="P8" s="409"/>
      <c r="Q8" s="412"/>
      <c r="R8" s="412"/>
      <c r="S8" s="413"/>
    </row>
    <row r="9" spans="1:19" ht="13.5" customHeight="1">
      <c r="A9" s="254" t="s">
        <v>42</v>
      </c>
      <c r="B9" s="222"/>
      <c r="C9" s="242"/>
      <c r="D9" s="241"/>
      <c r="E9" s="240"/>
      <c r="F9" s="240"/>
      <c r="G9" s="241"/>
      <c r="H9" s="241"/>
      <c r="I9" s="241"/>
      <c r="J9" s="241"/>
      <c r="K9" s="241"/>
      <c r="L9" s="241"/>
      <c r="M9" s="240"/>
      <c r="N9" s="241"/>
      <c r="O9" s="241"/>
      <c r="P9" s="240"/>
      <c r="Q9" s="239"/>
      <c r="R9" s="239"/>
      <c r="S9" s="251"/>
    </row>
    <row r="10" spans="1:19" ht="15.75" customHeight="1">
      <c r="A10" s="402" t="s">
        <v>126</v>
      </c>
      <c r="B10" s="403"/>
      <c r="C10" s="230">
        <v>436.139</v>
      </c>
      <c r="D10" s="230">
        <v>0</v>
      </c>
      <c r="E10" s="228">
        <v>37494.36246242596</v>
      </c>
      <c r="F10" s="229">
        <v>37494.36246242596</v>
      </c>
      <c r="G10" s="229">
        <v>21301.6931910851</v>
      </c>
      <c r="H10" s="229">
        <v>4789.70007268325</v>
      </c>
      <c r="I10" s="229">
        <v>1177.7596515483976</v>
      </c>
      <c r="J10" s="229">
        <v>0</v>
      </c>
      <c r="K10" s="229">
        <v>134.68106880298865</v>
      </c>
      <c r="L10" s="229">
        <v>52.11603028698037</v>
      </c>
      <c r="M10" s="228">
        <v>27455.950014406717</v>
      </c>
      <c r="N10" s="229">
        <v>6306.188699779963</v>
      </c>
      <c r="O10" s="229">
        <v>3732.2237482392848</v>
      </c>
      <c r="P10" s="228">
        <v>10038.412448019248</v>
      </c>
      <c r="Q10" s="229">
        <v>0</v>
      </c>
      <c r="R10" s="229">
        <v>0</v>
      </c>
      <c r="S10" s="252">
        <f>P10/G10*100</f>
        <v>47.12495085705388</v>
      </c>
    </row>
    <row r="11" spans="1:19" ht="15.75" customHeight="1">
      <c r="A11" s="402" t="s">
        <v>43</v>
      </c>
      <c r="B11" s="403"/>
      <c r="C11" s="230">
        <v>424.5994</v>
      </c>
      <c r="D11" s="230">
        <v>0</v>
      </c>
      <c r="E11" s="228">
        <v>37071.27647848772</v>
      </c>
      <c r="F11" s="229">
        <v>37071.27647848772</v>
      </c>
      <c r="G11" s="229">
        <v>20955.009003780975</v>
      </c>
      <c r="H11" s="229">
        <v>5644.677076792856</v>
      </c>
      <c r="I11" s="229">
        <v>1124.3751168748709</v>
      </c>
      <c r="J11" s="229">
        <v>0</v>
      </c>
      <c r="K11" s="229">
        <v>139.33231339155606</v>
      </c>
      <c r="L11" s="229">
        <v>49.96179928657459</v>
      </c>
      <c r="M11" s="228">
        <v>27913.355310126834</v>
      </c>
      <c r="N11" s="229">
        <v>6253.967465176194</v>
      </c>
      <c r="O11" s="229">
        <v>2903.9537031846958</v>
      </c>
      <c r="P11" s="228">
        <v>9157.92116836089</v>
      </c>
      <c r="Q11" s="229">
        <v>0</v>
      </c>
      <c r="R11" s="229">
        <v>0</v>
      </c>
      <c r="S11" s="252">
        <f>P11/G11*100</f>
        <v>43.70277849419439</v>
      </c>
    </row>
    <row r="12" spans="1:19" ht="15.75" customHeight="1">
      <c r="A12" s="404" t="s">
        <v>125</v>
      </c>
      <c r="B12" s="405"/>
      <c r="C12" s="223">
        <f aca="true" t="shared" si="0" ref="C12:S12">C10-C11</f>
        <v>11.539600000000007</v>
      </c>
      <c r="D12" s="223">
        <f t="shared" si="0"/>
        <v>0</v>
      </c>
      <c r="E12" s="224">
        <f t="shared" si="0"/>
        <v>423.0859839382392</v>
      </c>
      <c r="F12" s="224">
        <f t="shared" si="0"/>
        <v>423.0859839382392</v>
      </c>
      <c r="G12" s="224">
        <f t="shared" si="0"/>
        <v>346.6841873041267</v>
      </c>
      <c r="H12" s="224">
        <f t="shared" si="0"/>
        <v>-854.9770041096053</v>
      </c>
      <c r="I12" s="224">
        <f t="shared" si="0"/>
        <v>53.38453467352679</v>
      </c>
      <c r="J12" s="224">
        <f t="shared" si="0"/>
        <v>0</v>
      </c>
      <c r="K12" s="224">
        <f t="shared" si="0"/>
        <v>-4.651244588567408</v>
      </c>
      <c r="L12" s="224">
        <f t="shared" si="0"/>
        <v>2.1542310004057796</v>
      </c>
      <c r="M12" s="224">
        <f t="shared" si="0"/>
        <v>-457.40529572011656</v>
      </c>
      <c r="N12" s="224">
        <f t="shared" si="0"/>
        <v>52.22123460376861</v>
      </c>
      <c r="O12" s="224">
        <f t="shared" si="0"/>
        <v>828.270045054589</v>
      </c>
      <c r="P12" s="224">
        <f t="shared" si="0"/>
        <v>880.4912796583576</v>
      </c>
      <c r="Q12" s="224">
        <f t="shared" si="0"/>
        <v>0</v>
      </c>
      <c r="R12" s="224">
        <f t="shared" si="0"/>
        <v>0</v>
      </c>
      <c r="S12" s="246">
        <f t="shared" si="0"/>
        <v>3.4221723628594916</v>
      </c>
    </row>
    <row r="13" spans="1:19" ht="15.75" customHeight="1">
      <c r="A13" s="404" t="s">
        <v>124</v>
      </c>
      <c r="B13" s="405"/>
      <c r="C13" s="223">
        <f>C10/C11*100</f>
        <v>102.71776173023326</v>
      </c>
      <c r="D13" s="223">
        <v>0</v>
      </c>
      <c r="E13" s="223">
        <f>E10/E11*100</f>
        <v>101.14127708600418</v>
      </c>
      <c r="F13" s="223">
        <f>F10/F11*100</f>
        <v>101.14127708600418</v>
      </c>
      <c r="G13" s="223">
        <f>G10/G11*100</f>
        <v>101.65442156212663</v>
      </c>
      <c r="H13" s="223">
        <f>H10/H11*100</f>
        <v>84.85339387040048</v>
      </c>
      <c r="I13" s="223">
        <f>I10/I11*100</f>
        <v>104.74792921617704</v>
      </c>
      <c r="J13" s="223">
        <v>0</v>
      </c>
      <c r="K13" s="223">
        <f aca="true" t="shared" si="1" ref="K13:P13">K10/K11*100</f>
        <v>96.66176174402823</v>
      </c>
      <c r="L13" s="223">
        <f t="shared" si="1"/>
        <v>104.31175624410439</v>
      </c>
      <c r="M13" s="223">
        <f t="shared" si="1"/>
        <v>98.36133889803577</v>
      </c>
      <c r="N13" s="223">
        <f t="shared" si="1"/>
        <v>100.83500969415896</v>
      </c>
      <c r="O13" s="223">
        <f t="shared" si="1"/>
        <v>128.52215047871616</v>
      </c>
      <c r="P13" s="223">
        <f t="shared" si="1"/>
        <v>109.61453220082642</v>
      </c>
      <c r="Q13" s="223">
        <v>0</v>
      </c>
      <c r="R13" s="223">
        <v>0</v>
      </c>
      <c r="S13" s="246">
        <f>S10/S11*100</f>
        <v>107.830560162929</v>
      </c>
    </row>
    <row r="14" spans="1:19" ht="11.25" customHeight="1">
      <c r="A14" s="406"/>
      <c r="B14" s="401"/>
      <c r="C14" s="237"/>
      <c r="D14" s="237"/>
      <c r="E14" s="237"/>
      <c r="F14" s="237"/>
      <c r="G14" s="237"/>
      <c r="H14" s="237"/>
      <c r="I14" s="238"/>
      <c r="J14" s="237"/>
      <c r="K14" s="237"/>
      <c r="L14" s="237"/>
      <c r="M14" s="237"/>
      <c r="N14" s="237"/>
      <c r="O14" s="237"/>
      <c r="P14" s="1"/>
      <c r="Q14" s="1"/>
      <c r="R14" s="1"/>
      <c r="S14" s="253"/>
    </row>
    <row r="15" spans="1:19" ht="15" customHeight="1">
      <c r="A15" s="407" t="s">
        <v>44</v>
      </c>
      <c r="B15" s="408"/>
      <c r="C15" s="234"/>
      <c r="D15" s="234"/>
      <c r="E15" s="221"/>
      <c r="F15" s="220"/>
      <c r="G15" s="220"/>
      <c r="H15" s="220"/>
      <c r="I15" s="220"/>
      <c r="J15" s="220"/>
      <c r="K15" s="220"/>
      <c r="L15" s="219"/>
      <c r="M15" s="220"/>
      <c r="N15" s="220"/>
      <c r="O15" s="219"/>
      <c r="P15" s="1"/>
      <c r="Q15" s="1"/>
      <c r="R15" s="1"/>
      <c r="S15" s="253"/>
    </row>
    <row r="16" spans="1:19" ht="15.75" customHeight="1">
      <c r="A16" s="402" t="s">
        <v>126</v>
      </c>
      <c r="B16" s="403"/>
      <c r="C16" s="230">
        <v>287.689</v>
      </c>
      <c r="D16" s="230">
        <v>0</v>
      </c>
      <c r="E16" s="228">
        <v>40907.332223338395</v>
      </c>
      <c r="F16" s="229">
        <v>40907.332223338395</v>
      </c>
      <c r="G16" s="229">
        <v>19749.562027050044</v>
      </c>
      <c r="H16" s="229">
        <v>4449.83384835708</v>
      </c>
      <c r="I16" s="229">
        <v>412.8268720736629</v>
      </c>
      <c r="J16" s="229">
        <v>0</v>
      </c>
      <c r="K16" s="229">
        <v>0</v>
      </c>
      <c r="L16" s="229">
        <v>0</v>
      </c>
      <c r="M16" s="228">
        <v>24612.222747480788</v>
      </c>
      <c r="N16" s="229">
        <v>7428.7288819987325</v>
      </c>
      <c r="O16" s="229">
        <v>8866.380593858876</v>
      </c>
      <c r="P16" s="228">
        <v>16295.109475857607</v>
      </c>
      <c r="Q16" s="229">
        <v>0</v>
      </c>
      <c r="R16" s="229">
        <v>0</v>
      </c>
      <c r="S16" s="252">
        <f>P16/G16*100</f>
        <v>82.50871312254401</v>
      </c>
    </row>
    <row r="17" spans="1:19" ht="15.75" customHeight="1">
      <c r="A17" s="402" t="s">
        <v>43</v>
      </c>
      <c r="B17" s="403"/>
      <c r="C17" s="230">
        <v>284.2656</v>
      </c>
      <c r="D17" s="230">
        <v>0</v>
      </c>
      <c r="E17" s="228">
        <v>38195.5809988968</v>
      </c>
      <c r="F17" s="229">
        <v>38195.5809988968</v>
      </c>
      <c r="G17" s="229">
        <v>19373.609281835954</v>
      </c>
      <c r="H17" s="229">
        <v>4341.747940423791</v>
      </c>
      <c r="I17" s="229">
        <v>373.9340368068924</v>
      </c>
      <c r="J17" s="229">
        <v>0</v>
      </c>
      <c r="K17" s="229">
        <v>0</v>
      </c>
      <c r="L17" s="229">
        <v>0</v>
      </c>
      <c r="M17" s="228">
        <v>24089.291259066635</v>
      </c>
      <c r="N17" s="229">
        <v>7119.7602406575625</v>
      </c>
      <c r="O17" s="229">
        <v>6986.529499172604</v>
      </c>
      <c r="P17" s="228">
        <v>14106.289739830167</v>
      </c>
      <c r="Q17" s="229">
        <v>0</v>
      </c>
      <c r="R17" s="229">
        <v>0</v>
      </c>
      <c r="S17" s="252">
        <f>P17/G17*100</f>
        <v>72.81188308600686</v>
      </c>
    </row>
    <row r="18" spans="1:19" ht="15.75" customHeight="1">
      <c r="A18" s="404" t="s">
        <v>125</v>
      </c>
      <c r="B18" s="405"/>
      <c r="C18" s="223">
        <f aca="true" t="shared" si="2" ref="C18:S18">C16-C17</f>
        <v>3.423400000000015</v>
      </c>
      <c r="D18" s="223">
        <f t="shared" si="2"/>
        <v>0</v>
      </c>
      <c r="E18" s="224">
        <f t="shared" si="2"/>
        <v>2711.751224441592</v>
      </c>
      <c r="F18" s="224">
        <f t="shared" si="2"/>
        <v>2711.751224441592</v>
      </c>
      <c r="G18" s="224">
        <f t="shared" si="2"/>
        <v>375.9527452140901</v>
      </c>
      <c r="H18" s="224">
        <f t="shared" si="2"/>
        <v>108.08590793328858</v>
      </c>
      <c r="I18" s="224">
        <f t="shared" si="2"/>
        <v>38.89283526677053</v>
      </c>
      <c r="J18" s="224">
        <f t="shared" si="2"/>
        <v>0</v>
      </c>
      <c r="K18" s="224">
        <f t="shared" si="2"/>
        <v>0</v>
      </c>
      <c r="L18" s="224">
        <f t="shared" si="2"/>
        <v>0</v>
      </c>
      <c r="M18" s="224">
        <f t="shared" si="2"/>
        <v>522.9314884141531</v>
      </c>
      <c r="N18" s="224">
        <f t="shared" si="2"/>
        <v>308.96864134117004</v>
      </c>
      <c r="O18" s="224">
        <f t="shared" si="2"/>
        <v>1879.8510946862716</v>
      </c>
      <c r="P18" s="224">
        <f t="shared" si="2"/>
        <v>2188.8197360274407</v>
      </c>
      <c r="Q18" s="224">
        <f t="shared" si="2"/>
        <v>0</v>
      </c>
      <c r="R18" s="224">
        <f t="shared" si="2"/>
        <v>0</v>
      </c>
      <c r="S18" s="246">
        <f t="shared" si="2"/>
        <v>9.69683003653715</v>
      </c>
    </row>
    <row r="19" spans="1:19" ht="15.75" customHeight="1">
      <c r="A19" s="404" t="s">
        <v>124</v>
      </c>
      <c r="B19" s="405"/>
      <c r="C19" s="223">
        <f>C16/C17*100</f>
        <v>101.20429626377584</v>
      </c>
      <c r="D19" s="223">
        <v>0</v>
      </c>
      <c r="E19" s="223">
        <f>E16/E17*100</f>
        <v>107.0996464866444</v>
      </c>
      <c r="F19" s="223">
        <f>F16/F17*100</f>
        <v>107.0996464866444</v>
      </c>
      <c r="G19" s="223">
        <f>G16/G17*100</f>
        <v>101.94054055568557</v>
      </c>
      <c r="H19" s="223">
        <f>H16/H17*100</f>
        <v>102.48945607659432</v>
      </c>
      <c r="I19" s="223">
        <f>I16/I17*100</f>
        <v>110.40098825955648</v>
      </c>
      <c r="J19" s="223">
        <v>0</v>
      </c>
      <c r="K19" s="223">
        <v>0</v>
      </c>
      <c r="L19" s="223">
        <v>0</v>
      </c>
      <c r="M19" s="223">
        <f>M16/M17*100</f>
        <v>102.17080478952379</v>
      </c>
      <c r="N19" s="223">
        <f>N16/N17*100</f>
        <v>104.33959334159593</v>
      </c>
      <c r="O19" s="223">
        <f>O16/O17*100</f>
        <v>126.90679392263209</v>
      </c>
      <c r="P19" s="223">
        <f>P16/P17*100</f>
        <v>115.51662255913504</v>
      </c>
      <c r="Q19" s="223">
        <v>0</v>
      </c>
      <c r="R19" s="223">
        <v>0</v>
      </c>
      <c r="S19" s="246">
        <f>S16/S17*100</f>
        <v>113.31764764974291</v>
      </c>
    </row>
    <row r="20" spans="1:19" ht="11.25" customHeight="1">
      <c r="A20" s="406"/>
      <c r="B20" s="401"/>
      <c r="C20" s="233"/>
      <c r="D20" s="233"/>
      <c r="E20" s="233"/>
      <c r="F20" s="233"/>
      <c r="G20" s="233"/>
      <c r="H20" s="233"/>
      <c r="I20" s="236"/>
      <c r="J20" s="236"/>
      <c r="K20" s="236"/>
      <c r="L20" s="235"/>
      <c r="M20" s="233"/>
      <c r="N20" s="233"/>
      <c r="O20" s="233"/>
      <c r="P20" s="1"/>
      <c r="Q20" s="1"/>
      <c r="R20" s="1"/>
      <c r="S20" s="253"/>
    </row>
    <row r="21" spans="1:19" ht="18" customHeight="1">
      <c r="A21" s="407" t="s">
        <v>45</v>
      </c>
      <c r="B21" s="408"/>
      <c r="C21" s="234"/>
      <c r="D21" s="234"/>
      <c r="E21" s="221"/>
      <c r="F21" s="220"/>
      <c r="G21" s="220"/>
      <c r="H21" s="220"/>
      <c r="I21" s="220"/>
      <c r="J21" s="220"/>
      <c r="K21" s="220"/>
      <c r="L21" s="219"/>
      <c r="M21" s="220"/>
      <c r="N21" s="220"/>
      <c r="O21" s="219"/>
      <c r="P21" s="1"/>
      <c r="Q21" s="1"/>
      <c r="R21" s="1"/>
      <c r="S21" s="253"/>
    </row>
    <row r="22" spans="1:19" ht="16.5" customHeight="1">
      <c r="A22" s="402" t="s">
        <v>126</v>
      </c>
      <c r="B22" s="403"/>
      <c r="C22" s="230">
        <v>172.1246</v>
      </c>
      <c r="D22" s="230">
        <v>0</v>
      </c>
      <c r="E22" s="228">
        <v>43436.96998182325</v>
      </c>
      <c r="F22" s="229">
        <v>43436.96998182325</v>
      </c>
      <c r="G22" s="229">
        <v>19935.16034314677</v>
      </c>
      <c r="H22" s="229">
        <v>4747.445552040014</v>
      </c>
      <c r="I22" s="229">
        <v>531.3921814003731</v>
      </c>
      <c r="J22" s="229">
        <v>0</v>
      </c>
      <c r="K22" s="229">
        <v>0</v>
      </c>
      <c r="L22" s="229">
        <v>0</v>
      </c>
      <c r="M22" s="228">
        <v>25213.99807658716</v>
      </c>
      <c r="N22" s="229">
        <v>7353.961897369697</v>
      </c>
      <c r="O22" s="229">
        <v>10869.010007866395</v>
      </c>
      <c r="P22" s="228">
        <v>18222.971905236092</v>
      </c>
      <c r="Q22" s="229">
        <v>0</v>
      </c>
      <c r="R22" s="229">
        <v>0</v>
      </c>
      <c r="S22" s="252">
        <f>P22/G22*100</f>
        <v>91.41121311071227</v>
      </c>
    </row>
    <row r="23" spans="1:19" ht="16.5" customHeight="1">
      <c r="A23" s="402" t="s">
        <v>43</v>
      </c>
      <c r="B23" s="403"/>
      <c r="C23" s="230">
        <v>140.5484</v>
      </c>
      <c r="D23" s="229">
        <v>0</v>
      </c>
      <c r="E23" s="228">
        <v>42709.5013769871</v>
      </c>
      <c r="F23" s="229">
        <v>42709.5013769871</v>
      </c>
      <c r="G23" s="229">
        <v>19614.306649287126</v>
      </c>
      <c r="H23" s="229">
        <v>4798.280046826099</v>
      </c>
      <c r="I23" s="229">
        <v>496.4066945384414</v>
      </c>
      <c r="J23" s="229">
        <v>0</v>
      </c>
      <c r="K23" s="229">
        <v>0</v>
      </c>
      <c r="L23" s="229">
        <v>0</v>
      </c>
      <c r="M23" s="228">
        <v>24908.993390651667</v>
      </c>
      <c r="N23" s="229">
        <v>7645.793192949903</v>
      </c>
      <c r="O23" s="229">
        <v>10154.71479338553</v>
      </c>
      <c r="P23" s="228">
        <v>17800.507986335433</v>
      </c>
      <c r="Q23" s="229">
        <v>0</v>
      </c>
      <c r="R23" s="229">
        <v>0</v>
      </c>
      <c r="S23" s="252">
        <f>P23/G23*100</f>
        <v>90.75267509893033</v>
      </c>
    </row>
    <row r="24" spans="1:19" ht="16.5" customHeight="1">
      <c r="A24" s="404" t="s">
        <v>125</v>
      </c>
      <c r="B24" s="405"/>
      <c r="C24" s="223">
        <f aca="true" t="shared" si="3" ref="C24:S24">C22-C23</f>
        <v>31.5762</v>
      </c>
      <c r="D24" s="223">
        <f t="shared" si="3"/>
        <v>0</v>
      </c>
      <c r="E24" s="224">
        <f t="shared" si="3"/>
        <v>727.4686048361473</v>
      </c>
      <c r="F24" s="224">
        <f t="shared" si="3"/>
        <v>727.4686048361473</v>
      </c>
      <c r="G24" s="224">
        <f t="shared" si="3"/>
        <v>320.8536938596444</v>
      </c>
      <c r="H24" s="224">
        <f t="shared" si="3"/>
        <v>-50.83449478608509</v>
      </c>
      <c r="I24" s="224">
        <f t="shared" si="3"/>
        <v>34.98548686193175</v>
      </c>
      <c r="J24" s="224">
        <f t="shared" si="3"/>
        <v>0</v>
      </c>
      <c r="K24" s="224">
        <f t="shared" si="3"/>
        <v>0</v>
      </c>
      <c r="L24" s="224">
        <f t="shared" si="3"/>
        <v>0</v>
      </c>
      <c r="M24" s="224">
        <f t="shared" si="3"/>
        <v>305.0046859354916</v>
      </c>
      <c r="N24" s="224">
        <f t="shared" si="3"/>
        <v>-291.83129558020573</v>
      </c>
      <c r="O24" s="224">
        <f t="shared" si="3"/>
        <v>714.2952144808642</v>
      </c>
      <c r="P24" s="224">
        <f t="shared" si="3"/>
        <v>422.46391890065934</v>
      </c>
      <c r="Q24" s="224">
        <f t="shared" si="3"/>
        <v>0</v>
      </c>
      <c r="R24" s="224">
        <f t="shared" si="3"/>
        <v>0</v>
      </c>
      <c r="S24" s="246">
        <f t="shared" si="3"/>
        <v>0.6585380117819426</v>
      </c>
    </row>
    <row r="25" spans="1:19" ht="16.5" customHeight="1">
      <c r="A25" s="404" t="s">
        <v>124</v>
      </c>
      <c r="B25" s="405"/>
      <c r="C25" s="223">
        <f>C22/C23*100</f>
        <v>122.46642437765212</v>
      </c>
      <c r="D25" s="223">
        <v>0</v>
      </c>
      <c r="E25" s="223">
        <f>E22/E23*100</f>
        <v>101.70329453958018</v>
      </c>
      <c r="F25" s="223">
        <f>F22/F23*100</f>
        <v>101.70329453958018</v>
      </c>
      <c r="G25" s="223">
        <f>G22/G23*100</f>
        <v>101.63581461020598</v>
      </c>
      <c r="H25" s="223">
        <f>H22/H23*100</f>
        <v>98.94056840597058</v>
      </c>
      <c r="I25" s="223">
        <f>I22/I23*100</f>
        <v>107.04774678642504</v>
      </c>
      <c r="J25" s="223">
        <v>0</v>
      </c>
      <c r="K25" s="223">
        <v>0</v>
      </c>
      <c r="L25" s="223">
        <v>0</v>
      </c>
      <c r="M25" s="223">
        <f>M22/M23*100</f>
        <v>101.22447616068644</v>
      </c>
      <c r="N25" s="223">
        <f>N22/N23*100</f>
        <v>96.18311288030522</v>
      </c>
      <c r="O25" s="223">
        <f>O22/O23*100</f>
        <v>107.03412384310522</v>
      </c>
      <c r="P25" s="223">
        <f>P22/P23*100</f>
        <v>102.3733250715371</v>
      </c>
      <c r="Q25" s="223">
        <v>0</v>
      </c>
      <c r="R25" s="223">
        <v>0</v>
      </c>
      <c r="S25" s="246">
        <f>S22/S23*100</f>
        <v>100.72564033078262</v>
      </c>
    </row>
    <row r="26" spans="1:19" ht="11.25" customHeight="1">
      <c r="A26" s="406"/>
      <c r="B26" s="401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1"/>
      <c r="Q26" s="1"/>
      <c r="R26" s="1"/>
      <c r="S26" s="253"/>
    </row>
    <row r="27" spans="1:19" s="2" customFormat="1" ht="15.75">
      <c r="A27" s="247" t="s">
        <v>6</v>
      </c>
      <c r="B27" s="232"/>
      <c r="C27" s="217"/>
      <c r="D27" s="217"/>
      <c r="E27" s="221"/>
      <c r="F27" s="220"/>
      <c r="G27" s="220"/>
      <c r="H27" s="220"/>
      <c r="I27" s="220"/>
      <c r="J27" s="220"/>
      <c r="K27" s="220"/>
      <c r="L27" s="219"/>
      <c r="M27" s="220"/>
      <c r="N27" s="220"/>
      <c r="O27" s="219"/>
      <c r="P27" s="1"/>
      <c r="Q27" s="1"/>
      <c r="R27" s="1"/>
      <c r="S27" s="253"/>
    </row>
    <row r="28" spans="1:19" ht="15.75">
      <c r="A28" s="402" t="s">
        <v>126</v>
      </c>
      <c r="B28" s="403"/>
      <c r="C28" s="230">
        <v>467.19</v>
      </c>
      <c r="D28" s="230">
        <v>0</v>
      </c>
      <c r="E28" s="228">
        <v>29687.999172356715</v>
      </c>
      <c r="F28" s="229">
        <v>29687.999172356715</v>
      </c>
      <c r="G28" s="229">
        <v>20675.481959516826</v>
      </c>
      <c r="H28" s="229">
        <v>3524.4229685281502</v>
      </c>
      <c r="I28" s="229">
        <v>422.62926575197815</v>
      </c>
      <c r="J28" s="229">
        <v>0</v>
      </c>
      <c r="K28" s="229">
        <v>7.294676684004367</v>
      </c>
      <c r="L28" s="229">
        <v>27.880341331506813</v>
      </c>
      <c r="M28" s="228">
        <v>24657.709211812464</v>
      </c>
      <c r="N28" s="229">
        <v>3001.3957561877037</v>
      </c>
      <c r="O28" s="229">
        <v>2028.894204356543</v>
      </c>
      <c r="P28" s="228">
        <v>5030.289960544247</v>
      </c>
      <c r="Q28" s="229">
        <v>0</v>
      </c>
      <c r="R28" s="229">
        <v>0</v>
      </c>
      <c r="S28" s="252">
        <f>P28/G28*100</f>
        <v>24.329734950767754</v>
      </c>
    </row>
    <row r="29" spans="1:19" ht="15.75">
      <c r="A29" s="402" t="s">
        <v>43</v>
      </c>
      <c r="B29" s="403"/>
      <c r="C29" s="230">
        <v>470.51</v>
      </c>
      <c r="D29" s="230">
        <v>0</v>
      </c>
      <c r="E29" s="228">
        <v>29198.253136667303</v>
      </c>
      <c r="F29" s="229">
        <v>29198.253136667303</v>
      </c>
      <c r="G29" s="229">
        <v>20645.51284776094</v>
      </c>
      <c r="H29" s="229">
        <v>3397.6171246803115</v>
      </c>
      <c r="I29" s="229">
        <v>440.41465643663264</v>
      </c>
      <c r="J29" s="229">
        <v>0</v>
      </c>
      <c r="K29" s="229">
        <v>8.545337328997611</v>
      </c>
      <c r="L29" s="229">
        <v>26.935488441620084</v>
      </c>
      <c r="M29" s="228">
        <v>24519.0254546485</v>
      </c>
      <c r="N29" s="229">
        <v>3014.340467436045</v>
      </c>
      <c r="O29" s="229">
        <v>1664.8872145827577</v>
      </c>
      <c r="P29" s="228">
        <v>4679.227682018803</v>
      </c>
      <c r="Q29" s="229">
        <v>0</v>
      </c>
      <c r="R29" s="229">
        <v>0</v>
      </c>
      <c r="S29" s="252">
        <f>P29/G29*100</f>
        <v>22.664623138806054</v>
      </c>
    </row>
    <row r="30" spans="1:19" ht="15.75">
      <c r="A30" s="404" t="s">
        <v>125</v>
      </c>
      <c r="B30" s="405"/>
      <c r="C30" s="223">
        <f aca="true" t="shared" si="4" ref="C30:S30">C28-C29</f>
        <v>-3.319999999999993</v>
      </c>
      <c r="D30" s="223">
        <f t="shared" si="4"/>
        <v>0</v>
      </c>
      <c r="E30" s="224">
        <f t="shared" si="4"/>
        <v>489.74603568941166</v>
      </c>
      <c r="F30" s="224">
        <f t="shared" si="4"/>
        <v>489.74603568941166</v>
      </c>
      <c r="G30" s="224">
        <f t="shared" si="4"/>
        <v>29.969111755886843</v>
      </c>
      <c r="H30" s="224">
        <f t="shared" si="4"/>
        <v>126.80584384783879</v>
      </c>
      <c r="I30" s="224">
        <f t="shared" si="4"/>
        <v>-17.785390684654487</v>
      </c>
      <c r="J30" s="224">
        <f t="shared" si="4"/>
        <v>0</v>
      </c>
      <c r="K30" s="224">
        <f t="shared" si="4"/>
        <v>-1.2506606449932445</v>
      </c>
      <c r="L30" s="224">
        <f t="shared" si="4"/>
        <v>0.9448528898867288</v>
      </c>
      <c r="M30" s="224">
        <f t="shared" si="4"/>
        <v>138.68375716396258</v>
      </c>
      <c r="N30" s="224">
        <f t="shared" si="4"/>
        <v>-12.944711248341264</v>
      </c>
      <c r="O30" s="224">
        <f t="shared" si="4"/>
        <v>364.00698977378534</v>
      </c>
      <c r="P30" s="224">
        <f t="shared" si="4"/>
        <v>351.0622785254445</v>
      </c>
      <c r="Q30" s="224">
        <f t="shared" si="4"/>
        <v>0</v>
      </c>
      <c r="R30" s="224">
        <f t="shared" si="4"/>
        <v>0</v>
      </c>
      <c r="S30" s="246">
        <f t="shared" si="4"/>
        <v>1.665111811961701</v>
      </c>
    </row>
    <row r="31" spans="1:19" ht="15.75">
      <c r="A31" s="404" t="s">
        <v>124</v>
      </c>
      <c r="B31" s="405"/>
      <c r="C31" s="223">
        <f>C28/C29*100</f>
        <v>99.2943826911224</v>
      </c>
      <c r="D31" s="223">
        <v>0</v>
      </c>
      <c r="E31" s="223">
        <f>E28/E29*100</f>
        <v>101.67731279469724</v>
      </c>
      <c r="F31" s="223">
        <f>F28/F29*100</f>
        <v>101.67731279469724</v>
      </c>
      <c r="G31" s="223">
        <f>G28/G29*100</f>
        <v>100.14516041319428</v>
      </c>
      <c r="H31" s="223">
        <f>H28/H29*100</f>
        <v>103.73219933837514</v>
      </c>
      <c r="I31" s="223">
        <f>I28/I29*100</f>
        <v>95.9616714782939</v>
      </c>
      <c r="J31" s="223">
        <v>0</v>
      </c>
      <c r="K31" s="223">
        <f aca="true" t="shared" si="5" ref="K31:P31">K28/K29*100</f>
        <v>85.36440871972049</v>
      </c>
      <c r="L31" s="223">
        <f t="shared" si="5"/>
        <v>103.50783648098529</v>
      </c>
      <c r="M31" s="223">
        <f t="shared" si="5"/>
        <v>100.56561692233845</v>
      </c>
      <c r="N31" s="223">
        <f t="shared" si="5"/>
        <v>99.57056240367726</v>
      </c>
      <c r="O31" s="223">
        <f t="shared" si="5"/>
        <v>121.86376269728339</v>
      </c>
      <c r="P31" s="223">
        <f t="shared" si="5"/>
        <v>107.50256885072073</v>
      </c>
      <c r="Q31" s="223">
        <v>0</v>
      </c>
      <c r="R31" s="223">
        <v>0</v>
      </c>
      <c r="S31" s="246">
        <f>S28/S29*100</f>
        <v>107.34674387376297</v>
      </c>
    </row>
    <row r="32" spans="1:19" ht="12.75" customHeight="1">
      <c r="A32" s="406"/>
      <c r="B32" s="401"/>
      <c r="C32" s="217"/>
      <c r="D32" s="217"/>
      <c r="E32" s="221"/>
      <c r="F32" s="220"/>
      <c r="G32" s="220"/>
      <c r="H32" s="220"/>
      <c r="I32" s="220"/>
      <c r="J32" s="220"/>
      <c r="K32" s="220"/>
      <c r="L32" s="219"/>
      <c r="M32" s="220"/>
      <c r="N32" s="220"/>
      <c r="O32" s="219"/>
      <c r="P32" s="1"/>
      <c r="Q32" s="1"/>
      <c r="R32" s="231"/>
      <c r="S32" s="253"/>
    </row>
    <row r="33" spans="1:19" s="2" customFormat="1" ht="15.75">
      <c r="A33" s="407" t="s">
        <v>46</v>
      </c>
      <c r="B33" s="408"/>
      <c r="C33" s="217"/>
      <c r="D33" s="217"/>
      <c r="E33" s="221"/>
      <c r="F33" s="220"/>
      <c r="G33" s="220"/>
      <c r="H33" s="220"/>
      <c r="I33" s="220"/>
      <c r="J33" s="220"/>
      <c r="K33" s="220"/>
      <c r="L33" s="219"/>
      <c r="M33" s="220"/>
      <c r="N33" s="220"/>
      <c r="O33" s="219"/>
      <c r="P33" s="1"/>
      <c r="Q33" s="1"/>
      <c r="R33" s="231"/>
      <c r="S33" s="253"/>
    </row>
    <row r="34" spans="1:19" ht="15.75">
      <c r="A34" s="402" t="s">
        <v>126</v>
      </c>
      <c r="B34" s="403"/>
      <c r="C34" s="230">
        <v>94</v>
      </c>
      <c r="D34" s="230">
        <v>2</v>
      </c>
      <c r="E34" s="228">
        <v>30353.72340425532</v>
      </c>
      <c r="F34" s="229">
        <v>29592.198581560282</v>
      </c>
      <c r="G34" s="229">
        <v>21054.96453900709</v>
      </c>
      <c r="H34" s="229">
        <v>2222.5177304964536</v>
      </c>
      <c r="I34" s="229">
        <v>796.0992907801417</v>
      </c>
      <c r="J34" s="229">
        <v>3.5460992907801416</v>
      </c>
      <c r="K34" s="229">
        <v>0</v>
      </c>
      <c r="L34" s="229">
        <v>42.5531914893617</v>
      </c>
      <c r="M34" s="228">
        <v>24119.680851063826</v>
      </c>
      <c r="N34" s="229">
        <v>3854.6099290780144</v>
      </c>
      <c r="O34" s="229">
        <v>1617.9078014184397</v>
      </c>
      <c r="P34" s="228">
        <v>5472.5177304964545</v>
      </c>
      <c r="Q34" s="229">
        <v>34000</v>
      </c>
      <c r="R34" s="229">
        <v>1791.6666666666667</v>
      </c>
      <c r="S34" s="252">
        <v>25.991578947368428</v>
      </c>
    </row>
    <row r="35" spans="1:19" ht="15.75">
      <c r="A35" s="402" t="s">
        <v>43</v>
      </c>
      <c r="B35" s="403"/>
      <c r="C35" s="226">
        <v>92</v>
      </c>
      <c r="D35" s="226">
        <v>2</v>
      </c>
      <c r="E35" s="228">
        <v>29016.036966567004</v>
      </c>
      <c r="F35" s="229">
        <v>28425.296729183658</v>
      </c>
      <c r="G35" s="229">
        <v>21195.07112439975</v>
      </c>
      <c r="H35" s="229">
        <v>1780.3751019298722</v>
      </c>
      <c r="I35" s="229">
        <v>777.3851590106008</v>
      </c>
      <c r="J35" s="229">
        <v>0</v>
      </c>
      <c r="K35" s="229">
        <v>0</v>
      </c>
      <c r="L35" s="229">
        <v>46.20820875237836</v>
      </c>
      <c r="M35" s="228">
        <v>23799.039594092603</v>
      </c>
      <c r="N35" s="229">
        <v>3039.7753012594003</v>
      </c>
      <c r="O35" s="229">
        <v>1582.8576605961766</v>
      </c>
      <c r="P35" s="228">
        <v>4622.632961855577</v>
      </c>
      <c r="Q35" s="227">
        <v>26125</v>
      </c>
      <c r="R35" s="227">
        <v>1041.6666666666667</v>
      </c>
      <c r="S35" s="252">
        <f>P35/G35*100</f>
        <v>21.809943145385372</v>
      </c>
    </row>
    <row r="36" spans="1:19" ht="15.75">
      <c r="A36" s="404" t="s">
        <v>125</v>
      </c>
      <c r="B36" s="405"/>
      <c r="C36" s="223">
        <f>C34-C35</f>
        <v>2</v>
      </c>
      <c r="D36" s="223">
        <f>D34-D35</f>
        <v>0</v>
      </c>
      <c r="E36" s="224">
        <v>857</v>
      </c>
      <c r="F36" s="224">
        <f aca="true" t="shared" si="6" ref="F36:S36">F34-F35</f>
        <v>1166.9018523766244</v>
      </c>
      <c r="G36" s="224">
        <f t="shared" si="6"/>
        <v>-140.10658539265933</v>
      </c>
      <c r="H36" s="224">
        <f t="shared" si="6"/>
        <v>442.1426285665814</v>
      </c>
      <c r="I36" s="224">
        <f t="shared" si="6"/>
        <v>18.714131769540927</v>
      </c>
      <c r="J36" s="224">
        <f t="shared" si="6"/>
        <v>3.5460992907801416</v>
      </c>
      <c r="K36" s="224">
        <f t="shared" si="6"/>
        <v>0</v>
      </c>
      <c r="L36" s="224">
        <f t="shared" si="6"/>
        <v>-3.65501726301666</v>
      </c>
      <c r="M36" s="224">
        <f t="shared" si="6"/>
        <v>320.6412569712229</v>
      </c>
      <c r="N36" s="224">
        <f t="shared" si="6"/>
        <v>814.8346278186141</v>
      </c>
      <c r="O36" s="224">
        <f t="shared" si="6"/>
        <v>35.050140822263074</v>
      </c>
      <c r="P36" s="224">
        <f t="shared" si="6"/>
        <v>849.8847686408772</v>
      </c>
      <c r="Q36" s="225">
        <f t="shared" si="6"/>
        <v>7875</v>
      </c>
      <c r="R36" s="224">
        <f t="shared" si="6"/>
        <v>750</v>
      </c>
      <c r="S36" s="246">
        <f t="shared" si="6"/>
        <v>4.181635801983056</v>
      </c>
    </row>
    <row r="37" spans="1:19" ht="16.5" thickBot="1">
      <c r="A37" s="398" t="s">
        <v>124</v>
      </c>
      <c r="B37" s="399"/>
      <c r="C37" s="248">
        <f>C34/C35*100</f>
        <v>102.17391304347827</v>
      </c>
      <c r="D37" s="248">
        <v>0</v>
      </c>
      <c r="E37" s="248">
        <f>E34/E35*100</f>
        <v>104.61016243958343</v>
      </c>
      <c r="F37" s="248">
        <f>F34/F35*100</f>
        <v>104.10515275704613</v>
      </c>
      <c r="G37" s="248">
        <f>G34/G35*100</f>
        <v>99.33896619374224</v>
      </c>
      <c r="H37" s="248">
        <f>H34/H35*100</f>
        <v>124.8342401602512</v>
      </c>
      <c r="I37" s="248">
        <f>I34/I35*100</f>
        <v>102.4073178594455</v>
      </c>
      <c r="J37" s="248">
        <v>0</v>
      </c>
      <c r="K37" s="248">
        <v>0</v>
      </c>
      <c r="L37" s="248">
        <f>L34/L35*100</f>
        <v>92.09011264080101</v>
      </c>
      <c r="M37" s="248">
        <f>M34/M35*100</f>
        <v>101.34728653945689</v>
      </c>
      <c r="N37" s="248">
        <f>N34/N35*100</f>
        <v>126.80575197387196</v>
      </c>
      <c r="O37" s="248">
        <f>O34/O35*100</f>
        <v>102.2143583529211</v>
      </c>
      <c r="P37" s="248">
        <f>P34/P35*100</f>
        <v>118.38529633768984</v>
      </c>
      <c r="Q37" s="248">
        <v>0</v>
      </c>
      <c r="R37" s="248">
        <v>0</v>
      </c>
      <c r="S37" s="249">
        <f>S34/S35*100</f>
        <v>119.17307062245975</v>
      </c>
    </row>
    <row r="38" spans="1:20" ht="15.75">
      <c r="A38" s="400"/>
      <c r="B38" s="401"/>
      <c r="C38" s="217"/>
      <c r="D38" s="217"/>
      <c r="E38" s="221"/>
      <c r="F38" s="220"/>
      <c r="G38" s="220"/>
      <c r="H38" s="220"/>
      <c r="I38" s="220"/>
      <c r="J38" s="220"/>
      <c r="K38" s="220"/>
      <c r="L38" s="219"/>
      <c r="M38" s="220"/>
      <c r="N38" s="220"/>
      <c r="O38" s="219"/>
      <c r="P38" s="1"/>
      <c r="Q38" s="1"/>
      <c r="R38" s="218"/>
      <c r="S38" s="217"/>
      <c r="T38" s="2"/>
    </row>
    <row r="39" ht="12.75">
      <c r="M39" s="21"/>
    </row>
  </sheetData>
  <sheetProtection/>
  <mergeCells count="52">
    <mergeCell ref="A1:B1"/>
    <mergeCell ref="R1:S1"/>
    <mergeCell ref="A2:S2"/>
    <mergeCell ref="A4:B8"/>
    <mergeCell ref="C4:C8"/>
    <mergeCell ref="D4:D8"/>
    <mergeCell ref="E4:E8"/>
    <mergeCell ref="G4:P4"/>
    <mergeCell ref="Q4:R4"/>
    <mergeCell ref="F5:F8"/>
    <mergeCell ref="G5:P5"/>
    <mergeCell ref="Q5:Q8"/>
    <mergeCell ref="R5:R8"/>
    <mergeCell ref="S5:S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34:B34"/>
  </mergeCells>
  <printOptions horizontalCentered="1" verticalCentered="1"/>
  <pageMargins left="0.3937007874015748" right="0.3937007874015748" top="0.4330708661417323" bottom="0.6299212598425197" header="0.35433070866141736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Palivcová Markéta</cp:lastModifiedBy>
  <cp:lastPrinted>2015-06-01T11:53:06Z</cp:lastPrinted>
  <dcterms:created xsi:type="dcterms:W3CDTF">2014-05-27T12:07:11Z</dcterms:created>
  <dcterms:modified xsi:type="dcterms:W3CDTF">2015-07-31T07:33:37Z</dcterms:modified>
  <cp:category/>
  <cp:version/>
  <cp:contentType/>
  <cp:contentStatus/>
</cp:coreProperties>
</file>