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filterPrivacy="1" codeName="ThisWorkbook" defaultThemeVersion="124226"/>
  <xr:revisionPtr revIDLastSave="0" documentId="13_ncr:1_{A8FBDB71-9A96-4526-8497-069D53489503}" xr6:coauthVersionLast="36" xr6:coauthVersionMax="36" xr10:uidLastSave="{00000000-0000-0000-0000-000000000000}"/>
  <bookViews>
    <workbookView xWindow="0" yWindow="0" windowWidth="28800" windowHeight="12300" tabRatio="803" activeTab="1" xr2:uid="{00000000-000D-0000-FFFF-FFFF00000000}"/>
  </bookViews>
  <sheets>
    <sheet name="Metodika " sheetId="82" r:id="rId1"/>
    <sheet name="2.1" sheetId="1" r:id="rId2"/>
    <sheet name="2.2" sheetId="59" r:id="rId3"/>
    <sheet name="2.3" sheetId="6" r:id="rId4"/>
    <sheet name="2.4" sheetId="7" r:id="rId5"/>
    <sheet name="2.5" sheetId="8" r:id="rId6"/>
    <sheet name="2.6" sheetId="32" r:id="rId7"/>
    <sheet name="2.7" sheetId="33" r:id="rId8"/>
    <sheet name="3.1" sheetId="47" r:id="rId9"/>
    <sheet name="3.2" sheetId="14" r:id="rId10"/>
    <sheet name="3.3" sheetId="83" r:id="rId11"/>
    <sheet name="3.4" sheetId="28" r:id="rId12"/>
    <sheet name="4.1" sheetId="17" r:id="rId13"/>
    <sheet name="5.1" sheetId="19" r:id="rId14"/>
    <sheet name="6.1" sheetId="21" r:id="rId15"/>
    <sheet name="6.2" sheetId="22" r:id="rId16"/>
    <sheet name="6.3" sheetId="23" r:id="rId17"/>
    <sheet name="6.4 po VŠ" sheetId="71" r:id="rId18"/>
    <sheet name="6.4 souhrn za VŠ" sheetId="72" r:id="rId19"/>
    <sheet name="6.5" sheetId="24" r:id="rId20"/>
    <sheet name="6.6" sheetId="26" r:id="rId21"/>
    <sheet name="7.1" sheetId="61" r:id="rId22"/>
    <sheet name="7.2" sheetId="75" r:id="rId23"/>
    <sheet name="7.3" sheetId="78" r:id="rId24"/>
    <sheet name="8.1" sheetId="36" r:id="rId25"/>
    <sheet name="8.2" sheetId="57" r:id="rId26"/>
    <sheet name="8.3" sheetId="38" r:id="rId27"/>
    <sheet name="8.4" sheetId="40" r:id="rId28"/>
    <sheet name="12.1" sheetId="30" r:id="rId29"/>
    <sheet name="12.2" sheetId="31" r:id="rId30"/>
    <sheet name="12.3" sheetId="79" r:id="rId31"/>
    <sheet name="12.3 MU" sheetId="80" r:id="rId32"/>
  </sheets>
  <definedNames>
    <definedName name="_xlnm.Print_Area" localSheetId="0">'Metodika '!$A$1:$B$40</definedName>
  </definedNames>
  <calcPr calcId="191029"/>
</workbook>
</file>

<file path=xl/calcChain.xml><?xml version="1.0" encoding="utf-8"?>
<calcChain xmlns="http://schemas.openxmlformats.org/spreadsheetml/2006/main">
  <c r="D17" i="14" l="1"/>
  <c r="E17" i="14"/>
  <c r="F17" i="14"/>
  <c r="G17" i="14"/>
  <c r="H17" i="14"/>
  <c r="I17" i="14"/>
  <c r="J17" i="14"/>
  <c r="K17" i="14"/>
  <c r="C17" i="14"/>
  <c r="C950" i="79" l="1"/>
  <c r="B950" i="79"/>
  <c r="F328" i="71" l="1"/>
  <c r="B328" i="71"/>
  <c r="I326" i="71"/>
  <c r="I328" i="71" s="1"/>
  <c r="H326" i="71"/>
  <c r="H328" i="71" s="1"/>
  <c r="G326" i="71"/>
  <c r="G328" i="71" s="1"/>
  <c r="F326" i="71"/>
  <c r="E326" i="71"/>
  <c r="E328" i="71" s="1"/>
  <c r="D326" i="71"/>
  <c r="D328" i="71" s="1"/>
  <c r="C326" i="71"/>
  <c r="C328" i="71" s="1"/>
  <c r="B326" i="71"/>
  <c r="I325" i="71"/>
  <c r="I327" i="71" s="1"/>
  <c r="H325" i="71"/>
  <c r="H327" i="71" s="1"/>
  <c r="G325" i="71"/>
  <c r="G327" i="71" s="1"/>
  <c r="F325" i="71"/>
  <c r="F327" i="71" s="1"/>
  <c r="E325" i="71"/>
  <c r="E327" i="71" s="1"/>
  <c r="D325" i="71"/>
  <c r="D327" i="71" s="1"/>
  <c r="C325" i="71"/>
  <c r="C327" i="71" s="1"/>
  <c r="B325" i="71"/>
  <c r="B327" i="71" s="1"/>
  <c r="J324" i="71"/>
  <c r="J323" i="71"/>
  <c r="J322" i="71"/>
  <c r="J321" i="71"/>
  <c r="J320" i="71"/>
  <c r="J319" i="71"/>
  <c r="J318" i="71"/>
  <c r="J317" i="71"/>
  <c r="J316" i="71"/>
  <c r="J315" i="71"/>
  <c r="J314" i="71"/>
  <c r="J313" i="71"/>
  <c r="J312" i="71"/>
  <c r="J311" i="71"/>
  <c r="J310" i="71"/>
  <c r="J309" i="71"/>
  <c r="J308" i="71"/>
  <c r="J307" i="71"/>
  <c r="J306" i="71"/>
  <c r="J305" i="71"/>
  <c r="J304" i="71"/>
  <c r="J303" i="71"/>
  <c r="J302" i="71"/>
  <c r="J301" i="71"/>
  <c r="J300" i="71"/>
  <c r="J299" i="71"/>
  <c r="J298" i="71"/>
  <c r="J297" i="71"/>
  <c r="J296" i="71"/>
  <c r="J295" i="71"/>
  <c r="J294" i="71"/>
  <c r="J293" i="71"/>
  <c r="J292" i="71"/>
  <c r="J291" i="71"/>
  <c r="J290" i="71"/>
  <c r="J289" i="71"/>
  <c r="J288" i="71"/>
  <c r="J287" i="71"/>
  <c r="J326" i="71" l="1"/>
  <c r="J328" i="71" s="1"/>
  <c r="J325" i="71"/>
  <c r="J327" i="71" s="1"/>
  <c r="C936" i="79" l="1"/>
  <c r="C906" i="79"/>
  <c r="B906" i="79"/>
  <c r="C868" i="79"/>
  <c r="E858" i="79"/>
  <c r="D858" i="79"/>
  <c r="C858" i="79"/>
  <c r="B858" i="79"/>
  <c r="C838" i="79"/>
  <c r="B838" i="79"/>
  <c r="C824" i="79"/>
  <c r="B824" i="79"/>
  <c r="C773" i="79"/>
  <c r="B773" i="79"/>
  <c r="C632" i="79"/>
  <c r="B632" i="79"/>
  <c r="C622" i="79"/>
  <c r="B622" i="79"/>
  <c r="C567" i="79"/>
  <c r="B567" i="79"/>
  <c r="E567" i="79" s="1"/>
  <c r="C555" i="79"/>
  <c r="C551" i="79"/>
  <c r="C530" i="79"/>
  <c r="B530" i="79"/>
  <c r="B557" i="79" s="1"/>
  <c r="C526" i="79"/>
  <c r="C557" i="79" l="1"/>
  <c r="G555" i="71"/>
  <c r="G554" i="71"/>
  <c r="I553" i="71"/>
  <c r="H553" i="71"/>
  <c r="F553" i="71"/>
  <c r="F555" i="71" s="1"/>
  <c r="E553" i="71"/>
  <c r="E555" i="71" s="1"/>
  <c r="D553" i="71"/>
  <c r="C553" i="71"/>
  <c r="B553" i="71"/>
  <c r="B555" i="71" s="1"/>
  <c r="I552" i="71"/>
  <c r="I554" i="71" s="1"/>
  <c r="H552" i="71"/>
  <c r="F552" i="71"/>
  <c r="E552" i="71"/>
  <c r="E554" i="71" s="1"/>
  <c r="D552" i="71"/>
  <c r="D554" i="71" s="1"/>
  <c r="C552" i="71"/>
  <c r="B552" i="71"/>
  <c r="I551" i="71"/>
  <c r="H551" i="71"/>
  <c r="F551" i="71"/>
  <c r="E551" i="71"/>
  <c r="D551" i="71"/>
  <c r="C551" i="71"/>
  <c r="B551" i="71"/>
  <c r="I550" i="71"/>
  <c r="H550" i="71"/>
  <c r="F550" i="71"/>
  <c r="E550" i="71"/>
  <c r="D550" i="71"/>
  <c r="C550" i="71"/>
  <c r="B550" i="71"/>
  <c r="J549" i="71"/>
  <c r="J548" i="71"/>
  <c r="J547" i="71"/>
  <c r="J546" i="71"/>
  <c r="J537" i="71"/>
  <c r="J536" i="71"/>
  <c r="J535" i="71"/>
  <c r="J534" i="71"/>
  <c r="J533" i="71"/>
  <c r="J532" i="71"/>
  <c r="J531" i="71"/>
  <c r="J530" i="71"/>
  <c r="J529" i="71"/>
  <c r="J528" i="71"/>
  <c r="J527" i="71"/>
  <c r="J553" i="71" s="1"/>
  <c r="J526" i="71"/>
  <c r="G521" i="71"/>
  <c r="I520" i="71"/>
  <c r="I522" i="71" s="1"/>
  <c r="H520" i="71"/>
  <c r="H522" i="71" s="1"/>
  <c r="G520" i="71"/>
  <c r="G522" i="71" s="1"/>
  <c r="F520" i="71"/>
  <c r="F522" i="71" s="1"/>
  <c r="E520" i="71"/>
  <c r="E522" i="71" s="1"/>
  <c r="D520" i="71"/>
  <c r="D522" i="71" s="1"/>
  <c r="C520" i="71"/>
  <c r="C522" i="71" s="1"/>
  <c r="B520" i="71"/>
  <c r="B522" i="71" s="1"/>
  <c r="I519" i="71"/>
  <c r="I521" i="71" s="1"/>
  <c r="H519" i="71"/>
  <c r="H521" i="71" s="1"/>
  <c r="F519" i="71"/>
  <c r="F521" i="71" s="1"/>
  <c r="E519" i="71"/>
  <c r="E521" i="71" s="1"/>
  <c r="D519" i="71"/>
  <c r="D521" i="71" s="1"/>
  <c r="C519" i="71"/>
  <c r="C521" i="71" s="1"/>
  <c r="B519" i="71"/>
  <c r="B521" i="71" s="1"/>
  <c r="J518" i="71"/>
  <c r="J517" i="71"/>
  <c r="J519" i="71" s="1"/>
  <c r="J521" i="71" s="1"/>
  <c r="J516" i="71"/>
  <c r="J520" i="71" s="1"/>
  <c r="J522" i="71" s="1"/>
  <c r="J515" i="71"/>
  <c r="J514" i="71"/>
  <c r="J513" i="71"/>
  <c r="G508" i="71"/>
  <c r="I507" i="71"/>
  <c r="I509" i="71" s="1"/>
  <c r="H507" i="71"/>
  <c r="H509" i="71" s="1"/>
  <c r="G507" i="71"/>
  <c r="G509" i="71" s="1"/>
  <c r="F507" i="71"/>
  <c r="F509" i="71" s="1"/>
  <c r="E507" i="71"/>
  <c r="E509" i="71" s="1"/>
  <c r="D507" i="71"/>
  <c r="D509" i="71" s="1"/>
  <c r="C507" i="71"/>
  <c r="C509" i="71" s="1"/>
  <c r="B507" i="71"/>
  <c r="B509" i="71" s="1"/>
  <c r="I506" i="71"/>
  <c r="I508" i="71" s="1"/>
  <c r="H506" i="71"/>
  <c r="H508" i="71" s="1"/>
  <c r="F506" i="71"/>
  <c r="F508" i="71" s="1"/>
  <c r="E506" i="71"/>
  <c r="E508" i="71" s="1"/>
  <c r="D506" i="71"/>
  <c r="D508" i="71" s="1"/>
  <c r="C506" i="71"/>
  <c r="C508" i="71" s="1"/>
  <c r="B506" i="71"/>
  <c r="B508" i="71" s="1"/>
  <c r="J505" i="71"/>
  <c r="J504" i="71"/>
  <c r="J503" i="71"/>
  <c r="J502" i="71"/>
  <c r="J501" i="71"/>
  <c r="J500" i="71"/>
  <c r="J499" i="71"/>
  <c r="J498" i="71"/>
  <c r="G494" i="71"/>
  <c r="H493" i="71"/>
  <c r="G493" i="71"/>
  <c r="I492" i="71"/>
  <c r="I494" i="71" s="1"/>
  <c r="H492" i="71"/>
  <c r="H494" i="71" s="1"/>
  <c r="G492" i="71"/>
  <c r="F492" i="71"/>
  <c r="F494" i="71" s="1"/>
  <c r="E492" i="71"/>
  <c r="E494" i="71" s="1"/>
  <c r="D492" i="71"/>
  <c r="D494" i="71" s="1"/>
  <c r="C492" i="71"/>
  <c r="C494" i="71" s="1"/>
  <c r="B492" i="71"/>
  <c r="B494" i="71" s="1"/>
  <c r="I491" i="71"/>
  <c r="I493" i="71" s="1"/>
  <c r="H491" i="71"/>
  <c r="F491" i="71"/>
  <c r="F493" i="71" s="1"/>
  <c r="E491" i="71"/>
  <c r="E493" i="71" s="1"/>
  <c r="D491" i="71"/>
  <c r="D493" i="71" s="1"/>
  <c r="C491" i="71"/>
  <c r="C493" i="71" s="1"/>
  <c r="B491" i="71"/>
  <c r="B493" i="71" s="1"/>
  <c r="J490" i="71"/>
  <c r="J489" i="71"/>
  <c r="J491" i="71" s="1"/>
  <c r="J488" i="71"/>
  <c r="J487" i="71"/>
  <c r="J486" i="71"/>
  <c r="J485" i="71"/>
  <c r="G480" i="71"/>
  <c r="D480" i="71"/>
  <c r="I479" i="71"/>
  <c r="I481" i="71" s="1"/>
  <c r="H479" i="71"/>
  <c r="H481" i="71" s="1"/>
  <c r="G479" i="71"/>
  <c r="G481" i="71" s="1"/>
  <c r="F479" i="71"/>
  <c r="F481" i="71" s="1"/>
  <c r="E479" i="71"/>
  <c r="E481" i="71" s="1"/>
  <c r="D479" i="71"/>
  <c r="D481" i="71" s="1"/>
  <c r="C479" i="71"/>
  <c r="C481" i="71" s="1"/>
  <c r="B479" i="71"/>
  <c r="B481" i="71" s="1"/>
  <c r="I478" i="71"/>
  <c r="I480" i="71" s="1"/>
  <c r="H478" i="71"/>
  <c r="H480" i="71" s="1"/>
  <c r="F478" i="71"/>
  <c r="F480" i="71" s="1"/>
  <c r="E478" i="71"/>
  <c r="E480" i="71" s="1"/>
  <c r="D478" i="71"/>
  <c r="C478" i="71"/>
  <c r="C480" i="71" s="1"/>
  <c r="B478" i="71"/>
  <c r="B480" i="71" s="1"/>
  <c r="J477" i="71"/>
  <c r="J476" i="71"/>
  <c r="J475" i="71"/>
  <c r="J474" i="71"/>
  <c r="J473" i="71"/>
  <c r="J472" i="71"/>
  <c r="J471" i="71"/>
  <c r="J470" i="71"/>
  <c r="J469" i="71"/>
  <c r="J468" i="71"/>
  <c r="J467" i="71"/>
  <c r="J466" i="71"/>
  <c r="G462" i="71"/>
  <c r="G461" i="71"/>
  <c r="B460" i="71"/>
  <c r="I458" i="71"/>
  <c r="I462" i="71" s="1"/>
  <c r="H458" i="71"/>
  <c r="H462" i="71" s="1"/>
  <c r="F458" i="71"/>
  <c r="F462" i="71" s="1"/>
  <c r="E458" i="71"/>
  <c r="E462" i="71" s="1"/>
  <c r="D458" i="71"/>
  <c r="D462" i="71" s="1"/>
  <c r="C458" i="71"/>
  <c r="C462" i="71" s="1"/>
  <c r="B458" i="71"/>
  <c r="I457" i="71"/>
  <c r="I461" i="71" s="1"/>
  <c r="H457" i="71"/>
  <c r="H461" i="71" s="1"/>
  <c r="F457" i="71"/>
  <c r="F461" i="71" s="1"/>
  <c r="E457" i="71"/>
  <c r="E461" i="71" s="1"/>
  <c r="D457" i="71"/>
  <c r="D461" i="71" s="1"/>
  <c r="C457" i="71"/>
  <c r="C461" i="71" s="1"/>
  <c r="B457" i="71"/>
  <c r="B461" i="71" s="1"/>
  <c r="J456" i="71"/>
  <c r="J455" i="71"/>
  <c r="J454" i="71"/>
  <c r="J453" i="71"/>
  <c r="J452" i="71"/>
  <c r="J451" i="71"/>
  <c r="J450" i="71"/>
  <c r="J449" i="71"/>
  <c r="J448" i="71"/>
  <c r="J447" i="71"/>
  <c r="J446" i="71"/>
  <c r="J445" i="71"/>
  <c r="J444" i="71"/>
  <c r="J443" i="71"/>
  <c r="G438" i="71"/>
  <c r="J437" i="71"/>
  <c r="J436" i="71"/>
  <c r="I435" i="71"/>
  <c r="I439" i="71" s="1"/>
  <c r="H435" i="71"/>
  <c r="H439" i="71" s="1"/>
  <c r="G435" i="71"/>
  <c r="G439" i="71" s="1"/>
  <c r="F435" i="71"/>
  <c r="F439" i="71" s="1"/>
  <c r="E435" i="71"/>
  <c r="E439" i="71" s="1"/>
  <c r="D435" i="71"/>
  <c r="D439" i="71" s="1"/>
  <c r="C435" i="71"/>
  <c r="C439" i="71" s="1"/>
  <c r="B435" i="71"/>
  <c r="B439" i="71" s="1"/>
  <c r="I434" i="71"/>
  <c r="I438" i="71" s="1"/>
  <c r="H434" i="71"/>
  <c r="H438" i="71" s="1"/>
  <c r="F434" i="71"/>
  <c r="F438" i="71" s="1"/>
  <c r="E434" i="71"/>
  <c r="E438" i="71" s="1"/>
  <c r="D434" i="71"/>
  <c r="D438" i="71" s="1"/>
  <c r="C434" i="71"/>
  <c r="C438" i="71" s="1"/>
  <c r="B434" i="71"/>
  <c r="B438" i="71" s="1"/>
  <c r="J433" i="71"/>
  <c r="J432" i="71"/>
  <c r="J431" i="71"/>
  <c r="J430" i="71"/>
  <c r="J429" i="71"/>
  <c r="J428" i="71"/>
  <c r="J427" i="71"/>
  <c r="J426" i="71"/>
  <c r="J425" i="71"/>
  <c r="J424" i="71"/>
  <c r="J423" i="71"/>
  <c r="J422" i="71"/>
  <c r="J421" i="71"/>
  <c r="J420" i="71"/>
  <c r="J419" i="71"/>
  <c r="J418" i="71"/>
  <c r="G413" i="71"/>
  <c r="I412" i="71"/>
  <c r="I414" i="71" s="1"/>
  <c r="H412" i="71"/>
  <c r="H414" i="71" s="1"/>
  <c r="G412" i="71"/>
  <c r="G414" i="71" s="1"/>
  <c r="F412" i="71"/>
  <c r="F414" i="71" s="1"/>
  <c r="E412" i="71"/>
  <c r="E414" i="71" s="1"/>
  <c r="D412" i="71"/>
  <c r="D414" i="71" s="1"/>
  <c r="C412" i="71"/>
  <c r="C414" i="71" s="1"/>
  <c r="B412" i="71"/>
  <c r="B414" i="71" s="1"/>
  <c r="I411" i="71"/>
  <c r="I413" i="71" s="1"/>
  <c r="H411" i="71"/>
  <c r="H413" i="71" s="1"/>
  <c r="F411" i="71"/>
  <c r="F413" i="71" s="1"/>
  <c r="E411" i="71"/>
  <c r="E413" i="71" s="1"/>
  <c r="D411" i="71"/>
  <c r="D413" i="71" s="1"/>
  <c r="C411" i="71"/>
  <c r="C413" i="71" s="1"/>
  <c r="B411" i="71"/>
  <c r="B413" i="71" s="1"/>
  <c r="J410" i="71"/>
  <c r="J409" i="71"/>
  <c r="J408" i="71"/>
  <c r="J407" i="71"/>
  <c r="J406" i="71"/>
  <c r="J405" i="71"/>
  <c r="J404" i="71"/>
  <c r="J403" i="71"/>
  <c r="G399" i="71"/>
  <c r="H398" i="71"/>
  <c r="G398" i="71"/>
  <c r="F397" i="71"/>
  <c r="F399" i="71" s="1"/>
  <c r="E397" i="71"/>
  <c r="E399" i="71" s="1"/>
  <c r="D397" i="71"/>
  <c r="D399" i="71" s="1"/>
  <c r="C397" i="71"/>
  <c r="C399" i="71" s="1"/>
  <c r="B397" i="71"/>
  <c r="B399" i="71" s="1"/>
  <c r="F396" i="71"/>
  <c r="F398" i="71" s="1"/>
  <c r="E396" i="71"/>
  <c r="E398" i="71" s="1"/>
  <c r="D396" i="71"/>
  <c r="D398" i="71" s="1"/>
  <c r="C396" i="71"/>
  <c r="C398" i="71" s="1"/>
  <c r="B396" i="71"/>
  <c r="B398" i="71" s="1"/>
  <c r="J393" i="71"/>
  <c r="J392" i="71"/>
  <c r="J391" i="71"/>
  <c r="J390" i="71"/>
  <c r="J389" i="71"/>
  <c r="J388" i="71"/>
  <c r="J387" i="71"/>
  <c r="J386" i="71"/>
  <c r="J385" i="71"/>
  <c r="J384" i="71"/>
  <c r="J383" i="71"/>
  <c r="J382" i="71"/>
  <c r="J381" i="71"/>
  <c r="J380" i="71"/>
  <c r="G376" i="71"/>
  <c r="G375" i="71"/>
  <c r="I374" i="71"/>
  <c r="I376" i="71" s="1"/>
  <c r="H374" i="71"/>
  <c r="H376" i="71" s="1"/>
  <c r="F374" i="71"/>
  <c r="F376" i="71" s="1"/>
  <c r="E374" i="71"/>
  <c r="E376" i="71" s="1"/>
  <c r="D374" i="71"/>
  <c r="D376" i="71" s="1"/>
  <c r="C374" i="71"/>
  <c r="C376" i="71" s="1"/>
  <c r="B374" i="71"/>
  <c r="B376" i="71" s="1"/>
  <c r="I373" i="71"/>
  <c r="I375" i="71" s="1"/>
  <c r="H373" i="71"/>
  <c r="H375" i="71" s="1"/>
  <c r="F373" i="71"/>
  <c r="F375" i="71" s="1"/>
  <c r="E373" i="71"/>
  <c r="E375" i="71" s="1"/>
  <c r="D373" i="71"/>
  <c r="D375" i="71" s="1"/>
  <c r="C373" i="71"/>
  <c r="C375" i="71" s="1"/>
  <c r="B373" i="71"/>
  <c r="B375" i="71" s="1"/>
  <c r="J372" i="71"/>
  <c r="J371" i="71"/>
  <c r="J370" i="71"/>
  <c r="J369" i="71"/>
  <c r="J368" i="71"/>
  <c r="J367" i="71"/>
  <c r="J366" i="71"/>
  <c r="J365" i="71"/>
  <c r="J364" i="71"/>
  <c r="J363" i="71"/>
  <c r="J362" i="71"/>
  <c r="J361" i="71"/>
  <c r="J360" i="71"/>
  <c r="J359" i="71"/>
  <c r="J358" i="71"/>
  <c r="J357" i="71"/>
  <c r="J356" i="71"/>
  <c r="J355" i="71"/>
  <c r="G351" i="71"/>
  <c r="G350" i="71"/>
  <c r="I349" i="71"/>
  <c r="I351" i="71" s="1"/>
  <c r="H349" i="71"/>
  <c r="H351" i="71" s="1"/>
  <c r="F349" i="71"/>
  <c r="F351" i="71" s="1"/>
  <c r="E349" i="71"/>
  <c r="E351" i="71" s="1"/>
  <c r="D349" i="71"/>
  <c r="D351" i="71" s="1"/>
  <c r="C349" i="71"/>
  <c r="C351" i="71" s="1"/>
  <c r="B349" i="71"/>
  <c r="B351" i="71" s="1"/>
  <c r="I348" i="71"/>
  <c r="I350" i="71" s="1"/>
  <c r="H348" i="71"/>
  <c r="H350" i="71" s="1"/>
  <c r="F348" i="71"/>
  <c r="F350" i="71" s="1"/>
  <c r="E348" i="71"/>
  <c r="E350" i="71" s="1"/>
  <c r="D348" i="71"/>
  <c r="D350" i="71" s="1"/>
  <c r="C348" i="71"/>
  <c r="C350" i="71" s="1"/>
  <c r="B348" i="71"/>
  <c r="B350" i="71" s="1"/>
  <c r="J347" i="71"/>
  <c r="J346" i="71"/>
  <c r="J345" i="71"/>
  <c r="J344" i="71"/>
  <c r="J343" i="71"/>
  <c r="J342" i="71"/>
  <c r="J341" i="71"/>
  <c r="J340" i="71"/>
  <c r="J339" i="71"/>
  <c r="J338" i="71"/>
  <c r="J337" i="71"/>
  <c r="J336" i="71"/>
  <c r="J335" i="71"/>
  <c r="J334" i="71"/>
  <c r="J333" i="71"/>
  <c r="J332" i="71"/>
  <c r="J493" i="71" l="1"/>
  <c r="B462" i="71"/>
  <c r="J550" i="71"/>
  <c r="J552" i="71"/>
  <c r="J554" i="71" s="1"/>
  <c r="B554" i="71"/>
  <c r="F554" i="71"/>
  <c r="C555" i="71"/>
  <c r="H555" i="71"/>
  <c r="J461" i="71"/>
  <c r="J478" i="71"/>
  <c r="J480" i="71" s="1"/>
  <c r="J506" i="71"/>
  <c r="J508" i="71" s="1"/>
  <c r="J551" i="71"/>
  <c r="J555" i="71" s="1"/>
  <c r="C554" i="71"/>
  <c r="H554" i="71"/>
  <c r="D555" i="71"/>
  <c r="I555" i="71"/>
  <c r="J374" i="71"/>
  <c r="J376" i="71" s="1"/>
  <c r="J411" i="71"/>
  <c r="J413" i="71" s="1"/>
  <c r="J434" i="71"/>
  <c r="J438" i="71" s="1"/>
  <c r="J462" i="71"/>
  <c r="J460" i="71"/>
  <c r="J507" i="71"/>
  <c r="J509" i="71" s="1"/>
  <c r="J349" i="71"/>
  <c r="J351" i="71" s="1"/>
  <c r="J435" i="71"/>
  <c r="J439" i="71" s="1"/>
  <c r="J459" i="71"/>
  <c r="J479" i="71"/>
  <c r="J481" i="71" s="1"/>
  <c r="J492" i="71"/>
  <c r="J494" i="71" s="1"/>
  <c r="J457" i="71"/>
  <c r="J458" i="71"/>
  <c r="J348" i="71"/>
  <c r="J350" i="71" s="1"/>
  <c r="J412" i="71"/>
  <c r="J414" i="71" s="1"/>
  <c r="J373" i="71"/>
  <c r="J375" i="71" s="1"/>
  <c r="C519" i="79" l="1"/>
  <c r="B519" i="79"/>
  <c r="C457" i="79"/>
  <c r="B457" i="79"/>
  <c r="C428" i="79"/>
  <c r="B428" i="79"/>
  <c r="C350" i="79"/>
  <c r="B350" i="79"/>
  <c r="C194" i="79"/>
  <c r="B194" i="79"/>
  <c r="C181" i="79"/>
  <c r="B181" i="79"/>
  <c r="E109" i="79"/>
  <c r="D109" i="79"/>
  <c r="C109" i="79"/>
  <c r="B109" i="79"/>
  <c r="D81" i="79"/>
  <c r="C81" i="79"/>
  <c r="B81" i="79"/>
  <c r="C26" i="79"/>
  <c r="K3" i="40" l="1"/>
  <c r="J3" i="40"/>
  <c r="J5"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1" authorId="0" shapeId="0" xr:uid="{00000000-0006-0000-0300-000001000000}">
      <text>
        <r>
          <rPr>
            <b/>
            <sz val="9"/>
            <color indexed="81"/>
            <rFont val="Tahoma"/>
            <family val="2"/>
            <charset val="238"/>
          </rPr>
          <t>Autor:</t>
        </r>
        <r>
          <rPr>
            <sz val="9"/>
            <color indexed="81"/>
            <rFont val="Tahoma"/>
            <family val="2"/>
            <charset val="238"/>
          </rPr>
          <t xml:space="preserve">
chybí název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F3" authorId="0" shapeId="0" xr:uid="{00000000-0006-0000-0400-000003000000}">
      <text>
        <r>
          <rPr>
            <sz val="9"/>
            <color indexed="81"/>
            <rFont val="Tahoma"/>
            <family val="2"/>
            <charset val="238"/>
          </rPr>
          <t>Výsledná hodnota neodpovídá součtu buněk, jelikož některé VŠ uvádí jen celkové počty</t>
        </r>
      </text>
    </comment>
    <comment ref="F4" authorId="0" shapeId="0" xr:uid="{00000000-0006-0000-0400-000004000000}">
      <text>
        <r>
          <rPr>
            <sz val="9"/>
            <color indexed="81"/>
            <rFont val="Tahoma"/>
            <family val="2"/>
            <charset val="238"/>
          </rPr>
          <t>Výsledná hodnota neodpovídá součtu buněk, jelikož některé VŠ uvádí jen celkové počty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1" authorId="0" shapeId="0" xr:uid="{00000000-0006-0000-0B00-000001000000}">
      <text>
        <r>
          <rPr>
            <b/>
            <sz val="9"/>
            <color indexed="81"/>
            <rFont val="Tahoma"/>
            <family val="2"/>
            <charset val="238"/>
          </rPr>
          <t>Autor:</t>
        </r>
        <r>
          <rPr>
            <sz val="9"/>
            <color indexed="81"/>
            <rFont val="Tahoma"/>
            <family val="2"/>
            <charset val="238"/>
          </rPr>
          <t xml:space="preserve">
"počty fyzických osob" v názvu neodpovídá, níže jsou jak osoby, tak další jednotky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1" authorId="0" shapeId="0" xr:uid="{00000000-0006-0000-0F00-000001000000}">
      <text>
        <r>
          <rPr>
            <b/>
            <sz val="9"/>
            <color indexed="81"/>
            <rFont val="Tahoma"/>
            <family val="2"/>
            <charset val="238"/>
          </rPr>
          <t>Autor:</t>
        </r>
        <r>
          <rPr>
            <sz val="9"/>
            <color indexed="81"/>
            <rFont val="Tahoma"/>
            <family val="2"/>
            <charset val="238"/>
          </rPr>
          <t xml:space="preserve">
název neodpovídá, v tabulce jsou i ostatní zaměstnanci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4" authorId="0" shapeId="0" xr:uid="{00000000-0006-0000-1400-000002000000}">
      <text>
        <r>
          <rPr>
            <sz val="9"/>
            <color indexed="81"/>
            <rFont val="Tahoma"/>
            <family val="2"/>
            <charset val="238"/>
          </rPr>
          <t>Z počtu v tomto sloupci se vypočítá průměrný věk</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1" authorId="0" shapeId="0" xr:uid="{00000000-0006-0000-1600-000001000000}">
      <text>
        <r>
          <rPr>
            <b/>
            <sz val="9"/>
            <color indexed="81"/>
            <rFont val="Tahoma"/>
            <family val="2"/>
            <charset val="238"/>
          </rPr>
          <t>Autor:</t>
        </r>
        <r>
          <rPr>
            <sz val="9"/>
            <color indexed="81"/>
            <rFont val="Tahoma"/>
            <family val="2"/>
            <charset val="238"/>
          </rPr>
          <t xml:space="preserve">
pryč pokyny pro VŠ</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3" authorId="0" shapeId="0" xr:uid="{00000000-0006-0000-1B00-000001000000}">
      <text>
        <r>
          <rPr>
            <sz val="9"/>
            <color indexed="81"/>
            <rFont val="Tahoma"/>
            <family val="2"/>
            <charset val="238"/>
          </rPr>
          <t>Počet celkem neodpovídá součtu položek, jelikož některé VŠ uvedly pouze celkový údaj.</t>
        </r>
      </text>
    </comment>
  </commentList>
</comments>
</file>

<file path=xl/sharedStrings.xml><?xml version="1.0" encoding="utf-8"?>
<sst xmlns="http://schemas.openxmlformats.org/spreadsheetml/2006/main" count="3997" uniqueCount="2418">
  <si>
    <t>Bakalářské studium</t>
  </si>
  <si>
    <t>Navazující magisterské studium</t>
  </si>
  <si>
    <t>Magisterské studium</t>
  </si>
  <si>
    <t>Doktorské studium</t>
  </si>
  <si>
    <t>CELKEM</t>
  </si>
  <si>
    <t>přírodní vědy a nauky</t>
  </si>
  <si>
    <t>21-39</t>
  </si>
  <si>
    <t>51-53</t>
  </si>
  <si>
    <t>11-18</t>
  </si>
  <si>
    <t>KKOV</t>
  </si>
  <si>
    <t>Skupiny akreditovaných studijních programů</t>
  </si>
  <si>
    <t>technické vědy a nauky</t>
  </si>
  <si>
    <t>zeměděl.-les. a veter. vědy a nauky</t>
  </si>
  <si>
    <t>zdravot., lékař. a farm. vědy a nauky</t>
  </si>
  <si>
    <t>společenské vědy, nauky a služby</t>
  </si>
  <si>
    <t>ekonomie</t>
  </si>
  <si>
    <t>právo, právní a veřejnosprávní činnost</t>
  </si>
  <si>
    <t>pedagogika, učitelství a sociál. péče</t>
  </si>
  <si>
    <t>obory z oblasti psychologie</t>
  </si>
  <si>
    <t>vědy a nauky o kultuře a umění</t>
  </si>
  <si>
    <t>61,67,71-73</t>
  </si>
  <si>
    <t>P = prezenční</t>
  </si>
  <si>
    <t>K/D = kombinované / distanční</t>
  </si>
  <si>
    <t>P</t>
  </si>
  <si>
    <t>K/D</t>
  </si>
  <si>
    <t>Vysoká škola (název)</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</si>
  <si>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</si>
  <si>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</si>
  <si>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</si>
  <si>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</si>
  <si>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</si>
  <si>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</si>
  <si>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</si>
  <si>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</si>
  <si>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</si>
  <si>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</si>
  <si>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</si>
  <si>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</si>
  <si>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</si>
  <si>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</si>
  <si>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</si>
  <si>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</si>
  <si>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</si>
  <si>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</si>
  <si>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</si>
  <si>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</si>
  <si>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</si>
  <si>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</si>
  <si>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</si>
  <si>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</si>
  <si>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</si>
  <si>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</si>
  <si>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</si>
  <si>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</si>
  <si>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</si>
  <si>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</si>
  <si>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</si>
  <si>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</si>
  <si>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</si>
  <si>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</si>
  <si>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</si>
  <si>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</si>
  <si>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</si>
  <si>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</si>
  <si>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Poskytnuté finanční prostředky v tis. Kč</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</si>
  <si>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</si>
  <si>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</si>
  <si>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</si>
  <si>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</si>
  <si>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</si>
  <si>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</si>
  <si>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</si>
  <si>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</si>
  <si>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</si>
  <si>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</si>
  <si>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</si>
  <si>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</si>
  <si>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</si>
  <si>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Ostatní země</t>
  </si>
  <si>
    <t>Institucionální rozvojový plán</t>
  </si>
  <si>
    <t xml:space="preserve">Vědečtí, výzkumní a vývojoví pracovníci podílející se na pedagog. činnosti </t>
  </si>
  <si>
    <t>Naplňování stanovených cílů/indikátorů</t>
  </si>
  <si>
    <t>Cílový stav</t>
  </si>
  <si>
    <t>Výchozí stav</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</si>
  <si>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</si>
  <si>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 xml:space="preserve">Země </t>
  </si>
  <si>
    <t xml:space="preserve">Pozn.: * = Doba trvání jednotlivých povinných praxí mohla být i kratší, ale v součtu musela dosahovat alespoň 1 měsíce. </t>
  </si>
  <si>
    <t>Celkem</t>
  </si>
  <si>
    <t>Celkem žen</t>
  </si>
  <si>
    <t>Číslo a název tabulky</t>
  </si>
  <si>
    <t>Popis metodiky</t>
  </si>
  <si>
    <t>Z toho počet cizinců celkem</t>
  </si>
  <si>
    <t>Počet přijetí</t>
  </si>
  <si>
    <t>Počet zápisů ke studiu</t>
  </si>
  <si>
    <t>Vědečtí pracovníci**</t>
  </si>
  <si>
    <t>Vědečtí pracovníci*</t>
  </si>
  <si>
    <t>Pozn.: *= Zahrnuty jsou veškeré habilitace, které proběhly v daném kalendářním roce na dané VŠ, bez ohledu na to, zda nově jmenovaní docenti a profesoři kmenově spadali pod tuto VŠ.</t>
  </si>
  <si>
    <t>CELKEM zaměstnanci</t>
  </si>
  <si>
    <t>Ubytovací a stravovací služby vysoké školy. VŠ vykáže počet podaných žádostí o ubytování nebo počet rezervací konkrétního lůžka, a to na základě vlastní zavedené praxe.</t>
  </si>
  <si>
    <t>V ČR</t>
  </si>
  <si>
    <t>V zahraničí</t>
  </si>
  <si>
    <t>Pozn.: ** = Vědeckým pracovníkem se v tomto případě rozumí osoba, která není akademickým pracovníkem dle § 70 zákona č. 111/1998 Sb., o vysokých školách</t>
  </si>
  <si>
    <t>Pozn.: **= V položce "V zahraničí" se v případě Evropského patentu tento v tabulce vykazuje pouze jednou, bez ohledu na počet designovaných zemí.</t>
  </si>
  <si>
    <t>Investiční</t>
  </si>
  <si>
    <t>Neinvestiční</t>
  </si>
  <si>
    <t>Počet uchazečů</t>
  </si>
  <si>
    <t>0,31–0,5</t>
  </si>
  <si>
    <t>0,51–0,7</t>
  </si>
  <si>
    <t>0,71–1,0</t>
  </si>
  <si>
    <t>X</t>
  </si>
  <si>
    <t>VŠ CELKEM</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</si>
  <si>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</si>
  <si>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</si>
  <si>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</si>
  <si>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</si>
  <si>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</si>
  <si>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</si>
  <si>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</si>
  <si>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</si>
  <si>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Pozn.: *= Jedná se o v daném roce probíhající projekty.</t>
  </si>
  <si>
    <t xml:space="preserve">Doktorské studium </t>
  </si>
  <si>
    <t>Příklad:</t>
  </si>
  <si>
    <t>Vysoká škola CELKEM</t>
  </si>
  <si>
    <t>Pozn.: *** = Ostatními zaměstnanci se rozumí všichni další pracovníci, kteří se přímo nepodílejí na vzdělávání a výzkumu. Jedná se tedy zejména o administrativní, technické a jiné zaměstnance.</t>
  </si>
  <si>
    <t>Na dané VŠ*</t>
  </si>
  <si>
    <t>Průměrná výše stipendia**</t>
  </si>
  <si>
    <t xml:space="preserve">S počtem účastníků vyšším než 60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</si>
  <si>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</si>
  <si>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</si>
  <si>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</si>
  <si>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</si>
  <si>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 xml:space="preserve">Pozn.: ****** = Uvedené částky představují celkové finanční zdroje projektů, včetně spolufinancování MŠMT. </t>
  </si>
  <si>
    <t>Dotace v tis. Kč******</t>
  </si>
  <si>
    <t>H2020/ 7. rámcový program EK</t>
  </si>
  <si>
    <t>Počet vyslaných ostatních pracovníků***</t>
  </si>
  <si>
    <t>Počet přijatých ostatních pracovníků****</t>
  </si>
  <si>
    <t>Pozn.:  ***** = V tabulce 12.3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</si>
  <si>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Placené vzdělávací kurzy pro zaměstnance subjektů aplikační sféry***</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</si>
  <si>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</si>
  <si>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</si>
  <si>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</si>
  <si>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P = prezenční, K/D = kombinované/ distanční; vykazují se počty úspěšně absolvovaných studií (nikoliv fyzické osoby) v období 1. 1. – 31. 12.</t>
  </si>
  <si>
    <t>CELKEM akademičtí pracovníci</t>
  </si>
  <si>
    <t>Pozn.: **** = Jedná se o souhrnné číslo za ostatní pracoviště, nikoliv o nutnost vypisovat počty za každé pracoviště zvlášť.</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</si>
  <si>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</si>
  <si>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</si>
  <si>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</si>
  <si>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</si>
  <si>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</si>
  <si>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</si>
  <si>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</si>
  <si>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</si>
  <si>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</si>
  <si>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</si>
  <si>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vlastnímu oborovému zaměření dané konference, např. pro filologické obory.</t>
  </si>
  <si>
    <t>Počet nových spin-off/start-up podniků*</t>
  </si>
  <si>
    <t>Patentové přihlášky podané</t>
  </si>
  <si>
    <t>Udělené patenty**</t>
  </si>
  <si>
    <t>Zapsané užitné vzory</t>
  </si>
  <si>
    <t>Z toho absolventské stáže******</t>
  </si>
  <si>
    <t xml:space="preserve">Studenti – samoplátci (počty v jednotlivých skupinách KKOV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</si>
  <si>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 xml:space="preserve">Hodnota CELKEM není součet ani průměr předešlých hodnot (např. pro P a K/D v určitém typu studia). Pro každé pole v tabulce je třeba provést samostatný výpočet.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</si>
  <si>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</si>
  <si>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Pozn.: * = Fakulta nebo jiná součást vysoké školy uskutečňující akreditovaný studijní program</t>
  </si>
  <si>
    <t xml:space="preserve">Studenti v akreditovaných studijních programech (počty v jednotlivých skupinách KKOV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</si>
  <si>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Pozn.: *** = Fakulta nebo jiná součást vysoké školy uskutečňující akreditovaný studijní program</t>
  </si>
  <si>
    <t>Pozn.: * = Fakulta nebo jiná součást vysoké školy uskutečňující akreditovaný studijní program.</t>
  </si>
  <si>
    <t>Absolventi akreditovaných studijních programů, podle fakult, případně jiných součástí uskutečňujících akreditovaný studijní program nebo jeho část (počty v jednotlivých skupinách KKOV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</si>
  <si>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Pozn.: * = Přepočteným počtem k 31. 12. se rozumí počet pracovníků k 31. 12. přepočtený na plný pracovní úvazek.</t>
  </si>
  <si>
    <t>Pozn.: * = Vědeckým pracovníkem se v tomto případě rozumí osoba, která není akademickým pracovníkem dle § 70 zákona č. 111/1998 Sb., o vysokých školách.</t>
  </si>
  <si>
    <t>více než 1</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</si>
  <si>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</si>
  <si>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</si>
  <si>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</si>
  <si>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</si>
  <si>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t>Mezinárodní konference*</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</si>
  <si>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</si>
  <si>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Počet osob podílejících se na praxi</t>
  </si>
  <si>
    <t>Pozn.: * = Odborníci z aplikační sféry podílející se alespoň z jedné třetiny časového rozvrhu na výuce alespoň jednoho kurzu nebo jsou vedoucími závěrečné práce studenta. Pokud daný pracovník je kmenovým zaměstnancem dané VŠ/fakulty, měl by mít minimálně stejně velký úvazek i mimo VŠ/fakultu.</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</si>
  <si>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</si>
  <si>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</si>
  <si>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</si>
  <si>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</si>
  <si>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</si>
  <si>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</si>
  <si>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</si>
  <si>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</si>
  <si>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</si>
  <si>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</si>
  <si>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</si>
  <si>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</si>
  <si>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</si>
  <si>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</si>
  <si>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</si>
  <si>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</si>
  <si>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</si>
  <si>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</si>
  <si>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</si>
  <si>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</si>
  <si>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</si>
  <si>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</si>
  <si>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</si>
  <si>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</si>
  <si>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</si>
  <si>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</si>
  <si>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</si>
  <si>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</si>
  <si>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</si>
  <si>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</si>
  <si>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</si>
  <si>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</si>
  <si>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</si>
  <si>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</si>
  <si>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</si>
  <si>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</si>
  <si>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</si>
  <si>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</si>
  <si>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</si>
  <si>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</si>
  <si>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</si>
  <si>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</si>
  <si>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Česká republika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</si>
  <si>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</si>
  <si>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</si>
  <si>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</si>
  <si>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</si>
  <si>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</si>
  <si>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</si>
  <si>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</si>
  <si>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</si>
  <si>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</si>
  <si>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</si>
  <si>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</si>
  <si>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</si>
  <si>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</si>
  <si>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</si>
  <si>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</si>
  <si>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</si>
  <si>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</si>
  <si>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</si>
  <si>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</si>
  <si>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</si>
  <si>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</si>
  <si>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</si>
  <si>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</si>
  <si>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</si>
  <si>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</si>
  <si>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</si>
  <si>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</si>
  <si>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</si>
  <si>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</si>
  <si>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</si>
  <si>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</si>
  <si>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</si>
  <si>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</si>
  <si>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</si>
  <si>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</si>
  <si>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</si>
  <si>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</si>
  <si>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</si>
  <si>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</si>
  <si>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</si>
  <si>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</si>
  <si>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</si>
  <si>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</si>
  <si>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</si>
  <si>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</si>
  <si>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</si>
  <si>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</si>
  <si>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</si>
  <si>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</si>
  <si>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</si>
  <si>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</si>
  <si>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</si>
  <si>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</si>
  <si>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</si>
  <si>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</si>
  <si>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</si>
  <si>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</si>
  <si>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</si>
  <si>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</si>
  <si>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</si>
  <si>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</si>
  <si>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</si>
  <si>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</si>
  <si>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</si>
  <si>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</si>
  <si>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</si>
  <si>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</si>
  <si>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</si>
  <si>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</si>
  <si>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</si>
  <si>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</si>
  <si>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</si>
  <si>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</si>
  <si>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</si>
  <si>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</si>
  <si>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</si>
  <si>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</si>
  <si>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</si>
  <si>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</si>
  <si>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</si>
  <si>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</si>
  <si>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</si>
  <si>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</si>
  <si>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</si>
  <si>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</si>
  <si>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</si>
  <si>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</si>
  <si>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</si>
  <si>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</si>
  <si>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</si>
  <si>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</si>
  <si>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</si>
  <si>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</si>
  <si>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</si>
  <si>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</si>
  <si>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</si>
  <si>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</si>
  <si>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</si>
  <si>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</si>
  <si>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</si>
  <si>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</si>
  <si>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</si>
  <si>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</si>
  <si>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</si>
  <si>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</si>
  <si>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</si>
  <si>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</si>
  <si>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</si>
  <si>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</si>
  <si>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</si>
  <si>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</si>
  <si>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</si>
  <si>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</si>
  <si>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</si>
  <si>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</si>
  <si>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</si>
  <si>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</si>
  <si>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</si>
  <si>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</si>
  <si>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</si>
  <si>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</si>
  <si>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</si>
  <si>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</si>
  <si>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</si>
  <si>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</si>
  <si>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</si>
  <si>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</si>
  <si>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</si>
  <si>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</si>
  <si>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</si>
  <si>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</si>
  <si>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</si>
  <si>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</si>
  <si>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</si>
  <si>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</si>
  <si>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</si>
  <si>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</si>
  <si>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</si>
  <si>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</si>
  <si>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</si>
  <si>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</si>
  <si>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</si>
  <si>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</si>
  <si>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</si>
  <si>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</si>
  <si>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</si>
  <si>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</si>
  <si>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</si>
  <si>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</si>
  <si>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</si>
  <si>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</si>
  <si>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</si>
  <si>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</si>
  <si>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</si>
  <si>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</si>
  <si>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</si>
  <si>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</si>
  <si>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</si>
  <si>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</si>
  <si>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</si>
  <si>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</si>
  <si>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</si>
  <si>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</si>
  <si>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</si>
  <si>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</si>
  <si>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</si>
  <si>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</si>
  <si>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</si>
  <si>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</si>
  <si>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</si>
  <si>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</si>
  <si>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</si>
  <si>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</si>
  <si>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</si>
  <si>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</si>
  <si>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</si>
  <si>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</si>
  <si>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</si>
  <si>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</si>
  <si>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</si>
  <si>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</si>
  <si>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</si>
  <si>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</si>
  <si>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</si>
  <si>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</si>
  <si>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</si>
  <si>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</si>
  <si>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</si>
  <si>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</si>
  <si>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</si>
  <si>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</si>
  <si>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</si>
  <si>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</si>
  <si>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</si>
  <si>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</si>
  <si>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</si>
  <si>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</si>
  <si>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</si>
  <si>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</si>
  <si>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</si>
  <si>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</si>
  <si>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</si>
  <si>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</si>
  <si>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</si>
  <si>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</si>
  <si>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</si>
  <si>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</si>
  <si>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</si>
  <si>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</si>
  <si>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</si>
  <si>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</si>
  <si>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</si>
  <si>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</si>
  <si>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t>
    </r>
  </si>
  <si>
    <t xml:space="preserve">Tab. 3.4: Stipendia studentům podle účelu stipendia (počty fyzických osob) </t>
  </si>
  <si>
    <r>
      <rPr>
        <b/>
        <sz val="12"/>
        <color indexed="9"/>
        <rFont val="Calibri"/>
        <family val="2"/>
        <charset val="238"/>
      </rPr>
      <t xml:space="preserve">Tab. 2.6: </t>
    </r>
    <r>
      <rPr>
        <b/>
        <sz val="14"/>
        <color indexed="9"/>
        <rFont val="Calibri"/>
        <family val="2"/>
        <charset val="238"/>
      </rPr>
      <t>Kurzy celoživotního vzdělávání (CŽV) na vysoké škole (počty kurzů)</t>
    </r>
  </si>
  <si>
    <r>
      <rPr>
        <b/>
        <sz val="12"/>
        <color indexed="9"/>
        <rFont val="Calibri"/>
        <family val="2"/>
        <charset val="238"/>
      </rPr>
      <t xml:space="preserve">Tab. 2.7: </t>
    </r>
    <r>
      <rPr>
        <b/>
        <sz val="14"/>
        <color indexed="9"/>
        <rFont val="Calibri"/>
        <family val="2"/>
        <charset val="238"/>
      </rPr>
      <t>Kurzy celoživotního vzdělávání (CŽV) na vysoké škole (počty účastníků)</t>
    </r>
  </si>
  <si>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</si>
  <si>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r>
      <rPr>
        <b/>
        <sz val="12"/>
        <color indexed="9"/>
        <rFont val="Calibri"/>
        <family val="2"/>
        <charset val="238"/>
      </rPr>
      <t xml:space="preserve">Tab. 8.1: </t>
    </r>
    <r>
      <rPr>
        <b/>
        <sz val="14"/>
        <color indexed="9"/>
        <rFont val="Calibri"/>
        <family val="2"/>
        <charset val="238"/>
      </rPr>
      <t xml:space="preserve"> Konference (spolu)pořádané vysokou školou (počty)</t>
    </r>
  </si>
  <si>
    <t xml:space="preserve">Tab. 8.4: Transfer znalostí a výsledků výzkumu do praxe </t>
  </si>
  <si>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</si>
  <si>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</si>
  <si>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</si>
  <si>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</si>
  <si>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</si>
  <si>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</si>
  <si>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</si>
  <si>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</si>
  <si>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</si>
  <si>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</si>
  <si>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Tab. 7.3: Mobilita absolventů** (podíly absolvovaných studií)</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</si>
  <si>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</si>
  <si>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</si>
  <si>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</si>
  <si>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</si>
  <si>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</si>
  <si>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</si>
  <si>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</si>
  <si>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</si>
  <si>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</si>
  <si>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</si>
  <si>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</si>
  <si>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</si>
  <si>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</si>
  <si>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</si>
  <si>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</si>
  <si>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</si>
  <si>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</si>
  <si>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</si>
  <si>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</si>
  <si>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</si>
  <si>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</si>
  <si>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</si>
  <si>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</si>
  <si>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</si>
  <si>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podpora zahraniční mobility studentů</t>
  </si>
  <si>
    <t>podpora diplomantské výstavy</t>
  </si>
  <si>
    <t>podpora činnosti Ateliéru hostujícího umělce</t>
  </si>
  <si>
    <t>podpora talentovaných studentů</t>
  </si>
  <si>
    <t>zefektivnění vnitřního fungování</t>
  </si>
  <si>
    <t>podpora projektu Artyčok.tv</t>
  </si>
  <si>
    <t>cíl naplněn</t>
  </si>
  <si>
    <t>VVŠ</t>
  </si>
  <si>
    <t>AMU</t>
  </si>
  <si>
    <t>AVU</t>
  </si>
  <si>
    <t>ČVUT</t>
  </si>
  <si>
    <t>ČZU</t>
  </si>
  <si>
    <t>JAMU</t>
  </si>
  <si>
    <t>JU</t>
  </si>
  <si>
    <t>MENDELU</t>
  </si>
  <si>
    <t>MU</t>
  </si>
  <si>
    <t>OU</t>
  </si>
  <si>
    <t>SU</t>
  </si>
  <si>
    <t>TUL</t>
  </si>
  <si>
    <t>UHK</t>
  </si>
  <si>
    <t>UJEP</t>
  </si>
  <si>
    <t>UPa</t>
  </si>
  <si>
    <t>UPOL</t>
  </si>
  <si>
    <t>UTB</t>
  </si>
  <si>
    <t>VFU</t>
  </si>
  <si>
    <t>VŠB-TUO</t>
  </si>
  <si>
    <t>VŠE</t>
  </si>
  <si>
    <t>VŠCHT</t>
  </si>
  <si>
    <t>VŠPJ</t>
  </si>
  <si>
    <t>UK</t>
  </si>
  <si>
    <t>VŠTE</t>
  </si>
  <si>
    <t>VŠUP</t>
  </si>
  <si>
    <t>VUT</t>
  </si>
  <si>
    <t>ZČU</t>
  </si>
  <si>
    <t>Akademie múzických umění v Praze</t>
  </si>
  <si>
    <t>AVU v Praze</t>
  </si>
  <si>
    <t>ČVUT v Praze</t>
  </si>
  <si>
    <t>Fakulta stavební</t>
  </si>
  <si>
    <t>Fakulta strojní</t>
  </si>
  <si>
    <t>Fakulta elektrotechnická</t>
  </si>
  <si>
    <t>Fakulta informačních technologií</t>
  </si>
  <si>
    <t>Fakulta dopravní</t>
  </si>
  <si>
    <t>Fakulta jaderná a fyzikálně inženýrská</t>
  </si>
  <si>
    <t>Fakulta architektury</t>
  </si>
  <si>
    <t>Fakulta biomedicínského inženýrství</t>
  </si>
  <si>
    <t>Česká zemědělská univerzita v Praze</t>
  </si>
  <si>
    <t>Fakulta lesnická a dřevařská</t>
  </si>
  <si>
    <t>Fakulta tropického zemědělství</t>
  </si>
  <si>
    <t>Fakulta životního prostředí</t>
  </si>
  <si>
    <t>Institut vzdělávání a poradenství</t>
  </si>
  <si>
    <t>Provozně ekonomická fakulta</t>
  </si>
  <si>
    <t>Technická fakulta</t>
  </si>
  <si>
    <t>Janáčkova akademie múzických umění v Brně</t>
  </si>
  <si>
    <t>Divadelní fakulta</t>
  </si>
  <si>
    <t>Hudební fakulta</t>
  </si>
  <si>
    <t>Jihočeská univerzita v Českých Budějovicích</t>
  </si>
  <si>
    <t>Filozofická fakulta</t>
  </si>
  <si>
    <t>Pedagogická fakulta</t>
  </si>
  <si>
    <t>Přírodovědecká fakulta</t>
  </si>
  <si>
    <t>Fakulta rybářství a ochrany vod</t>
  </si>
  <si>
    <t>Teologická fakulta</t>
  </si>
  <si>
    <t>Zdravotně sociální fakulta</t>
  </si>
  <si>
    <t>Zemědělská fakulta</t>
  </si>
  <si>
    <t>Mendelova univerzita v Brně</t>
  </si>
  <si>
    <t>Masarykova univerzita</t>
  </si>
  <si>
    <t>Lékařská fakulta</t>
  </si>
  <si>
    <t>Právnická fakulta</t>
  </si>
  <si>
    <t>Fakulta sociálních studií</t>
  </si>
  <si>
    <t>Fakulta informatiky</t>
  </si>
  <si>
    <t>Fakulta sportovních studií</t>
  </si>
  <si>
    <t>Ekonomicko-správní fakulta</t>
  </si>
  <si>
    <t>Ostravská univerzita</t>
  </si>
  <si>
    <t>Fakulta umění</t>
  </si>
  <si>
    <t>Slezská univerzita v Opavě</t>
  </si>
  <si>
    <t>Technická univerzita v Liberci</t>
  </si>
  <si>
    <t>Fakulta textilní</t>
  </si>
  <si>
    <t>Ekonomická fakulta</t>
  </si>
  <si>
    <t>Fakulta umění a architektury</t>
  </si>
  <si>
    <t>Univerzita Hradec Králové</t>
  </si>
  <si>
    <t>Univerzita J. E. Purkyně
v Ústí nad Labem</t>
  </si>
  <si>
    <t>Univerzita Karlova</t>
  </si>
  <si>
    <t>Fakulta humanitních studií</t>
  </si>
  <si>
    <t>Dopravní fakulta Jana Pernera</t>
  </si>
  <si>
    <t>Fakulta elektrotechniky a informatiky</t>
  </si>
  <si>
    <t>Fakulta ekonomicko-správní</t>
  </si>
  <si>
    <t>Fakulta filozofická</t>
  </si>
  <si>
    <t>Fakulta chemicko-technologická</t>
  </si>
  <si>
    <t>Fakulta restaurování</t>
  </si>
  <si>
    <t>Fakulta zdravotnických studií</t>
  </si>
  <si>
    <t>Univerzita Palackého v Olomouci</t>
  </si>
  <si>
    <t>Fakulta zdravotnických věd</t>
  </si>
  <si>
    <t>Cyrilometodějská teologická fakulta</t>
  </si>
  <si>
    <t>Fakulta tělesné kultury</t>
  </si>
  <si>
    <t>Univerzita Tomáše Bati</t>
  </si>
  <si>
    <t>Fakulta technologická</t>
  </si>
  <si>
    <t>Fakulta managementu a ekonomiky</t>
  </si>
  <si>
    <t>Fakulta multimediálních komunikací</t>
  </si>
  <si>
    <t>Fakulta aplikované informatiky</t>
  </si>
  <si>
    <t>Fakulta logistiky a krizového řízení</t>
  </si>
  <si>
    <t>Veterinární a farmaceutická univerzita Brno</t>
  </si>
  <si>
    <t>Hornicko-geologická fakulta</t>
  </si>
  <si>
    <t>Vysoká škola ekonomická v Praze</t>
  </si>
  <si>
    <t>Fakulta financí a účetnictví</t>
  </si>
  <si>
    <t>Fakulta mezinárodních vztahů</t>
  </si>
  <si>
    <t>Fakulta podnikohospodářská</t>
  </si>
  <si>
    <t>Fakulta informatiky a statistiky</t>
  </si>
  <si>
    <t>Národohospodářská fakulta</t>
  </si>
  <si>
    <t>Fakulta managementu</t>
  </si>
  <si>
    <t>FCHT</t>
  </si>
  <si>
    <t>FTOP</t>
  </si>
  <si>
    <t>FPBT</t>
  </si>
  <si>
    <t>FCHI</t>
  </si>
  <si>
    <t>Fakulta výtvarných umění</t>
  </si>
  <si>
    <t>Fakulta chemická</t>
  </si>
  <si>
    <t>Fakulta elektrotechniky a komunikačních technologií</t>
  </si>
  <si>
    <t>Fakulta podnikatelská</t>
  </si>
  <si>
    <t>Fakulta strojního inženýrství</t>
  </si>
  <si>
    <t>Ústav soudního inženýrství</t>
  </si>
  <si>
    <t>Západočeská univerzita v Plzni</t>
  </si>
  <si>
    <t>Fakulta aplikovaných věd</t>
  </si>
  <si>
    <t>Fakulta ekonomická</t>
  </si>
  <si>
    <t>Fakulta pedagogická</t>
  </si>
  <si>
    <t>Fakulta právnická</t>
  </si>
  <si>
    <t>Fakulta umění a designu</t>
  </si>
  <si>
    <t>Univerzita Pardubice</t>
  </si>
  <si>
    <t>Celková výše stipendia</t>
  </si>
  <si>
    <t>Nákup a obnova přístrojového vybavení na FD ČVUT v Praze</t>
  </si>
  <si>
    <t>Podpora studijních procesů</t>
  </si>
  <si>
    <t>Poradenství</t>
  </si>
  <si>
    <t>Mobilita studentů</t>
  </si>
  <si>
    <t>Kompetence pro komerci</t>
  </si>
  <si>
    <t>Podpora dotačních titulů</t>
  </si>
  <si>
    <t>Mezisektorová mobilita</t>
  </si>
  <si>
    <t>Nový webový KOS</t>
  </si>
  <si>
    <t>Podpora pedagogické práce akademických pracovníků a profilace a inovace studijních programů na úrovni předmětů/kurzů (soutěž I)</t>
  </si>
  <si>
    <t xml:space="preserve">Zajištění rozvoje a provozu Univerzitního informačního systému (UIS) </t>
  </si>
  <si>
    <t xml:space="preserve">Podpora vědeckých časopisů, které ČZU vydává nebo se na jejich vydávání podílí </t>
  </si>
  <si>
    <t>1. Počet studentů - celkem</t>
  </si>
  <si>
    <t>2. Novelizovat stipendijní řád a příslušné směrnice v oblasti stipendijní podpory</t>
  </si>
  <si>
    <t>Novelizovat stipendijní řád</t>
  </si>
  <si>
    <t>3. Dosáhnout průchodnosti (úspěšného ukončení) studiem nad 90 %</t>
  </si>
  <si>
    <t>Splněno</t>
  </si>
  <si>
    <t>4. Podpořit projekty FRVUČ min. 1.000 tis. Kč</t>
  </si>
  <si>
    <t>Podpořit projekty FRVUČ</t>
  </si>
  <si>
    <t>5. Na fakultách připravit a každoročně realizovat min. 6 projektů</t>
  </si>
  <si>
    <t>Realizovat projekty</t>
  </si>
  <si>
    <t>6. Hodnotit veřejná vystoupení studentů a z toho procesu učinit integrální součást řídicích činností</t>
  </si>
  <si>
    <t>Hodnotit veřejná vystoupení studentů</t>
  </si>
  <si>
    <t>7. Uskutečnit veřejná vystoupení studentů</t>
  </si>
  <si>
    <t>8. Analyzovat činnost Society for Artistic Research a rozhodnout o členství JAMU v ní</t>
  </si>
  <si>
    <t>Analyzovat činnost</t>
  </si>
  <si>
    <t>9. Dokončit procesní analýzu</t>
  </si>
  <si>
    <t>Dokončit procesní analýzu</t>
  </si>
  <si>
    <t>10. Adaptovat a ustavit organizační strukturu řízení kvality</t>
  </si>
  <si>
    <t>11. Ustanovit metodu ověřování kvality v rámci školy</t>
  </si>
  <si>
    <t>Ustanovit metodu</t>
  </si>
  <si>
    <t>12. Aktualizovat kariérní a personální plány</t>
  </si>
  <si>
    <t>Aktualizovat plány</t>
  </si>
  <si>
    <t>13. Počty přepočtených úvazků (studenti DSP, mladí a začínající pedagogové)</t>
  </si>
  <si>
    <t>15. Realizovat festivaly (SETKÁNÍ/ENCOUNTER, MSLJ, Setkávání nové hudby Plus a další)</t>
  </si>
  <si>
    <t>16. Uskutečnit Festival bicích nástrojů</t>
  </si>
  <si>
    <t>Uskutečnit festival</t>
  </si>
  <si>
    <t>17. Realizovat aktivity v rámci plánu reprodukce a rozvoje technologií JAMU</t>
  </si>
  <si>
    <t>Realizovat aktivity</t>
  </si>
  <si>
    <t>18. Upřesnit reálný roční plán Reprodukce rozvoje technologií JAMU</t>
  </si>
  <si>
    <t>Upřesnit plán</t>
  </si>
  <si>
    <t>Prioritní cíl 1 Zajišťování kvality</t>
  </si>
  <si>
    <t>Prioritní cíl 2 Diverzita a dostupnost</t>
  </si>
  <si>
    <t>Prioritní cíl 3 Internacionalizace</t>
  </si>
  <si>
    <t>Prioritní cíl 4 Relevance</t>
  </si>
  <si>
    <t>Prioritní cíl 5 Kvalitní a relevantní výzkum, vývoj a inovace</t>
  </si>
  <si>
    <t>Prioritní cíl 6 Rozhodování založené na datech</t>
  </si>
  <si>
    <t>Prioritní cíl 7 Rozvoj fakult a vysokoškolského ústavu</t>
  </si>
  <si>
    <t>Prioritní cíl 8 Podpora a inovace vzdělávací činnosti</t>
  </si>
  <si>
    <t>Definice ukazatele Institucionálního plánu MU pro léta 2016–2018</t>
  </si>
  <si>
    <t xml:space="preserve">Označení priority DZ MU </t>
  </si>
  <si>
    <t>Hlavní aktivity na léta 2016, 2017, 2018 plánované pro realizaci nebo zahájení s cílem naplňování DZ MU 2016–2020</t>
  </si>
  <si>
    <t>Jednotky</t>
  </si>
  <si>
    <t>Diverzifikace a otevřenost studijní nabídky</t>
  </si>
  <si>
    <t>U1.1</t>
  </si>
  <si>
    <t>stav</t>
  </si>
  <si>
    <t>Opatření ke zvyšování studijní úspěšnosti částečně implementována</t>
  </si>
  <si>
    <t>U1.2</t>
  </si>
  <si>
    <t>Nástroje otevírající přístup ke studiu a jeho úspěšnému absolvování částečně implementovány</t>
  </si>
  <si>
    <t>U1.3</t>
  </si>
  <si>
    <t>a) Analýza struktury studijních programů ve srovnání s mezinárodní praxí
b) Příprava revize údajů o studijních programech v Informačním systému MU a realizace prvních úprav
c) Zahájení diskuze o profilaci studijních programů na akademické a profesní dle novelizované legislativy a revize nabídky studijních programů</t>
  </si>
  <si>
    <t>Nedostatečné informace o studijních programech</t>
  </si>
  <si>
    <t>Revidované informace o studijních programech</t>
  </si>
  <si>
    <t>U1.4</t>
  </si>
  <si>
    <t>a) Analýza mezinárodní praxe dvouoborového a víceoborového studia a redefinice charakteru tohoto studia na MU
b) Příprava nových a inovovaných studijních programů (např. učitelských programů, programů technologického zaměření, specializovaných profesních programů atd.)
c) Realizace studijních programů uskutečňovaných s jinými institucemi</t>
  </si>
  <si>
    <t>Stávající studijní nabídka</t>
  </si>
  <si>
    <t>Studijní nabídka obohacená o nové a inovované studijní programy</t>
  </si>
  <si>
    <t xml:space="preserve">a) Realizováno 
b) Realizováno
c) Realizováno </t>
  </si>
  <si>
    <t>U1.5</t>
  </si>
  <si>
    <t>a) Zmapování zájmu potenciálních uchazečů o celoživotní vzdělávání, včetně uchazečů se specifickými potřebami, a vytváření tomu odpovídající nabídky kurzů
b) Definování postupů a pravidel pro uznávání výsledků předchozího neformálního vzdělávání a informálního učení</t>
  </si>
  <si>
    <t>Stávající nabídka celoživotního vzdělávání</t>
  </si>
  <si>
    <t>Inovovaná nabídka celoživotního vzdělávání</t>
  </si>
  <si>
    <t>Kvalitní vzdělávání reflektující aktuální trendy</t>
  </si>
  <si>
    <t>U2.1</t>
  </si>
  <si>
    <t>a) Reflexe požadavků novely zákona o vysokých školách a dalších návazných norem v procesech zajišťování a hodnocení kvality vzdělávacích a souvisejících činností
b) Diskuse a návrh vnitřních standardů a doporučení pro kvalitu a uskutečňování studijních programů
c) Vytvoření koncepce vnitřního akreditačního procesu
d) Vytvoření paragrafovaného znění vnitřní normy o studijních programech a její implementace včetně souvisejících organizačních opatření
e) Realizace pravidelných evaluací studijních programů</t>
  </si>
  <si>
    <t xml:space="preserve">Stávající systém zajišťování a hodnocení kvality </t>
  </si>
  <si>
    <t>Systém zajišťování a hodnocení kvality doplněn o nové komponenty</t>
  </si>
  <si>
    <t>U2.2</t>
  </si>
  <si>
    <t>a) Revize stávajících studentských průzkumů a rozšíření nástrojů pro práci s výsledky těchto šetření
b) Zapojování studentů do procesů zajišťování kvality (např. ve formě aktivní účasti v rámci pravidelných evaluací studijních programů atd.)
c) Zavedení programových rad bakalářských a  magisterských studijních programů včetně aktivní účasti studentů</t>
  </si>
  <si>
    <t>Nedostatečná role studentů v procesech zajišťování kvality vzdělávacích činností</t>
  </si>
  <si>
    <t>Posílení účasti studentů v procesech zajišťování kvality vzdělávacích činností</t>
  </si>
  <si>
    <t>U2.3</t>
  </si>
  <si>
    <t>a) Analýza univerzitní praxe v oblasti společných základů více oborů
b) Definování témat špičkových kurzů pro budoucí interdisciplinární moduly v akademických bakalářských studijních programech a zahájení přípravy obsahu těchto kurzů
c) Vytvoření nabídky vzdělávacích a tvůrčích možností pro individuální rozvoj talentovaných a vysoce motivovaných studentů</t>
  </si>
  <si>
    <t>Kurikulum bakalářského studia před revizí</t>
  </si>
  <si>
    <t xml:space="preserve">Částečná revize kurikula v bakalářských studijních programech </t>
  </si>
  <si>
    <t>U2.4</t>
  </si>
  <si>
    <t>Nové trendy, metody a formy výuky částečně implementovány</t>
  </si>
  <si>
    <t>Internacionalizace ve vzdělávání</t>
  </si>
  <si>
    <t>U3.1</t>
  </si>
  <si>
    <t>a) Zavedení nástrojů v Informačním systému MU pro sledování cizojazyčné výuky a analýza výuky v cizích jazycích na jednotlivých fakultách 
b) Stanovení univerzitního standardu užívání cizojazyčné studijní literatury a zvyšování požadavků na využívání cizích jazyků při studiu
c) Posilování ověřování vstupních cizojazyčných kompetencí uchazečů o studium v rámci přijímacího řízení</t>
  </si>
  <si>
    <t>Nástroje pro posílení užívání cizího jazyka v rámci studia implementovány</t>
  </si>
  <si>
    <t>U3.2</t>
  </si>
  <si>
    <t>a) Vytvoření nabídky a realizace studijních programů v oblasti cizích jazyků strategického významu, tj. čínština, japonština, vietnamština, arabština, balkánské jazyky aj.
b) Rozšíření nabídky výuky cizích jazyků směrem ke studentům i zaměstnancům
c) Realizace výuky odborných předmětů v cizích jazycích jako nedílné součásti českých studijních programů
d) Rozšiřování nabídky výuky akademického psaní a prezentačních dovedností v angličtině a dalších cizích jazycích
e) Motivace studentů ke zpracovávání závěrečných prací v cizích jazycích</t>
  </si>
  <si>
    <t>Nedostatečný podíl výuky odborných předmětů v cizích jazycích</t>
  </si>
  <si>
    <t xml:space="preserve">Posílená výuka odborných předmětů v cizích jazycích </t>
  </si>
  <si>
    <t>U3.3</t>
  </si>
  <si>
    <t>a) Příprava studijních programů plně vyučovaných v cizích jazycích a společných studijních programů typu joint degree
b) Organizování letních škol v cizích jazycích a integračních aktivit pro zahraniční studenty
c) Propagační aktivity studijní nabídky směrem do zahraničí</t>
  </si>
  <si>
    <t>Nedostatečná nabídka studijních programů v cizích jazycích</t>
  </si>
  <si>
    <t>Připravované studijní programy v cizích jazycích</t>
  </si>
  <si>
    <t>a) Realizováno
b) Realizováno
c) Realizováno</t>
  </si>
  <si>
    <t>U3.4</t>
  </si>
  <si>
    <t>a) Prohloubení přípravy pro vyjíždějící studenty za studiem do zahraničí prostřednictvím speciálně zaměřených kurzů
b) Rozšiřování nabídky příležitostí pro oboustrannou mezinárodní mobilitu studentů a zaměstnanců
c) Zajišťování odpovídajících možností zahraničních studijních pobytů ve vazbě na zaměření studijních programů, a to s cílem maximalizovat míru uznávání absolvované části studia v zahraničí
d) Realizace výuky českého jazyka pro zahraniční studenty, včetně studentů ze Slovenska, a motivování zahraničních studentů ke studiu češtiny</t>
  </si>
  <si>
    <t>Stávající nabídka příležitostí pro oboustrannou mezinárodní mobilitu studentů a zaměstnanců</t>
  </si>
  <si>
    <t>Rozšířená nabídka příležitostí pro oboustrannou mezinárodní mobilitu studentů a zaměstnanců i zvýšená kvalita souvisejících služeb</t>
  </si>
  <si>
    <t>Individualizované doktorské studium</t>
  </si>
  <si>
    <t>U4.1</t>
  </si>
  <si>
    <t>a) Zavedení nástrojů získávání zpětné vazby na kvalitu doktorského studia od studentů
b) Rozšíření způsobů poskytování zpětné vazby doktorandům v průběhu studia (např. aktivní rolí oborových rad nebo zavedením mentorství)
c) Vytvoření a realizace vzdělávacího kurzu pro začínající školitele doktorandů</t>
  </si>
  <si>
    <t>Absence nástrojů zpětné vazby v doktorském studiu</t>
  </si>
  <si>
    <t>Navržené a částečně aplikované nástroje zpětné vazby v doktorském studiu</t>
  </si>
  <si>
    <t>U4.2</t>
  </si>
  <si>
    <t>a) Založení školy doktorských studií zajišťující společné prvky doktorského studia
b) Definování společných standardů doktorského studia a realizace vnitřního hodnocení doktorských studijních programů
c) Revize nabídky doktorských studijních programů</t>
  </si>
  <si>
    <t>U4.3</t>
  </si>
  <si>
    <t>a) Příprava a zahájení výuky přenositelných dovedností a metodologie vědy napříč doktorskými studijními programy
b) Inovace a modernizace kurzu PREFEKT 
c) Poskytování kariérního poradenství a servisu pro co nejlepší uplatňování absolventů doktorského studia v tuzemsku i v zahraničí
d) Realizace stáží studentů doktorského studia v aplikační sféře a ve výzkumných institucích</t>
  </si>
  <si>
    <t>Absence aktivní podpory profesního uplatňování doktorandů</t>
  </si>
  <si>
    <t>Zahájení poskytování aktivní podpory profesního uplatňování doktorandů  </t>
  </si>
  <si>
    <t>U4.4</t>
  </si>
  <si>
    <t>a) Rozvoj různých forem spolupráce v doktorském studiu s Akademií věd ČR a s jinými vysokými školami a výzkumnými institucemi včetně zahraničních
b) Příprava strategie marketingových a náborových aktivit doktorského studia směrem k různým cílovým skupinám a její realizace</t>
  </si>
  <si>
    <t>Nedostatečná propagace doktorského studia směrem k potenciálním uchazečům</t>
  </si>
  <si>
    <t>Zpracovaná a částečně implementovaná strategie marketingových a náborových aktivit</t>
  </si>
  <si>
    <t>a) Realizováno
b) Realizováno</t>
  </si>
  <si>
    <t xml:space="preserve">Excelence a relevance výzkumu </t>
  </si>
  <si>
    <t>U5.1</t>
  </si>
  <si>
    <t>a) Definování výzkumných priorit a strategických mezioborových výzkumných témat
b) Optimalizace personálního složení pracovišť v souladu se stanovenými prioritami ve vzdělávání a výzkumu</t>
  </si>
  <si>
    <t>Absence jasného vymezení výzkumných priorit a strategických mezioborových témat</t>
  </si>
  <si>
    <t>Vymezené výzkumné priority a strategická mezioborová témata</t>
  </si>
  <si>
    <t>U5.2</t>
  </si>
  <si>
    <t>a) Zahájení činnosti mezinárodního vědeckého panelu jako poradního orgánu pro výzkum
b) Vytvoření univerzitní koncepce Open Access a zahájení její implementace
c) Rozvíjení projektové podpory a souvisejícího servisu výzkumným týmům při přípravě projektů do Horizon 2020</t>
  </si>
  <si>
    <t>Nedostatečná mezinárodní viditelnost univerzitního výzkumu</t>
  </si>
  <si>
    <t>Implementovaná opatření pro upevnění výzkumu v mezinárodním prostředí</t>
  </si>
  <si>
    <t>U5.3</t>
  </si>
  <si>
    <t>a) Vytvoření nabídky výzkumných témat zabývajících se řešením společenských problémů pro spolupráci s organizacemi veřejné správy
b) Rozvíjení projektové podpory a souvisejícího servisu pro spolupráci s partnery z aplikační sféry
c) Dobudování efektivního a udržitelného systému komercializace výsledků a znalostí včetně zefektivnění nakládání s duševním vlastnictvím</t>
  </si>
  <si>
    <t xml:space="preserve">Nedostatečný dopad výsledků univerzitního výzkumu ve společnosti </t>
  </si>
  <si>
    <t>Implementovaná opatření pro posílení dopadu výsledků univerzitního výzkumu ve společnosti</t>
  </si>
  <si>
    <t xml:space="preserve">Efektivita výzkumu a stimulující prostředí </t>
  </si>
  <si>
    <t>U6.1</t>
  </si>
  <si>
    <t>a) Kompletace opatření pro plánování, pořizování a využívání nákladných přístrojů a zařízení pro výzkum a jejich implementace                                     
b) Zavedení otevřeného přístupu k centrálním servisním pracovištím pro výzkum (tzv. Core Facilities) s transparentními pravidly užívání a fungování</t>
  </si>
  <si>
    <t xml:space="preserve">Vytvořená koncepce plánování, pořizování a sdílení nákladných přístrojů, zařízení a technologií pro výzkum  </t>
  </si>
  <si>
    <t xml:space="preserve">Zavedený systém plánování, pořizování a sdílení infrastruktur </t>
  </si>
  <si>
    <t>U6.2</t>
  </si>
  <si>
    <t>Pilotně ověřena evaluace výzkumného výkonu vybranými nástroji na úrovni instituce</t>
  </si>
  <si>
    <t>Zavedená periodická evaluace výzkumného výkonu stávajícími i novými nástroji na úrovni instituce i pracovišť</t>
  </si>
  <si>
    <t>U6.3</t>
  </si>
  <si>
    <t>a) Optimalizace portfolia elektronických informačních zdrojů, zejména klíčových vědeckých a odborných zdrojů s on-line přístupem
b) Zajištění profesionálního řešení etických otázek výzkumu včetně souvisejícího právního servisu
c) Zajištění informačního servisu a projektové podpory pro získávání a realizaci výzkumných grantů
d) Podpora sdílení poznatků a vzájemné informovanosti organizací přednášek a kurzů</t>
  </si>
  <si>
    <t xml:space="preserve">Servis k výzkumné činnosti zajišťován širším portfoliem služeb </t>
  </si>
  <si>
    <t xml:space="preserve">a) Realizováno
b) Realizováno
c) Realizováno
d) Realizováno
</t>
  </si>
  <si>
    <t>Vnitřní kultura založená na sdílených hodnotách</t>
  </si>
  <si>
    <t>U7.1</t>
  </si>
  <si>
    <t>a) Příprava oslav 100. výročí založení univerzity
b) Rozvoj nástrojů pro ocenění kvalitní práce studentů, absolventů a zaměstnanců
c) Podpora angažovanosti zaměstnanců a studentů v řešení společenských otázek</t>
  </si>
  <si>
    <t>Realizace řady aktivit pro kultivaci vnitřního prostředí</t>
  </si>
  <si>
    <t>Rozšířené portfolio aktivit pro kultivaci vnitřního prostředí</t>
  </si>
  <si>
    <t>U7.2</t>
  </si>
  <si>
    <t>a) Zpracování koncepce interní komunikace a její realizace s využitím moderních komunikačních nástrojů
b) Implementace inovovaného jednotného vizuálního stylu a posílení sdílení vizuální identity univerzity</t>
  </si>
  <si>
    <t>První návrh koncepce interní komunikace v podobě definování potřeb</t>
  </si>
  <si>
    <t>Komplexně zpracovaná a částečně implementovaná koncepce interní komunikace</t>
  </si>
  <si>
    <t>U7.3</t>
  </si>
  <si>
    <t>a) Analýza možností a zpracování koncepce pro poskytování služeb seniorům z řad zaměstnanců MU
b) Rozvoj a poskytování informačních a poradenských služeb pro studenty, absolventy a zaměstnance</t>
  </si>
  <si>
    <t>Stávající spektrum poskytovaných služeb studentům, absolventům a zaměstnancům</t>
  </si>
  <si>
    <t>Rozšířené spektrum poskytovaných služeb studentům, absolventům a zaměstnancům</t>
  </si>
  <si>
    <t>U8.1</t>
  </si>
  <si>
    <t>a) Pořádání diskuzních panelů se zaměstnavateli, zástupci veřejných institucí a dalšími klíčovými partnery
b) Veřejná prezentace názorů akademických pracovníků a zástupců managementu směrem k veřejnosti (např. veřejné přednášky, besedy, vystupování v klasických médiích, příspěvky na sociálních sítích)
c) Aktivní účast a zapojení do tvorby politik, strategií a legislativy na regionální i celostátní úrovni zejména v klíčových oblastech odrážejících expertizu MU</t>
  </si>
  <si>
    <t xml:space="preserve">Stávající počet mediálních vyjádření odborníků z univerzity </t>
  </si>
  <si>
    <t xml:space="preserve">Vyšší počet mediálních vyjádření odborníků z univerzity </t>
  </si>
  <si>
    <t>U8.2</t>
  </si>
  <si>
    <t>a) Spolupráce s občanskými sdruženími, iniciativami a institucemi při řešení otázek spojených se vzděláváním Romů a jiných národnostních menšin či skupin ohrožených sociálním vyloučením
b) Posílení vztahů s absolventy jejich aktivním zapojením do konkrétních aktivit a projektů
c) Poskytování poradenství i jiné aktivní pomoci ze strany studentů a zaměstnanců jako služby veřejnosti směrem ke specifickým cílovým skupinám
d) Rozvoj zázemí pro realizaci populárně-naučných a kulturních událostí s využitím kapacity kina Scala, Mendelova muzea, Botanické zahrady MU, Centra léčivých rostlin atd.
e) Rozvoj partnerství s vysokými, středními, základními i mateřskými školami, s kulturními institucemi, sportovními kluby, neziskovými a zdravotními organizacemi a posilování spolupráce s komerční sférou a veřejnou správou při řešení národních, regionálních i lokálních témat nebo společných projektů</t>
  </si>
  <si>
    <t>Stávající spektrum realizovaných aktivit ve vztahu k veřejnosti a v rámci uzavřených partnerství</t>
  </si>
  <si>
    <t>Širší spektrum realizovaných aktivit ve vztahu k veřejnosti a navázána nová partnerství s institucemi</t>
  </si>
  <si>
    <t>a) Realizováno
b) Realizováno
c) Realizováno
d) Realizováno
e) Realizováno</t>
  </si>
  <si>
    <t>U8.3</t>
  </si>
  <si>
    <t>Stávající spektrum užívaných komunikačních kanálů směrem k veřejnosti</t>
  </si>
  <si>
    <t>Širší spektrum užívaných komunikačních kanálů směrem k veřejnosti</t>
  </si>
  <si>
    <t xml:space="preserve">Personální řízení a profesní rozvoj zaměstnanců  </t>
  </si>
  <si>
    <t>U9.1</t>
  </si>
  <si>
    <t xml:space="preserve">a) Revize personálních předpisů
b) Vytvoření personální strategie pro obsazování pozic vedoucích pracovníků
c) Rozvoj nástrojů pro hodnocení výkonu a kvality práce akademických i neakademických pracovníků
d) Motivace pracovníků ke kvalifikačnímu růstu s cílem zvyšování podílu vysoce kvalifikovaných, zejména habilitovaných, akademických pracovníků </t>
  </si>
  <si>
    <t xml:space="preserve">Stávající personální předpisy a postupy a absence klíčových prvků v personálním řízení </t>
  </si>
  <si>
    <t>Návrh a zahájení implementace nových prvků a procesů v personálním řízení</t>
  </si>
  <si>
    <t>U9.2</t>
  </si>
  <si>
    <t>a) Stanovení kritérií pro výběr akademických a vědeckých pracovníků zohledňujících působení vně MU
b) Podpora realizace pobytů zahraničních akademických pracovníků na MU v průběhu jejich tvůrčího volna a aktivní působení v této oblasti směrem k zahraničním institucím</t>
  </si>
  <si>
    <t>Absence definovaných jasných kritérií a postupů pro výběr pracovníků vně MU</t>
  </si>
  <si>
    <t>Identifikace a částečná implementace jasných kritérií a postupů pro výběr pracovníků vně MU</t>
  </si>
  <si>
    <t>U9.3</t>
  </si>
  <si>
    <t>a) Vytvoření a částečná implementace koncepce interního vzdělávání zaměstnanců
b) Založení celouniverzitního pracoviště podporujícího rozvoj pedagogických a dalších kompetencí akademických pracovníků i studentů doktorského studia a zajišťujícího vzdělávání neakademických pracovníků</t>
  </si>
  <si>
    <t>Absence uceleného systému interního vzdělávání zaměstnanců</t>
  </si>
  <si>
    <t xml:space="preserve">Zpracovaná koncepce interního vzdělávání zaměstnanců a její částečná implementace </t>
  </si>
  <si>
    <t>U9.4</t>
  </si>
  <si>
    <t>a) Identifikace a zavádění nástrojů na podporu slaďování kariéry na univerzitě s rodinným životem
b) Poskytování systematické podpory a asistence zahraničním pracovníkům a jejich rodinám v začleňování do běžného života v ČR a regionu
c) Vytvoření ucelené nabídky zaměstnaneckých a studentských benefitů i zvýhodněných nabídek od univerzitních partnerů a její efektivní zprostředkování
d) Podpora získávání mezinárodních pracovních zkušeností a posilování jazykových kompetencí akademických i neakademických pracovníků
e) Zpřístupňování pracovního prostředí zaměstnancům se změněnou pracovní schopností</t>
  </si>
  <si>
    <t>Absence spektra nástrojů a systematické podpory sladění kariéry na univerzitě s rodinným životem</t>
  </si>
  <si>
    <t>Identifikace a částečná implementace nástrojů a systematické podpory sladění kariéry na univerzitě s rodinným životem</t>
  </si>
  <si>
    <t>Infrastruktura a správa instituce</t>
  </si>
  <si>
    <t>U10.1</t>
  </si>
  <si>
    <t>a) Dobudování zázemí pro výuku a výzkum a další činnosti v souladu se stanovenými strategickými cíli univerzity
b) Modernizace technologií, přístrojů a zařízení v návaznosti na potřebnost, závěry auditů, platné normy a požadavky efektivity</t>
  </si>
  <si>
    <t>Identifikované potřeby pro budování infrastrukturního zázemí</t>
  </si>
  <si>
    <t>Realizované akce a implementovaná opatření pro dobudování potřebného infrastrukturního zázemí</t>
  </si>
  <si>
    <t>U10.2</t>
  </si>
  <si>
    <t>Identifikované potřeby pro posílení efektivity provozování a správy budov a jejich bezpečnosti</t>
  </si>
  <si>
    <t>Realizované akce a implementovaná opatření pro posílení efektivity provozování a správy budov a jejich bezpečnosti</t>
  </si>
  <si>
    <t>U10.3</t>
  </si>
  <si>
    <t xml:space="preserve">Identifikována potřeba analýzy služeb zajišťovaných univerzitou </t>
  </si>
  <si>
    <t xml:space="preserve">Zpracovaná analýza služeb zajišťovaných univerzitou a jejími součástmi </t>
  </si>
  <si>
    <t>U10.4</t>
  </si>
  <si>
    <t>a) Zajištění odpovídajícího servisu, zejména projektového, ekonomického, právního a v oblasti duševního vlastnictví, pro posilování diferenciace zdrojů financování
b) Analýza a zpracování koncepce pro poskytování nové nabídky vzdělávání formou studijních programů a kurzů realizovaných v rámci institutu neziskového typu</t>
  </si>
  <si>
    <t>Identifikována opatření pro posílení diferenciace zdrojů financování</t>
  </si>
  <si>
    <t>Implementovaná opatření pro posílení diferenciace zdrojů financování</t>
  </si>
  <si>
    <t>Informační systémy a IT podpora</t>
  </si>
  <si>
    <t>U11.1</t>
  </si>
  <si>
    <t>a) Centralizovaný sběr a vyhodnocování požadavků pro rozvoj stávajících informačních systémů a určení týmu pro koordinaci integrovaného přístupu v rozvoji informačních systémů
b) Rozvoj a inovace Informačního systému MU zejména ve studijních agendách, a to se zohledněním novely vysokoškolského zákona a potřeb instituce
c) Rozvoj funkcionalit ekonomicko-správních informačních systémů v návaznosti na legislativní změny a potřeby uživatelů
d) Posilování mezinárodního charakteru univerzitního prostředí jazykovými mutacemi informačních systémů</t>
  </si>
  <si>
    <t xml:space="preserve">Identifikované požadavky na rozvoj informačních systémů a jejich uživatelskou přívětivost </t>
  </si>
  <si>
    <t xml:space="preserve">Částečně implementovaná opatření a kroky v rozvoji informačních systémů </t>
  </si>
  <si>
    <t>U11.2</t>
  </si>
  <si>
    <t>a) Identifikace požadavků, zpracování koncepce, volba a realizace postupu pro zajištění platformy pro sdílenou práci a komunikaci
b) Vytvoření funkčního intranetu pro efektivní sdílení interních informací, postupů, závazných pravidel, událostí a dalšího relevantního obsahu</t>
  </si>
  <si>
    <t>Identifikovaný a popsaný požadavek na platformu usnadňující interní spolupráci a komunikaci</t>
  </si>
  <si>
    <t>Nalezení vhodné platformy pro sdílenou práci a komunikaci a její pilotní ověření</t>
  </si>
  <si>
    <t>U11.3</t>
  </si>
  <si>
    <t>a) Revize stávajících dat a inovace jejich struktur v informačních systémech pro manažerské účely, a to v požadované struktuře, formě a uživatelské přívětivosti
b) Zajištění elektronizace vnitřního systému zajišťování a hodnocení kvality i dalších agend vnitřní správy
c) Pokračování elektronizace administrativy, zefektivňování vnitřního oběhu dokumentů a směřování k tzv. bezpapírové instituci
d) Rozvoj nástrojů pro efektivní ukládání, zpracování a zpřístupnění vědeckých dat (tzv. Open Research Data) a tvorba univerzitní politiky v této oblasti
e) Analýza a zpracování koncepce dlouhodobého ukládání a ochrany dokumentů a vědeckých dat (tzv. Long Term Preservation) a pilotní ověření zvoleného postupu
f) Digitalizace informací a rozvoj digitálních knihoven</t>
  </si>
  <si>
    <t>Identifikované požadavky na manažerskou práci s daty, elektronizaci procesů, ukládání vědeckých dat, dlouhodobé ukládání dokumentů a digitalizaci informací</t>
  </si>
  <si>
    <t>Částečně implementovaná opatření a kroky pro řešení požadavků na manažerskou práci s daty, elektronizaci procesů, ukládání vědeckých dat, dlouhodobé ukládání dokumentů a digitalizaci informací </t>
  </si>
  <si>
    <t>U11.4</t>
  </si>
  <si>
    <t xml:space="preserve">Identifikované požadavky na rozvoj univerzitní e‑infrastruktury </t>
  </si>
  <si>
    <t>Částečně implementovaná opatření a kroky pro řešení požadavků na kapacity datové sítě, e‑infrastruktury a práci s citlivými daty</t>
  </si>
  <si>
    <t>Finanční prostředky</t>
  </si>
  <si>
    <t>Poskytnuté</t>
  </si>
  <si>
    <t xml:space="preserve"> Vyčerpané</t>
  </si>
  <si>
    <t>Neinvestiční (v tis. Kč)</t>
  </si>
  <si>
    <t>Investiční (v tis. Kč)</t>
  </si>
  <si>
    <t>Kvalitním studiem ke vzdělanosti</t>
  </si>
  <si>
    <t>Excelentní vědou k rozvoji poznání</t>
  </si>
  <si>
    <t>Univerzita PRO společnost</t>
  </si>
  <si>
    <t>SMART univerzita</t>
  </si>
  <si>
    <t>Komunikace jako základ spolupráce</t>
  </si>
  <si>
    <t>Mezinárodní spolupráce v oblasti vzdělávání, výzkumu, vývoje, inovací a umělecké činnosti</t>
  </si>
  <si>
    <t>Rozšíření nabídky studia a počtu předmětů vyučovaných v anglickém jazyce</t>
  </si>
  <si>
    <t xml:space="preserve">Mezioborový blok cizojazyčných vyučovaných předmětů na FPF SU </t>
  </si>
  <si>
    <t>14 předmětů</t>
  </si>
  <si>
    <t>28 předmětů</t>
  </si>
  <si>
    <t xml:space="preserve">Studijní podklady v angličtině pro předměty v navazujícím magisterském studiu oboru PEM OPF SU </t>
  </si>
  <si>
    <t>2 předměty</t>
  </si>
  <si>
    <t>Zařazení anglicky vyučovaných předmětů do české výuky oboru PEM jako alternativu pro české studenty na OPF SU</t>
  </si>
  <si>
    <t>1 předmět pro české studenty</t>
  </si>
  <si>
    <t xml:space="preserve">Rozšíření nabídky předmětů vyučovaných v cizím jazyce pro domácí i zahraniční studenty na FVP SU </t>
  </si>
  <si>
    <t>10 předmětů</t>
  </si>
  <si>
    <t>Příprava studijních oborů vyučovaných v angličtině a studijních oborů typu joint-degree na jednotlivých součástech</t>
  </si>
  <si>
    <t xml:space="preserve">Příprava mezinárodního společného studijního programu v oblasti astrofyziky a příprava a podání akreditačních materiálů pro mezinárodní společný studijní program v oblasti astrofyziky na FPF SU </t>
  </si>
  <si>
    <t>neexistuje</t>
  </si>
  <si>
    <t xml:space="preserve">Rozšíření výuky předmětů v angličtině pro výměnné zahraniční studenty (Exchange studies) v rámci programu Erasmus plus na OPF SU </t>
  </si>
  <si>
    <t xml:space="preserve">Vytvoření předpokladů pro zahájení akreditované výuky oboru PEM pro zahraniční studenty (Degree studies) na OPF SU </t>
  </si>
  <si>
    <t>Rozšíření počtu akademických pracovníků ze zahraničí a jejich zapojení do výuky na SU a podpora zahraničních stáží akademických pracovníků SU</t>
  </si>
  <si>
    <t>Prezentace možnosti vědecko-pedagogického působení na FPF SU v Opavě prostřednictvím mezinárodních akademických serverů a přijetí min. 2 zahraničních akademických pracovníků, úhrnem na dobu 8 měsíců ročně</t>
  </si>
  <si>
    <t>2 zahraniční vyučující</t>
  </si>
  <si>
    <t>Zapojení zahraničních lektorů do výuky PEM na OPF SU</t>
  </si>
  <si>
    <t>Vytvoření místa zahraničního profesora na FVP SU v Opavě v rozsahu 6 člověkoměsíců ročně</t>
  </si>
  <si>
    <t>Realizace krátkodobých (cca 3 týdny) stáží zahraničních pracovníků a studentů doktorského studia na FVP SU v Opavě, realizace krátkodobých stíží (14dní) pracovníků a doktorandů FVP SU v Opavě v zahraničí</t>
  </si>
  <si>
    <t>realizace mobilit v rámci programu Erasmus</t>
  </si>
  <si>
    <t>Zlepšení jazykové úrovně akademických pracovníků (10 certifikátů na úrovni B2) na OPF SU</t>
  </si>
  <si>
    <t>Rozšíření jazykové kompetence akademických pracovníků formou přípravy na získání jazykového certifikátu (10 certifikátů) na FVP SU</t>
  </si>
  <si>
    <t>minimum pracovníků</t>
  </si>
  <si>
    <t>Poradenské a kariérní centrum</t>
  </si>
  <si>
    <t>Vytvoření, spuštění, administrace portálu absolventů SU v Opavě</t>
  </si>
  <si>
    <t>Vytvoření, spuštění, administrace, aktualizace jednotného kariérního portálu studentů a absolventů SU v Opavě</t>
  </si>
  <si>
    <t>Vytvoření, spuštění, administrace jednotného webového manuálu pro studenty SU v Opavě</t>
  </si>
  <si>
    <t>Realizace pravidelných sebezkušenostních cyklů seminářů pro studenty a absolventy SU v Opavě za účelem podpory vstupu na trh práce</t>
  </si>
  <si>
    <t>nerealizováno</t>
  </si>
  <si>
    <t>Realizace odborných seminářů a přednášek pro studenty, absolventy, pracovníky SU v Opavě</t>
  </si>
  <si>
    <t>Realizace interaktivních workshopů se zástupci klíčových zaměstnavatelů</t>
  </si>
  <si>
    <t>Realizace celouniverzitního Dne kariéry na SU v Opavě</t>
  </si>
  <si>
    <t>Realizace vybraných forem kariérního poradenství s ohledem na specifika cílových skupin</t>
  </si>
  <si>
    <t>realizace stávajících forem kariérního poradenství</t>
  </si>
  <si>
    <t>Pravidelná evaluace zpětné vazby na ose uchazeč/student/absolvent</t>
  </si>
  <si>
    <t>Realizace vzdělávacího kurzu v oblasti sociálního podnikání, vyhodnocení zpětné vazby realizovaného kurzu včetně návrhu inovativních aktivit, vytvoření metodiky následného poradenství v oblasti sociálního podnikání</t>
  </si>
  <si>
    <t>Podpora vybraných forem vzdělávání v rámci U3V</t>
  </si>
  <si>
    <t>Nové přednáškové cykly z různých vzdělávacích oblastí</t>
  </si>
  <si>
    <t>Zvýšení počtu posluchačů</t>
  </si>
  <si>
    <t>Studijní materiály pro nové cykly</t>
  </si>
  <si>
    <t>Exkurze pro posluchače U3V</t>
  </si>
  <si>
    <t>Propagace studia U3V</t>
  </si>
  <si>
    <t xml:space="preserve">Marketing a propagace </t>
  </si>
  <si>
    <t>Marketingová strategie SU v Opavě</t>
  </si>
  <si>
    <t>Centrum multimediální tvorby</t>
  </si>
  <si>
    <t>Multimediální prezentace jednotlivých vědecko-výzkumných pracovišť SU</t>
  </si>
  <si>
    <t>Jednotný vizuální styl SU v Opavě</t>
  </si>
  <si>
    <t>Workshopy, přednášky a semináře propagující SU v Opavě v očích veřejnosti</t>
  </si>
  <si>
    <t>Ustavení Edukačního centra Ústavu ošetřovatelství</t>
  </si>
  <si>
    <t>Akce určené pro absolventy SU v Opavě</t>
  </si>
  <si>
    <t>Spolupráce s řediteli a výchovnými poradci na SŠ</t>
  </si>
  <si>
    <t>Prezentace na středních školách</t>
  </si>
  <si>
    <t>Tematicky zaměřené soutěže pro studenty SŠ</t>
  </si>
  <si>
    <t>Kurzy Virtuální univerzity</t>
  </si>
  <si>
    <t>Informační materiály SU v Opavě a jejich součástí</t>
  </si>
  <si>
    <t xml:space="preserve">Newsletter OPF SU </t>
  </si>
  <si>
    <t>2 x ročně</t>
  </si>
  <si>
    <t>Popularizace matematiky</t>
  </si>
  <si>
    <t xml:space="preserve">Rozvoj informačních a komunikačních technologií </t>
  </si>
  <si>
    <t>Propustnost firewallového řešení</t>
  </si>
  <si>
    <t>1 Gbps</t>
  </si>
  <si>
    <t>Propustnost páteřní vrstvy v lokalitě Karviné</t>
  </si>
  <si>
    <t>720 Gbps</t>
  </si>
  <si>
    <t>Maximální monitorovatelný tok sítí</t>
  </si>
  <si>
    <t>Počet nových kontrolerů bezdrátové sítě, počet přístupových bodů bezdrátové sítě s podporu nových protokolů</t>
  </si>
  <si>
    <t>Počet virtuálních serverů</t>
  </si>
  <si>
    <t>Procento migrovaných telefonních přístrojů</t>
  </si>
  <si>
    <t>Výkonu, rozšiřitelnost a služby datových úložišť</t>
  </si>
  <si>
    <t>Počet portů distribuční a přístupové vrstvy s dostatečnou datovou propustností, podporou zabezpečení a pokročilých služeb</t>
  </si>
  <si>
    <t>Rozšíření přístupového zabezpečovacího systému</t>
  </si>
  <si>
    <t>Rozvoj výzkumných a uměleckých center a podpora propojení tvůrčí a vzdělávací činnosti</t>
  </si>
  <si>
    <t>Podpora centra empirických výzkumů</t>
  </si>
  <si>
    <t>Rozvoj smluvního aplikovaného výzkumu</t>
  </si>
  <si>
    <t>Zapojení studentů do výzkumu</t>
  </si>
  <si>
    <t>Archivace dat výzkumů FVP SU v Opavě, implementace metodiky na vyhledávání výzkumných příležitostí</t>
  </si>
  <si>
    <t xml:space="preserve">Výzkumný tým včetně referenta k výzkumným projektům </t>
  </si>
  <si>
    <t>3 odborní vědecko-výzkumní pracovníci a 1 referent</t>
  </si>
  <si>
    <t>Přenos výsledků do praxe</t>
  </si>
  <si>
    <t>Posílení pozice FVP a SU v Opavě v domácím akademickém prostředí</t>
  </si>
  <si>
    <t>Posílení pozice FVP a SU v Opavě v mezinárodním výzkumném prostředí</t>
  </si>
  <si>
    <t>Výzkumný projekt mezifakultního charakteru</t>
  </si>
  <si>
    <t>podíl pracovníků FPF SU v Opavě na projektu SGS</t>
  </si>
  <si>
    <t>Rozvoj interdisciplinarity a internacionalizace výzkumných center se zaměřením na kulturní dějiny</t>
  </si>
  <si>
    <t>Zapojení zahraničních odborných pracovníků a specialistů do činnosti VC</t>
  </si>
  <si>
    <t>Zapojení domácích spolupracovníků a specialistů do činnosti VC</t>
  </si>
  <si>
    <t>Publikační činnost – vydávání odborných knih</t>
  </si>
  <si>
    <t>Publikační činnost – příprava a předložení odborného příspěvku/studie</t>
  </si>
  <si>
    <t>Publikační činnost – příprava a předložení odborného neimpaktovaného časopisu</t>
  </si>
  <si>
    <t>Mezinárodní vědecké workshopy a konference</t>
  </si>
  <si>
    <t>Podíl na činnosti mezinárodních vědecko-organizačních grémií</t>
  </si>
  <si>
    <t>Předložení projektů do domácích a zahraničních soutěží</t>
  </si>
  <si>
    <t>Rozvoj a podpora mezinárodních vědeckých aktivit výzkumného centra teoretické fyzika a astrofyziky</t>
  </si>
  <si>
    <t>Publikace v impaktovaných časopisech</t>
  </si>
  <si>
    <t>Prezentace výsledků centra na mezinárodních konferencích</t>
  </si>
  <si>
    <t>Publikace výsledků centra v mezinárodních konferenčních sbornících</t>
  </si>
  <si>
    <t>Výjezdy členů týmu na zahraniční pracoviště</t>
  </si>
  <si>
    <t>Návštěvy zahraničních expertů</t>
  </si>
  <si>
    <t>Uspořádání workshopů se zahraniční účastí</t>
  </si>
  <si>
    <t>Rozvoj a intenzifikace účasti akademických pracovníků a doktorských studentů výzkumného centra počítačové fyziky a zpracování dat v mezinárodních vědeckých týmech a projektech</t>
  </si>
  <si>
    <t xml:space="preserve">Publikace výsledků centra v mezinárodních konferenčních sbornících </t>
  </si>
  <si>
    <t>Propojení vzdělávací a tvůrčí činnosti na SU OPF</t>
  </si>
  <si>
    <t>Školení nebo workshop akademických pracovníků v oblasti pedagogiky, didaktiky, psychologie</t>
  </si>
  <si>
    <t>Školení nebo workshop pedagogických pracovníků v oblasti vědecko-výzkumných metod a použitelných nástrojů</t>
  </si>
  <si>
    <t>Modernizované výukové kurzy v systému Moodle</t>
  </si>
  <si>
    <t>Srovnávací kurzy pro studenty 1. ročníku bakalářského studia</t>
  </si>
  <si>
    <t>Přednášky odborníků z praxe pro studenty ve všech stupních studia</t>
  </si>
  <si>
    <t>Aktivní účast pedagogických pracovníků na vědeckých zahraničních konferencích</t>
  </si>
  <si>
    <t>Webové stránky AAK v českém a anglickém jazyce</t>
  </si>
  <si>
    <t>Žádost o zařazení Acta academica karviniensia (AAK) do databáze Scopus</t>
  </si>
  <si>
    <t>Spolupráce s praxí</t>
  </si>
  <si>
    <t xml:space="preserve">Rozvoj studijních oborů a spolupráce s praxí </t>
  </si>
  <si>
    <t>Analýza stávajících studijních oborů vedoucí k optimalizaci</t>
  </si>
  <si>
    <t>Optimalizace rozsahu povinné literatury a doplnění knižního fondu</t>
  </si>
  <si>
    <t>Rozvoj e-learningových kurzů</t>
  </si>
  <si>
    <t>Realizace výzkumného šetření zaměřeného na edukaci seniorů</t>
  </si>
  <si>
    <t>Vytvoření a aktualizace databáze spolupracujících organizací</t>
  </si>
  <si>
    <t>V rámci spolupracujících organizací vytvoření nových fakultních pracovišť</t>
  </si>
  <si>
    <t>Vytvoření modelu praktikantského místa a jeho ověření</t>
  </si>
  <si>
    <t>neexistence stabilního praktikantského místa</t>
  </si>
  <si>
    <t>Odborné setkání se zástupci poskytovatelů praxe a zaměstnavatelů</t>
  </si>
  <si>
    <t>odborné akce se konají bez užšího propojení na spolupracující organizace</t>
  </si>
  <si>
    <t>Analýza potřeby regionu a příprava nových kurzů CŽV</t>
  </si>
  <si>
    <t>stávající kurzy typu A (celkem 3)</t>
  </si>
  <si>
    <t>Rozšiřování aktivit Institutu interdisciplinárního výzkumu – vytvoření Business Gate</t>
  </si>
  <si>
    <t>Realizované odborné praxe studentů SU OPF v BG</t>
  </si>
  <si>
    <t>Obhájené bakalářské/diplomové práce tematicky navázané na činnost BG</t>
  </si>
  <si>
    <t>Počet studentů SU OPF zapojených do řešení konkrétních projektů zpracovávaných v BG</t>
  </si>
  <si>
    <t>Počet akcí s podnikatelskou tematikou realizovaných v BG za účasti studentů SU OPF</t>
  </si>
  <si>
    <t>Počet odborných stáží studentů v podnicích spolupracujících s BG</t>
  </si>
  <si>
    <t>Počet studentů a absolventů SU OPF využívajících služeb BG v souvislosti s vlastním podnikáním</t>
  </si>
  <si>
    <t>Počet výsledků aplikovaného výzkumu využitých pro podporu studentů</t>
  </si>
  <si>
    <t>Počet studentů a absolventů SU OPF využívajících nejnovější marketingové technologie</t>
  </si>
  <si>
    <t>Vliv vysokých škol na region</t>
  </si>
  <si>
    <t>Metodika vlivu VVŠ na region</t>
  </si>
  <si>
    <t>Databáze relevantních statistických dat</t>
  </si>
  <si>
    <t>Další rozvoj a zvyšování kvality U3V na TUL</t>
  </si>
  <si>
    <t>Fond mobilit TUL</t>
  </si>
  <si>
    <t>Podpora činnosti vědecké redakce, podpora vydávání odborných knih</t>
  </si>
  <si>
    <t>ne</t>
  </si>
  <si>
    <t>ano</t>
  </si>
  <si>
    <t>A. Kvalita a relevance</t>
  </si>
  <si>
    <t>A1. Kvalitní vzdělávací činnost</t>
  </si>
  <si>
    <t xml:space="preserve">Počet studijních oborů s 
inovovanými odbornými praxemi </t>
  </si>
  <si>
    <t xml:space="preserve">Počet škol doktorských studií </t>
  </si>
  <si>
    <t>A2. Rozvoj kvality řízení</t>
  </si>
  <si>
    <t>Strategie školení zaměstnanců</t>
  </si>
  <si>
    <t>Počet proškolených zaměstnanců</t>
  </si>
  <si>
    <t>Revidované vnitřní normy</t>
  </si>
  <si>
    <t>Analýza duplicitních činností</t>
  </si>
  <si>
    <t>A3. Kvalitní tvůrčí činnost, rozvoj a stimulace lidských zdrojů</t>
  </si>
  <si>
    <t>Mezifakultní týmy zapojené 
do mezinárodních sítí</t>
  </si>
  <si>
    <t>Zvýšení počtu přijatých a úspěšně 
 řešených mezinárodních projektů</t>
  </si>
  <si>
    <t>Počet zahraničních akademických
 pracovníků zapojených do tvůrčí činnosti nebo výuky na UJEP</t>
  </si>
  <si>
    <t>36
(stav k 30. 10. 2015)</t>
  </si>
  <si>
    <t>Centrum transferu a 
komercializace výsledků tvůrčí činnosti na UJEP</t>
  </si>
  <si>
    <t>není</t>
  </si>
  <si>
    <t>existuje</t>
  </si>
  <si>
    <t>Zvýšení počtu profesorů a docentů</t>
  </si>
  <si>
    <t>128 přepočtených pracovníků 
(Stav k 30. 10. 2015)</t>
  </si>
  <si>
    <t>B. Vnější vztahy a otevřenost</t>
  </si>
  <si>
    <t>B1. Internacionalizace - mezinárodní mobilita studentů a akademických pracovníků</t>
  </si>
  <si>
    <t>Celkový počet osob účastnících se 
mezinárodní mobility</t>
  </si>
  <si>
    <t>Počet e-learningových kurzů v cizích
 jazycích</t>
  </si>
  <si>
    <t>B2. Vnější vztahy a propagace</t>
  </si>
  <si>
    <t>Oddělení marketingu a propagace</t>
  </si>
  <si>
    <t>zahájení činnosti</t>
  </si>
  <si>
    <t>Komunikační strategie</t>
  </si>
  <si>
    <t>Modernizované webové stránky UJEP</t>
  </si>
  <si>
    <t>stávající www UJEP</t>
  </si>
  <si>
    <t>Univerzitní časopis</t>
  </si>
  <si>
    <t>stávající univerzitní časopis</t>
  </si>
  <si>
    <t>Oslavy 25. výročí založení UJEP</t>
  </si>
  <si>
    <t>přípravné práce</t>
  </si>
  <si>
    <t>realizováno</t>
  </si>
  <si>
    <t>Webový portál Příběh UJEP</t>
  </si>
  <si>
    <t>Počet komunikačních kanálů</t>
  </si>
  <si>
    <t>Počet komunikačních prostředků</t>
  </si>
  <si>
    <t>Klub absolventů UJEP</t>
  </si>
  <si>
    <t>existující Spolek absolventů a přátel UJEP</t>
  </si>
  <si>
    <t>Počet realizovaných Dnů vědy a umění</t>
  </si>
  <si>
    <t>pravidelně organizováno</t>
  </si>
  <si>
    <t>Počet realizovaných Dnů otevřených dveří</t>
  </si>
  <si>
    <t>Počet účastí na veletrzích Gaudeamus Praha</t>
  </si>
  <si>
    <t>pravidelná účast</t>
  </si>
  <si>
    <t>Počet zapojených dětí ze základních a středních škol v TAU</t>
  </si>
  <si>
    <t>Počet realizovaných akcí</t>
  </si>
  <si>
    <t>Počet realizovaných Sportovních dnů rektora</t>
  </si>
  <si>
    <t>nerealizován</t>
  </si>
  <si>
    <t>Počet realizovaných Běhů kampusem</t>
  </si>
  <si>
    <t>pilotní ověření v roce 2015</t>
  </si>
  <si>
    <t>C. Efektivní financování</t>
  </si>
  <si>
    <t>C1. Rozvoj infrastruktury a efektivního financování</t>
  </si>
  <si>
    <t>Projektová dokumentace v různých 
stupních provedení</t>
  </si>
  <si>
    <t>Počet vyhotovených nových zadávacích dokumentací</t>
  </si>
  <si>
    <t>Počet realizovaných investičních akcí</t>
  </si>
  <si>
    <t xml:space="preserve">Počet nově pořízených přístrojů 
a zařízení v rámci rozšiřování infrastruktury </t>
  </si>
  <si>
    <t>Rozšířená zázemí a infrastruktura pro vzdělávací, tvůrčí, volnočasové, sportovní, kulturní a jiné aktivity spojené se vzdělávacím procesem</t>
  </si>
  <si>
    <t>Rozšířené plochy a infrastruktura spojené s kontinuálním budováním univerzitního kampusu</t>
  </si>
  <si>
    <t xml:space="preserve">Rozšířené služby a vybavení Vědecké knihovny UJEP </t>
  </si>
  <si>
    <t>Nastavení systému tvorby rozpočtu a systému controll.</t>
  </si>
  <si>
    <t>Počet inovovaných nebo nově vytvořených elektronických dokumentů</t>
  </si>
  <si>
    <t>Vytvoření systému pro reklamační řízení na UJEP</t>
  </si>
  <si>
    <t>Vytvoření zázemí pro činnosti Centra rozvoje a projektového servisu</t>
  </si>
  <si>
    <t>C2. Rozvoj informačních a komunikačních systémů a databázových zdrojů</t>
  </si>
  <si>
    <t>Zkvalitnění infrastruktury – přenosová rychlost páteřní sítě</t>
  </si>
  <si>
    <t>Rozšíření bezdrátové sítě</t>
  </si>
  <si>
    <t>současný stav a počet přístupových bodů</t>
  </si>
  <si>
    <t>Zkvalitnění virtualizačního systému</t>
  </si>
  <si>
    <t>stávající stav systému</t>
  </si>
  <si>
    <t>Zkvalitnění systému elektronické pošty</t>
  </si>
  <si>
    <t>Smart aplikace</t>
  </si>
  <si>
    <t>Hlavní priorita 1 - Vzdělávací činnost</t>
  </si>
  <si>
    <t>Hlavní priorita 2 - Doktorské studium</t>
  </si>
  <si>
    <t>Hlavní priorita 3 - Vědecká, výzkumná, vývojová a další tvůrčí činnost</t>
  </si>
  <si>
    <t>Hlavní priorita 4 - Třetí role</t>
  </si>
  <si>
    <t>Hlavní priorita 5 - Společenství lidí</t>
  </si>
  <si>
    <t>Hlavní priorita 6 - Zabezpečení činností</t>
  </si>
  <si>
    <t xml:space="preserve">Cíl 1: Zajišťování kvality vzdělávací činnosti, diverzita a dostupnost, internacionalizace </t>
  </si>
  <si>
    <t>Podpora centralizované výuky</t>
  </si>
  <si>
    <t xml:space="preserve">Cíl 2: Zlepšení prostorového zázemí jednotlivých součástí UPa  i provozního užívání objektů </t>
  </si>
  <si>
    <t xml:space="preserve">Cíl 3: Zvýšení účinnosti podpůrných procesů a služeb </t>
  </si>
  <si>
    <t>Projektová podpora (ORMV)</t>
  </si>
  <si>
    <t>Cíl 4: Projekty Interní rozvojové soutěže</t>
  </si>
  <si>
    <t>1. Internacionalizace</t>
  </si>
  <si>
    <t>rozpracováno</t>
  </si>
  <si>
    <t>splněno</t>
  </si>
  <si>
    <t>2. Tvorba značky</t>
  </si>
  <si>
    <t>3. Přístrojové vybavení</t>
  </si>
  <si>
    <t>4. Strategický rozvoj</t>
  </si>
  <si>
    <t>5. Fond rozvoje UP (interní soutěž)</t>
  </si>
  <si>
    <t>1. Rozvoj internacionalizace na UTB</t>
  </si>
  <si>
    <t>1. Počet studentů - cizinců</t>
  </si>
  <si>
    <t>2. Počet cizinců - samoplátců</t>
  </si>
  <si>
    <t>2. Zdokonalování jazykové vybavenosti zaměstnanců</t>
  </si>
  <si>
    <t>1. Rozšíření a zlepšení jazykové úrovně přednášek a seminářů vyučovaných v anglickém jazyce</t>
  </si>
  <si>
    <t>ANO</t>
  </si>
  <si>
    <t>2. Zkvalitnění komunikačních schopností zaměstnanců v angličtině</t>
  </si>
  <si>
    <t>3. Zvýšení počtu a kvality příspěvků v angličtině na mezinárodních konferencích</t>
  </si>
  <si>
    <t>4. Usnadnění komunikace mezi českými a zahraničními zaměstnanci</t>
  </si>
  <si>
    <t>3. Rozvíjení vnitřní a vnější kvality UTB</t>
  </si>
  <si>
    <t>1. Počet podpořených končících doktorandů a absolventů doktorských studijních programů</t>
  </si>
  <si>
    <t>dalších 5 osob</t>
  </si>
  <si>
    <t>2. Systém vnitřního hodnocení kvality tvůrčích činností na UTB</t>
  </si>
  <si>
    <t>Průběžně řešeno.</t>
  </si>
  <si>
    <t>4. Podpora spolupráce s praxí</t>
  </si>
  <si>
    <t>5. Zvýšení konkurenceschopnosti UTB v mezinárodním prostředí</t>
  </si>
  <si>
    <t>1. Počet projektových přihlášek podaných v programu HORIZON 2020 (rámec pro financování evropského výzkumu, vývoje a inovací v období let 2014-2020)</t>
  </si>
  <si>
    <t>6. Rozvoj informačních a komunikačních technologií UTB</t>
  </si>
  <si>
    <t>1. Elektronická evidence zákonných školení zaměstnanců vč. automatické kontroly termínů</t>
  </si>
  <si>
    <t>2. Elektronická evidence, zpracování a vyřizování pracovních úrazů zaměstnanců</t>
  </si>
  <si>
    <t>3. Automatizovaný proces obnovy osobních ochranných pracovních prostředků</t>
  </si>
  <si>
    <t>4. Elektronická evidence vydaných a přijatých faktur, likvidačních listů k fakturám a příloh k fakturám</t>
  </si>
  <si>
    <t>5. Upgradované doplňkové řešení FAIN pro evidenci a inventarizaci majetku pomocí čárových kódů</t>
  </si>
  <si>
    <t>6. Upgradované doplňkové řešení pro zpracování cestovních náhrad</t>
  </si>
  <si>
    <t>7. Dokumentový systém Alfresco rozšířený o dokumenty technicko-provozní povahy</t>
  </si>
  <si>
    <t>8. Dokumentový systém Alfresco rozšířený o vnitřní normy a předpisy</t>
  </si>
  <si>
    <t>9. Dokumentový systém Alfresco rozšířený o zápisy</t>
  </si>
  <si>
    <t>10. Rozšířená serverová infrastruktura včetně servisní podpory</t>
  </si>
  <si>
    <t>11. Obnovený monitorovací systém síťového provozu včetně supportu</t>
  </si>
  <si>
    <t>12. Rozšířená síťová infrastruktura pro bezdrátové připojení v univerzitních objektech</t>
  </si>
  <si>
    <t>13. Zprovoznění knihovního katalogu nové generace</t>
  </si>
  <si>
    <t>14. Rozvoj služeb virtualizovaných studoven</t>
  </si>
  <si>
    <t>15. Vytvoření prostředí pro prezentaci výsledků VaV</t>
  </si>
  <si>
    <t>16. Vyhotovení rámcového auditu bezpečnosti UTB ve Zlíně</t>
  </si>
  <si>
    <t>17. Provedení SW aktualizace systému telefonní ústředny Avaya</t>
  </si>
  <si>
    <t>7. Program podpory marketingových aktivit</t>
  </si>
  <si>
    <t xml:space="preserve">8. Rozvoj studijního poradenství a uplatnitelnosti absolventů </t>
  </si>
  <si>
    <t>2. Návštěvnost Akademické poradny (dále jen AP). Plně využívat služby, které nabízí AP. Jako ukazatel poslouží návštěvnost AP a počet poskytnutých individuálních konzultací a komplexních vyšetření.</t>
  </si>
  <si>
    <t>3. Počet nově registrovaných studentů/absolventů v JC, počet poskytnutých konzultací, počet účastníků kurzů/workshopů/přednášek, počet účastníků veletrhu pracovních příležitostí.</t>
  </si>
  <si>
    <t>9. Podpora informačních zdrojů a rozvoj činnosti Informačního centra Baťa</t>
  </si>
  <si>
    <t>1. Počet vyhledávání v centrálním portálu informačních zdrojů UTB</t>
  </si>
  <si>
    <t>2. Vytvoření podmínek pro růst objemu tvůrčích činností univerzity</t>
  </si>
  <si>
    <t>3. Výtvoření portálu Baťa ve světě</t>
  </si>
  <si>
    <t xml:space="preserve">4. Nakladatelství UTB </t>
  </si>
  <si>
    <t>5. Počet proškolených mimozlínských účastníků v oblasti díla a odkazu Tomáše Bati</t>
  </si>
  <si>
    <t>1.Podpora pedagogické práce akademických pracovníků a profilace a inovace studijních programů na úrovni předmětů/kurzů</t>
  </si>
  <si>
    <t>Splněno.</t>
  </si>
  <si>
    <t>2. Tvůrčí práce studentů směřující k inovaci vzdělávací činnosti</t>
  </si>
  <si>
    <t xml:space="preserve">                      </t>
  </si>
  <si>
    <t>Spněno.</t>
  </si>
  <si>
    <t>Zajišťování kvality</t>
  </si>
  <si>
    <t>Oblasti vzdělávání pro institucionální akreditaci</t>
  </si>
  <si>
    <t>IAK ve vazbě na institucionální akreditace</t>
  </si>
  <si>
    <t>Výuka cizích jazyků</t>
  </si>
  <si>
    <t>Národní klasifikační rámec</t>
  </si>
  <si>
    <t>Diverzita a dostupnost</t>
  </si>
  <si>
    <t>Úspěšnost studia</t>
  </si>
  <si>
    <t>Rozvoj talentu studentů</t>
  </si>
  <si>
    <t>Podpora studentů se specifickými potřebami</t>
  </si>
  <si>
    <t>Kombinovaná forma studia</t>
  </si>
  <si>
    <t>Internacionalizace</t>
  </si>
  <si>
    <t>Podíl studentů zapojených krátkodobých mobilních programů</t>
  </si>
  <si>
    <t>Počet vyjíždějících studentů zapojených do dlouhodobých studijních programů</t>
  </si>
  <si>
    <t>Relevance</t>
  </si>
  <si>
    <t>Počet absolventů registrovaných v Alumni</t>
  </si>
  <si>
    <t>Spokojenost se službami</t>
  </si>
  <si>
    <t>Sledování nezaměstnanosti a uplatnitelnosti absolventů</t>
  </si>
  <si>
    <t>Kvalitní a relevantní výzkum, vývoj a inovace</t>
  </si>
  <si>
    <t>Počet zahraničních cest</t>
  </si>
  <si>
    <t>Počet publikací v recenzovaných časopisech (WoS, Scopus, ERIH)</t>
  </si>
  <si>
    <t>Počet publikací na mezinárodních konferencích (WoS)</t>
  </si>
  <si>
    <t>Počet společných aktivit</t>
  </si>
  <si>
    <t>Podpora pracovišť na VŠB-TUO</t>
  </si>
  <si>
    <t>Rozhodování založené na datech</t>
  </si>
  <si>
    <t>Vývoj a implementace funkčnosti pro mobilní zařízení a reporty</t>
  </si>
  <si>
    <t>Nasazení sytému ESS a jeho integrace</t>
  </si>
  <si>
    <t>Interní projektová agenda</t>
  </si>
  <si>
    <t>Systém pro bezpečnostní monitoring a jeho integrace</t>
  </si>
  <si>
    <t>Zavádění technických opatření pro zabezpečení dat</t>
  </si>
  <si>
    <t>Efektivní financování</t>
  </si>
  <si>
    <t>Finanční výše investic na zajištění efektivního financování</t>
  </si>
  <si>
    <t>Monitoring spotřeby energií vybraných objektů</t>
  </si>
  <si>
    <t>Algoritmus zajišťující automatizaci predikce počtu studentů pro rozpočet</t>
  </si>
  <si>
    <t xml:space="preserve">Implementace metodiky controllingu a reportingu </t>
  </si>
  <si>
    <t>Objem finančních prostředků z evropských, jiných mezinárodních nebo zahraničních dotačních programů či soukromých zdrojů</t>
  </si>
  <si>
    <t>Dotační portfolio: počet dotačních titulů, do kterých byla podaná projektová přihláška</t>
  </si>
  <si>
    <t>Počet úspěšných mezinárodních projektů</t>
  </si>
  <si>
    <t>Obnova budov a rozvoj infrastruktury</t>
  </si>
  <si>
    <t>Finanční výše investic na přístrojové vybavení</t>
  </si>
  <si>
    <t>Rozvoj univerzity do roku 2020 s trvale udržitelnou strukturou</t>
  </si>
  <si>
    <t>Propagace, popularizace a marketing</t>
  </si>
  <si>
    <t>Realizace celouniverzitní kampaně</t>
  </si>
  <si>
    <t>Počet oslovených pomocí sociálních sítí školy</t>
  </si>
  <si>
    <t>Počet pozitivních mediálních výstupů</t>
  </si>
  <si>
    <t>Počet návštěvníků inovovaných popularizačních akcí</t>
  </si>
  <si>
    <t>Počet realizovaných inovovaných popularizačních akcí</t>
  </si>
  <si>
    <t>Počet univerzitních pracovišť integrovaných do společné propagace</t>
  </si>
  <si>
    <t>Transfer technologií a podnikání</t>
  </si>
  <si>
    <t>Počet podpořených firem</t>
  </si>
  <si>
    <t>Počet podpořených startupových projektů</t>
  </si>
  <si>
    <t>Aktivity podporující transfer technologií a rozvoj inovačního podnikání</t>
  </si>
  <si>
    <t>1. Zajišťování kvality, rozvoj lidských zdrojů</t>
  </si>
  <si>
    <t>Systém sběru a analýzy dat</t>
  </si>
  <si>
    <t>Není</t>
  </si>
  <si>
    <t>Systém navržen, projednán, pilotně ověřen</t>
  </si>
  <si>
    <t>AACSB – institucionální akreditace</t>
  </si>
  <si>
    <t>Práce na Eligibility Application</t>
  </si>
  <si>
    <t>Odeslání SER</t>
  </si>
  <si>
    <t>EQUIS – fakultní akreditace</t>
  </si>
  <si>
    <t>Příprava SER</t>
  </si>
  <si>
    <t>EPAS – oborová akreditace</t>
  </si>
  <si>
    <t>Příprava na reakreditaci</t>
  </si>
  <si>
    <t>Počet nabízených odborných seminářů pro akademické pracovníky</t>
  </si>
  <si>
    <t>Počet individuálních konzultací pro akademické pracovníky k realizaci jejich pedagogických projektů</t>
  </si>
  <si>
    <t>Systém hodnocení akademických pracovníků včetně návaznosti na systém odměňování</t>
  </si>
  <si>
    <t>Ověřeny fakultní systémy na třech fakultách</t>
  </si>
  <si>
    <t>Navržen a pilotně ověřen v rámci VŠE</t>
  </si>
  <si>
    <t>Počet startovacích bytů</t>
  </si>
  <si>
    <t>2. Diverzita a dostupnost</t>
  </si>
  <si>
    <t>Počet míst na psychodiagnostiku pro studenty</t>
  </si>
  <si>
    <t>Počet akcí firem na VŠE</t>
  </si>
  <si>
    <t>Počet studentů, kteří se účastní odborných soutěží</t>
  </si>
  <si>
    <t>Počet studentů, kteří využijí služeb kariérového poradenství</t>
  </si>
  <si>
    <t>Počty seminářů zaměřených na osobní karierový rozvoj</t>
  </si>
  <si>
    <t>Počty seznamovacích kursů nově přijatých studentů</t>
  </si>
  <si>
    <t>Počty účastníků seznamovacích kursů nově přijatých studentů</t>
  </si>
  <si>
    <t>3. Mezinárodní dimenze vzdělávací činnosti</t>
  </si>
  <si>
    <t>Počet studentů vyjíždějících na studium do zahraničí</t>
  </si>
  <si>
    <t>Počet studentů vyjíždějících na pracovní stáž</t>
  </si>
  <si>
    <t>Počet přijatých studentů ze zahraničí na FMJH</t>
  </si>
  <si>
    <t>Počet anglicky vyučovaných předmětů ve struktuře odpovídající struktuře přijíždějících studentů</t>
  </si>
  <si>
    <t>Průměrné hodnocení anglicky vyučovaných předmětů na škále 1–5 (nejhorší – nejlepší)</t>
  </si>
  <si>
    <t>Nesledováno</t>
  </si>
  <si>
    <t>min. 3,2</t>
  </si>
  <si>
    <t>Poměr počtu uchazečů k počtu přijatých v cizojazyčných oborech</t>
  </si>
  <si>
    <t>Zpracování manuálu zachycují klíčové procesy řízení cizojazyčných oborů na úrovni fakulty a na úrovni univerzity</t>
  </si>
  <si>
    <t>Počet double či joint degree programů</t>
  </si>
  <si>
    <t>Podíl počtu studentů v cizojazyčných oborech na celkovém počtu studentů bakalářského a navazujícího magisterského studia</t>
  </si>
  <si>
    <t>Realizace exekutivního MBA studia v anglickém/ francouzském jazyce</t>
  </si>
  <si>
    <t>0/36</t>
  </si>
  <si>
    <t>20/25</t>
  </si>
  <si>
    <t>min. 1 Bc / 2 Ing. / 0 PhD</t>
  </si>
  <si>
    <t xml:space="preserve">Počet kurzů (krátkodobých) hostujících profesorů </t>
  </si>
  <si>
    <t>Počet kvalitních partnerských škol</t>
  </si>
  <si>
    <t>4. Uplatnitelnost absolventů, společenská role VŠE, rozvoj značky VŠE</t>
  </si>
  <si>
    <t>Počet absolventů vedených v databázi VŠE</t>
  </si>
  <si>
    <t>Počet absolventů – členů Klubu absolventů VŠE</t>
  </si>
  <si>
    <t>Počet příjemců Zpravodaje pro absolventy</t>
  </si>
  <si>
    <t>Počet odborných akcí pro absolventy</t>
  </si>
  <si>
    <t>Počet sportovních akcí pro absolventy</t>
  </si>
  <si>
    <t>Počet přednášek odborníků z praxe (absolventů) zprostředkovaných RPC</t>
  </si>
  <si>
    <t>Počet absolventů, kteří se v daném roce přihlásili do kurzů celoživotního vzdělávání</t>
  </si>
  <si>
    <t>Počet absolventů ve skupině „VŠE Prague Alumni“ na LinkedIn</t>
  </si>
  <si>
    <t>Počet významných absolventů uvedených na webu VŠE</t>
  </si>
  <si>
    <t>Počet projektových týmů v programech inkubace a akcelerace xPORT</t>
  </si>
  <si>
    <t>Počet realizovaných komerčních projektů xPORT</t>
  </si>
  <si>
    <t>Počet vydaných dílů syntézy dějin VŠE</t>
  </si>
  <si>
    <t>Ucelený systematizovaný a plnohodnotný digitální archiv na webu CPD s možností textového vyhledávání</t>
  </si>
  <si>
    <t>Je</t>
  </si>
  <si>
    <t>Příruční knihovna k dějinám VŠE a vysokoškolské výuky ekonomických oborů v Československu a digitalizované vybrané tituly</t>
  </si>
  <si>
    <t>Digitalizovaný fond archivních dokumentů z osobních sbírek absolventů VŠE</t>
  </si>
  <si>
    <t>Elektronický archiv pramenů studentských spolků na VŠE</t>
  </si>
  <si>
    <t>Počet účastníků kurzů celoživotního vzdělávání</t>
  </si>
  <si>
    <t>5. Kvalitní a relevantní výzkum, vývoj a inovace</t>
  </si>
  <si>
    <t>Počet podaných projektů Horizon 2020 ročně</t>
  </si>
  <si>
    <t>Úspěšnost získání projektů Horizon 2020</t>
  </si>
  <si>
    <t>Modernizace agendy ediční činnosti vědeckých časopisů</t>
  </si>
  <si>
    <t>Proběhla</t>
  </si>
  <si>
    <t>Počet hostujících profesorů v oblasti výzkumné činnosti (ročně)</t>
  </si>
  <si>
    <t>Celoškolský informační systém v oblasti výzkumných projektů</t>
  </si>
  <si>
    <t>Společná databáze zahraničních partnerů (OVV a fakult)</t>
  </si>
  <si>
    <t>6. Efektivní financování, rozvoj infrastruktury</t>
  </si>
  <si>
    <t>Nový mzdový a personální systém</t>
  </si>
  <si>
    <t>Probíhají přípravné práce</t>
  </si>
  <si>
    <t>Plně implementován včetně migrace dat</t>
  </si>
  <si>
    <t>Střednědobý výhled financování školy</t>
  </si>
  <si>
    <t xml:space="preserve">Není </t>
  </si>
  <si>
    <t>Implementovány potřebné procesy</t>
  </si>
  <si>
    <t>Výměna strukturované kabeláže</t>
  </si>
  <si>
    <t>Proběhla z malé části</t>
  </si>
  <si>
    <t>Dokončena</t>
  </si>
  <si>
    <t>Standardní přístupové body splňují (kromě kolejí) normu 802.11AC nebo pokročilejší</t>
  </si>
  <si>
    <t>Ne</t>
  </si>
  <si>
    <t>Ano</t>
  </si>
  <si>
    <t>Na PC učebnách/studovnách je nevirtualizovaný PC starší 6 let</t>
  </si>
  <si>
    <t>Minimální celková zálohovaná čistá disková kapacita</t>
  </si>
  <si>
    <t>25 TB</t>
  </si>
  <si>
    <t>50 TB</t>
  </si>
  <si>
    <t>Interní rozvojová soutěž</t>
  </si>
  <si>
    <t>VŠCHT Praha</t>
  </si>
  <si>
    <t>A1_Interní grantová soutěž o pedagogické projekty vč. pedagogických grantů pro studenty DSP (PIGA)</t>
  </si>
  <si>
    <t>A2_Motivace studentů s důrazem na motivaci talentovaných studentů (prospěchová
stipendia, mimořádná stipendia, podpora reprezentace VŠCHT Praha;
integrační kurzy pro nastupujících studenty magisterských SP)</t>
  </si>
  <si>
    <t>A4_Motivační kurzy pro zaměstnance (relaxační cvičení)</t>
  </si>
  <si>
    <t>A5_Motivace nadaných studentů (podpora zahraničních studentů)</t>
  </si>
  <si>
    <t>Počet žáků SŠ v Hodinách moderní chemie (A6)</t>
  </si>
  <si>
    <t>A7_Podpora výjezdů studentů do zahraničí (mobilita)</t>
  </si>
  <si>
    <t>Počet podpořených mobilit studentů za rok (krátkodobé/dlouhodobé) (A7)</t>
  </si>
  <si>
    <t>A8_Podpora výjezdů zaměstnanců do zahraničí (za účelem následného zapojení
do cizojazyčné výuky)</t>
  </si>
  <si>
    <t>A9_Podpora činnosti regionálních informačních center pro kontakt s veřejností
(Litvínov, Kralupy)</t>
  </si>
  <si>
    <t>Počet akcí v regionálních informačních centrech VŠCHT Praha za rok (A9)</t>
  </si>
  <si>
    <t>Počet akcí v Poradenském a kariérním centru VŠCHT Praha za rok/rozšíření pro zaměstnance (A10)</t>
  </si>
  <si>
    <t>A11_Příprava nových studijních oborů a podpora tvůrčích aktivit v rámci Katedry
ekonomiky a managementu</t>
  </si>
  <si>
    <t>B1_Motivační podpora junior vědců formou interní grantové soutěže (JIGA)</t>
  </si>
  <si>
    <t>Počet podpořených projektů v rámci JIGA (B1)</t>
  </si>
  <si>
    <t>B2_Podpora spolupráce akademických pracovníků s praxí</t>
  </si>
  <si>
    <t>Počet podpořených projektů spolupráce akademických pracovníků s praxí ročně (B2)</t>
  </si>
  <si>
    <t>B3_Podpora excelentních týmů vychovávajících doktorandy</t>
  </si>
  <si>
    <t>Počet podpořených excelentních týmů vychovávajících doktorandy (B3)</t>
  </si>
  <si>
    <t>B4_Rozvoj aplikace eDoktorand pro správu DSP</t>
  </si>
  <si>
    <t>Aplikace pro správu DSP plně napojená na studijní informační systém (online studijní plán; modul „Žádost“) (B4)</t>
  </si>
  <si>
    <t>B5_Zahájení procesu vedoucího k získání labelu Euro Doctor a zajištění studia
v joint-degree studijních programech</t>
  </si>
  <si>
    <t>B6_Podpora vydávání disertačních prací</t>
  </si>
  <si>
    <t>Počet podpořených kvalifikačních prací uložených v repozitáři a v Centru informačních služeb (B6)</t>
  </si>
  <si>
    <t>B7_Podpora „open access“ publikování</t>
  </si>
  <si>
    <t>Počet podpořených „open access“ článků ročně (B7)</t>
  </si>
  <si>
    <t>Počet zveřejněných výstupů postgraduálních studentů v médiích ročně (B8)</t>
  </si>
  <si>
    <t>B9_Hostování renomovaných zahraničních odborníků (přednášky světových
kapacit)</t>
  </si>
  <si>
    <t>B10_Tutoři zahraničních studentů ze strany PhD. studentů (integrace zahraničních
studentů do života VŠCHT Praha)</t>
  </si>
  <si>
    <t>C1_Technická podpora studijního IS a navazujících agend, optimalizace toku
dat a logistiky přijímacího řízení a výuky, optimalizace akreditačních procesů
a jejich řízení</t>
  </si>
  <si>
    <t>1) Metodika analýzy dat ve studijním IS VŠCHT Praha
2) Analýza dat v SIS
3) Počet propojení do dalších aplikací a do web portálu VŠCHT Praha (C1)</t>
  </si>
  <si>
    <t>C2_Rozvoj elektronických komunikačních kanálů v anglickém jazyce</t>
  </si>
  <si>
    <t>Počet provozovaných komunikačních kanálů v AJ (C2)</t>
  </si>
  <si>
    <t>C3_Optimalizace a integrace strategických manažerských systémů, podpora
procesu vnitřní kontroly kvality</t>
  </si>
  <si>
    <t>C4_Podpora a upgrade informačních systémů v souladu s požadavky uživatelů</t>
  </si>
  <si>
    <t>C5_Příprava repozitáře vědeckých a pedagogických výstupů, infrastruktura
pro sdílení dat na VŠCHT Praha</t>
  </si>
  <si>
    <t>1) Integrovaný repozitář publikační činnosti a pedagogických výstupů
2) Kapacitní HW pro integrovaný repozitář
3) Konsolidovaná data v integrovaném repozitáři
4) Vědecká data v integrovaném repozitáři VŠCHT Praha (C5)</t>
  </si>
  <si>
    <t>Vysoká škola polytechnická Jihlava</t>
  </si>
  <si>
    <t>1. cíl: Vytvoření a zavedení systému vnitřního hodnocení kvality</t>
  </si>
  <si>
    <t>Neexistuje vhodná metodika pro vytvoření systému vnitřního hodnocení kvality.
Není ustanovena rada pro vnitřní hodnocení.
Není zpracována směrnice pro proces vnitřního hodnocení.
Není zpracována směrnice pro vnitřní řízení výkonnosti.
Vnitřní hodnocení kvality všech činností není systematické.
Stávající vnitřní předpisy a směrnice nejsou součástí systému vnitřního hodnocení kvality.
Chybí moduly v informačním systému vztahující se k hodnocení kvality vzdělávací a tvůrčí činnosti a souvisejících činností.</t>
  </si>
  <si>
    <t>2. cíl: Inovace a zkvalitnění služeb Poradenského centra pro studenty</t>
  </si>
  <si>
    <t>Počet zajištěných konzultací kariérového poradenství pro studenty a absolventy 20/rok
Počet zprostředkovaných osobních konzultací externích odborníků (personalistů, psychologů…) se studenty i absolventy 30/rok
Počet zajištěných kurzů a školení 10/rok
Počet cvičných výběrových řízení 2/rok 
Počet pracovních nabídek zveřejněných přes jednotné kontaktní místo v portálu praxí VŠPJ 100/rok
Počet veletrhů pracovních příležitostí 1/rok</t>
  </si>
  <si>
    <t>3. cíl: Rozvoj marketingových a studentských aktivit</t>
  </si>
  <si>
    <t>Počet účastí na veletrzích vysokoškolského a celoživotního vzdělávání: 3/rok
Monitoring médií: existuje
Počet absolvovaných vzdělávacích akcí: 3/rok
Počet uzavřených mediálních partnerství: 0</t>
  </si>
  <si>
    <t>4. cíl: Rozvoj stávajících a příprava nových studijních oborů na VŠPJ</t>
  </si>
  <si>
    <t>Analýza možností a potřeb rozvoje nových i stávajících oborů na VŠPJ neexistuje
Akreditační spisy nových studijních oborů a akreditační spisy pro prodloužení akreditací stávajících oborů nejsou</t>
  </si>
  <si>
    <t>5. cíl: Cílená podpora perspektivních pracovníků směřujících k získání titulu Ph.D., habilitaci, profesorskému řízení a dalšímu významnému prohloubení či zvýšení kvalifikace</t>
  </si>
  <si>
    <t>Počet podpořených perspektivních pracovníků: 10</t>
  </si>
  <si>
    <t>6. cíl: Využívání Interního grantového systému na podporu pedagogické a tvůrčí činnosti akademických pracovníků, tvůrčí práce studentů, profilace a inovace předmětů i kurzů</t>
  </si>
  <si>
    <t>Počet podpořených projektů: 12</t>
  </si>
  <si>
    <t>7. cíl: Účinné využívání systému pro oceňování významných tvůrčích a aplikačních výsledků</t>
  </si>
  <si>
    <t>Počet oceněných tvůrčích výsledků: 5</t>
  </si>
  <si>
    <t>8. cíl: Zlepšování ICT procesů a služeb pro studenty a zaměstnance VŠPJ</t>
  </si>
  <si>
    <t>Podíl zaměstnanců vybavených HW v aktuálním standardu: 60 %
Podíl nových PC vyhovujících aktuálním standardům na učebnách: 32 %</t>
  </si>
  <si>
    <t>9. cíl: Opravy a vybavení pracoven akademických a ostatních pracovníků a dalších prostor VŠPJ</t>
  </si>
  <si>
    <t>Počet pracoven v požadovaném standardu: 19
Počet společných prostor v požadovaném standardu: 0</t>
  </si>
  <si>
    <t>Vnitřní vybavení Centrálních laboratoří VŠTE, Centra odborné přípravy a rekonstrukce budovy D</t>
  </si>
  <si>
    <t>Finalizace 1. etapy (Centrum odborné přípravy)</t>
  </si>
  <si>
    <t>Finalizace 2. etapy (Centrum odborné přípravy)</t>
  </si>
  <si>
    <t>Finalizace 3. etapy (Centrum odborné přípravy)</t>
  </si>
  <si>
    <t>Výzva</t>
  </si>
  <si>
    <t>Počet podaných projektů</t>
  </si>
  <si>
    <t>Počet podpořených projektů</t>
  </si>
  <si>
    <t>Počet zapojených řešitelů</t>
  </si>
  <si>
    <t>Závěrečná zpráva projektu</t>
  </si>
  <si>
    <t>Úspěšná obhajoba</t>
  </si>
  <si>
    <t>Prioritní cíl 1: Zajišťování kvality a strategické řízení</t>
  </si>
  <si>
    <t>1.1 Příprava koncepce péče o zaměstnance</t>
  </si>
  <si>
    <t>1.2 Příprava reevaluace EUA a naplňování doporučení vzešlých z poslední evaluace</t>
  </si>
  <si>
    <t>1.4 Budování systému kvality univerzity a jejích součástí na VUT v letech 2016–2018</t>
  </si>
  <si>
    <t xml:space="preserve">1.6 Analýza a budování rektorátu jako efektivního a vstřícného servisu fakultám a součástem </t>
  </si>
  <si>
    <t xml:space="preserve">1.7 Strategicky orientované řízení projektů vč. TT </t>
  </si>
  <si>
    <t>1.8 Podpora samosprávy a autonomie VŠ</t>
  </si>
  <si>
    <t>Prioritní cíl 2: Diverzita a dostupnost vzdělávací činnosti</t>
  </si>
  <si>
    <t>2.2 Podpora studentů prvního ročníku</t>
  </si>
  <si>
    <t>2.3 Podpora talentovaných studentů</t>
  </si>
  <si>
    <t>2.4 Rozvoj spolupráce s aplikační sférou ve vzdělávání</t>
  </si>
  <si>
    <t>2.6 Podpora činností Institutu celoživotního vzdělávání pro akademickou obec</t>
  </si>
  <si>
    <t>Prioritní cíl 3: Internacionalizace</t>
  </si>
  <si>
    <t>Prioritní cíl 4: Relevance, absolventi, marketing a spolupráce s aplikační sférou</t>
  </si>
  <si>
    <t>4.1 Podpora činností Odboru marketingu a vnějších vztahů</t>
  </si>
  <si>
    <t>4.2 Podpora marketingu a prezentace VUT v České republice a v zahraničí</t>
  </si>
  <si>
    <t>Prioritní cíl 5: Kvalitní a relevantní výzkum, vývoj a inovace</t>
  </si>
  <si>
    <t>Prioritní cíl 6: Rozhodování a rozvoj založené na informacích a datech</t>
  </si>
  <si>
    <t>6.2 Rozvoj studijní počítačové sítě a hlavního datového centra</t>
  </si>
  <si>
    <t>Vnitřní soutěž</t>
  </si>
  <si>
    <t>U12</t>
  </si>
  <si>
    <t>U18</t>
  </si>
  <si>
    <t>U24</t>
  </si>
  <si>
    <t>U3</t>
  </si>
  <si>
    <t>U4</t>
  </si>
  <si>
    <t>U32</t>
  </si>
  <si>
    <t>U19</t>
  </si>
  <si>
    <t>U20</t>
  </si>
  <si>
    <t>U21</t>
  </si>
  <si>
    <t>U2</t>
  </si>
  <si>
    <t>U28</t>
  </si>
  <si>
    <t>-</t>
  </si>
  <si>
    <t>Vysoké učení technické v Brně</t>
  </si>
  <si>
    <t xml:space="preserve"> </t>
  </si>
  <si>
    <t>Počet aktivních studií v těchto programech</t>
  </si>
  <si>
    <r>
      <rPr>
        <b/>
        <sz val="12"/>
        <color theme="0"/>
        <rFont val="Calibri"/>
        <family val="2"/>
        <charset val="238"/>
      </rPr>
      <t xml:space="preserve">Tab. 6.1: </t>
    </r>
    <r>
      <rPr>
        <b/>
        <sz val="14"/>
        <color theme="0"/>
        <rFont val="Calibri"/>
        <family val="2"/>
        <charset val="238"/>
      </rPr>
      <t>Akademičtí a vědečtí pracovníci a ostatní zaměstnanci celkem (průměrné přepočtené počty*)</t>
    </r>
  </si>
  <si>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</si>
  <si>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</si>
  <si>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</si>
  <si>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</si>
  <si>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</si>
  <si>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Kvestor/ Tajemník*</t>
  </si>
  <si>
    <t>Správní rada</t>
  </si>
  <si>
    <t>Ředitel ústavu, vysokoškolského zemědělského nebo lesního statku</t>
  </si>
  <si>
    <t>Vedoucí katedry/institutu/výzkumného pracoviště</t>
  </si>
  <si>
    <t>Vedoucí pracovníci CELKEM ***</t>
  </si>
  <si>
    <t>Fakulta 1 (název)*</t>
  </si>
  <si>
    <t>Fakulta 2 (název)*</t>
  </si>
  <si>
    <t>Fakulty* celkem</t>
  </si>
  <si>
    <t>Vysoká škola CELKEM***</t>
  </si>
  <si>
    <t xml:space="preserve">Pozn.: * = Fakulta nebo jiná součást vysoké školy. </t>
  </si>
  <si>
    <t>Pozn.: ** = podle zákona o vysokých školách, § 25. čl. 2.</t>
  </si>
  <si>
    <t xml:space="preserve">Pozn.: *** = Údaj celkem nemusí odrážet reálný stav fyzických osob (jedna osoba může v rámci VŠ či fakulty zastávat více pozic), jedná se o prostý součet buňek. </t>
  </si>
  <si>
    <t>Ústav jazykové přípravy</t>
  </si>
  <si>
    <t>Fakulta designu a umění L.Sutnara</t>
  </si>
  <si>
    <t>Ostatní pracoviště celkem</t>
  </si>
  <si>
    <t>CEITEC VUT</t>
  </si>
  <si>
    <t>Centrum sportovních aktivit</t>
  </si>
  <si>
    <t>Rektorát</t>
  </si>
  <si>
    <t>Technopark Kralupy</t>
  </si>
  <si>
    <t>Fakulty celkem</t>
  </si>
  <si>
    <t>Vysokoškolské ústavy</t>
  </si>
  <si>
    <t>Fakulta bezpečnostního inženýrství</t>
  </si>
  <si>
    <t>VFU Brno</t>
  </si>
  <si>
    <t>UTB CELKEM</t>
  </si>
  <si>
    <t>Vedoucí pracovníci CELKEM</t>
  </si>
  <si>
    <t>Kvestor/ Tajemník</t>
  </si>
  <si>
    <t>Filosofická fakulta</t>
  </si>
  <si>
    <t>Součásti</t>
  </si>
  <si>
    <t>FHS</t>
  </si>
  <si>
    <t>FTVS</t>
  </si>
  <si>
    <t>FSV</t>
  </si>
  <si>
    <t>PedF</t>
  </si>
  <si>
    <t>MFF</t>
  </si>
  <si>
    <t>PřF</t>
  </si>
  <si>
    <t>FF</t>
  </si>
  <si>
    <t>FaF</t>
  </si>
  <si>
    <t>LFHK</t>
  </si>
  <si>
    <t>LFP</t>
  </si>
  <si>
    <t>PF</t>
  </si>
  <si>
    <t>HTF</t>
  </si>
  <si>
    <t>ETF</t>
  </si>
  <si>
    <t>KTF</t>
  </si>
  <si>
    <t>UJEP CELKEM</t>
  </si>
  <si>
    <t xml:space="preserve">Přírodovědecku fakulta </t>
  </si>
  <si>
    <t xml:space="preserve">Pedagogická fakulta </t>
  </si>
  <si>
    <t>Fakulta Strojního inženýrství</t>
  </si>
  <si>
    <t>Fakulta sociálně ekonomická</t>
  </si>
  <si>
    <t>Vědecká/
umělecká/
akademická 
rada</t>
  </si>
  <si>
    <t>Akademi-cký senát</t>
  </si>
  <si>
    <t>Rektor/
Děkan</t>
  </si>
  <si>
    <t>04 Přírodovědecká fakulta</t>
  </si>
  <si>
    <t>03 Filozofická fakulta</t>
  </si>
  <si>
    <t>02 F. informatiky a managementu</t>
  </si>
  <si>
    <t>01 Pedagogická fakulta</t>
  </si>
  <si>
    <t>Kvestor/  Tajemník*</t>
  </si>
  <si>
    <t>Vědecká/ umělecká/ akademická rada</t>
  </si>
  <si>
    <t>Prorektor/ Proděkan</t>
  </si>
  <si>
    <t>Rektor/ Děkan</t>
  </si>
  <si>
    <t>Ústav pro nanomateriály, pokročilé technologie a inovace</t>
  </si>
  <si>
    <t>Fakulta mechatroniky, informatiky a meziooborových studií</t>
  </si>
  <si>
    <t>Fakulta přírodovědně-humanitní a pedagogická</t>
  </si>
  <si>
    <t>Matematický ústav *</t>
  </si>
  <si>
    <t>Fakulta veřejných politk *</t>
  </si>
  <si>
    <t>Obchodně podnikatelská fakulta *</t>
  </si>
  <si>
    <t>Filozoficko-přírodovědecká fakulta *</t>
  </si>
  <si>
    <t>Vedoucí katedry/ institutu/ výzkumného pracoviště</t>
  </si>
  <si>
    <t>Kvestor/ Tajemník**</t>
  </si>
  <si>
    <t>ÚVAFM</t>
  </si>
  <si>
    <t>Fakulta lékařská</t>
  </si>
  <si>
    <t>Pozn.: ** = Tabulka neobsahuje vyčerpávající přehled a počty vedoucích pracovních pozic. V tabulce nejsou obsaženi členové vedení MU z řad neakademických pracovníků, vedoucí a ředitelé tzv. účelových zařízení (např. Nakladatelství, Správa Univerzitního kampusu Bohunice atd.) a vedoucí a ředitelé tzv. jiných pracovišť (např. Centrum jazykového vzdělávání MU, Centrum zahraniční spolupráce MU atd.).</t>
  </si>
  <si>
    <t>Ostatní pracoviště MU</t>
  </si>
  <si>
    <t>Školní lesní podnik Masarykův les Křtiny</t>
  </si>
  <si>
    <t>Školní zemědělský podnik Žabčice</t>
  </si>
  <si>
    <t>Správa kolejí a menz</t>
  </si>
  <si>
    <t>Celoškolská a rektorátní pracoviště</t>
  </si>
  <si>
    <t>Institut celoživotního vzdělávání</t>
  </si>
  <si>
    <t>Fakulta regionálního rozvoje a mezinárodních studií</t>
  </si>
  <si>
    <t>Zahradnická fakulta</t>
  </si>
  <si>
    <t>Lesnická a dřevařská fakulta</t>
  </si>
  <si>
    <t>Agronomická fakulta</t>
  </si>
  <si>
    <t>Jihočeská univerzita v Českých Budějovicích - mimo fakulty</t>
  </si>
  <si>
    <t>Studijní a informační centrum</t>
  </si>
  <si>
    <t>Školní zemědělský podnik</t>
  </si>
  <si>
    <t>Školní lesní podnik</t>
  </si>
  <si>
    <t>Katedra tělesné výchovy</t>
  </si>
  <si>
    <t>Fakulta agroniologie, potravinových a přírodních zdrojů</t>
  </si>
  <si>
    <t>CELKEM***</t>
  </si>
  <si>
    <t>Ostatní pracoviště</t>
  </si>
  <si>
    <t>Hudební a taneční fakulta</t>
  </si>
  <si>
    <t>Filmová a televizní fakulta</t>
  </si>
  <si>
    <t xml:space="preserve">Pozn.: ** = Údaj celkem nemusí odrážet reálný stav fyzických osob (jedna osoba může v rámci VŠ či fakulty zastávat více pozic), jedná se o prostý součet buňek. </t>
  </si>
  <si>
    <t>VVŠ CELKEM**</t>
  </si>
  <si>
    <t xml:space="preserve">       v tom:  Německo</t>
  </si>
  <si>
    <t xml:space="preserve">                    Polsko</t>
  </si>
  <si>
    <t xml:space="preserve">                    Rakousko</t>
  </si>
  <si>
    <t xml:space="preserve">                    Slovensko</t>
  </si>
  <si>
    <t xml:space="preserve">                   ostatní státy EU</t>
  </si>
  <si>
    <t xml:space="preserve">                   ostatní státy mimo EU</t>
  </si>
  <si>
    <r>
      <rPr>
        <b/>
        <sz val="12"/>
        <color theme="0"/>
        <rFont val="Calibri"/>
        <family val="2"/>
        <charset val="238"/>
      </rPr>
      <t xml:space="preserve">Tab. 6.6: </t>
    </r>
    <r>
      <rPr>
        <b/>
        <sz val="14"/>
        <color theme="0"/>
        <rFont val="Calibri"/>
        <family val="2"/>
        <charset val="238"/>
      </rPr>
      <t>Nově jmenovaní docenti a profesoři (počty)</t>
    </r>
  </si>
  <si>
    <t>Věkový průměr nově jmenovaných***</t>
  </si>
  <si>
    <t>Kmenoví zaměstnanci VŠ jmenovaní na jiné VŠ**</t>
  </si>
  <si>
    <t>Počty aktivních studií</t>
  </si>
  <si>
    <t>Pozn.: ** = Jedná se o osoby mající přímou zodpovědnost za výkon odborné praxe studenta.</t>
  </si>
  <si>
    <t>CELKEM ***</t>
  </si>
  <si>
    <t>Počet osob podílejících se na praxi**</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</si>
  <si>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</si>
  <si>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Pozn.: *** = VŠ uvede údaj vztahující se k nejnižší akreditované jednotce - pro studijní obor, pokud studijní program se nedělí na studijní obory, tak údaj za studijní program</t>
  </si>
  <si>
    <t>Počty studijních oborů/programů***</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</si>
  <si>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</si>
  <si>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 xml:space="preserve">              z toho přírůstek fyzických jednotek</t>
  </si>
  <si>
    <t xml:space="preserve">              z toho přírůstek e-knih v trvalém nákupu</t>
  </si>
  <si>
    <t>Počet odebíraných titulů periodik:
                - fyzicky</t>
  </si>
  <si>
    <t xml:space="preserve">               - elektronicky (odhad)*</t>
  </si>
  <si>
    <t>Pozn.: = Elektronické jednotky zahrnují pouze jednotlivě nakupované tituly, nikoliv knihy a periodika, která jsou součástí předplácených „balíků“ od vydavatelů odborné a vědecké literatury.</t>
  </si>
  <si>
    <t xml:space="preserve">              z toho fyzických jednotek</t>
  </si>
  <si>
    <t xml:space="preserve">              z toho e-knih v trvalém nákupu</t>
  </si>
  <si>
    <t>Přístrojové vybavení pro Fakultu stavební</t>
  </si>
  <si>
    <t>Rozvoj přístrojové základny na FS</t>
  </si>
  <si>
    <t>Nákup přístrojů FEL</t>
  </si>
  <si>
    <t>Nadaní studenti</t>
  </si>
  <si>
    <t>Podpora technického vzdělávání mládeže pro základní a střední školy v ČR</t>
  </si>
  <si>
    <t>Vzdělávání středoškolských učitelů technických a přírodovědných předmětů a propagace technických disciplín u SŠ studentů</t>
  </si>
  <si>
    <t>Věda technikou a hrou na specificky organizovaných akcích pro studenty středních škol</t>
  </si>
  <si>
    <t>Mobilita zaměstnanců</t>
  </si>
  <si>
    <t>Zkvalitňování jazykových a dalších kompetencí zaměstnanců a doktorandských studentů ČVUT</t>
  </si>
  <si>
    <t>Podpora výukového procesu</t>
  </si>
  <si>
    <t>Tvůrčí práce studentů směřující k inovaci vzdělávací činnosti (soutěž II)</t>
  </si>
  <si>
    <t>Podpora letních škol, účasti studentů na nich a vystoupení studentů na mezinárodních konferencích</t>
  </si>
  <si>
    <t>Podpora CSR přístupů na ČZU</t>
  </si>
  <si>
    <t>Podpora popularizace výsledků vědy a výzkumu ČZU</t>
  </si>
  <si>
    <t>Podpora naplnění cílů DZ JU 2016 – 2020</t>
  </si>
  <si>
    <t>Vzdělávání</t>
  </si>
  <si>
    <t>Počet podpořených účastníků kurzů CŽV</t>
  </si>
  <si>
    <t>Spuštění a periodicky se opakující projekt Dětské univerzity</t>
  </si>
  <si>
    <t>Celouniverzitní mechanismy pro získávání zpětné vazby od hlavních cílových skupin</t>
  </si>
  <si>
    <t>Počet inovovaných studijních programů/oborů</t>
  </si>
  <si>
    <t xml:space="preserve">Počet nových studijních materiálů multimediálního charakteru </t>
  </si>
  <si>
    <t>Nové/inovované vybavení pro studijní programy/obory</t>
  </si>
  <si>
    <t>Počet nových služeb pro studenty se specifickými potřebami</t>
  </si>
  <si>
    <t xml:space="preserve">Počet inovovaných poradenských a podpůrných služeb pro studenty </t>
  </si>
  <si>
    <t>Počet a stav (nových/inovovaných) specifických strategických dokumentů v rámci strategického téma vzdělávání</t>
  </si>
  <si>
    <t>Počet a stav (nových/inovovaných) strategických nástrojů/systémů/metodik v rámci strategického téma vzdělávání</t>
  </si>
  <si>
    <t>Výzkum</t>
  </si>
  <si>
    <t>Zvýšení výnosů ze smluvního/kontrahovaného výzkumu, vývoje a inovací (spolupráce s praxí) a prodeje licencí k duševnímu vlastnictví na celkových výnosech(mil. Kč)</t>
  </si>
  <si>
    <t>Počet podpořených pracovníků v rámci služeb KTT</t>
  </si>
  <si>
    <t>Objem prostředků získaných ze zahraničních grantů (tis. Kč)</t>
  </si>
  <si>
    <t>Nastavení portfolia výzkumných programů</t>
  </si>
  <si>
    <t>Počet výstupů v médiích v rámci propagace významných výsledků výzkumu</t>
  </si>
  <si>
    <t>Počet a stav (nových/inovovaných) specifických opatření/směrnic/nařízení v rámci strategického téma výzkum</t>
  </si>
  <si>
    <t>Počet studentů, kteří vyjeli na nejméně 30 denní zahraniční pobyt nebo stáž</t>
  </si>
  <si>
    <t>Počet pracovníků, kteří vyjeli na zahraniční pobyt nebo stáž</t>
  </si>
  <si>
    <t>Počet zahraničních pracovníků, kteří přijeli na pobyt nebo stáž</t>
  </si>
  <si>
    <t>Realizace cílených marketingových kampaní na podporu internacionalizace</t>
  </si>
  <si>
    <t>Otevřenost</t>
  </si>
  <si>
    <t>Vybudování a zprovoznění celouniverzitního Alumni klubu</t>
  </si>
  <si>
    <t>Atraktivní, interaktivní, uživatelsky příjemná a funkční webová platforma</t>
  </si>
  <si>
    <t>Počet absolventů aktivně využívajících nabídky služeb Alumni klubu</t>
  </si>
  <si>
    <t>Zvýšení počtu příspěvků o univerzitě v regionálních a celostátních médiích</t>
  </si>
  <si>
    <t>Zvýšení počtu vyjádření odborníků univerzity k aktuálním celospolečenským tématům v médiích</t>
  </si>
  <si>
    <t>Zvýšení počtu dlouhodobě spolupracujících ZŠ, SŠ, VOŠ</t>
  </si>
  <si>
    <t>Počet a stav (nových/inovovaných) specifických strategických dokumentů v rámci strategického téma otevřenost</t>
  </si>
  <si>
    <t>Počet a stav (nových/inovovaných) strategických nástrojů/systémů/metodik v rámci strategického téma otevřenost</t>
  </si>
  <si>
    <t>Řízení</t>
  </si>
  <si>
    <t>Počet a stav (nových/inovovaných) specifických strategických dokumentů v rámci strategického téma řízení</t>
  </si>
  <si>
    <t>Počet a stav (nových/inovovaných) specifických opatření/směrnic/nařízení v rámci strategického téma řízení</t>
  </si>
  <si>
    <t>Počet a stav (nových/inovovaných) strategických nástrojů/systémů/metodik v rámci strategického téma řízení</t>
  </si>
  <si>
    <t>Počet podpořených strategických projektů v rámci udržitelnosti v programovacím období EU 2007-2013</t>
  </si>
  <si>
    <t>Počet podpořených strategických projektů pro plánovanou realizaci v novém programovacím období EU 2014-2020</t>
  </si>
  <si>
    <t>Počet souborů stavební projektové dokumentace plánovaných investičních záměrů</t>
  </si>
  <si>
    <t>Počet modernizovaných technologií/systémů</t>
  </si>
  <si>
    <t>Počet nových technologií/systémů</t>
  </si>
  <si>
    <t>Podpora pedagogické a tvůrčí práce</t>
  </si>
  <si>
    <t xml:space="preserve">Počet inovovaných předmětů stávajících studijních programů/oborů </t>
  </si>
  <si>
    <t xml:space="preserve">Počet podpořených studentů v rámci jejich tvůrčí práce směřující k inovaci vzdělávací činnosti </t>
  </si>
  <si>
    <t xml:space="preserve">Rozvoj vzdělávací činností </t>
  </si>
  <si>
    <t>Průběžná inovace a následná distribuce prezentačních materiálů cílové skupině</t>
  </si>
  <si>
    <t>Aktualizace prezentace SU na veletrzích vzdělávání</t>
  </si>
  <si>
    <t>Aplikace vizuálního stylu univerzity na základě grafického manuálu</t>
  </si>
  <si>
    <t>Implementace marketingové strategie</t>
  </si>
  <si>
    <t>Zlepšení komunikace s médií a laickou veřejností</t>
  </si>
  <si>
    <t>Plní se průběžně</t>
  </si>
  <si>
    <t xml:space="preserve">Posilování propagačních aktivit MÚ zaměřených na potencionální zájemce o studium   </t>
  </si>
  <si>
    <t>Optimalizace způsobu oslovení potenciálních zájemců o studium</t>
  </si>
  <si>
    <t>Tvorba šablon pro interaktivní testování v rámci LMS Moodle a školení (nová aktivita)</t>
  </si>
  <si>
    <t>Analýza a interpretace získaných statistických dat</t>
  </si>
  <si>
    <t>Zpracování a publikace výsledné analýzy a předání MŠMT ČR</t>
  </si>
  <si>
    <t>a) Realizováno
b) Realizováno 
c) Realizováno 
d) Realizováno 
e) Realizováno</t>
  </si>
  <si>
    <t>a) Realizováno 
b) Realizováno  
c) Realizováno</t>
  </si>
  <si>
    <t>a) Analýza používaných e-learningových systémů a nástrojů, návrh strategie jejich dalšího rozvoje a zahájení její realizace
b) Zavádění technologických inovací a IT nástrojů do výuky ve vybraných oborech
c) Zavádění nových forem a metod vzdělávání s ohledem na různorodé cílové skupiny
d) Posilování praktických forem výuky (aplikace simulačních zařízení a technologií, realizace stáží studentů, hostování odborníků z praxe apod.)</t>
  </si>
  <si>
    <t>a) Realizováno
b) Realizováno
c) Realizováno
d) Realizováno</t>
  </si>
  <si>
    <t>Definována koncepce školy doktorských studií</t>
  </si>
  <si>
    <t>Založena škola doktorských studií</t>
  </si>
  <si>
    <t>Inspirace a odpovědnost ke společnosti</t>
  </si>
  <si>
    <t>a) Realizováno
b) Realizováno
c) Realizováno
d) Realizováno
e) Realizováno
f) Realizováno
g) Realizováno</t>
  </si>
  <si>
    <t>a) Zajištění celouniverzitně sdílené on-line evidence výukových prostor a rozvoj nástrojů posilujících sdílení a optimální využívaní vybudovaných prostorových kapacit pro výzkumné účely
b) Revize zajištění bezpečnosti v univerzitních budovách včetně souvisejících interních předpisů, obnova a rozvoj nástrojů pro její posílení
c) Aktualizace pasportizace a dat pro Building Information Model (tzv. BIM) a provozování a rozvoj Building Management System MU (tzv. BMS)</t>
  </si>
  <si>
    <t>a) Analýza služeb zajišťovaných univerzitou a jejími součástmi s cílem identifikace vhodných agend pro integraci, outsourcing, insourcing nebo efektivnější přerozdělení mezi součásti univerzity</t>
  </si>
  <si>
    <t>a) Revize kapacit páteřní datové sítě a provozu optických vláken, stanovení další strategie jejich provozu a rozvoje
b) Optimalizace univerzitní e-infrastruktury
c) Rozvoj prostředí pro práci s citlivými daty</t>
  </si>
  <si>
    <t>Soutěž ve Studentské vědecké a odborné činnosti (SVOČ)</t>
  </si>
  <si>
    <t>Rozvoj internacionalizace odborných praxí zahraničních studentů ve zdravotnických zařízeních</t>
  </si>
  <si>
    <t>Výuka architektonického navrhování v prvních ročních na evropských školách - jihovýchod</t>
  </si>
  <si>
    <t>Počet autorů významných publikací - 6 až 8</t>
  </si>
  <si>
    <t>existují</t>
  </si>
  <si>
    <t>stávající stav HW a SW</t>
  </si>
  <si>
    <t xml:space="preserve">průběžná modernizace </t>
  </si>
  <si>
    <t>omezená bezpečnost</t>
  </si>
  <si>
    <t>zvýšená bezpečnost</t>
  </si>
  <si>
    <t>Udržitelnost funkčnosti CTTZ</t>
  </si>
  <si>
    <t xml:space="preserve">3. Počet vyjíždějících studentů (pouze freemover, studijní pobyty a stáže) </t>
  </si>
  <si>
    <t>3. Počet zahraničních patentů a zveřejněných přihlášek PCT</t>
  </si>
  <si>
    <t>dalších 7 podaných přihlášek</t>
  </si>
  <si>
    <t>Vyřešeno v roce 2016.</t>
  </si>
  <si>
    <t>Evidence vydaných faktur v modulu SD s propojením na objekty CO a FI, ukládáním do DMS SAP a zasíláním odběratelům elektronicky.</t>
  </si>
  <si>
    <t>Upgradované řešení na nejnovější verzi 6.0 vč. nových koncových zařízení (tiskáren štítků a mobilních terminálů).</t>
  </si>
  <si>
    <t>Upgradované řešení na nejnovější verzi standardního řešení TM a dále průběžně řešeno.</t>
  </si>
  <si>
    <t>Rozšířena serverová infrastruktura vyhovující aktuálním požadavkům na provoz aplikací a systémů vč. podpory.</t>
  </si>
  <si>
    <t>Rozšířená licence pro centrální řízení WiFi sítě pro celkový počet 300 koncových zařízení (AP).</t>
  </si>
  <si>
    <t>Knihovní systém nové generace v testovacím provozu.</t>
  </si>
  <si>
    <t>Kompletní zpracování podkladů pro veřejnou zakázku  a dále průběžně řešeno.</t>
  </si>
  <si>
    <t>Komplexní prostředí pro prezentaci výsledků VaV se základními prvky automatizace.</t>
  </si>
  <si>
    <t>Kompletní zpracování podkladů pro opakování veřejné zakázky  a dále průběžně řešeno.</t>
  </si>
  <si>
    <t>1. Počet návštěvníků vzdělávacích veletrhů v Praze, Brně, Bratislavě a Nitře seznámených s možnostmi studia na UTB ve Zlíně</t>
  </si>
  <si>
    <t>cca 53 000 návštěvníků (zdroj: webové stránky veletrhů Gaudeamus a Académia)</t>
  </si>
  <si>
    <t>1. Absolutní četnost nezaměstnaných absolventů vysoké školy. Jedná se o počet absolventů registrovaných na úřadech práce. Údaje z MPSV jsou statická data, která jsou každoročně uváděná k 30. 4. a 30. 9. daného roku.</t>
  </si>
  <si>
    <t>Počet poskytnutých individuálních konzultací a komplexních vyšetření v LS 2016/17 – 138, v ZS 2017/18  -  99.</t>
  </si>
  <si>
    <t>Počet nově registrovaných studentů/absolventů v JC za r. 2017 - 226. Počet poskytnutých konzultací za r. 2016 – 371.                                                                    Počet účastníků kurzů/workshopů/přednášek pořádaných JC za r. 2017 - 324. Počet účastníků veletrhu pracovních příležitostí Business day  2017 – více než 1700 návštěvníků, 74 vystavovatelů.</t>
  </si>
  <si>
    <t>Vylepšení funkcionality portálu – kompatibilita s mobilními zařízeními</t>
  </si>
  <si>
    <t>Obsahové obohacení portálu – cca. 100 zemí světa</t>
  </si>
  <si>
    <t>Vytvoření redakčního systému a grafické identity Nakladatelství UTB</t>
  </si>
  <si>
    <t>Realizace zapojení studentů do projektů Interní vzdělávací agentury univerzity (IVA).</t>
  </si>
  <si>
    <t>Rozšíření rozsahu činnosti Interní vzdělávací agentury univerzity z rozsahu 2 000 tis., Kč na 2 800 tis. Kč a následně 3 000 tis. Kč a tím modernizace vzdělávací činnosti na univerzitě rozšířením zapojení studentů do této činnosti.</t>
  </si>
  <si>
    <t>Realizace zapojení studentů do mobilit prostřednictvím projektů Interní mobilitní agentury univerzity (IMA).</t>
  </si>
  <si>
    <t xml:space="preserve">Aktualizace činnosti Interní mobilitní agentury univerzity a efektivnější využití možností mobilit realizovaných studenty prostřednictvím projektů Interní mobilitní agentury univerzity (IMA) ve smyslu realizace mobilitních pobytů na 30 a více dní. </t>
  </si>
  <si>
    <t>Neexistence motivačního systému pro akademické pracovníky k odbornému zajištění pobytu zahraničních studentů a akademických pracovníků na univerzitě.</t>
  </si>
  <si>
    <t xml:space="preserve">Motivační ohodnocování akademických pracovníků zajišťujících pobyty zahraničních studentů a akademických pracovníků na univerzitě. </t>
  </si>
  <si>
    <t>V provozu univerzity jsou zastaralé počítače ve významném podílu.</t>
  </si>
  <si>
    <t>Obměna počítačového vybavení na univerzitě ve smyslu náhrady starých počítačů počítači moderními a výkonnými v rozsahu přidělených prostředků realizována.</t>
  </si>
  <si>
    <t>Ověřeny fakultní systémy na čtyřech fakultách</t>
  </si>
  <si>
    <t>Počet studentů vyjíždějících na letní školu v délce trvání 
min. 1 měsíc</t>
  </si>
  <si>
    <t>Rozpracováno + aktualizace</t>
  </si>
  <si>
    <t>Schválený popis</t>
  </si>
  <si>
    <t>Počet předmětů vyučovaných na většině odborných kateder 
v cizím jazyce</t>
  </si>
  <si>
    <t xml:space="preserve">Specifikace požadavků </t>
  </si>
  <si>
    <t>Zpracování vyjednáno</t>
  </si>
  <si>
    <t>Počet podpořených pedagogických projektů ročně (PIGA) (A1)</t>
  </si>
  <si>
    <t>Počet účastníků na integračním kurzu studentů magisterského studia (A2)</t>
  </si>
  <si>
    <t>A3_Další vzdělávání akademických pracovníků VŠCHT Praha (pedagogické dovednosti, jazykové kurzy)</t>
  </si>
  <si>
    <t>Počet zaměstnanců v jazykových kurzech (A3)</t>
  </si>
  <si>
    <t>Počet akademických zaměstnanců v kurzech pedagogických dovedností (A3)</t>
  </si>
  <si>
    <t>Motivační kurzy pro zaměstnance (relaxační cvičení) (A4)</t>
  </si>
  <si>
    <t>A6_Popularizace chemie (národní a mezinárodní chemická olympiáda, Letní škola středoškolských učitelů, Letní odborné soustředění mladých chemiků a biologů Běstvina, laboratoře pro SŠ, Hodiny moderní chemie, vědecký jarmark, vzdělávací veletrhy, Noc vědců atd.)</t>
  </si>
  <si>
    <t>B8_Podpora „měkkých dovedností“ postgraduálních studentů - mediální prezentace vědecké činnosti</t>
  </si>
  <si>
    <t>1) Nové moduly informačních systémů (MIS, iFIS)
2) Nový personální informační systém (C4)</t>
  </si>
  <si>
    <t>2.1 Spolupráce VUT se základními, středními a vyššími odbornými školami</t>
  </si>
  <si>
    <t xml:space="preserve">2.5 Podpora Joint Master Degree programů na VUT a zvyšování počtu studijních programů uskutečňovaných v cizích jazycích </t>
  </si>
  <si>
    <t>2.7 Podpora rozvoje U3V na VUT</t>
  </si>
  <si>
    <t>3.1 Podpora mezinárodní spolupráce VUT</t>
  </si>
  <si>
    <t>3.2 Podpora mezinárodní mobility akademických pracovníků VUT</t>
  </si>
  <si>
    <t>3.3 Podpora mezinárodní mobility studentů VUT</t>
  </si>
  <si>
    <t>5.1 Podpora excelence publikační činnosti na VUT</t>
  </si>
  <si>
    <t>0 ERC, 8 PRESTIŽ</t>
  </si>
  <si>
    <t>Nizozemské Antily</t>
  </si>
  <si>
    <t>Palestina</t>
  </si>
  <si>
    <t>Srbsko a Černá Hora</t>
  </si>
  <si>
    <t>Ostatní zaměstnanci*****</t>
  </si>
  <si>
    <t>Postdoktorandi ("postdok")***</t>
  </si>
  <si>
    <t>Vědečtí pracovníci nespadající do ostatních kategorií</t>
  </si>
  <si>
    <t>Ostatní vědečtí, výzkumní a vývojoví pracovníci****</t>
  </si>
  <si>
    <t>Tab. 6.5: Akademičtí a vědečtí pracovníci s cizím státním občanstvím (průměrné přepočtené počty******)</t>
  </si>
  <si>
    <t>ženy z celkového počtu (bez ohledu na státní občanství)</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</si>
  <si>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</si>
  <si>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</si>
  <si>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</si>
  <si>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</si>
  <si>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</si>
  <si>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CELKEM profesoři jmenovaní v roce 2018</t>
  </si>
  <si>
    <t>CELKEM docenti jmenovaní v roce 2018</t>
  </si>
  <si>
    <t>CELKEM**</t>
  </si>
  <si>
    <t>podíl</t>
  </si>
  <si>
    <t>počet</t>
  </si>
  <si>
    <t>Podíl [%] a počet absolventů, kteří během svého studia vyjeli na zahraniční pobyt v délce alespoň 14 dní</t>
  </si>
  <si>
    <t xml:space="preserve">Podíl [%] a počet absolventů doktorského studia, u nichž délka zahraničního pobytu dosáhla alespoň 1 měsíc (tj. 30 dní) </t>
  </si>
  <si>
    <t>popis</t>
  </si>
  <si>
    <t>Vnitřní soutěž AMU - 3 letý projekt</t>
  </si>
  <si>
    <t>Podpora internacionalizace - 3letý projekt</t>
  </si>
  <si>
    <t>Příprava institucionální akreditace - 3letý projekt</t>
  </si>
  <si>
    <t>Implementace komunikační strategie - 3letý projekt</t>
  </si>
  <si>
    <t>Podpora prezentace tvůrčí činnosti - 3letý projekt</t>
  </si>
  <si>
    <t>Inovace informačního prostředí AMU - 3letý projekt - neinvestiční část</t>
  </si>
  <si>
    <t>Inovace informačního prostředí AMU - 3letý projekt - investiční část</t>
  </si>
  <si>
    <t>Podpora dostupnosti vzdělávání - 3letý projekt</t>
  </si>
  <si>
    <t>Relevance a metodologie výzkumu v umění - 3letý projekt</t>
  </si>
  <si>
    <t>Strategické priority fakult - 3letý projekt</t>
  </si>
  <si>
    <t>Poskytnuté finanční prostředky</t>
  </si>
  <si>
    <t>Název dílčího úkolu</t>
  </si>
  <si>
    <t>[tis. Kč]</t>
  </si>
  <si>
    <t>[%]</t>
  </si>
  <si>
    <t>Inovace přístrojového vybavení pro výuku</t>
  </si>
  <si>
    <t>Vybavení dílen a obnova počítačové učebny FA</t>
  </si>
  <si>
    <t>Materiální zajištění předmětů z oblasti biomechaniky pro studijní obory BMT, OPT, FYZ a PMB na FBMI ČVUT</t>
  </si>
  <si>
    <t>Rozšíření privátního cloudu a síťové infrastruktury</t>
  </si>
  <si>
    <t>Měřicí systém pro dlouhodobá měření in situ</t>
  </si>
  <si>
    <t>Modernizace síťové infrastruktury (I. etapa), modernizace audio-vizuální techniky v učebnách (I. etapa), Modernizace PC techniky pro akademické pracovníky (II. etapa)</t>
  </si>
  <si>
    <t>Modernizace a inovace zařízení pro zvyšování fyzické zdatnosti studentů III.</t>
  </si>
  <si>
    <t>Modernizace Centrální detektorové a analytické laboratoře</t>
  </si>
  <si>
    <t>Rozšíření superpočítačového klastru o dva uzly</t>
  </si>
  <si>
    <t>Rozvoj a podpora kurzů/programů CŽV na ČVUT</t>
  </si>
  <si>
    <t>Propagace studia na Fakultě stavební ČVUT formou interaktivní spolupráce se středními školami</t>
  </si>
  <si>
    <t>Podpora a zapojení aktivních studentek a studentů se zájmem o matematiku, fyziku, IT a chemii do vědeckého života</t>
  </si>
  <si>
    <t xml:space="preserve">Propagace </t>
  </si>
  <si>
    <t>Propagační projekty FD - MotoStudent, Cena Děkana, Sky Days, Smart Cities</t>
  </si>
  <si>
    <t>Propagace studia na FIT ČVUT a spolupráce se SŠ</t>
  </si>
  <si>
    <t>Popularizace technických a přírodovědných disciplín ve spolupráci s ostatními subjekty</t>
  </si>
  <si>
    <t>Legislativní úpravy, GDPR</t>
  </si>
  <si>
    <t>Mobility</t>
  </si>
  <si>
    <t>Rozvoj Superpočítání</t>
  </si>
  <si>
    <t>Úpravy integračních  částí ALEPH</t>
  </si>
  <si>
    <t>EZOP + V3S</t>
  </si>
  <si>
    <t>Datový sklad ČVUT</t>
  </si>
  <si>
    <t>Analýza dopadů GDPR, implementace GDPR po procesní  a předpisové stránce</t>
  </si>
  <si>
    <t>Implementace a rozvoj nástroje na podporu řízení dodávky ICT služeb</t>
  </si>
  <si>
    <t>Systematická školení</t>
  </si>
  <si>
    <t>Rekonstrukce Shibboleth</t>
  </si>
  <si>
    <t>Konsolidace služeb autentizace, autorizace, identifikace</t>
  </si>
  <si>
    <t>Download</t>
  </si>
  <si>
    <t>Inovace přidružených služeb a aplikací ORCID/DSpace</t>
  </si>
  <si>
    <t>Implementace zákona o Kybernetické bezpečnosti</t>
  </si>
  <si>
    <t>Rozvoj IS/IT v souladu s informační strategii - fakultní součásti</t>
  </si>
  <si>
    <t>Podpora infrastruktury studia - API</t>
  </si>
  <si>
    <t>Zvyšování kvality výuky a podpory studia v bakalářských a navazujících magisterských studijních programech a v celoživotním vzdělávání</t>
  </si>
  <si>
    <t xml:space="preserve">Podpora zkvalitňování výukových a laboratorních prostor </t>
  </si>
  <si>
    <t xml:space="preserve">Podpora zařazení vynikajících absolventů doktorských studijních programů ČZU do post-doktorských pozic </t>
  </si>
  <si>
    <t xml:space="preserve">Podpora mimoškolních aktivit studentů </t>
  </si>
  <si>
    <t xml:space="preserve">Podpora služeb Centra audiovizuální podpory ve výukovém procesu </t>
  </si>
  <si>
    <t xml:space="preserve">Podpora dlouhodobých studijních výjezdů studentů ČZU (včetně studentů DSP) do zahraničí a dlouhodobých studijních pobytů zahraničních studentů na ČZU </t>
  </si>
  <si>
    <t xml:space="preserve">Podpora mezinárodní spolupráce při přípravě projektů </t>
  </si>
  <si>
    <t xml:space="preserve">Podpora činností ČZU v mezinárodních sítích, jejíchž je univerzita a její součásti členem </t>
  </si>
  <si>
    <t xml:space="preserve">Podpora zařazení zahraničních absolventů doktorských studijních programů do post-doktorských pozic a vytváření nových pozic </t>
  </si>
  <si>
    <t xml:space="preserve">Příprava sandwich degree a double degree pro doktorské studijní programy </t>
  </si>
  <si>
    <t xml:space="preserve">Sdílené služby datového centra a optimalizace primární provozní databáze ČZU </t>
  </si>
  <si>
    <t xml:space="preserve">Marketingová prezentace na výstavách a jiných akcích mimo univerzitu </t>
  </si>
  <si>
    <t xml:space="preserve">Podpora dlouhodobých stáží doktorandů na excelentních výzkumných pracovištích </t>
  </si>
  <si>
    <t xml:space="preserve">Podpora elektronických informačních zdrojů a elektronických verzí časopisů </t>
  </si>
  <si>
    <t xml:space="preserve">Komercializace duševního vlastnictví a Licenční fond </t>
  </si>
  <si>
    <t xml:space="preserve">HP 1 Velké investiční projekty </t>
  </si>
  <si>
    <t>Splněno v předchozích letech</t>
  </si>
  <si>
    <t>Dosáhnout průchodnosti nad 90 %</t>
  </si>
  <si>
    <t>95 % ta rok 2018</t>
  </si>
  <si>
    <t>Podpořeny ve výši 1.040 tis. Kč.</t>
  </si>
  <si>
    <t>Realizováno 22 projektů</t>
  </si>
  <si>
    <t>Celkem 360</t>
  </si>
  <si>
    <t>Celkem 402</t>
  </si>
  <si>
    <t>Adaptova a ustavit strukturu</t>
  </si>
  <si>
    <t>14. Počty školení / účastníků CŽV</t>
  </si>
  <si>
    <t>30 / 110</t>
  </si>
  <si>
    <t>37 / 118</t>
  </si>
  <si>
    <t>Tabulka 74 Institucionální plán vysoké školy na léta 2016–2018 a jeho naplňování v roce 2018 (MŠMT tab. 12.3)</t>
  </si>
  <si>
    <t>Stav průběžného naplňování Institucionálního plánu MU 
k datu 31. 12. 2018</t>
  </si>
  <si>
    <t>a) Analýzy trendů studentské populace
b) Revize přijímacího řízení a jeho částečná inovace různými formami
c) Zpracování komunikační strategie k různým cílovým skupinám uchazečů a zahájení její realizace
d) Příprava a zahájení realizace aktivního poradenství na úrovni studijních programů
e) Rozvíjení spolupráce se středními školami v různých formách s cílem informovat i vzdělávat budoucí uchazeče</t>
  </si>
  <si>
    <t>Identifikovány opatření ke zvyšování studijní úspěšnosti</t>
  </si>
  <si>
    <t>a) Analýza problematiky vyrovnávání rozdílů ve vstupních znalostech studentů
b) Vytvoření vzdělávacích příležitostí, například ve formě speciálních kurzů, s cílem zmenšit rozdíly ve vstupních znalostech různorodé populace studentů, a podpora sociální a jazykové adaptace zájemců o studium s různým znevýhodněním
c) Informování a motivování ke studiu potenciálních zájemců z řad Romů, dalších etnických menšin, osob ze skupin ohrožených sociálním vyloučením, osob ve výkonu trestu odnětí svobody, se zdravotním handicapem či s jiným znevýhodněním odpovídajícími komunikačními strategiemi</t>
  </si>
  <si>
    <t xml:space="preserve">Neimplementovány nástroje otevírající přístup ke studiu a jeho úspěšnému absolvování </t>
  </si>
  <si>
    <t>a) Realizováno
b) Realizováno 
c) Realizováno</t>
  </si>
  <si>
    <t xml:space="preserve">Identifikovány nové trendy, metody a formy výuky </t>
  </si>
  <si>
    <t>Identifikovány nástroje pro posílení užívání cizího jazyka v rámci studia</t>
  </si>
  <si>
    <t>a) Vytvoření metodiky pro pravidelnou evaluaci výzkumu na úrovni pracovišť 
b) Evaluace výzkumného výkonu a akademických aktivit na úrovni pracovišť, pracovních týmů i jednotlivců
c) Podpora publikování výzkumných výsledků v angličtině a v dalších relevantních cizích jazycích pro daný obor v periodicích, která jsou sledována předními světovými databázemi</t>
  </si>
  <si>
    <t>Zajišťován servis k výzkumné činnosti</t>
  </si>
  <si>
    <t>a) Rozvíjení mediálních aktivit s cílem kultivace veřejného mínění
b) Rozvíjení portálu online.muni.cz a dalších komunikačních kanálů se značkou Munimedia a vytvoření elektronického časopisu pro akademickou obec ČR
c) Inovace univerzitní webové prezentace a využití dalších nástrojů digitálního marketingu s cílem efektivního šíření informací o činnosti univerzity směrem k veřejnosti
d) Revize rozsahu knihovních služeb a jejich poskytování v obvyklém mezinárodním standardu
e) Zvýšení kvality a dostupnosti služeb univerzitního nakladatelství, zejména posílením elektronické distribuce publikací a vydáváním publikací v cizích jazycích
f) Rozvoj vlastní ediční činnosti a vydávání odborných časopisů 
v on-line formách a využívání potenciálu publikování k rychlejší distribuci poznatků
g) Popularizace vědeckých poznatků a nabídka různorodých vzdělávacích aktivit pro širokou veřejnost (rozvoj činnosti Mendelova muzea, dětské univerzity, univerzity třetího věku, aktivit Střediska pro pomoc studentům se specifickými nároky atd.)</t>
  </si>
  <si>
    <t>a) Realizováno</t>
  </si>
  <si>
    <t>a) Realizováno
b) Realizováno
c) Realizováno
d) Realizováno
e) Realizováno
f) Realizováno</t>
  </si>
  <si>
    <t>Pozn.: Uvedená částka vyčerpaných finančních prostředků zahrnuje prostředky čerpané na realizaci zvolených strategických cílů hospodářskými středisky univerzity a prostředky čerpané v rámci interní soutěže Fondu rozvoje MU 2018 (FR MU). Celkem bylo v roce 2018 v rámci FR MU úspěšně realizováno 163 projektů, z toho 120 akademickými pracovníky a 43 studenty, alokace na soutěž činila 12 037 tis. Kč. (Nedočerpaná neinvestiční alokace na rok 2018 byla převedena do Fondu provozních prostředků MU, investičná část alokace byla zcela dočerpána.)</t>
  </si>
  <si>
    <t>Splněno: v roce 2018 je připravováno celkem 7 předmětů v anglickém jazyce:
2 předměty pro humanitní část FPF
5 předměty pro přírodovědnou část FPF
profesně orientované obory se z kapacitních důvodu do projektu nezapojily. Celkem 19 předmětů 2016-2018.</t>
  </si>
  <si>
    <t>Dílčí projekt Rozvoj oboru Podniková ekonomika a management v angličtině. Splněno celkem 35 předmětů 2016-2018.</t>
  </si>
  <si>
    <t>Splněno 2017/2018.</t>
  </si>
  <si>
    <t>Splněno: Během let 2016-17 byla původní nabídka předmětů vyučovaných v anglickém jazyce několikrát upravena a průběžně byla rozšiřována. Do konce roku 2018 byla inovována s tím, že finální počet nabízených předmětů vyučovaných v angličtině činí 37.</t>
  </si>
  <si>
    <t>Splněno v roce 2017. Byla uzavřena písemná dohoda (Memorandum of Understanding) s relevantním partnerem společného studijního programu: Osservatorio Astronomico di Roma a určení koordinátoři dalšího postupu realizace</t>
  </si>
  <si>
    <t>Splněno k 31.12.2017 
V roce 2016 připraveno 20 předmětů, celkem k 31.12.2017 připraveno 27 předmětů. Cíl rozšíření nabídky o min. 12 předmětů splněn.</t>
  </si>
  <si>
    <t>Plnění: počet zapsaných studentů do ZS 2018-19 byl 7.
Cílový stav pro rok 2018: nabídka studia pro 10 studentů v navazujícím magisterském studiu a 2 studenti v doktorském studiu PEM.</t>
  </si>
  <si>
    <t>Částečně splněno - v roce 2018 byly v rámci jednání se zahraničními partnery  zahájeny práce na úpravě studijního plánu formou rozšíření o blok zaměřený na veřejnou ekonomiku, nicméně vlivem legislativních změn v oblasti vysokých škol v ČR, na Slovensku a v Maďarsku a výraznou proměnou akreditačních podmínek se vedení fakulty rozhodlo upustit od záměru akreditace triple degree programu.</t>
  </si>
  <si>
    <t xml:space="preserve">Částečně splněno: v ZS ak. roku 2018/2019 na FPF působili tito zahraniční odborníci:
Georgios Kardaras, Ph.D., z Institute of Historical Research a National Hellenic Research Center v Aténách.
Nelson Camilo Posada Aguirre, Ph.D.,  z  Centro de Matemática, Computação e Cognição, Santo André v Brazílii. Na ÚF působil jen od 1.10.2018 do 31.12.2018 z důvodu pozdějšího udělení víza.  </t>
  </si>
  <si>
    <t xml:space="preserve">Splněno: V ZS a LS ak. roku 2017/18 byly realizovány 2 pobyty zahraničních lektorů v oblasti managementu a ekonomie pro podporu výuky v navazujícím magisterském oboru Business economics and management, specializaci Marketing and trade. </t>
  </si>
  <si>
    <t>Částečně splněno: v roce 2018 pokračovaly stáže prof. Halásze a doc. Mysliwiec, obě na souhrnný úvazek 0,5 po dobu 12 měsíců. Vzhledem ke svému působení na polských univerzitách požádala doc. Mysliwiec o ukončení pracovního poměru k 31.10.218. Vzhledem k tomu, že případný nový hostující profesor by mohl být financován pouze na 2 měsíce upustila fakulta od nového VŘ po zbývající část roku.</t>
  </si>
  <si>
    <t xml:space="preserve">Splněno:  v roce 2108 byla realizovány 3 stáže:
doc. PhDr. ThDr. Stanislav Košč, PhD. (Akademia Ignatium Krakow; Katolícka univerzita v Ružomberoku) 
PhDr. Erika Krištofová, PhD. (Univerzita Konštantína Filozofa v Nitre),    PhDr. Oľga Okálová (Katolícka univerzita v Ružomberoku). </t>
  </si>
  <si>
    <t>Splněno 2017: Kurzů se účastnilo 16 zájemců, kteří získali certifikáty (C2 - 1, C1 – 2, B2 – 5, B1 – 8)</t>
  </si>
  <si>
    <t xml:space="preserve">Splněno částečně – celkem bylo podpořeno 8 účastníků jazykových kurzů. Jazykový certifikát doložilo 6 pracovníků, 1 pracovník doložil potvrzení o vykonání jazykové zkoušky a 1 pracovník absolvoval zkoušku v prosinci 2018 a aktuálně zatím není znám výsledek. </t>
  </si>
  <si>
    <t>Splněno. Průběžná aktualizace a propagace na součástech SU, průběžný rozvoj jednotlivých funkcionalit portálu (3459 registrovaných absolventů, 347 evidovaných benefitních průkazů).</t>
  </si>
  <si>
    <t xml:space="preserve">Splněno. Vytvořen a spuštěn, průběžný rozvoj jednotlivých funkcionalit portálu. Propagace studentům, absolventům, zaměstnavatelům (k 31.12.2018 evidováno 88 nabídek práce, brigád, stáží, veletrhů práce a 42 zaměstnavatelů s aktivním profilem). </t>
  </si>
  <si>
    <t>Splněno. Průběžná aktualizace a propagace na součástech SU, průběžný rozvoj jednotlivých funkcionalit portálu.</t>
  </si>
  <si>
    <t>Splněno. Realizace cyklu zážitkových seminářů v podobě 6-ti dvouhodinových seminářů pro skupinu 12 studentů v LS a v ZS, v Opavě, v Karviné v AR 2016/2017, 2017/2018, 2018/2019.</t>
  </si>
  <si>
    <t>Splněno. Během LS a ZS realizováno 6 přednášek odborníků z praxe každý rok (Psychosomatika a zdravý životní styl, Nepříteli dej rybu, přítele nauč rybařit, Základy finanční a účetní gramotnosti, Manažerské a personální dovednosti, Efektivní využití komunikačních technologií a sociálních sítí, Efektivní komunikaci a focusing, Týmová práce, Partnerské vztahy, Time management apod).</t>
  </si>
  <si>
    <t>Splněno. V průběhu LS a ZS probíhaly 4 workshopy se zástupci zaměstnavatelů každý rok ČSOB Olomouc, Tessea, z.s., ČSOB Ostrava, Simply You, D-ploy, Siemens, Okresní hospůodářská komora, Tesco SW, Česká spořitelna, CGI, Kvados, a.s. apod).</t>
  </si>
  <si>
    <t>Splněno. Ve sledovaném období proběhl 3., 4. a 5. ročník Dne kariéry na SU (účast 14, 17 a 9 významných zaměstnavatelů v letech 2016 - 2018).</t>
  </si>
  <si>
    <t>Splněno. V průběhu roku sledovaného období standardně probíhalo kariérní poradenství a konzultace zaměřené na orientaci na trhu práce a návazné služby v této oblasti na základě poptávky klientů (studenti, absolventi, studenti se SP).</t>
  </si>
  <si>
    <t xml:space="preserve">Splněno. Byla realizována pravidelná analytická činnost zaměřená na motivaci uchazečů k výběru studia na SU, nezaměstnanost absolventů SU, pravidelná evaluace zpětné vazby studentů účastníků vzdělávacích akcí, kariérních workshopů, zážitkových seminářů, evaluace studia v rámci agendy ISP u studentů se SVP. V průběhu roku 2017 realizováno šetření monitorující zpětnou vazbu ze strany zaměstnavatelů a zpětnou vazbu týkající se hodnocení studia na SU ze strany absolventů. </t>
  </si>
  <si>
    <t>Splněno. V průběhu roku 2017 proběhl vzdělávací kurzu „Úvod do problematiky sociálního podnikání“ v rozsahu 30 hodin v rámci 8 seminářů. I přes značnou propagaci akce nastala minimální účast ze strany zájemců. Kurz nebude v dalším období pokračovat, v případě zájmu a potenciální poptávky ze strany cílových skupin SU (uchazeči, studenti, absolventi) bude nadále poradenství a další služby v této oblasti zprostředkovány externími subjekty.</t>
  </si>
  <si>
    <t>Plněno novými cykly z různých vzdělávacích oblastí. Cílová hodnota 5 přednáškových cyklů/semestr, tj. celkem 30 přednáškových cyklů byla splněna.  Cykly přednášek byly připravovány s ohledem na tematický zájem posluchačů.Vzdělávací oblasti: Historie, právo, sociologie a psychologie, gastronomie, etika, cestovní ruch, zdravověda, ICT, přírodní vědy, literatura, kultura a umění. 
Na základě doporučení Asociace univerzit třetího věku byly přednáškové cykly postupně  „přeformulovány“ na dvouleté rámcově ucelené programy.</t>
  </si>
  <si>
    <t>Nepatrný úbytek v roce 2018 byl způsoben ukonční činnosti Vzdělávacího centra v Krnově, snížení maximálních počtů posluchačů ve výuce (zvýšení komfortu při výuce), nižší zájem o nově nabízená témata, kapacitním omezením počítačové učebny (Karviná), postupný přirozený úbytek stálých posluchačů, nedostatek nových zájemců (Karviná). Počet  posluchačů v jednotlivých lokalitách nabýval ke dni zpracování podkladů (31.12.2018) celkem 399 posluchačů. Celkový počet ve všech loklaitách za roky 2016-2018 byl 1370 polsuchačů.</t>
  </si>
  <si>
    <t>ke každému přednáškovému cyklu 1 studijní opora</t>
  </si>
  <si>
    <t>Pro všechny přednáškové cykly byly vydány písemné studijní opory, které byly zpracovány akademickými pracovníky vyučujícími příslušné téma. Jednotlivé kapitoly těchto studijních opor zpravidla odpovídaly zaměření jednotlivých přednášek. Při vyhotovování studijních opor bylo dbáno na dosavadní standardy kvality z hlediska obsahového i formálního. Cíl byl úspěšně splněn.</t>
  </si>
  <si>
    <t xml:space="preserve">realizace minimálně jedné exkurze v každém semestru v jednotlivých pobočkách </t>
  </si>
  <si>
    <t>Obchodně podnikatelská fakulta v Karviné v návaznosti na výuku zorganizovala celkem 7 exkurzí, kterých se zúčastnilo 325 posluchačů
Pro posluchače přednáškových cyklů v Opavě bylo v návaznosti na výuku zorganizováno rovněž 7 exkurzí, kterých se zúčastnilo celkem 386 posluchačů.
Exkurze byly provázeny tematicky souvisejícím odborný výkladem a v rámci spolupráce s Ústavem lázeňství, gastronomie a turismu Filozoficko-přírodovědecké fakulty v Opavě byla garantována vysoká odbornost organizačního zajištění. Dále byly zařazeny prezentace odborných referátů zpracovaných posluchači. Uvedený cíl byl splněn.</t>
  </si>
  <si>
    <t>Prezentace prostřednictvím tisku, webových stránek, knihovny fotografií dokumentující aktivity U3V, zvýšení povědomí o možnostech studia U3V na SU OPF</t>
  </si>
  <si>
    <t>Pro zvýšení povědomí o možnostech studia U3V na SU byly využity tyto nové formy propagace: placené reklamy na FB, neadresná distribuce letáků do domácností (Karviná). Standardně se informace prezentují prostřednictvím tisku a webových stránek, aktualizují se fotogalerie a videogalerie dokumentující aktivity U3V. Za účelem propagace byla navázána spolupráce s Magistrátem města Karviná a Regionální knihovnou Karviná. Nepřímo se U3V propaguje každoroční výstavou prací kurzu Fotografie a digitální fotokomory v OC Breda&amp;Weinstein v Opavě. Klíčovou roli hraje Portál CŽV přístupný na czv.slu.cz. Uvedený cíl byl splněn.</t>
  </si>
  <si>
    <t xml:space="preserve">Nové vnitřní předpisy a normy
</t>
  </si>
  <si>
    <t>Cíl byl naplněn. Byl vydán nový interní předpis - Řád celoživotního vzdělávání Slezské univerzity v Opavě ze dne 25. 8. 2017. 
Standardy kvality programů Univerzity třetího věku byly nastaveny vnitřní normou – Směrnicí rektora o zásadách dokumentace studia v programech celoživotního vzdělávání na Slezské univerzitě v Opavě z 24. 11. 2017.
Dále jsou respektovány a aplikovány zásady a doporučení  Asociace univerzit třetího věku vymezující kvalitu seniorského vzdělávání.</t>
  </si>
  <si>
    <t>Splněno, 5x poradenská činnost Edukačního centra Ústavu ošetřovatelství, v rámci redakčního oddělení jsou pravidelně vydávány 3 časopisy.</t>
  </si>
  <si>
    <t>3x Člověk pod lupou společenských disciplín, 3x Pohledy do praxe II, 2x Ošetřovatelské dny prevence, konference Proměny rodiny VIII., konference Média/dějiny/společnost, Dny prevence v OC Breda v Opavě.</t>
  </si>
  <si>
    <t>Splněno, ředitelům a výchovným poradcům vybraných středních škol v ČR a na Slovensku jsou zasílány informační maily s nabídkou studijních oborů, vyhlášení soutěží, sportovních akcí apod.</t>
  </si>
  <si>
    <t xml:space="preserve">Přednášky pro pedagogy na SŠ, popř. ZŠ </t>
  </si>
  <si>
    <t>Splněno, realizovány přednášky a workshopy na SŠ u nás i na Slovensku.</t>
  </si>
  <si>
    <t>Splněno, 4x soutěž pro studenty středních škol na ekonomicky zaměřená témata.</t>
  </si>
  <si>
    <t>Splněno, průběžné doplňování informací na webu Virtuální univerzity (http://virtuniv.slu.cz/) a Studuj v Karviné (http://www.studujvkarvine.cz/)</t>
  </si>
  <si>
    <t>Splněno, 30.11.2018 se konalo ve spolupráci s Business Gate a městem Karviná setkání s vybranými absolventy fakulty.</t>
  </si>
  <si>
    <t>Zpracování propagačních materiálů SU s následnou distribucí na SŠ a veletrzích.</t>
  </si>
  <si>
    <t>Splněno. Vydávání tištěného Newsletteru OPF (2x za rok).</t>
  </si>
  <si>
    <t>Podpora a pořádání akcí pro studenty středních škol s propagací studia na MÚ. Účast na projektových dnech na středních školách. Popularizační přednášky na středních školách v regionu a blízkém zahraničí.                                                Mezinárodní matematická soutěž NÁBOJ 2016–18
Festival deskových her Opava 2016–18
Pythagoriáda na MÚ 2016–18
Vánoční matematická soutěž 2016–18</t>
  </si>
  <si>
    <t xml:space="preserve">Popularizační blok „Matematika hrou“ - vytovření 3D her, Brain Fitness. Vytvoření stránek studujmatiku.cz.
</t>
  </si>
  <si>
    <t>Splněno [ 2 Gbps].</t>
  </si>
  <si>
    <t>Splněno; s předstihem (v roce 2016 kvůli nutnosti řešit opravou neodstranitelnou závadu 10GE karty ve  stávajícím aktivním prvku Cisco Catalyst 6513), (2000 Gbps).</t>
  </si>
  <si>
    <t>Celkový počet 10 GE portů v páteřních prvcích v lokalitě Opava</t>
  </si>
  <si>
    <t>Splněno, ( 32).</t>
  </si>
  <si>
    <t>Splněno (10 Gbps).</t>
  </si>
  <si>
    <t>Splněno; s předstihem (v roce 2017 proběhla instalace a konfigurace nových AP a kontrolerů wifi sítě Aruba), Celkový stav (2, 80).</t>
  </si>
  <si>
    <t>Splněno (již v roce 2016 bylo v produkčním režimu nasazeno KVM v serverovně na budově BN14). Počet virtuálních serverů [ 75%].</t>
  </si>
  <si>
    <t>Splněno částečně s předstihem (v roce 2017 byly nasazeny nové telefony a licence na všech součástech kromě FPF)
Procento migrovaných telefonních přístrojů (100%)</t>
  </si>
  <si>
    <t>Splněno s předstihem (v roce 2017 proběhly testy nového diskového pole Fujitsu, které je nyní již v produkčním režimu), Celkový stav [110 %].</t>
  </si>
  <si>
    <t>Plněno (díky rekonstrukci BN13 jde stále o živou záležitost), Celkový stav (110 %).</t>
  </si>
  <si>
    <t>Splněno (přeplánováno na rok 2018) , Celkový stav 17.</t>
  </si>
  <si>
    <t>Počet podaných a realizovaných smluvních výzkumů, cílová hodnota 1, splněno.</t>
  </si>
  <si>
    <t>Zapojení 90 studentů, splněno. Zapojeno 93 studentů do výzkumných aktivit (smluvní výzkum, SGS, ESF, konference, studentský časopis a další.)</t>
  </si>
  <si>
    <t>Systém grant advisor, dotaceonline.cz, sledování vybraných poskytovatelů, informování součástí fakulty. Metodický pokyn děkana pro archivaci dat.</t>
  </si>
  <si>
    <t>2 referenti (sekretářka, projektová manžerka), 4 akademici na centru, cca okruh 10 dalších pracovníků zapojovaných do projektů centra.</t>
  </si>
  <si>
    <t>Zakázka SMO – výsledky zapracovány komunitního plánu SMO.
Zakázka MDPO – výsledkem změna ceníku MHD v Opavě.
Inkluze na ZŠ – ESF – vzdělávání pedagogů v oblasti inkluze.</t>
  </si>
  <si>
    <t>Podání výzkumu ve spolupráci s další institucí v ČR: 2018: realizaci projektu NAKI (PF UK a SZMO).
Realizace projektů mezifakultního charakteru: SGS CEVu – zapojení pracovníků FPF , NAKI FPF – zapojení pracovník FVP.</t>
  </si>
  <si>
    <t>2018 –Erasmus+ (Hochschule Harz, UPJŠ Košice); 2x Visegrad (FVP, Prešov – projekt schválen k realizaci)</t>
  </si>
  <si>
    <t>Smluvní výzkum SMO, fakultní pracoviště (Psychiatrická nemocnice, Čtyřlístek Opava, Charita Opava).</t>
  </si>
  <si>
    <t>Plán: 48 dní.  Splněno: 54 dní.</t>
  </si>
  <si>
    <t>Plán:3. Splněno: 22 osob.</t>
  </si>
  <si>
    <t>Plán: 3. Splněno: 5.</t>
  </si>
  <si>
    <t>Plán: 5. Splněno: 5.</t>
  </si>
  <si>
    <t>Plán: 3. Splněno: 3.</t>
  </si>
  <si>
    <t>Plán:3. Splněno: 9.</t>
  </si>
  <si>
    <t>Plán:3. Splněno: 8 členství.</t>
  </si>
  <si>
    <t>Plán:3. Splněno: 8 (přijato 7), toho 2 NAKI II; 2 GA ČR; 1x INTERREG; 2x SGS.</t>
  </si>
  <si>
    <t>Plán: 6. Splněno: 40.</t>
  </si>
  <si>
    <t xml:space="preserve">Plán: 15. Splněno: 25.                                          </t>
  </si>
  <si>
    <t>Plán: 5. Splněno: 6.</t>
  </si>
  <si>
    <t xml:space="preserve">Plán: 3. Splněno: více než 9. Výjezdy za rok 2018.                                                    dr. Tursunov v JINR v Dubně, Rusko 
dr. Pugliese na univerzitě v Brémách a Oldenburgu, Německo
prof. Stuchlík na univerzitě v Oxfordu, Velká Británie 
doc. Schee na univerzitě v Bostonu-Cambridge, USA  </t>
  </si>
  <si>
    <t>Plán: 5. Splněno: 10.</t>
  </si>
  <si>
    <t>Plán: 2. Splněno: 3.                                                                                                          1. prof. Zdeněk Stuchlík – standardní projekt GA ČR
2. prof. Zdeněk Stuchlík – standardní projekt GA ČR
3. prof. Zdeněk Stuchlík – standardní projekt GA ČR</t>
  </si>
  <si>
    <t>Plán: 5. Splněno: 8. RAGtime 20 Workshop on Black Holes and Neutron Stars, Opava, 2018.</t>
  </si>
  <si>
    <t>Splněny 12.</t>
  </si>
  <si>
    <t>Splněny 15.</t>
  </si>
  <si>
    <t>Splněno 13.</t>
  </si>
  <si>
    <t>Splněno 6. University of Oxford, INAF Rome, University of Oxford, INAF Rome, UC Santa Barbara,Harvard University (Centrum pro výzkum černých děr).</t>
  </si>
  <si>
    <t>Splněno 10.</t>
  </si>
  <si>
    <t>Splněno 3. Jarní a letní astrofyzikální workshopy SU Opava a AU AV ČR; 2016; 2017; 2018. RAGtime 2018</t>
  </si>
  <si>
    <t>Splněno 6.</t>
  </si>
  <si>
    <t>Splněno. Zakoupeno dalších 41 titulů odborné literatury do univerzitní knihovny.</t>
  </si>
  <si>
    <t>Jsou zpracovávány studijní opory a do e-learningu převedeny 14 nových předmětů. Splněno.</t>
  </si>
  <si>
    <t>Spolupracující organizace se rozšiřují v souvislosti s nově vytvářenými studijními programy, zvláště Dentální hygiena a Speciální pedagogika. Splněno.</t>
  </si>
  <si>
    <t>Dne 30. 8. 2018 byla podepsána smlouva s dalším fakultním pracovištěm Obchodní akademií a Střední odbornou školou logistickou, Opava, příspěvkovou organizací. Splněno.</t>
  </si>
  <si>
    <t>24. 4. 2018 Paliativní a hospicová péče
25. 4. 2018 Komunitní plánování sociálních služeb
14. 6. 2018 Domácí násilí v českém právním řádu – teorie a praxe)
12. 10. 2018 Workshop věnovaný problematice suicidality „SEBEVRAŽDA SEBEvražda sebeVRAŽDA“: prevence, intervence a péče o pozůstalé“ , spolupořadatelem byla Asociace poradců pro pozůstalé. Splněno.</t>
  </si>
  <si>
    <t>2018 bylo úspěšně odakreditováno:
„Zdravotník zotavovacích akcí“ (akreditace MŠMT, realizátor Ústav ošetřovatelství) – první kurz proběhl,
„Problémový senior“ (akreditace MPSV, realizátor Ústav pedagogických a psychologických věd),
„Syndrom vyhoření“ (akreditace MPSV, realizátor Ústav pedagogických a psychologických věd),
„Pohybová cvičení pro seniory“ (akreditace MPSV, realizátor Ústav pedagogických a psychologických věd). Splněno.</t>
  </si>
  <si>
    <t>Plán: 15. Dosaženo: 18. Realizované odborné praxe v roce 2018.
Zaměření odborných praxí  na tvorbu marketingových kampaní, marketingové komunikace, bankovní administrativu a účetnictví.
Realizované odborné praxe uznány jako povinný předmět Odborná praxe v AR 2018/19.
Další odborné praxe studentů budou napojeny na aktivity v dalších ročnících BG Academy.</t>
  </si>
  <si>
    <t xml:space="preserve">Plán: 10. Dosaženo: 15.  V roce 2018 bylo obhájeno 7 závěrečných prací tematicky navázaných na činnost BG. Na SU OPF je aktuálně zpracovávaných 7 dalších závěrečných kvalifikačních prací navázaných na BG s předpokladem obhajoby v AR 2018/19. </t>
  </si>
  <si>
    <t>Plán: 20. Dosaženo: 157. 16 zadavatelů projektů v roce 2018.
31 nově zapojených studentů SU OPF (26 studentů z prvních ročníků Bc. studia).
U firem postupně dochází k implementaci navrhovaných řešení.</t>
  </si>
  <si>
    <t xml:space="preserve">Plán: 30. Dosaženo: 70.   </t>
  </si>
  <si>
    <t>Plán: 10. Dosaženo: 18.  Realizace stáží se předpokládá i v dalším období, zejména při implementaci řešení z BG Academy, 7 odborných stáží v roce 2018.</t>
  </si>
  <si>
    <t>Plán: 10. Dosaženo: 24.</t>
  </si>
  <si>
    <t>Plán: 10. Dosaženo: 34. V roce 2018 vytvořeny 2 případové studie na základě zadání podniků Borcad a MAPO Group.
V ZS 2018/19 vytvořeno 8 seminárních prací v předmětu Malé a střední podnikání a 3 seminární práce vytvořeny v předmětu Small and Medium-Sized Entrepreneurship (Erasmus studenti).</t>
  </si>
  <si>
    <t>Plán: 10. Dosaženo: 36.</t>
  </si>
  <si>
    <t>Splněno, budou předány.</t>
  </si>
  <si>
    <t>Zrychlení zpracování stud. a zam. karet</t>
  </si>
  <si>
    <t>Tiskárna do Kartového střediska, redesign karet - zastaralé</t>
  </si>
  <si>
    <t>Zakoupená a instalovaná tiskárna a nový SW pro tisk studentských a zaměstnaneckých karet. Proškolení uživatelé.</t>
  </si>
  <si>
    <t>Vyměna agregačních přepínačů</t>
  </si>
  <si>
    <t>Hlavní (agregační) přepínače v budovách A, B, C, E, F1, F3, H, L, P, IC a Hanychov - zastaralé</t>
  </si>
  <si>
    <t>Prvky v budovách vyměněny, všechny budovy pokryty rychlostí 10Gb/s, klíčová infrastruktura v záruce, doplněny redundantní součásti.</t>
  </si>
  <si>
    <t>Pokrytí budov kolejí D, E, F wifi signálem</t>
  </si>
  <si>
    <t>Pokrytí budov kolejí D, E, F wifi signálem - pokrytí wifi Eduroam pouze v halách</t>
  </si>
  <si>
    <t>Kompletní pokrytí obytných částí budovy wifi signálem Eduroam - mimo budovy D - zdrženo rekonstrukcí</t>
  </si>
  <si>
    <t>Zvýšení rychlostí páteřních sítí TUL a konektivity do sítě CESNET</t>
  </si>
  <si>
    <t>Zvýšení rychlostí páteřních sítí TUL a konektivity do sítě CESNET - Trasy sítí mezi budovami H - IC - Harcov A 10Gb/s</t>
  </si>
  <si>
    <t xml:space="preserve">Zvýšena rychlosti propojení lokalit H – IC – koleje Harcov na 40Gb/s
</t>
  </si>
  <si>
    <t>Podpora činností TUL v oblasti VŠ legislativy, akreditace a institucionální akreditace a dalších aktivit spojených s rozvojem TUL</t>
  </si>
  <si>
    <t>Seminář týkající se VŠ legislativy - 0
Setkání, semináře, jednání atp. - 0</t>
  </si>
  <si>
    <t>Seminář týkající se VŠ legislativy - 1
Setkání, semináře, jednání atp. - 5</t>
  </si>
  <si>
    <t>Studuj, cestuj, sportuj! Příprava a realizace marketingové kampaně na podporu studia na TU</t>
  </si>
  <si>
    <t>Rok 2017
- 3 veletrhy v ČR a 1 na Slovensku
- k datu 31. 7. 2017 počet přihlášek 4 656
- 1x univerzitní DOD, kampaně v tisku, rozhlasu, MHD, na SŠ</t>
  </si>
  <si>
    <t>Rok 2018
- 2 veletrhy v ČR a 3 na Slovensku
- k datu 31. 7. 2018 počet přihlášek 4.525
- realizace univerzitního DOD, Majáles, kampaně Facebook</t>
  </si>
  <si>
    <t>Propagace a prezentace FS TUL</t>
  </si>
  <si>
    <t>Almanach k 65. výročí založení FS TUL - 0
Publikace k 65. výročí založení FS TUL - 0</t>
  </si>
  <si>
    <t>Almanach k 65. výročí založení FS TUL - 1
Publikace k 65. výročí založení FS TUL - 1</t>
  </si>
  <si>
    <t xml:space="preserve">Inovace  informatických a komunikačních technologií na FP </t>
  </si>
  <si>
    <t>softwarové vybavení a zajištění instalace - 0</t>
  </si>
  <si>
    <t>softwarové vybavení a zajištění instalace - 90</t>
  </si>
  <si>
    <t>Mobilní PC učebna</t>
  </si>
  <si>
    <t>Notebook - 0</t>
  </si>
  <si>
    <t>Notebook - 20</t>
  </si>
  <si>
    <t>Podpora studentského podnikání a podnikavosti (Student Business Club)</t>
  </si>
  <si>
    <t>Soutěžní týmy - 7
Počet účastníků letní školy - 20</t>
  </si>
  <si>
    <t>Soutěžní týmy - 12
Počet účastníků letní školy - 30</t>
  </si>
  <si>
    <t>Ročenka FUA 2015/2016 a 2016/2017</t>
  </si>
  <si>
    <t>Počet publikací - 0
Elektronická verze - 0</t>
  </si>
  <si>
    <t>Počet publikací - 350
Elektronická verze - 1</t>
  </si>
  <si>
    <t>Invovace technického vybavení FMIMS</t>
  </si>
  <si>
    <t>Laboratorní úlohy v předmětech NTI - 0
Magnetometr - 0
Polohovací 3D stůl - 0
Stolní počítač - 0
Výroba přípravků pro úlohy s frekvenčními měniči - 0
A3 oboustranná síťová tiskárna - 0
Inovace počítačů v učebně A8 - 11 starých
Inovace pracovišť v laboratoři AP9 - 11 starých
Laboratorní úlohy v předmětech ITE - 0
Výroba přípravků pro výuku elektroniky - 0</t>
  </si>
  <si>
    <t>Laboratorní úlohy v předmětech NTI - 2
Magnetometr - 1
Polohovací 3D stůl - 1
Stolní počítač - 1
Výroba přípravků pro úlohy s frekvenčními měniči - 5
A3 oboustranná síťová tiskárna - 1
Inovace počítačů v učebně A8 - 11 inovovaných
Inovace pracovišť v laboratoři AP9 - 11 inovovaných
Laboratorní úlohy v předmětech ITE - 5
Výroba přípravků pro výuku elektroniky - 11</t>
  </si>
  <si>
    <t>Zkvalitnění propagačních materiálů FMIMS</t>
  </si>
  <si>
    <t>Počet nových druhů tiskových materiálů - 0
Počet nových druhů propagačních a upomínkových předmětů  - 0</t>
  </si>
  <si>
    <t>Počet nových druhů tiskových materiálů - 10
Počet nových druhů propagačních a upomínkových předmětů  - 5</t>
  </si>
  <si>
    <t>Propagace FZS TUL a jejích stávajících i nově akreditovaných oborů</t>
  </si>
  <si>
    <t>Minimálně 75% naplnění kapacity stávajících studijních programů FZS TUL</t>
  </si>
  <si>
    <t>100% naplnění kapacity stávajících studijních programů FZS TUL</t>
  </si>
  <si>
    <t>Rozšíření webové aplikace pro evidenci a správu struktury pracovních úvazků výzkumných pracovníků o správu výzkumných projektů a zakázek</t>
  </si>
  <si>
    <t>Moduly SW - 0
Případová studie a nákladová analýza -0</t>
  </si>
  <si>
    <t>Moduly SW - 2
Případová studie a nákladová analýza -2</t>
  </si>
  <si>
    <t>Podpora činnosti Univerzity Nisa, inovace, marketing a spolupráce</t>
  </si>
  <si>
    <t>Počet studentů Univerzity NISA - 12
Počet inovovaných předmětů - 18
Počet zahraničních expertů ve výuce - 2
Nezaměstnanost absolventů - 0%
Počet zahraničních praxí ≥ 20 %</t>
  </si>
  <si>
    <t>Počet studentů Univerzity NISA - 19
Počet inovovaných předmětů - 18
Počet zahraničních expertů ve výuce - 2
Nezaměstnanost absolventů - 0%
Počet zahraničních praxí ≥ 20 %</t>
  </si>
  <si>
    <t xml:space="preserve">Vyhlášení a propagace SVOČ - březen 2017: letáky, T-uni, Facebook
Webová stránka SVOČ - http://svoc.tul.cz/
Počet přihlášených studentů SVOČ - FS (15), FT (12), EF (19), FM (8)
Uspořádání soutěže SVOČ - 29.05.2017
Sborník příspěvků SVOČ - Sborník vytištěn pro každou sekci zvlášť (FS, FT, EF, FM) </t>
  </si>
  <si>
    <t xml:space="preserve">Vyhlášení a propagace SVOČ - březen-duben 2018: letáky, T-uni, Facebook, atd.
Webová stránka SVOČ - http://svoc.tul.cz/
Počet přihlášených studentů SVOČ - FS (16), FT (16), EF (16), FM (5) - celkem 53
Uspořádání soutěže SVOČ - 24.05.2018
Sborník příspěvků SVOČ - Sborník vytištěn pro každou sekci zvlášť (FS, FT, EF, FM) dle počtu přihlášených + povinné výtisky </t>
  </si>
  <si>
    <t xml:space="preserve">Studijní pomůcka - Ejektor pro ejektorové chladící zařízení </t>
  </si>
  <si>
    <t>Počet studentů zapojených do projektu - 0
Pomůcky - 0</t>
  </si>
  <si>
    <t>Počet studentů zapojených do projektu - 5 (3 studenti DSP a 2 studenti NMSP)
Pomůcky - 1 ejektor</t>
  </si>
  <si>
    <t>Inovace laboratoří automatizace a rozvoj modelu výrobního systému s implementací principů Průmyslu 4.0</t>
  </si>
  <si>
    <t>Rozšířená praktická úloha s myšlenkou Průmysl 4.0 - 0
Počet pracovišť s PLC kontroléry určenými pro praktickou výuku - 3</t>
  </si>
  <si>
    <t>Rozšířená praktická úloha s myšlenkou Průmysl 4.0 - 1
Počet pracovišť s PLC kontroléry určenými pro praktickou výuku - 6</t>
  </si>
  <si>
    <t xml:space="preserve">Zařízení pro stanovení kontaktního úhlu a povrchové energie </t>
  </si>
  <si>
    <t>Zařízení pro měření kontaktního úhlu a určení povrchové energie - 0
Laboratorní úlohy pro studenty - 0
Zveřejnění nabídky měření pro potenciální partnery z průmyslové sféry - 0</t>
  </si>
  <si>
    <t>Zařízení pro měření kontaktního úhlu a určení povrchové energie - 1
Laboratorní úlohy pro studenty - 3
Zveřejnění nabídky měření pro potenciální partnery z průmyslové sféry - 1</t>
  </si>
  <si>
    <t>Vývoj konstrukční metodiky střihů dětských oděvů z elastických materiálů</t>
  </si>
  <si>
    <t>Absence pomůcek směřujících k ověření tvůrčí práce v oblasti nových metodik střihů na přiléhavé dětské oděvy a výuky somatometrie.</t>
  </si>
  <si>
    <t xml:space="preserve">Pořízení AlvaForm figuríny, která je vyrobená z paměťové pěny a vykazuje podobné rozměrové charakteristiky jako lidské měkké tkáně, čímž je figurína unikátní. 
Využívá se jako: 
- pomůcka při výuce v rámci předmětů KOD/KMD, KOD/KSO, KOD/KMO, zejména výuky somatometrie a hodnocení střihových konstrukcí.
- řešení bakalářské práce na téma: Střihová konstrukce dětských elastických oděvů. </t>
  </si>
  <si>
    <t>Dobudování laboratoře nehořlavosti pro výuku. Odsávací zařízení.</t>
  </si>
  <si>
    <t>Laboratoř hořlavosti - bez účinného odsávacího zařízení</t>
  </si>
  <si>
    <t>Laboratoř hořlavosti - nainstalované, funkční odsávání. Nedochází k zadýmení prostor laboratoře a patra FZS.</t>
  </si>
  <si>
    <t>Protypování textilních struktur</t>
  </si>
  <si>
    <t>Neexistující část pracoviště
Bez zařízení
Zavedení do výuky</t>
  </si>
  <si>
    <t>Vytvořená část pracoviště
Zakoupené zařízení
Zavedení do výuky (cvičení z předmětu Textilie pro průmyslové aplikace - TPA)</t>
  </si>
  <si>
    <t>Inovace předmětu Fyzika polymerů</t>
  </si>
  <si>
    <t>Publikace - Existující skripta vydaná Vydavatelstvím Technická univerzita v Liberci v roce 2013</t>
  </si>
  <si>
    <t>Vydaný učební text ve formě učebnice</t>
  </si>
  <si>
    <t>Inovace předmětů Laboratoř konstrukce a vzorování a Praktikum návrhářství</t>
  </si>
  <si>
    <t>Standardní výukový program zaměřený na textilní a oděvní technologie</t>
  </si>
  <si>
    <t>Využití zakoupených materiálových prostředků pro výuku nových designérských postupů při tvorbě dekoru</t>
  </si>
  <si>
    <t>Podpora zahraničních účastníků na výuce a vybraných konferencích na FP TUL s cílem podpořit excelenci ve výuce a výzkumu a podpora aktivní účasti akademických pracovníků FP na odborných akcích</t>
  </si>
  <si>
    <t>Příjezdy - 0
Výjezdy - 0</t>
  </si>
  <si>
    <t>Příjezdy - 15
Výjezdy - 14</t>
  </si>
  <si>
    <t>Inovace výuky výchov v rámci  studijního programu učitelství pro 1. stupeň ZŠ</t>
  </si>
  <si>
    <t>Inovace výuky výchov - 0</t>
  </si>
  <si>
    <t>Inovace výuky výchov - 4</t>
  </si>
  <si>
    <t>Konfrontace teoretických vědeckých přístupů se současnou praxí</t>
  </si>
  <si>
    <t>Realizace expertních přednášek tuzemských odborníků z praxe - 0</t>
  </si>
  <si>
    <t>Realizace expertních přednášek tuzemských odborníků z praxe - 3</t>
  </si>
  <si>
    <t>Vytvoření e-learningového kurzu k předmětu Statistical Analysis of the Data from Questionnaire Surveys</t>
  </si>
  <si>
    <t>Nový e-learningový kurz Statistical Analysis of the Data from Questionnaire Surveys obsahující 10 témat, které jsou v souladu s náplní kurzu uvedenou v IS STAG - 0</t>
  </si>
  <si>
    <t>Nový e-learningový kurz Statistical Analysis of the Data from Questionnaire Surveys obsahující 10 témat, které jsou v souladu s náplní kurzu uvedenou v IS STAG - 10</t>
  </si>
  <si>
    <t>Vývojové stanoviště pro vektorizaci dat a postprodukční úpravy (remote control)</t>
  </si>
  <si>
    <t>Vznik nového stanovistě sloužícího pro primární získání grafických dat pomocí tabletového pera a dotykového rozhraní - neexistuje
Laboratorní úlohy pro vzniklé stanoviště - 0
Elearningový materiál využívající software Procreate (obsah cvičení) - 0</t>
  </si>
  <si>
    <t>Vznik nového stanovistě sloužícího pro primární získání grafických dat pomocí tabletového pera a dotykového rozhraní - fungující vývojová jednotka
Laboratorní úlohy pro vzniklé stanoviště - 3
Elearningový materiál využívající software Procreate (obsah cvičení) - 3</t>
  </si>
  <si>
    <t>Optimalizace práce v systému "člověk - stroj"</t>
  </si>
  <si>
    <t>Praktické příkladové studie pro trénink studujících s využitím speciálních pomůcek v oblasti ergonomie a údržby - 0
Metodický paket pro realizace praktických případových studií - 0
E-learningová opora pro výuku nových předmětů Management pracovního systému (MAP) a Management údržby v podniku (MUP) - 0</t>
  </si>
  <si>
    <t>Praktické příkladové studie pro trénink studujících s využitím speciálních pomůcek v oblasti ergonomie a údržby - 4
Metodický paket pro realizace praktických případových studií - 4
E-learningová opora pro výuku nových předmětů Management pracovního systému (MAP) a Management údržby v podniku (MUP) - 2</t>
  </si>
  <si>
    <t>Certifikace jazykových kompetencí studentů v cizím odborném jazyce II</t>
  </si>
  <si>
    <t>Počet získáných mezinárodních certifikátů z odborného jazyka (AJ, NJ) - 0</t>
  </si>
  <si>
    <t>Počet získáných mezinárodních certifikátů z odborného jazyka (AJ, NJ) - 26</t>
  </si>
  <si>
    <t xml:space="preserve">Odborné přednášky k vybraným předmětům </t>
  </si>
  <si>
    <t>Odborné přednášky - 0
Workshop - 0
Exkurze - 0</t>
  </si>
  <si>
    <t>Odborné přednášky - 1
Workshop - 1
Exkurze - 1</t>
  </si>
  <si>
    <t>Přednášky studijního programu Architektura a urbanismus v angličtině</t>
  </si>
  <si>
    <t>Sylaby v anglickém jazyce - 80%
Přednášky v anglickém jazyce - 0% (nových 6 přednášek a 10 případových studií)
Webové databáze - 0% případových studií</t>
  </si>
  <si>
    <t>Sylaby v anglickém jazyce - 100%
Přednášky v anglickém jazyce - 100%
Webové databáze - 100%</t>
  </si>
  <si>
    <t>Umění gastronomie</t>
  </si>
  <si>
    <t>Ateliérové práce - 9
Realizované přednášky - 5
Happening - 2</t>
  </si>
  <si>
    <t>Ateliérové práce - 23
Realizované přednášky - 6
Happening - 2</t>
  </si>
  <si>
    <t xml:space="preserve">Intervence do veřejného prostoru </t>
  </si>
  <si>
    <t xml:space="preserve">Výsledky studentů - Ateliér Prostor S, konkrétní výsledky studentů v rámci zadaných témat a oceněné práce v soutěži JFK#14 včetně vítězné bakalářské práce </t>
  </si>
  <si>
    <t>3 výstavy
2 workshopy
3 přednášky
2 exkurze</t>
  </si>
  <si>
    <t>Organizace studentského workshopu Stavba</t>
  </si>
  <si>
    <t>Výstava - 0
Brožura - 0
Přednášky - 0</t>
  </si>
  <si>
    <t>Výstava - V prostorách ateliéru Karla Hubáčka na FUA TUL byly vystaveny objekty, které studenti vyrobili v rámci workshopů
Brožura - Poté, co proběhly všechny exkurze a workshopy byla sestavena elektronická brožura, která je přístupná, představuje celý projekt a může sloužit mimo jiné pro studijní účely v předmětech jako je Stavitelství apod.
Přednášky - V rámci 4 exkurzí byly uskutečněny i přednášky na téma kámen, dřevo, beton a cihla.</t>
  </si>
  <si>
    <t>Podpora studentské soutěže "Ještěd f kleci"</t>
  </si>
  <si>
    <t>Studentská soutěž "Ještěd f kleci" - projekt navazuje na aktivity realizované v minulých letech</t>
  </si>
  <si>
    <t>Všechny studentské práce – projekty jsou prezentovány na výstavě a zároveň publikovány na internetu.
(http://www.jestedfkleci.cz, http://www.archiweb.cz), v ročence FUA a vítězný projekt v časopisu ERA 21</t>
  </si>
  <si>
    <t>Inovace výukových materiálů v souvislosti s akreditací BSP-IT</t>
  </si>
  <si>
    <t>Počet podpořených předmětů - 0</t>
  </si>
  <si>
    <t>Počet podpořených předmětů - 11</t>
  </si>
  <si>
    <t>Podpora pedagogické praxe u předmětů odborné praxe studentů FZS TUL a prohlubování zvláštní odborné způsobilosti v nelékařských profesích akademických pracovníků a studentů FZS TUL</t>
  </si>
  <si>
    <t>Počet podpořených lektorů - 0
Akademičtí pracovníci, kteří absolvují vzdělání pro získání odborné způsobilosti pro úzce vymezené zdravotnické činnosti - 0
Odborné semináře a kurzy zaměřené na zlepšení a upevnění dovedností všeobecné sestry a zdravotnického záchranáře, Simulační metody ve výuce a praxi - 0</t>
  </si>
  <si>
    <t>Počet podpořených lektorů - 29
Akademičtí pracovníci, kteří absolvují vzdělání pro získání odborné způsobilosti pro úzce vymezené zdravotnické činnosti - 2
Odborné semináře a kurzy zaměřené na zlepšení a upevnění dovedností všeobecné sestry a zdravotnického záchranáře, Simulační metody ve výuce a praxi - 2</t>
  </si>
  <si>
    <t>Počet studentohodin - 0
Počet nových studijních materiálů - 0
Počet nových nebo inovovaných kurzů - 0
Informační brožura o studiu - 0</t>
  </si>
  <si>
    <t>Počet studentohodin - 43 413
Počet nových studijních materiálů - 3
Počet nových nebo inovovaných kurzů - 7
Informační brožura o studiu - 1</t>
  </si>
  <si>
    <t>Příspěvek na poradenské a další služby a rozvoj APC</t>
  </si>
  <si>
    <t>Počet studentů se SP - 38 (k 1. 8. 2017)
Počet uchazečů se SP - 17 (pro AR 2017/2018)
Počet socio-ekonomicky znevýhodněných studentů - 18 (k 1. 8. 2017)
Počet výpůjček kompenzačních pomůcek - 25 (k 1. 8. 2017)
Počet studentů/zaměstnanců TUL využívajících služby dětského koutku - 72 (k 1. 8. 2017)</t>
  </si>
  <si>
    <t>Počet studentů se SP - 60 (do 31.12.2018)
Počet uchazečů se SP - 26 (pro AR 2018/2019)
Počet socio-ekonomicky znevýhodněných studentů - 15 (do 31.12.2018)
Počet výpůjček kompenzačních pomůcek - 30 (do 31.12.2018)
Počet studentů/zaměstnanců TUL využívajících služby dětského koutku - 68 (do 31.12.2018)</t>
  </si>
  <si>
    <t>Podpora studentů samoplátců na FS TUL - Studijní texty (v digitální podobě) v anglickém jazyce pro zahraniční studenty</t>
  </si>
  <si>
    <t>Elektronické studijní texty v anglickém jazyce pro bakalářský studijní a navazující magisterské studijní programy - 0</t>
  </si>
  <si>
    <t>Elektronické studijní texty v anglickém jazyce pro bakalářský studijní a navazujíc magisterské studijní programy - 5</t>
  </si>
  <si>
    <t>Oslavy 60. výročí Katedry (oborů: tkaní, pletení předení)</t>
  </si>
  <si>
    <t>Účastníci (absolventi oborů) - 0
Tištěná brožurka - 0</t>
  </si>
  <si>
    <t>Účastníci (absolventi oborů) - 100%
Tištěná brožurka - 100%</t>
  </si>
  <si>
    <t>Podpora supervizorů a lektorů zajišťujících odbornou praxi studentů ve zdravotnických zařízeních a Studijní opory pro předměty teoretického základu studijního oboru Všeobecná sestra</t>
  </si>
  <si>
    <t>Počet podpořených supervizorů - 70
Počet studentů procházejících odbornou praxí - 200
Vytvoření minimálně 5 opor pro studijní obor Všeobecná sestra - 51 stávajících</t>
  </si>
  <si>
    <t>Počet podpořených supervizorů - 32
Počet studentů procházejících odbornou praxí - 234
Vytvoření minimálně 5 opor pro studijní obor Všeobecná sestra - 56</t>
  </si>
  <si>
    <t>člověkoměsíce - 0</t>
  </si>
  <si>
    <t>člověkoměsíce - 54,4</t>
  </si>
  <si>
    <t>TUL jako významný partner v rámci mezinárodního vzdělávacího prostoru</t>
  </si>
  <si>
    <t>Výjezd - 1x student</t>
  </si>
  <si>
    <t xml:space="preserve">2x akademický pracovník a 1x student </t>
  </si>
  <si>
    <t>Mezinárodní letní škola vzorování textilií 2018</t>
  </si>
  <si>
    <t>Absolventi kurzu letní školy - 0
Realizované tkané a pletené struktury v rámci závěrečných prací letní školy - 0
Katalog letní školy - 0</t>
  </si>
  <si>
    <t>Absolventi kurzu letní školy - 100%
Realizované tkané a pletené struktury v rámci závěrečných prací letní školy - 100%
Katalog letní školy - 100%</t>
  </si>
  <si>
    <t>Mezinárodní škola  - využití metody konečných prvků v textilním inženýrství</t>
  </si>
  <si>
    <t>Školící materiály - 0
Prezenční listina účastníků - 0</t>
  </si>
  <si>
    <t>Školící materiály - 100%
Prezenční listina účastníků - 100%</t>
  </si>
  <si>
    <t xml:space="preserve">Podpora mobility studentů EF TUL na zahraniční univerzitu ve Velké Británii </t>
  </si>
  <si>
    <t>Počet  podpořených studentů - 13
Počet studentoměsíců studia v zahraničí - 69</t>
  </si>
  <si>
    <t>Počet  podpořených studentů - 15
Počet studentoměsíců studia v zahraničí - 85</t>
  </si>
  <si>
    <t>Podpora a rozvoj výuky v anglickém jazyce</t>
  </si>
  <si>
    <t>Počet studentů ( bak. + nav.) - 10
Počet studentů (Ph.D.) - 1
Inovace předmětů v AJ - nebylo řešeno
Počet záv. prací vedených v AJ - 1
Výuka expertů ze zahraničí - 1
Nákup multifunkční kopírky - 0</t>
  </si>
  <si>
    <t>Počet studentů ( bak. + nav.) - 29
Počet studentů (Ph.D.) - 4
Inovace předmětů v AJ - 5
Počet záv. prací vedených v AJ - 6
Výuka expertů ze zahraničí - 1
Nákup multifunkční kopírky - 1</t>
  </si>
  <si>
    <t>Výzkumná cesta - 2
Navázání kontaktů - 0
Odborný článek o způsobu výuky arch. navrhování v prvním ročníku - 0
Přednáška o způsobu výuky arch. navrhování v prvním ročníku - 0</t>
  </si>
  <si>
    <t>Výzkumná cesta - 4
Navázání kontaktů - 5
Odborný článek o způsobu výuky arch. navrhování v prvním ročníku - 1
Přednáška o způsobu výuky arch. navrhování v prvním ročníku - 1</t>
  </si>
  <si>
    <t>Workshop s japonským architektem Masaharu Takasaki</t>
  </si>
  <si>
    <t>Workshop - 0
Přednáška - 0</t>
  </si>
  <si>
    <t>Workshop - 1
Přednáška - 1</t>
  </si>
  <si>
    <t>Výměnná laboratorní praktika FM TUL/HSZG</t>
  </si>
  <si>
    <t>Exkurze v MB (ŠkodaAuto) AR - 0
Návštěva Prahy AR - 0
Realizace praktik AR - 0
Exkurze v MB (ŠkodaAuto) SPMS - 0
Návštěva Prahy SPMS - 0
Realizace praktik AR - 0</t>
  </si>
  <si>
    <t>všechny cíle zrealizovány</t>
  </si>
  <si>
    <t>Počet podpořených supervizorů - 10
Počet studentů procházejících odbornou praxí - 3</t>
  </si>
  <si>
    <t>Počet podpořených supervizorů - 7
Počet studentů procházejících odbornou praxí - 6</t>
  </si>
  <si>
    <t>Spolupořádání Konference 3D Trends na TUL v roce 2018</t>
  </si>
  <si>
    <t>Počet inovovaných webových stránek konference - 0
Počet článku ve sborníku (TUL) - 0
Počet osobních kontaktů - potenciálních partnerů v oboru Rapid Prototyping - 50</t>
  </si>
  <si>
    <t>Počet inovovaných webových stránek konference - 1
Počet článku ve sborníku (TUL) - 18
Počet osobních kontaktů - potenciálních partnerů v oboru Rapid Prototyping - 53 účastníků konference, nových kontaktů na firmy cca 178</t>
  </si>
  <si>
    <t>Rozvoj relevance bakalářských studijních oborů FT</t>
  </si>
  <si>
    <t>Prezentace oboru - standardní</t>
  </si>
  <si>
    <t>Realizace vybrané výstavy Bakalaureáty 2018. Účast na prezentačním fóru Pratur Design Week 2018. Příprava www stránek, realizace FB KDE, pracovní verze prezentačního videa oboru TON</t>
  </si>
  <si>
    <t xml:space="preserve">Podpora pedagogických praxí studentů učitelství a posilování partnerství mezi FP a fakultními školami </t>
  </si>
  <si>
    <t>Podpora praxí
Počet workshopů - 6 ročně</t>
  </si>
  <si>
    <t>Podpora praxí - 93 studentů, 137 DPP
Počet workshopů - 12 ročně</t>
  </si>
  <si>
    <t xml:space="preserve">Vybavení a provoz Regionálního kontaktního centra (RKC) </t>
  </si>
  <si>
    <t>Vybavení RKC - 0
Aktualizace webu RKC - 0
Účast na seminářích / konferencích - 0</t>
  </si>
  <si>
    <t>Vybavení RKC - 6 ks
Aktualizace webu RKC - 3x v roce
Účast na seminářích / konferencích - 4x</t>
  </si>
  <si>
    <t xml:space="preserve">Projekty pro Liberecký kraj </t>
  </si>
  <si>
    <t>Příkladové studie - 0
Publikace s pracovním názvem Příkladové studie intenzivního rozvoje sídel - 0
Závěrečná konference - 0</t>
  </si>
  <si>
    <t>Příkladové studie - 12
Publikace s pracovním názvem Příkladové studie intenzivního rozvoje sídel - 1
Závěrečná konference - 1</t>
  </si>
  <si>
    <t>Podpora mezioborové spolupráce v oblasti VaV</t>
  </si>
  <si>
    <t>Článek v odborném periodiku - 0
Metodika a transfekce živých buněk - 0
Metodika synchronní vizualizace řízené kavitace a zobrazovacího systému - 0</t>
  </si>
  <si>
    <t>Článek v odborném periodiku - 1
Metodika a transfekce živých buněk - 1
Metodika synchronní vizualizace řízené kavitace a zobrazovacího systému - 1</t>
  </si>
  <si>
    <t xml:space="preserve">Realizace celoživotního vzdělávání absolventů FZS TUL a nelékařských zdravotnických pracovníků
</t>
  </si>
  <si>
    <t>Kurz Intervenční péče o nelékařské profese - 0
Kurz EKG v praxi - 0</t>
  </si>
  <si>
    <t>Kurz Intervenční péče o nelékařské profese - 1
Kurz EKG v praxi - 1</t>
  </si>
  <si>
    <t>Počet autorů významných publikací - 7</t>
  </si>
  <si>
    <t>Podpora personálního a odborného rozvoje studentů doktorských studijních programů</t>
  </si>
  <si>
    <t>Počet seminářů/kurzů - 0</t>
  </si>
  <si>
    <t>Počet seminářů/kurzů - 4</t>
  </si>
  <si>
    <t>Přístroje na měření komfortu dle JIS L 1099</t>
  </si>
  <si>
    <t>Laboratoř - omezena možnost laboratoře pro měření a hodnocení propustnosti vodních par dle všech běžně používaných dostupných standardů</t>
  </si>
  <si>
    <t>Laboratoř - bylo dosaženo plné kompetence pro měření propustnosti vodních par dle všech běžně používaných metod. Navržená a sestavená aparatura pro měření umožnuje měření dle JIS L 1099 a norem odvozených od této normy</t>
  </si>
  <si>
    <t>STRUTEX 2018</t>
  </si>
  <si>
    <t>Sborník rozšířených abstraktů (tištěná forma) - 0
Potištěné USB (nebo CD) nosiče s prezentací - 0
Podpora zvacích přednášek - 0</t>
  </si>
  <si>
    <t>Sborník rozšířených abstraktů (tištěná forma) - 100%
Potištěné USB (nebo CD) nosiče s prezentací - 100%
Podpora zvacích přednášek -  100% - 4x zahraniční odborníci v oblasti textilní struktury a mechaniky</t>
  </si>
  <si>
    <t>Inovace laboratoří pro přípravu a testování vzorků vlákenných materiálů a analýzu jejich základních vlastností</t>
  </si>
  <si>
    <t>Servis a kalibrace - 0</t>
  </si>
  <si>
    <t>Servis a kalibrace - 6</t>
  </si>
  <si>
    <t>Propojení laboratoře CSM s výukou biomechaniky</t>
  </si>
  <si>
    <t>Počet studentů - 30 studujících předmět biomechanika
Upgrade vybavení - Zařízení Pedar obsahující 3 ks měřících stélek</t>
  </si>
  <si>
    <t>Počet studentů - 65 studentů s úspěšně zakončeným předmětem biomechanika
Upgrade vybavení - upgradované zařízení Pedar o 2 ks měřících stélek</t>
  </si>
  <si>
    <t>Univerzální programovatelné platformy pro řešení automatizačních a regulačních úloh</t>
  </si>
  <si>
    <t>Platforma - neexistence obdobné platformy v inventáři ústavu
Ovládací panel - neexistence vhodných ovládacích panelů</t>
  </si>
  <si>
    <t>Platforma - 2× PLC platforma obsahující programovatelný PLC automat B+R
Ovládací panel - 2× univerzální IO panel</t>
  </si>
  <si>
    <t>Řešení eliminace multirezistentních bakteriálních kmenů v prostředí ve spolupráci s KNL, a.s.</t>
  </si>
  <si>
    <t>Publikace - 0</t>
  </si>
  <si>
    <t>Publikace - 1</t>
  </si>
  <si>
    <t>Návrh a realizace distribuované personální databáze pro podporu systému evidence vědeckovýzkumných aktivit</t>
  </si>
  <si>
    <t>Zdroje personálních dat - sada vzájemně málo kompatibilních zdrojů bez definované bezpečnostní politiky
Zařízení pro úschovu dat - experimentální databáze na osobním počítači</t>
  </si>
  <si>
    <t>Splněno. 
Oproti původnímu předpokladu byla databáze rozdělena do dvou modulů využívajících různou technologii z důvodu odlišných koncepcí přístupu k datům.
Místo boxu byla zakoupena pracovní stanice, boxované počítače mohou mít problémy s nepřetržitým provozem.</t>
  </si>
  <si>
    <t>Automatizace archivace vědeckých a výzkumných dat</t>
  </si>
  <si>
    <t>Synchronizace formátů dat - není
Infrastruktura toku dat - není
Automatizované ověřování licenčních podmínek vydavatelů v databázi SHERPA/RoMEO - není
Deduplikace s již evidovanými záznamy - není
Příprava prostředí pro evidenci ORCID - není</t>
  </si>
  <si>
    <t>Synchronizace formátů dat - je
Infrastruktura toku dat - vytvořena
Automatizované ověřování licenčních podmínek vydavatelů v databázi SHERPA/RoMEO - není, licence je součástí metadat
Deduplikace s již evidovanými záznamy - deduplikováno
Příprava prostředí pro evidenci ORCID - připraveno</t>
  </si>
  <si>
    <t>Modernizace kartového střediska</t>
  </si>
  <si>
    <t>Vybavení - zastaralé
Proces vydávání identifikačních průkazů - pomalý</t>
  </si>
  <si>
    <t>Vybavení - nové
Proces vydávání identifikačních průkazů - zrychlení</t>
  </si>
  <si>
    <t>CELKEM*</t>
  </si>
  <si>
    <t>Podpora zřízení kabinetů didaktických pomůcek pro studenty PdF (počet podpořených studentů)</t>
  </si>
  <si>
    <t>Tuzemské pracovní stáže studentů, odborné praxe a odborná činnost (počet pracovišť)</t>
  </si>
  <si>
    <t>Podpora rozvoje nových Ph.D. studií PdF a podpora aktivit studentů (počet podpořených studentů)</t>
  </si>
  <si>
    <t>Interní grantová soutěž (počet podpořených projektů)</t>
  </si>
  <si>
    <t>Podpora a rozvoj Centra pedagogického výzkumu a dalších výzkumných aktivit PdF (počet podpořených akademických pracovníků)</t>
  </si>
  <si>
    <t>Další budování špičkových výzkumných týmů včetně personálního zajištění (počet týmů)</t>
  </si>
  <si>
    <t>Mobility studentů se zaměřením na země mimo EU (počet studentoměsíců)</t>
  </si>
  <si>
    <t>Mobility studentů na UHK se zaměřením na země mimo EU (počet studentoměsíců)</t>
  </si>
  <si>
    <t>Letní školy pro zahraniční studenty, podpora Centra pro jazykovou přípravu (počet přijatých zahraničních studentů)</t>
  </si>
  <si>
    <t>PR anglojazyčných programů (akce pro zahraniční studenty)</t>
  </si>
  <si>
    <t>Zajištění spolupráce s akademickými pracovišti zejména v zemích mimo EU včetně legislativního ukotvení (počet osobo-týdnů vyslaných pracovníků)</t>
  </si>
  <si>
    <t>Prezentace na mezinárodních studentských veletrzích, výjezdní seminář (počet akcí)</t>
  </si>
  <si>
    <t>Účast vědců UHK na prestižních vědeckých setkáních v zahraničí (počet navštívených konferencí)</t>
  </si>
  <si>
    <t>Účast zahraničních odborníků na konferencích pořádaných UHK, podpora pobytu významných zahraničních odborníků na UHK (počet přijatých osobo-týdnů)</t>
  </si>
  <si>
    <t>Řešení prostorového deficitu a nízké kvality některých objektů (zpracovaná projektová dokumentace)</t>
  </si>
  <si>
    <t>Modernizace vybavení a zázemí pro výuku studentů s cílem modernizovat obsah studia (počet podpořených studentů)</t>
  </si>
  <si>
    <t>Obnova hardwarového vybavení pracovišť (počet podpořených pracovníků)</t>
  </si>
  <si>
    <t>Uspořádání veletrhů pracovních příležitostí, semináře se zaměstnavateli (počet akcí)</t>
  </si>
  <si>
    <t>Vytvoření celouniverzitní databáze absolventů za účelem bližšího kontatku s absolventy v budoucnosti (nová databáze)</t>
  </si>
  <si>
    <t>Podpora sportovních aktivit (počet akcí)</t>
  </si>
  <si>
    <t>Spolupráce se středními školami s cílem získání uchazečů o studium. Propagace studia na UHK, PR, podpora uchazečů a budoucích studentů (počet uchazečů / počet aktivit)</t>
  </si>
  <si>
    <t>500 / 11</t>
  </si>
  <si>
    <t>Podpora spolupráce s regionálním školstvím, propagace UHK a jejích studijních programů, propagace přírodních věd, podpora centra K-LaMPa (počet přednášek a workshopů)</t>
  </si>
  <si>
    <t>Podpora projektových aktivit (počet podpořených pracovníků)</t>
  </si>
  <si>
    <t>Převod do FPP</t>
  </si>
  <si>
    <t>Univerzita Jana Evangelisty Purkyně v Ústí nad Labem</t>
  </si>
  <si>
    <t>Počet studijních oborů s 
inovovanými předměty/kurzy  (vyjma odborných praxí)</t>
  </si>
  <si>
    <t xml:space="preserve">Počet nově profilovaných 
vzdělávacích programů/kurzů pro akademické pracovníky </t>
  </si>
  <si>
    <t>Projednána a schválena</t>
  </si>
  <si>
    <t>2*</t>
  </si>
  <si>
    <t>10**</t>
  </si>
  <si>
    <t>v současné době vytvořena koncepce strategie, nastaveny komunikační kanály a prostředky, definovány oblasti komunikace. V roce 2019 bude implementováno ve spojení s oblastí vědy a výzkumu</t>
  </si>
  <si>
    <t>3***</t>
  </si>
  <si>
    <t>4****</t>
  </si>
  <si>
    <t>existuje
vytvořena technická podpora, koncepce, běžící kampaně k podchycení absolventů</t>
  </si>
  <si>
    <t>existuje,
implementace elektronického rozpočtu a optimalizace procesů controllingu</t>
  </si>
  <si>
    <t>5 
(inventury, rozpočty, žádanky, dovolenky, cestovní příkazy)</t>
  </si>
  <si>
    <t>existuje,
systém AMI (facility management, podpora správy majetku) je plně implementován a připraven k využití</t>
  </si>
  <si>
    <t>1 Gbit *****</t>
  </si>
  <si>
    <t>Splněno
Dodáno 2ks switch 10Gbit v roce 2016, instalováno v síti UJEP
Dodáno 2 ks switch 10Gbit v roce 2017, instalováno v síti UJEP
Propojení serveroven a klíčových  budov, realizováno  rychlostí 10Gb a propojení s  páteřní sítí Cesnet 10Gb</t>
  </si>
  <si>
    <t>7 ks AP v roce 2016
5 ks AP v roce 2017
37 ks AP v roce  2018
Celkem 49 ks</t>
  </si>
  <si>
    <t>Dodány 3ks  servery pro virtualizaci, 
1 ks server pro úložiště s kapacitou 96 TB
3 ks switchů iSCSI pro lepší propustnost systému</t>
  </si>
  <si>
    <t>V letech 2016 - 2018 upgrade systému GW, prodloužení supportu, instalováno nové diskové pole pro GW, rozšířené kapacity poštovních schránek, rozšíření kapacity diskového pole o 8TB.
Navýšení počtu schránek na celkový počet 1000 licencí</t>
  </si>
  <si>
    <t>FIS - nový webmailer responzivní web 
STAG – responzivní web úvod
ID správa uživatelů responzivní web
Responsivní schéma umožňuje přístup přes libovolnou platformu iOS, Android a libovolně veliké zobrazovací zařízení (tablet, smartphone, phablet)</t>
  </si>
  <si>
    <r>
      <rPr>
        <sz val="9"/>
        <rFont val="Arial"/>
        <family val="2"/>
        <charset val="238"/>
      </rPr>
      <t>Příprava trojstranného studijního programu Joint-degree na FVP SU v Opavě</t>
    </r>
    <r>
      <rPr>
        <sz val="9"/>
        <color rgb="FFFF0000"/>
        <rFont val="Arial"/>
        <family val="2"/>
        <charset val="238"/>
      </rPr>
      <t xml:space="preserve">
</t>
    </r>
  </si>
  <si>
    <t>Univerzitní institut</t>
  </si>
  <si>
    <t>FVL</t>
  </si>
  <si>
    <t>FVHE</t>
  </si>
  <si>
    <t>Fakulta materialově-technologická</t>
  </si>
  <si>
    <t>SÚZ</t>
  </si>
  <si>
    <t>ÚPS*</t>
  </si>
  <si>
    <t>ÚTT*</t>
  </si>
  <si>
    <t>ÚZO*</t>
  </si>
  <si>
    <t>Vysoká škola uměleckoprůmyslová v Praze</t>
  </si>
  <si>
    <t>Fakulta Informačních technologií</t>
  </si>
  <si>
    <t>Novét technologie - výzk.centrum</t>
  </si>
  <si>
    <t>Podpora karierního a poradenského centra (KC), práce s absolventy</t>
  </si>
  <si>
    <t>Rozvoj zahraničních vztahů a internacionalizace ( Int. Office, India Platform, Industrial doctoral school)</t>
  </si>
  <si>
    <t>Rozvodna EA - posílení rozvaděče</t>
  </si>
  <si>
    <t>nedostačující  elektrorozvody</t>
  </si>
  <si>
    <t>Modernizace klimatizace FChT</t>
  </si>
  <si>
    <t xml:space="preserve">nedostačující  výkon klimatizace </t>
  </si>
  <si>
    <t>Modernizace přístupového systému UA, UK</t>
  </si>
  <si>
    <t>Posílení infrastruktury a zvýšení bezpečnosti SW bezpečnostních technologií</t>
  </si>
  <si>
    <t>Zvýšení požární ochrany EPS FChT Doubravice</t>
  </si>
  <si>
    <t>Nové komunikace v kampusu - mlatová cesta</t>
  </si>
  <si>
    <t>Modernizace serverů a diskových polí bezpečnostních technologií CCTV včetně výměny kamer</t>
  </si>
  <si>
    <t>PRSP Strukturovaná kabeláž budov DA, FEI, FCHT, FZS, FES, modernizace sítě FChT+ další PM</t>
  </si>
  <si>
    <t>A1 - Modernizace silnoproudých rozvodů + osvětlení (PRSP)</t>
  </si>
  <si>
    <t>Migrace na Windows 10</t>
  </si>
  <si>
    <t>IP Telefonní přístroje a PoE napájecí příslušenství</t>
  </si>
  <si>
    <t>456   </t>
  </si>
  <si>
    <t>Nové objednávky, cestovní příkazy, změna oběhu účetních dokladů</t>
  </si>
  <si>
    <t>staré moduly</t>
  </si>
  <si>
    <t>upravené moduly dle nových legislativních požadavků</t>
  </si>
  <si>
    <t>Rozvoj modulů VEMA</t>
  </si>
  <si>
    <t>Upgrade a rozšíření systému AMI</t>
  </si>
  <si>
    <t xml:space="preserve">existuje </t>
  </si>
  <si>
    <t xml:space="preserve"> rozšíření a upgrade </t>
  </si>
  <si>
    <t>Upřesnění materiálů úpravy komunikací kampusu</t>
  </si>
  <si>
    <t>Studie - koncepce interiérů společných prostor kampusu</t>
  </si>
  <si>
    <t>Úprava dispozice rekonstrukce VO</t>
  </si>
  <si>
    <t>Rozvoj venkovních ploch SKM pro studenty</t>
  </si>
  <si>
    <t>Modernizace HW a řídícího systému MaR (FChT)</t>
  </si>
  <si>
    <t>zmodernizován</t>
  </si>
  <si>
    <t>Dodávka nábytku do UA</t>
  </si>
  <si>
    <t>Popularizace</t>
  </si>
  <si>
    <t xml:space="preserve"> Projekty IRS2018</t>
  </si>
  <si>
    <t xml:space="preserve">Univerzita Tomáše Bati ve Zlíně </t>
  </si>
  <si>
    <t xml:space="preserve">Poskytnuté finanční prostředky v tis. Kč </t>
  </si>
  <si>
    <t xml:space="preserve">Cílový stav </t>
  </si>
  <si>
    <t>Výchozí stav k 31. 12. 2017</t>
  </si>
  <si>
    <t>Cílový stav k 31. 12. 2018</t>
  </si>
  <si>
    <t>9,52 % z celkového počtu studentů (9 213)</t>
  </si>
  <si>
    <t>11,15 % z celkového počtu studentů; plán 11 % - splněno</t>
  </si>
  <si>
    <t>108; plán nárůst o 20 % oproti výchozímu stavu (2015 = 84) - splněno</t>
  </si>
  <si>
    <t>66 studentů, plán nárůst o 20 % oproti výchozímu stavu (2015 = 55) - splněno</t>
  </si>
  <si>
    <t>5 dalších osob (z toho 4 zahraniční, 1 lokální). Dále byly podpořeny další osoby jako pokračující. Celkem tedy více než 11 osob.</t>
  </si>
  <si>
    <t>Splněno. Návrh byl předložen.</t>
  </si>
  <si>
    <r>
      <t>1.</t>
    </r>
    <r>
      <rPr>
        <sz val="9"/>
        <color indexed="8"/>
        <rFont val="Calibri"/>
        <family val="2"/>
        <charset val="238"/>
      </rPr>
      <t xml:space="preserve"> Počet uzavřených licenčních smluv za UTB</t>
    </r>
  </si>
  <si>
    <t xml:space="preserve">2. Počet uzavřených Smluv z oblasti transferu technologií </t>
  </si>
  <si>
    <t xml:space="preserve">4. Počet podpořených projektů na bázi proof-of-concept </t>
  </si>
  <si>
    <t>dalších 10 podaných přihlášek</t>
  </si>
  <si>
    <t>Cíl nebyl splněn, agenda je vedena ručně mimo systém SAP.
Finanční prostředky byly vráceny.</t>
  </si>
  <si>
    <t>Cíl nebyl splněn, zůstala prostá evidence v modulu AM/IM SAP (evidence majetku).
Finanční prostředky byly vráceny.</t>
  </si>
  <si>
    <t>Cíl splně částečně, pro evidenci přijatých faktur, likvidačních listů k fakturám a příloh k fakturám zpracována analýza. Část finančních prostředků byla vrácena.</t>
  </si>
  <si>
    <t>Vyřešeno v roce 2017.</t>
  </si>
  <si>
    <t>Upgradované řešení na nejnovější verzi TM rozšířené o vyplácení cestovních náhrad z tuzemských pracovních cest na bankovní účty zaměstnanců.</t>
  </si>
  <si>
    <t>Cíl nebyl splněn, finanční prostředky byly vráceny. Normy a předpisy jsou uloženy a zpřístupněny na webových stránkách UTB.</t>
  </si>
  <si>
    <t>Cíl nebyl splněn, finanční prostředky byly vráceny. Vybrané zápisy jsou uloženy a zpřístupněny na webových stránkách UTB.</t>
  </si>
  <si>
    <t>Vyřešeno v roce 2017.</t>
  </si>
  <si>
    <t>Zprovozněno nové moderní prostředí pro knihovní katalog. Systém je přizpůsoben i pro mobilní zařízení s možností dalšího rozvoje.</t>
  </si>
  <si>
    <t>V prostorách studoven knihovny instalováno 200 nových tenkých klientů. Virtualizované prostředí je stabilizované a pro práci studentů výrazně rychlejší, využívat lze aktuální verze systémů i nové softwarové nástroje.</t>
  </si>
  <si>
    <t>Vytvořené centralizované prostředí pro prezentaci propojené s již existujícími systémy pro vykazování a zpřístupňování výsledků VaV s velkou mírou automatizace. Data jsou současně využívána i na webovém portálu UTB.</t>
  </si>
  <si>
    <t>Zpracovaný audit zaměřený na objektovou bezpečnost a ochranu měkkých cílů. Zpracovaná závěrečná zpráva s návrhem bezpečností politiky, dokončená analýza bezpečnostních rizik pro objekty U2, U5, U6, U13, U15, U18.</t>
  </si>
  <si>
    <t>54 222 návštěvníků (zdroj: webové stránky veletrhů Gaudeamus a Académia)</t>
  </si>
  <si>
    <t>2. Dosah propagačního spotu UTB</t>
  </si>
  <si>
    <t>cca 3000 návštěvníků prezentací UTB na veletrzích pomaturitního studia                  cca 30 000 návštěvníků na veletrzích pomaturitního studia (produkce na expozici)                                                        1400 diváků online (youtube)</t>
  </si>
  <si>
    <t>3. Veřejnost bude trvale upozorňována na přítomnost univerzity ve městě</t>
  </si>
  <si>
    <t>V roce 2017 nerealizováno</t>
  </si>
  <si>
    <t>Nové světelné logo UTB v Uherském Hradišti</t>
  </si>
  <si>
    <t>K 30. 4. 2017 bylo na UP ČR registrováno celkem 71 nezaměstnaných absolventů, k 30. 9. 2017 pak 117 nezaměstnaných absolventů</t>
  </si>
  <si>
    <t>K 30. 4. 2018 bylo na UP ČR registrováno celkem 50 nezaměstnaných absolventů, k 30. 9. 2018 pak 119 nezaměstnaných absolventů.</t>
  </si>
  <si>
    <t>Počet poskytnutých individuálních konzultací a komplexních vyšetření v LS 2017/18 - 186, ZS 2018/19 - 130.</t>
  </si>
  <si>
    <t>Počet nově registrovaných studentů/absolventů v JC za r. 2018 – 212.
Počet poskytnutých konzultací za r. 2018 –273. 
Počet účastníků kurzů/workshopů/přednášek pořádaných JC za r. 2018 – 439. Počet účastníků veletrhu pracovních příležitostí Business day  2018 – více než 1750 návštěvníků, 72 vystavovatelů.</t>
  </si>
  <si>
    <t>Splněno v plném rozsahu (38 532)</t>
  </si>
  <si>
    <t>Splněno v plném rozsahu</t>
  </si>
  <si>
    <t>Splněno v plném rozsahu (220)</t>
  </si>
  <si>
    <t>Interní vzdělávací agentura VFU Brno (IVA VFU)</t>
  </si>
  <si>
    <t>Interní mobilitní agentura VFU Brno (IMA VFU)</t>
  </si>
  <si>
    <t>Rozvoj mobilit podporou personálního a materiálního zázemí na VFU Brno</t>
  </si>
  <si>
    <t>Obměna počítačového vybavení na VFU Brno</t>
  </si>
  <si>
    <t>Rekonstrukce sportovní haly univerzity</t>
  </si>
  <si>
    <t>Poškození podlahy a dalších prostorových součástí sportovní haly v důsledku provozního opotřebení.</t>
  </si>
  <si>
    <t>Rekonstrukce podlahy a dalších prostorových součástí sportovní haly univerzity, rekonstrukce v roce 2018.</t>
  </si>
  <si>
    <t>Kde dni 31. 12. 2018 bakalářské studium 53%, navazující magisterské 76%.</t>
  </si>
  <si>
    <t>650 mil. Kč</t>
  </si>
  <si>
    <t>Výchozí stav
k 1.1.2016</t>
  </si>
  <si>
    <t>Předpokládaný cílový stav
k 31.12.2018</t>
  </si>
  <si>
    <t>Skutečný stav
k 31.12.2018</t>
  </si>
  <si>
    <t>Ve spolupráci s KPMG připraven pilotní projekt implementace v r. 2019</t>
  </si>
  <si>
    <t>VŠE postoupila do 3. fáze akreditačního procesu</t>
  </si>
  <si>
    <t>Udělení akreditace na 
3 roky</t>
  </si>
  <si>
    <t>Udělení akreditace na dalších 5 let</t>
  </si>
  <si>
    <t>Finální verze</t>
  </si>
  <si>
    <t>35/17</t>
  </si>
  <si>
    <t>Ubytování na kolejích – počet jednolůžkových pokojů</t>
  </si>
  <si>
    <t>Počet realizovaných letních škol na VŠE v době trvání alespoň
4 týdny</t>
  </si>
  <si>
    <t>Počet výukových pobytů učitelů v zahraničí (min. 1 týden)</t>
  </si>
  <si>
    <t>Počet zahraničních akademických pracovníků na VŠE po dobu min. 1 semestr</t>
  </si>
  <si>
    <t>Přibližně 100 stran</t>
  </si>
  <si>
    <r>
      <t>Je (Přibližně 21 600 stran v různém stupni zpracování)</t>
    </r>
    <r>
      <rPr>
        <i/>
        <sz val="10"/>
        <color rgb="FF000000"/>
        <rFont val="Calibri"/>
        <family val="2"/>
        <charset val="238"/>
        <scheme val="minor"/>
      </rPr>
      <t xml:space="preserve"> </t>
    </r>
  </si>
  <si>
    <t>Počet titulů v knihovně CPD: 67</t>
  </si>
  <si>
    <r>
      <t>Počet titulů v knihovně CPD: 92</t>
    </r>
    <r>
      <rPr>
        <sz val="10"/>
        <color rgb="FF000000"/>
        <rFont val="Times New Roman"/>
        <family val="1"/>
        <charset val="238"/>
      </rPr>
      <t>.</t>
    </r>
    <r>
      <rPr>
        <sz val="10"/>
        <color rgb="FF000000"/>
        <rFont val="Calibri"/>
        <family val="2"/>
        <charset val="238"/>
        <scheme val="minor"/>
      </rPr>
      <t xml:space="preserve"> 
Počet digitalizov</t>
    </r>
    <r>
      <rPr>
        <sz val="10"/>
        <color rgb="FF000000"/>
        <rFont val="Times New Roman"/>
        <family val="1"/>
        <charset val="238"/>
      </rPr>
      <t>a</t>
    </r>
    <r>
      <rPr>
        <sz val="10"/>
        <color rgb="FF000000"/>
        <rFont val="Calibri"/>
        <family val="2"/>
        <charset val="238"/>
        <scheme val="minor"/>
      </rPr>
      <t>ných publikací: 46</t>
    </r>
    <r>
      <rPr>
        <sz val="10"/>
        <color rgb="FF000000"/>
        <rFont val="Times New Roman"/>
        <family val="1"/>
        <charset val="238"/>
      </rPr>
      <t>.</t>
    </r>
    <r>
      <rPr>
        <sz val="10"/>
        <color rgb="FF000000"/>
        <rFont val="Calibri"/>
        <family val="2"/>
        <charset val="238"/>
        <scheme val="minor"/>
      </rPr>
      <t xml:space="preserve"> </t>
    </r>
  </si>
  <si>
    <t>Počet digitalizovaných publikací: 27</t>
  </si>
  <si>
    <t>Přibližně 40 digitalizovaných fotografií</t>
  </si>
  <si>
    <t>Přibližně 7 170 digitalizovaných fotografii (včetně ČUS, archivu Studentského tajemníka a sbírek absolventů)</t>
  </si>
  <si>
    <t>Vytvořen, dále upravován. Slouží zatím k elektronickému zálohování dat.</t>
  </si>
  <si>
    <t>Poměr počtu přihlášek k počtu zapsaných v bakalářských oborech</t>
  </si>
  <si>
    <t>Poměr počtu přihlášek k počtu zapsaných v magisterských oborech</t>
  </si>
  <si>
    <t>Poměr počtu přihlášek k počtu zapsaných v doktorských oborech</t>
  </si>
  <si>
    <t>Počet citací a vystoupení zástupců VŠE médiích dle databáze Anopress (za rok)</t>
  </si>
  <si>
    <t>Počet excelentních výstupů dle II. pilíře Metodiky 2013+ 
*Dle Metodiky 2017+</t>
  </si>
  <si>
    <t>5 *</t>
  </si>
  <si>
    <t>je</t>
  </si>
  <si>
    <t>Z větší části dokončena</t>
  </si>
  <si>
    <r>
      <t xml:space="preserve">Výchozí stav
</t>
    </r>
    <r>
      <rPr>
        <sz val="10"/>
        <color theme="1"/>
        <rFont val="Calibri"/>
        <family val="2"/>
        <charset val="238"/>
        <scheme val="minor"/>
      </rPr>
      <t>plán k 31.12.2018</t>
    </r>
  </si>
  <si>
    <r>
      <t xml:space="preserve">Cílový stav
</t>
    </r>
    <r>
      <rPr>
        <sz val="10"/>
        <color theme="1"/>
        <rFont val="Calibri"/>
        <family val="2"/>
        <charset val="238"/>
        <scheme val="minor"/>
      </rPr>
      <t>k 31.12.2018</t>
    </r>
  </si>
  <si>
    <r>
      <t>Institucionální rozvojový plán (Aktivity/</t>
    </r>
    <r>
      <rPr>
        <b/>
        <i/>
        <sz val="10"/>
        <color theme="1"/>
        <rFont val="Calibri"/>
        <family val="2"/>
        <charset val="238"/>
        <scheme val="minor"/>
      </rPr>
      <t>Indikátory</t>
    </r>
    <r>
      <rPr>
        <b/>
        <sz val="10"/>
        <color theme="1"/>
        <rFont val="Calibri"/>
        <family val="2"/>
        <charset val="238"/>
        <scheme val="minor"/>
      </rPr>
      <t>)</t>
    </r>
  </si>
  <si>
    <t>≥70</t>
  </si>
  <si>
    <t>75/30</t>
  </si>
  <si>
    <t>59/17</t>
  </si>
  <si>
    <t xml:space="preserve">A10_Poradenské centrum pro studenty a zaměstnance (Poradenské a kariérní centrum VŠCHT Praha) + Mentoringový program (PDG, postdocs) + Kurzy pro zvyšování kompetencí zaměstnanců (žen); Cena Julie Hamáčkové (genderová tématika) </t>
  </si>
  <si>
    <t>14/ANO</t>
  </si>
  <si>
    <t>21/ANO</t>
  </si>
  <si>
    <t>ANO
ANO
min. 3</t>
  </si>
  <si>
    <t>ANO
ANO
10</t>
  </si>
  <si>
    <t>2
ANO</t>
  </si>
  <si>
    <t>2
NE</t>
  </si>
  <si>
    <t>ANO
ANO
ANO
ANO</t>
  </si>
  <si>
    <t>Během roku 2018 byly na VŠPJ aktualizovány důležité vnitřní směrnice, pokyny a pravidla z oblasti vzdělávacích i tvůrčích činností tak, aby bylo možné zpracovat první Zprávu o vnitřním hodnocení kvality vzdělávacích, tvůrčích a s nimi souvisejících činností  Vysoké školy polytechnické Jihlava (dále jen „Zpráva o vnitřním hodnocení kvality“). Ve spolupráci všech dotčených úseků na VŠPJ a na základě relevantních dat z informačního systému za poslední tři roky byla tato zpráva zpracována. Zpráva o vnitřním hodnocení kvality byla v červnu 2018 projednána v Akademické radě VŠPJ, která  na VŠPJ vykonává funkci rady pro vnitřní hodnocení. Rovněž byla schválena Akademickým senátem VŠPJ a poté projednána ve Správní radě VŠPJ. V červenci 2018 byla zaslána na Ministerstvo školství, mládeže a tělovýchovy a na Národní akreditační úřad pro vysoké školství.</t>
  </si>
  <si>
    <t xml:space="preserve">Počet zajištěných konzultací kariérového poradenství pro studenty a absolventy: 46
Počet zprostředkovaných osobních konzultací externích odborníků (personalistů, psychologů) se studenty i absolventy: 120
Počet zajištěných kurzů a školení: 14
Počet cvičných výběrových řízení: 3
Počet nabídek zveřejněných přes jednotné kontaktní místo v portálu praxí VŠPJ: 230
Počet veletrhů pracovních příležitostí: 1
</t>
  </si>
  <si>
    <t xml:space="preserve">Počet účastí na veletrzích vysokoškolského a celoživotního vzdělávání: 3, z toho 2 zahraniční
Monitoring médií: udržen
Počet absolvovaných vzdělávacích akcí: 3
Počet uzavřených mediálních partnerství: 0 nových, udrženo 1 stávající
</t>
  </si>
  <si>
    <t xml:space="preserve">2016 - 2018: Analýza možností a potřeb rozvoje nových i stávajících oborů na VŠPJ existuje
2016 - 2018: Akreditační spisy nových studijních oborů a akreditační spisy pro prodloužení akreditace stávajících oborů existují
</t>
  </si>
  <si>
    <t>Počet podpořených perspektivních pracovníků v roce 2018: 10</t>
  </si>
  <si>
    <t>Počet podpořených projektů 2018: 18</t>
  </si>
  <si>
    <t>Počet oceněných tvůrčích výsledků: 17</t>
  </si>
  <si>
    <t xml:space="preserve">Podíl zaměstnanců vybavených HW v aktuálním standardu: 85%
Podíl nových PC vyhovujících aktuálním standardům na učebnách: 81%
</t>
  </si>
  <si>
    <t>Počet pracoven v požadovaném standardu: 42
Počet společných prostor v požadovaném standardu: 1</t>
  </si>
  <si>
    <t>Vybavení učebních a laboratorních prostor (nábytek)</t>
  </si>
  <si>
    <t>Vybavení technických a obslužných místností (nábytek)</t>
  </si>
  <si>
    <t>Vybavení ostatních prostor (nábytek)</t>
  </si>
  <si>
    <t>Rekonstruované stoupací potrubí v nadzemních podlaží hlavní správní budovy D.</t>
  </si>
  <si>
    <t>I/ Rozšíření zahraniční mobilitymimo Evropskou unii</t>
  </si>
  <si>
    <t>II/ Intenzivní podpora tvůrčí činnostiformou interní grantové soutěže</t>
  </si>
  <si>
    <t xml:space="preserve">III/ Posílení zahraničních prezentačních aktivit </t>
  </si>
  <si>
    <t>IV/ Rozvoj elektronických knihovnických služeb</t>
  </si>
  <si>
    <t>V/ Vytváření prostředí pro integraci absolventů do chodu školy</t>
  </si>
  <si>
    <t>Chybějící systémová činnost v oblasti rozvoje lidských zdrojů.</t>
  </si>
  <si>
    <t>Fungující a moderní Odbor pro personální řízení a rozvoj; koncepce hodnocení zaměstnanců i hodnocení akademických pracovníků; hledání nových minimálních autoevaluačních kritérií, diskuze hlavních tezí kariérního řádu.</t>
  </si>
  <si>
    <t>Evaluace EUA z roku 2010.</t>
  </si>
  <si>
    <t>V roce 2018 dokončena evaluace VUT nezávislou externí mezinárodní agenturou EUA/IEP. Závěrečná zpráva včetně doporučení na webu VUT. Začátek implementace doporučení.</t>
  </si>
  <si>
    <t>1.3 Posílení role strategických přístupů rozvojem Odboru strategického řízení a rozvoje v návaznosti na projekty IPn</t>
  </si>
  <si>
    <t>V rámci projektů IPn zahájení strategického řízení univerzity; revize a nastavení hierarchie vnitřních předpisů a norem.</t>
  </si>
  <si>
    <t>Analýza stávajících strategických cílů (nové vedení VUT); příprava Plánu realizace Strategického záměru na 2019, vypracované dílčí strategie (např. internacionalizace, VaV), příprava nových institucionálních rozvojových projektů na období 2019–2020.</t>
  </si>
  <si>
    <t>Zvyšování kvality ve všech oblastech/směrech působení VUT a jeho součástí, zejména ve vztahu ke kvalitě řízení, kvalitě vzdělávání a kvalitě spolupráce, z hlediska národního a  mezinárodního.</t>
  </si>
  <si>
    <t>Revidovaný funkční vnitřní systém řízení kvality na VUT; provedení vnitřních a vnějších auditů (v roce 2018 utlumeno na základě doporučení EUA); přímá spolupráce na vytváření systému řízení kvality s jinými VŠ; spolupráce s MPO/Radou pro kvalitu.</t>
  </si>
  <si>
    <t xml:space="preserve">1.5 Podpora Platformy technických škol a její rozvoj, spolupráce s aplikační sférou a praxí – podpora technického vzdělávání </t>
  </si>
  <si>
    <t>Neexistence Platfomy (je podepsáno Prohlášení ČVUT a VUT).</t>
  </si>
  <si>
    <t>Strategická spolupráce VŠ s převážně technickou orientací; spolupráce expertních skupin; koordinace CRP 2018 zaměřeného na kvalitu, s ohledem na společné indikátory technických VŠ. Řešení vybraných problematik specifických pro technické VŠ (např. škálování, Metodika 17+ a jiné).</t>
  </si>
  <si>
    <t>Chybí integrovaný a konsolidovaný přehled ekonomických dat a dat pro rozhodování, ekonomické plánování a řízení rozpočtu na úrovni jednotlivých HS; stávající certifikovaná metodika FC je nevyhovující; organizace procesů na centrální úrovni řízení univerzity; adaptace vnitřních organizačních norem.</t>
  </si>
  <si>
    <t>Existence nastavení exekutivního informačního systému systémově napojeného na EIS SAP. Nadstavbová aplikace pro „Full Cost“ vybudovaná nad EIS SAP pro automatizovaný výpočet procentních koeficientů nepřímých nákladů. Dokončena komplexní procesní analýza rektorátu s identifikací hlavních procesů a navržena jejich optimalizace se zaměřením na odstranění duplicit a redundancí. Revidovaný systém vnitřních norem univerzity v návaznosti na hospodaření VUT. Rozsáhlá analýza a mapování daňových a jiných dopadů souvisejících s vysíláním zaměstnanců na dlouhodobé pracovní cesty. Harmonizace pravidel v oblasti přijímání osob z jiných členských států EU. Průběžná implementace smluvních podmínek FIDIC v různých oblastech účinnosti.</t>
  </si>
  <si>
    <t>Nerealizováno.</t>
  </si>
  <si>
    <t>V novém Organizačním řádu Rektorátu VUT zakotven samostatný Odbor projektové podpory (OPP) a Odbor transferu technologií (OTT) s přesně definovanými činnostmi. Realizace semináře pro akademicko-vědecké pracovníky zaměřeného na problematiku ochrany duševního vlastnictví. Inovace webu transferu technologií. Publikace kolektivu autorů OTT „Ochrana duševního vlastnictví a transfer technologií“.</t>
  </si>
  <si>
    <t>Podpora činností AS VUT.</t>
  </si>
  <si>
    <t xml:space="preserve">Podpořeny aktivity vedoucí k vytvoření návrhů elektronických nástrojů k posílení přímé informovanosti. Podporována formalizace výstupů analýz pro členy AS VUT a pro vedení VUT. V roce 2018 byla v návaznosti na novelu VŠ zákona č. 137/2016 Sb. dokončována novelizace zbývajících vnitřních předpisů fakult VUT, která ještě nebyla realizována. Formou dodatků byly provedeny upřesňující změny již schválených vnitřních předpisů VUT. Uskutečněna soutěž TOP10 o nejlepší pedagogy na VUT. Zrealizováno výjezdní zasedání AS VUT. </t>
  </si>
  <si>
    <t xml:space="preserve">1.9 Rozvoj řízení rizik na VUT </t>
  </si>
  <si>
    <t>Vydání nové směrnice pro řízení rizik. Uspořádání workshopu k novému modulu řízení rizik v IS VUT. Aktualizace katalogu rizik v novém modulu. Provedené první hodnocení rizik v novém modulu.</t>
  </si>
  <si>
    <t>5 soutěží pro studenty SŠ.</t>
  </si>
  <si>
    <t>Projekt v roce 2018 podpořil více než 70 soutěží pro studenty SŠ, 51 projektů pro současné studenty VUT, které vedly k získání nových uchazečů, 176 studentů VUT bylo podpořeno mimořádným stipendiem.</t>
  </si>
  <si>
    <t>Počet podpořených studentů zapsaných do 1. ročníků bakalářského studijního programu, výchozí hodnota v roce 2015 je 500 studentů.</t>
  </si>
  <si>
    <t>Cílová hodnota pro rok 2018 je 500 studentů, 500 nejlepších studentů prvního ročníku bylo podpořeno.</t>
  </si>
  <si>
    <t>Výchozí hodnota v roce 2015: cca 150 studentů podpořených stipendiem.</t>
  </si>
  <si>
    <t>Více než 450 studentů podpořených stipendiem za období 2016–2018.</t>
  </si>
  <si>
    <t>Studijní programy neobsahují vždy praktické formy výuky (akademicky vs. prakticky orientované studijní programy).</t>
  </si>
  <si>
    <t>Stáže studentů ve firmách, praxe; zapojení odborníků z praxe do výuky; nárůst závěrečných prací, jejichž témata pocházejí z praxe; tematicky zaměřené konference a diskuzní fóra vedení VUT a fakult se zástupci praxe.</t>
  </si>
  <si>
    <t>Několik studijních programů DD na FSI/FP ve spolupráci se zahraničními univerzitami.</t>
  </si>
  <si>
    <t>Rozvoj stávajících a vytvoření nových mezinárodních studijních oborů; zvýšení počtu studentů zapojených do mezinárodních programů.</t>
  </si>
  <si>
    <t>Počet účastníků kurzů: 1 100, počet kurzů: 90.</t>
  </si>
  <si>
    <t>2018: počet účastníků 1 632, počet kurzů: 180.</t>
  </si>
  <si>
    <t>V roce 2015 byl přepočtený výkon U3V VUT 48 968 studentohodin.</t>
  </si>
  <si>
    <t>Nárůst v roce 2018: celkem 3 047 posluchačů.</t>
  </si>
  <si>
    <t xml:space="preserve">2.8 Podpora znevýhodněných uchazečů na VUT </t>
  </si>
  <si>
    <t>Výchozí stav pro rok 2015: Poskytnutí služeb celkem:  850 uživatelů; poskytnutí služeb v rámci individuálních konzultací: 300 uživatelů;
poskytnutí služeb v rámci skupinových aktivit: 550 uživatelů.</t>
  </si>
  <si>
    <t>Poskytnutí služeb celkem: 1 007 uživatelů; poskytnutí služeb v rámci individuálních konzultací: 406 uživatelů; poskytnutí služeb v rámci skupinových aktivit: 601 uživatelů.</t>
  </si>
  <si>
    <t>Výchozí hodnoty pro rok 2015: počet bilaterálních smluv: 19, počet dílčích smluv a rámcových mezinárodních smluv: 28.</t>
  </si>
  <si>
    <t>Počet bilaterálních smluv: 103, počet dílčích smluv a rámcových mezinárodních smluv: 50.</t>
  </si>
  <si>
    <t>35 výjezdů/ 16 příjezdů.</t>
  </si>
  <si>
    <t>98 výjezdů/ 29 příjezdů.</t>
  </si>
  <si>
    <t>400 studentoměsíců.</t>
  </si>
  <si>
    <t>320,5 studentoměsíců. Důvodem poklesu je fakt, že náklady na zabezpečení mobilit narůstají a objem finančních prostředků RP zůstává stejný jako v minulých letech.</t>
  </si>
  <si>
    <t>Ukazatele výkonu – počet spolupracujících firem, databáze absolventů VUT.</t>
  </si>
  <si>
    <t>Uzavřeno partnerství s 42 významnými firmami a zisk sponzorských darů; databáze absolventů: současný stav je 40 000 evidovaných adres absolventů, 18 500 absolventů dalo souhlas se zasíláním newsletteru.</t>
  </si>
  <si>
    <t>Aktivní účast na 2 domácích  a 4 zahraničních veletrzích; počet přihlášek ke studiu prostřednictvím on-line kampaně.</t>
  </si>
  <si>
    <t>Účast na 2 domácích a 7 zahraničních veletrzích; 6 950 podaných přihlášek prostřednictvím on-line kampaně.</t>
  </si>
  <si>
    <t>V roce 2015 byl celkový počet publikací v WoS/Journal Citation Reports v Q1, Q2, Q3 a Q4: 373.</t>
  </si>
  <si>
    <t>Navýšení publikací indexovaných ve WoS: Q1+Q2 v roce 2018 bylo publikováno 325 článků.
SCOPUS: Oproti 2017 nárůst cca 2 %.</t>
  </si>
  <si>
    <t>6.1 Knihovny – servis</t>
  </si>
  <si>
    <t>Výchozí hodnoty roku 2015:
Vypracování marketingové strategie: 0
Počet inovovaných či nově vytvořených výukových a propagačních materiálů:  0
Počet fanoušků facebookové stránky Ústřední knihovna v Brně:  400
Počet výzkumů a uživatelských testování: 0
Počet e-learningových kurzů s podílem mentorovaných učitelů: 0
Počet připravovaných a realizovaných seminářů s podílem mentorovaných učitelů: 0
Počet propagačních akcí (semináře, školení): 5
Účast na odborné konferenci: 0
Počet uložených digitálních dokumentů: 35 000
Počet přístupů do repozitáře: 100 000
Počet provedených citačních analýz: 0</t>
  </si>
  <si>
    <t>Hodnoty pro rok 2018:
Vypracování marketingové strategie: 1 (dílčí aktualizace)
Počet inovovaných či nově vytvořených výukových a propagačních materiálů:  17
Počet fanoušků facebookové stránky Ústřední knihovna v Brně:  824
Počet výzkumů a uživatelských testování: 3
Počet e-learningových kurzů s podílem mentorovaných učitelů: 5
Počet připravovaných a realizovaných seminářů s podílem mentorovaných učitelů: 8
Počet propagačních akcí (semináře, školení): 36
Účast na odborné konferenci: 8
Počet uložených digitálních dokumentů: 58 224
Počet přístupů do repozitáře: 157 858
Počet provedených citačních analýz: 55</t>
  </si>
  <si>
    <t>A. Výchozí kapacita připojení VUT k internetu 2x10Gbps
B. Výchozí počet typů elektronických schvalovacích procesů na VUT = 2 (cestovní příkazy, interní grantová agentura)
C. Výchozí počet systémů pro evidenci místností = 3 (GTF, centrální databáze a SAP)
D. Výchozí počet přeložených rozhraní, které umožňuje pracovat v angličtině, je 1 (StudIs)</t>
  </si>
  <si>
    <t>A. Kapacita připojení VUT k internetu 40Gbps
B. Příprava Informačního systému VUT na GDPR, dle požadavků pověřence. Příprava VUT na eIDAS – Nařízení Evropského parlamentu a Rady (EU) č. 910/2014 o elektronické identifikaci a službách vytvářejících důvěru pro elektronické transakce na vnitřním trhu. 
C. Počet systémů pro evidenci místností: 2 (centrální databáze a SAP)
D. Mobilní rozhraní k IS VUT pro učitele. Informační podpora akreditací NAÚ a podpora institucionální akreditace.</t>
  </si>
  <si>
    <t>V roce 2015 podpořeno 97 projektů.</t>
  </si>
  <si>
    <t>V roce 2018 podpořeny F/S VUT formou vnitřní soutěže v okruzích: 1. Podpora pedagogické práce akademických pracovníků a profilace a inovace studijních programů na úrovni předmětů/kurzů; 
2. Tvůrčí práce studentů směřující k inovaci vzdělávací činnosti.</t>
  </si>
  <si>
    <t>VZDĚLÁVÁNÍ-18</t>
  </si>
  <si>
    <t>321 žáků/28 studentů</t>
  </si>
  <si>
    <t>TVŮRČÍ ČINNOST-18</t>
  </si>
  <si>
    <t>TŘETÍ ROLE-18</t>
  </si>
  <si>
    <t>KVALITA-18</t>
  </si>
  <si>
    <t>nerelevantní</t>
  </si>
  <si>
    <t>INTERNACIONALIZACE-18</t>
  </si>
  <si>
    <t>PROJEKTY-18</t>
  </si>
  <si>
    <t>SOUTĚŽ-18</t>
  </si>
  <si>
    <t>INFRASTRUKTURA-18</t>
  </si>
  <si>
    <t>STRATEGIE-18</t>
  </si>
  <si>
    <t xml:space="preserve">U2 </t>
  </si>
  <si>
    <t>VI-5 (6.4) Vedoucí pracovníci (fyzické osoby) - stav k 31.12. 2018</t>
  </si>
  <si>
    <t>Fakulta</t>
  </si>
  <si>
    <t>Prorektor/
Proděkan</t>
  </si>
  <si>
    <t>Akademický senát (počet členů)</t>
  </si>
  <si>
    <t>Vědecká rada (počet členů)</t>
  </si>
  <si>
    <t>Kvestor/Tajemník</t>
  </si>
  <si>
    <t>Ředitel ústavu</t>
  </si>
  <si>
    <t>1.LF</t>
  </si>
  <si>
    <t>2.LF</t>
  </si>
  <si>
    <t>3.LF</t>
  </si>
  <si>
    <t>Univerzita Karlova CELKEM</t>
  </si>
  <si>
    <r>
      <rPr>
        <b/>
        <sz val="12"/>
        <color theme="0"/>
        <rFont val="Calibri"/>
        <family val="2"/>
        <charset val="238"/>
        <scheme val="minor"/>
      </rPr>
      <t xml:space="preserve">Tab. 6.4: </t>
    </r>
    <r>
      <rPr>
        <b/>
        <sz val="14"/>
        <color theme="0"/>
        <rFont val="Calibri"/>
        <family val="2"/>
        <charset val="238"/>
        <scheme val="minor"/>
      </rPr>
      <t>Vedoucí pracovníci (fyzické osoby)</t>
    </r>
  </si>
  <si>
    <t>Pozn.: *** = Bez údajů z Ostravské univerzity</t>
  </si>
  <si>
    <t xml:space="preserve">     z toho ženy ***</t>
  </si>
  <si>
    <t>VIII-36 (12.3) Institucionální plán vysoké školy v roce 2018 (pouze veřejné vysoké školy)</t>
  </si>
  <si>
    <t>Naplňování stanovených cílů/indikátorů (IP 2016-2018)</t>
  </si>
  <si>
    <t>Výchozí stav             (k 1. 1. 2016)</t>
  </si>
  <si>
    <t>Cílový stav (31.12.2018)</t>
  </si>
  <si>
    <t>Vnitřní soutěž - Tematický okruh I: Podpora pedagogické práce akademických pracovníků a profilace a inovace studijních programů na úrovni předmětů/kurzů</t>
  </si>
  <si>
    <t>Vnitřní soutěž - Tematický okruh II: Tvůrčí práce studentů směřující k inovaci vzdělávací činnosti</t>
  </si>
  <si>
    <t>Počet podaných žádostí/rezervací o ubytování k 31/12/2018</t>
  </si>
  <si>
    <t>Počet kladně vyřízených žádostí/rezervací o ubytování k 31/12/2018</t>
  </si>
  <si>
    <t>Počet lůžkodnů v roce 2018</t>
  </si>
  <si>
    <t>Počet hlavních jídel vydaných v roce 2018 studentům</t>
  </si>
  <si>
    <t>Počet hlavních jídel vydaných v roce 2018 zaměstnancům vysoké školy</t>
  </si>
  <si>
    <t>Počet hlavních jídel vydaných v roce 2018 ostatním strávníkům</t>
  </si>
  <si>
    <t>Pozn.: *** = Vyjíždějící akademičtí/ostatní pracovníci (tj. počty výjezdů) – pracovníci, kteří v roce 2018 absolvovali (ukončili) zahraniční pobyt; započítávají se i ti pracovníci, jejichž pobyt začal v roce 2017. Započítávají se pouze pracovníci, jejichž pobyt trval alespoň 5 dní.</t>
  </si>
  <si>
    <t xml:space="preserve">Pozn.: * = Vyjíždějící studenti (tj. počty výjezdů) – studenti, kteří v roce 2018 absolvovali (ukončili) zahraniční pobyt; započítávají se i ti studenti, jejichž pobyt začal v roce 2017. Započítávají se pouze studenti, jejichž pobyt trval alespoň 2 týdny (14 dní). </t>
  </si>
  <si>
    <t xml:space="preserve">Pozn.: ** = Přijíždějící studenti (tj. počty příjezdů) – studenti, kteří přijeli v roce 2018; započítávají se i ti studenti, jejichž pobyt začal v roce 2017. Započítávají se pouze studenti, jejichž pobyt trval alespoň 2 týdny (14 dní). </t>
  </si>
  <si>
    <t>Pozn.: **** = Přijíždějící akademičtí/ostatní pracovníci (tj. počty příjezdů) – pracovníci, kteří přijeli v roce 2018; započítávají se i ti pracovníci, jejichž pobyt začal v roce 2017. Započítávají se pouze pracovníci, jejichž pobyt trval alespoň 5 dní.</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</si>
  <si>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</si>
  <si>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</si>
  <si>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 xml:space="preserve"> - Žádáme vysoké školy, aby byl při rozšiřování tabulek  (doplňováním dalších fakult) zachovány přednastavené vzorce (jejich smysl), jsou-li v příslušné tabulce obsažené (týká se zejména součtů za fakulty). </t>
  </si>
  <si>
    <t xml:space="preserve"> - Žádáme vysoké školy, aby nahradily v celém dokumentu výraz "Vysoká škola (název)" názvem své vysoké školy. </t>
  </si>
  <si>
    <t>Akreditované studijní programy (počty v jednotlivých skupinách KKOV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</si>
  <si>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skupinách KKOV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</si>
  <si>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</si>
  <si>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Akreditované studijní programy uskutečňované společně s jinou vysokou školou či s veřejnou výzkumnou institucí (např. AV ČR) se sídlem v ČR (název studijního programu,vč.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</si>
  <si>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Akreditované studijní programy uskutečňované společně s vyšší odbornou školou (název studijního programu, 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</si>
  <si>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skupiny studijních programů KKOV. </t>
  </si>
  <si>
    <t xml:space="preserve">Počet účastníků kurzů celoživotního vzdělávání (CŽV) na vysoké škole v dělení dle délky trvání kurzu (v hodinách), jejich zaměření a skupiny studijních programů KKOV. </t>
  </si>
  <si>
    <t>Podíl neúspěšných studií v prvním roce studia. Řazeno dle fakult a případně jiných součástí uskutečňujících akreditovaný studijní program nebo jeho část. Ukazatel vychází z podílu velikosti kohorty studií započatých v kalendářním roce n=2017 (X) a součtu neúspěšných studií této kohorty v kalendářním roce n=2017 a kalendářním roce n+1=2018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</si>
  <si>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</si>
  <si>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Zájem o studium na vysoké škole (počet přihlášek do bakalářských, magisterských, navazujících magisterských a doktorských studijních programů podle fakult, případně jiných součástí uskutečňujících akreditovaný studijní program nebo jeho část a podle skupin KKOV,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t>
    </r>
    <r>
      <rPr>
        <b/>
        <sz val="11"/>
        <rFont val="Calibri"/>
        <family val="2"/>
        <charset val="238"/>
        <scheme val="minor"/>
      </rPr>
      <t>Celkový údaj za fakultu tak není součtem údajů ze skupin studijních programů na této fakultě</t>
    </r>
    <r>
      <rPr>
        <sz val="11"/>
        <rFont val="Calibri"/>
        <family val="2"/>
        <charset val="238"/>
        <scheme val="minor"/>
      </rPr>
      <t xml:space="preserve">. Totéž platí i pro fakulty a celkový údaj za VŠ, kdy jeden uchazeč může být vykázán za více fakult či součástí VŠ. </t>
    </r>
    <r>
      <rPr>
        <b/>
        <sz val="11"/>
        <rFont val="Calibri"/>
        <family val="2"/>
        <charset val="238"/>
        <scheme val="minor"/>
      </rPr>
      <t>Údaje za VŠ celkem nejsou součtem údajů z fakult, ale odráží reálný stav zájmu o danou VŠ!</t>
    </r>
    <r>
      <rPr>
        <sz val="11"/>
        <rFont val="Calibri"/>
        <family val="2"/>
        <charset val="238"/>
        <scheme val="minor"/>
      </rPr>
      <t xml:space="preserve"> Rozhodným obdobím je kalendářní rok zápisu do studia (2018), tj. přihlášky ke studiu a přijatí/zapsaní studenti vztahující se k zápisům ke studiu proběhlým v roce 2018. 
Vyhláška č. 277/2017 Sb. o předávání statistických údajů vysokými školami - k dispozici na tomto odkazu: http://www.msmt.cz/vzdelavani/vysoke-skolstvi/legislativa</t>
    </r>
  </si>
  <si>
    <t>Tab. 6.1: Akademičtí a vědečtí pracovníci a ostatní zaměstnanci celkem (průměrné přepočtené počty)</t>
  </si>
  <si>
    <r>
      <t>Počty akademických a vědeckých pracovníků a ostatních zaměstnanců za danou VŠ celkem (tedy nejen za fakulty, ale i za ostatní pracoviště VŠ) v dané struktuře. Vykazují se průměrné přepočtené počty za rok 2018, tedy počet pracovníků přepočtený na plný pracovní úvazek (</t>
    </r>
    <r>
      <rPr>
        <b/>
        <sz val="11"/>
        <rFont val="Calibri"/>
        <family val="2"/>
        <charset val="238"/>
        <scheme val="minor"/>
      </rPr>
      <t>včetně DPČ, mimo DPP</t>
    </r>
    <r>
      <rPr>
        <sz val="11"/>
        <rFont val="Calibri"/>
        <family val="2"/>
        <charset val="238"/>
        <scheme val="minor"/>
      </rPr>
      <t>). Uvádí se počty žen v jednotlivých kategoriích (akademičtí, vědečtí a ostatní zaměstnanci) i v počtu zaměstnanců celkem za danou VŠ. 
Údaje z této tabulky budou zároveň použity pro účely Hodnocení vysokých škol podle Metodiky 17+ v Modulech M3, M4 a M5.</t>
    </r>
  </si>
  <si>
    <t>Tab. 6.2: Věková struktura akademických a vědeckých pracovníků (počty fyzických osob)</t>
  </si>
  <si>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Do celkového počtu zahrnout zaměstnance v daných kategoriích za VŠ celkem (tzn. za jednotlivé fakulty + ostatní pracoviště celkem). 
</t>
    </r>
    <r>
      <rPr>
        <sz val="11"/>
        <rFont val="Calibri"/>
        <family val="2"/>
        <charset val="238"/>
        <scheme val="minor"/>
      </rPr>
      <t>Údaje z této tabulky budou zároveň použity pro účely Hodnocení vysokých škol podle Metodiky 17+ v Modulech M3, M4 a M5.</t>
    </r>
  </si>
  <si>
    <t>Tab. 6.3: Počty akademických a vědeckých pracovníků podle rozsahu pracovních úvazků a nejvyšší dosažené kvalifikace (počty fyzických osob dle rozsahu úvazků)</t>
  </si>
  <si>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</si>
  <si>
    <t>Tab. 6.4: Vedoucí pracovníci (fyzické osoby)</t>
  </si>
  <si>
    <t xml:space="preserve">Vedoucí pracovníci s uvedením počtu žen (dle orgánů vysoké školy/fakulty). Vykazují se počty fyzických osob k 31. 12. Uvádí se počty fyzických osob na úrovni vysoké školy (vše, co nespadá pod fakulty, např. rektor, správní rada) a na úrovni jednotlivých fakult (např. děkan, vedoucí katedry). V případě akademického senátu, vědecké, umělecké, akademické a správní rady se vykazují údaje za jejich členy. Do posledního sloupce před celkovým součtem se uvádí počet vedoucích pracovníků uvedených organizačních jednotek (katedra, institut, výzkumné pracoviště) či obdobných útvarů (podobné významem, funkcí, úrovní v organizační struktuře apod.). </t>
  </si>
  <si>
    <t>Tab. 6.5: Akademičtí a vědečtí pracovníci s cizím státním občanstvím (průměrné přepočtené počty)</t>
  </si>
  <si>
    <r>
      <t>Počty akademických a vědeckých pracovníků s cizím státním občanstvím (v dané struktuře). Nejen za fakulty, ale i za ostatní pracoviště dané VŠ celkem. Vykazují se průměrné přepočtené počty za rok 2018, tedy počet pracovníků přepočtený na plný pracovní úvazek (</t>
    </r>
    <r>
      <rPr>
        <b/>
        <sz val="11"/>
        <rFont val="Calibri"/>
        <family val="2"/>
        <charset val="238"/>
        <scheme val="minor"/>
      </rPr>
      <t>včetně DPČ, mimo DPP</t>
    </r>
    <r>
      <rPr>
        <sz val="11"/>
        <rFont val="Calibri"/>
        <family val="2"/>
        <charset val="238"/>
        <scheme val="minor"/>
      </rPr>
      <t>). 
Údaje z této tabulky budou zároveň použity pro účely Hodnocení vysokých škol podle Metodiky 17+ v Modulech M3, M4 a M5.</t>
    </r>
  </si>
  <si>
    <t xml:space="preserve">Tab. 6.6: Nově jmenovaní docenti a profesoři (počty) </t>
  </si>
  <si>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</si>
  <si>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</si>
  <si>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r>
      <t xml:space="preserve">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</si>
  <si>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Tab. 7.3: Mobilita absolventů (počty a podíly absolvovaných studií)</t>
  </si>
  <si>
    <t>Vysoká škola uvede počet a podíl absolventů, kteří v rámci svého úspěšně ukončeného studia absolvovali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Podíly absolventů se vztahují k absolvovaným studiím, nikoliv k fyzickým osobám (jedna osoba mohla absolvovat více studií). Zahrnuta jsou studia úspěšně absolvovaná v období 1. 1. – 31. 12.</t>
  </si>
  <si>
    <t>Tab. 8.3: Studijní obory/programy, které mají ve své obsahové náplni povinné absolvování odborné praxe po dobu alespoň 1 měsíce (počty)</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</si>
  <si>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</si>
  <si>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2018). Údaje se vykazují za kalendářní rok, s rozlišením na ČR a zahraničí (s výjimkou spin-off/start-up podniků, viz tabulka). Dále vysoká škola uvede příjmy za rok 2018 z licenčních smluv, ze smluvního výzkumu, z vzdělávacích kurzů pro zaměstnance subjektů aplikační sféry a z poskytnutých konzultací a poradenství. Soukromé vysoké školy uvedou příjmy dle svého uvážení. </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</si>
  <si>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</si>
  <si>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 xml:space="preserve">Tab. 12.3: Institucionální plán vysoké školy v roce 2018 (pouze veřejné vysoké školy) </t>
  </si>
  <si>
    <t>Institucionální plán vysoké školy, jeho zhodnocení a naplňování stanovených cílů v souladu s Vyhlášením institucionálních programů pro veřejné vysoké školy pro rok 2018 (pouze pro veřejné vysoké školy, podle tabulky).</t>
  </si>
  <si>
    <t>Pozn.: ** = Vyjíždějící studenti (tj. počty výjezdů) – kteří v roce 2018 absolvovali zahraniční pobyt; započítávají se i ti studenti, jejichž pobyt začal v roce 2017. Započítávají se pouze studenti, jejichž pobyt trval více než 4 týdny (28 dní). Pokud VŠ uvádí i jinak dlouhé výjezdy, uvede to v poznámce k tabulce.</t>
  </si>
  <si>
    <t>Pozn.: *** = Přijíždějící studenti (tj. počty příjezdů) – kteří přijeli v roce 2018; započítávají se i ti studenti, jejichž pobyt začal v roce 2017. Započítávají se pouze studenti, jejichž pobyt trval více než 4 týdny (28 dní). Pokud VŠ uvádí i jinak dlouhé výjezdy, uvede to v poznámce k tabulce.</t>
  </si>
  <si>
    <t>Pozn.: **** = Vyjíždějící akademičtí pracovníci (tj. počty výjezdů) – kteří v roce 2018 absolvovali zahraniční pobyt; započítávají se i ti pracovníci, jejichž pobyt začal v roce 2017.</t>
  </si>
  <si>
    <t>Pozn.: ***** = Přijíždějící akademičtí pracovníci (tj. počty příjezdů) – kteří přijeli v roce 2018; započítávají se i ti pracovníci, jejichž pobyt začal v roce 2017.</t>
  </si>
  <si>
    <t>Pozn.: *= Jedná se o nově vzniklé spin-off/start-up podniky podpořené vysokou školou v roce 2018 (počty).</t>
  </si>
  <si>
    <t xml:space="preserve">Pozn.: ***= Definice položek týkajících se příjmů a hodnoty v tabulce u těchto položek odpovídají Výroční zprávě o hospodaření pro rok 2018 pro VVŠ (tab. č. 6). SVŠ vyplní tyto položky dle uvážení. </t>
  </si>
  <si>
    <r>
      <rPr>
        <b/>
        <sz val="12"/>
        <color indexed="9"/>
        <rFont val="Arial"/>
        <family val="2"/>
        <charset val="238"/>
      </rPr>
      <t>Tab. 12.3</t>
    </r>
    <r>
      <rPr>
        <b/>
        <sz val="14"/>
        <color indexed="9"/>
        <rFont val="Arial"/>
        <family val="2"/>
        <charset val="238"/>
      </rPr>
      <t>: Institucionální plán vysoké školy v roce 2018</t>
    </r>
  </si>
  <si>
    <r>
      <rPr>
        <b/>
        <sz val="12"/>
        <color indexed="9"/>
        <rFont val="Calibri"/>
        <family val="2"/>
        <charset val="238"/>
      </rPr>
      <t>Tab. 12.3</t>
    </r>
    <r>
      <rPr>
        <b/>
        <sz val="14"/>
        <color indexed="9"/>
        <rFont val="Calibri"/>
        <family val="2"/>
        <charset val="238"/>
      </rPr>
      <t>: Institucionální plán vysoké školy v roce 2018</t>
    </r>
  </si>
  <si>
    <t>Z toho počet žen celkem</t>
  </si>
  <si>
    <r>
      <t xml:space="preserve">Tab. 3.4: Stipendia* studentům podle účelu stipendia 
</t>
    </r>
    <r>
      <rPr>
        <b/>
        <sz val="14"/>
        <color theme="0"/>
        <rFont val="Calibri"/>
        <family val="2"/>
        <charset val="238"/>
      </rPr>
      <t>(počty fyzických osob</t>
    </r>
    <r>
      <rPr>
        <b/>
        <sz val="14"/>
        <color indexed="9"/>
        <rFont val="Calibri"/>
        <family val="2"/>
        <charset val="238"/>
      </rPr>
      <t>)</t>
    </r>
  </si>
  <si>
    <t>Fakulta 1 (název)***</t>
  </si>
  <si>
    <t>Fakulta 2 (název)***</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</si>
  <si>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</si>
  <si>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</si>
  <si>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V roce 2017 (v období od 1.1. do 31.12.) bylo na fakultu zapsáno 500 prezenčních bakalářských studií. V témže a následujícím roce jich bylo z této kohorty neúspěšně ukončeno 180. Studijní neúspěšnost této kohorty v 1. ročníku je 180/500=0,36, tedy 36 %.</t>
  </si>
  <si>
    <t>na výzkumnou, vývojovou a inovační činnost podle zvláštního právního předpisu, § 91 odst. 2 písm. c)</t>
  </si>
  <si>
    <t>Souhrnné informace k tab. 2.3: Joint/Double/Multiple Degree studijní programy realizované se zahraniční VŠ</t>
  </si>
  <si>
    <t xml:space="preserve">Souhrnné informace k tab. 2.4: Akreditované studijní programy uskutečňované společně s jinou vysokou školou nebo s veřejnou výzkumnou institucí se sídlem v ČR </t>
  </si>
  <si>
    <t>Celkem*</t>
  </si>
  <si>
    <t>Pozn.: * = Několik VŠ uvádí jen součet</t>
  </si>
  <si>
    <t>Souhrnné informace k tab. 2.5: Akreditované studijní programy uskutečňované společně s vyšší odbornou školou</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</si>
  <si>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</si>
  <si>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t>Tab. 6.2: Věková struktura akademických, vědeckých a ostatních pracovníků (počty fyzických osob*)</t>
  </si>
  <si>
    <t>Údaje jsou dostupné na této adrese:</t>
  </si>
  <si>
    <t>https://dsia.msmt.cz//vystupy/vu_vs_f2.html</t>
  </si>
  <si>
    <t>Tabulka F21:</t>
  </si>
  <si>
    <t>Obsahuje údaje o počtech studentů dle vysokých škol a jejich součástí za rok 2018</t>
  </si>
  <si>
    <t>Tabulka F22:</t>
  </si>
  <si>
    <t>https://dropout.pef.czu.cz/Neuspesnost.aspx</t>
  </si>
  <si>
    <t xml:space="preserve">Aplikace čerpá aktuální údaje ze Sdružené informace matrik studentů (SIMS) a umožňuje zobrazení kohortní míry studijní neúspěšnosti vázanou na rok zápisu, a to jak v procentuálním, tak i v absolutním vyjádření. Sledována jsou jednotlivá studia, nikoliv fyzické osoby (jedna osoba může mít více studií). Studijní neúspěšnost lze zobrazit za skupiny VŠ (veřejné a soukromé), jednotlivé vysoké školy, jejich součásti a studijní programy. </t>
  </si>
  <si>
    <t>Obsahuje údaje o počtech absolventů dle vysokých škol a jejich součástí za rok 2018</t>
  </si>
  <si>
    <t>https://dsia.msmt.cz/vystupy/vu_vs_f4.html</t>
  </si>
  <si>
    <t>Tabulka F41:</t>
  </si>
  <si>
    <t>Tabulka F42:</t>
  </si>
  <si>
    <t>http://109.238.209.120/prijimaci/prohlizec.aspx</t>
  </si>
  <si>
    <t xml:space="preserve">Uvedený odkaz nabízí údaje o zájmu o studium na vysokých školách, a to v členění dle vysokých škol celkem, jednotlivě či po jejich součástech. Nenabízí členění dle skupin studijních programů - klasifikace studijních programů akreditovaných po r. 2016 ISCED-F 2013 není kompatibilní s klasifikací KKOV (níže uvedenými skupinami studijních programů). </t>
  </si>
  <si>
    <r>
      <t xml:space="preserve">Obsahuje údaje o počtech studentů dle skupiny akreditovaných studijních programů za rok </t>
    </r>
    <r>
      <rPr>
        <b/>
        <sz val="12"/>
        <color theme="1"/>
        <rFont val="Calibri"/>
        <family val="2"/>
        <charset val="238"/>
        <scheme val="minor"/>
      </rPr>
      <t>2017</t>
    </r>
    <r>
      <rPr>
        <sz val="12"/>
        <color theme="1"/>
        <rFont val="Calibri"/>
        <family val="2"/>
        <charset val="238"/>
        <scheme val="minor"/>
      </rPr>
      <t xml:space="preserve"> (v r. 2018 byly studenti přijímáni do studijních programů akreditovaných po r. 2016, které nejsou členěny dle klasifikace KKOV, umožňující jejich shlukování do níže uvedených skupin studijních programů, nýbrž dle klaisfikace ISCED- F 2013, která uvedené shlukování neumožňuje).</t>
    </r>
  </si>
  <si>
    <r>
      <t xml:space="preserve">Obsahuje údaje o počtechabsolventů dle skupiny akreditovaných studijních programů za rok </t>
    </r>
    <r>
      <rPr>
        <b/>
        <sz val="12"/>
        <color theme="1"/>
        <rFont val="Calibri"/>
        <family val="2"/>
        <charset val="238"/>
        <scheme val="minor"/>
      </rPr>
      <t>2017</t>
    </r>
    <r>
      <rPr>
        <sz val="12"/>
        <color theme="1"/>
        <rFont val="Calibri"/>
        <family val="2"/>
        <charset val="238"/>
        <scheme val="minor"/>
      </rPr>
      <t xml:space="preserve"> (v r. 2018 byly studenti přijímáni do studijních programů akreditovaných po r. 2016, které nejsou členěny dle klasifikace KKOV, umožňující jejich shlukování do níže uvedených skupin studijních programů, nýbrž dle klaisfikace ISCED- F 2013, která uvedené shlukování neumožňuje).</t>
    </r>
  </si>
  <si>
    <t>nové studijní programy (mimo klasifikaci)</t>
  </si>
  <si>
    <t>Pozn.: ** = Samoplátcem se rozumí osoba (student), která si své studium v cizojazyčném studijním hradí v plné výši sama a vysoká škola ji nevykazuje v počtech studentů rozhodných pro určení výše státního příspěvku na vzdělávací činnost.</t>
  </si>
  <si>
    <r>
      <rPr>
        <b/>
        <sz val="12"/>
        <color theme="0"/>
        <rFont val="Calibri"/>
        <family val="2"/>
        <charset val="238"/>
      </rPr>
      <t xml:space="preserve">Tab. 3.2: </t>
    </r>
    <r>
      <rPr>
        <b/>
        <sz val="14"/>
        <color theme="0"/>
        <rFont val="Calibri"/>
        <family val="2"/>
        <charset val="238"/>
      </rPr>
      <t>Studenti - samoplátci** (počty studií)*</t>
    </r>
  </si>
  <si>
    <t xml:space="preserve">Pozn.: * = Souhrnné údaje byly čerpány ze Sdružené informace matrik vysokých škol (aktivní studia k 31. 12.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</si>
</sst>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
    <numFmt numFmtId="167" formatCode="#,##0_ ;\-#,##0\ "/>
    <numFmt numFmtId="168" formatCode="_-* #,##0\ _K_č_-;\-* #,##0\ _K_č_-;_-* &quot;-&quot;??\ _K_č_-;_-@_-"/>
    <numFmt numFmtId="169" formatCode="0.0"/>
    <numFmt numFmtId="170" formatCode="_-* #,##0.0\ _K_č_-;\-* #,##0.0\ _K_č_-;_-* &quot;-&quot;??\ _K_č_-;_-@_-"/>
  </numFmts>
  <fonts count="84"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2"/>
      <color theme="1"/>
      <name val="Calibri"/>
      <family val="2"/>
      <charset val="238"/>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b/>
      <sz val="11"/>
      <color rgb="FF000000"/>
      <name val="Calibri"/>
      <family val="2"/>
      <charset val="238"/>
      <scheme val="minor"/>
    </font>
    <font>
      <sz val="10"/>
      <color rgb="FF000000"/>
      <name val="Calibri"/>
      <family val="2"/>
      <charset val="238"/>
      <scheme val="minor"/>
    </font>
    <font>
      <sz val="9"/>
      <color indexed="81"/>
      <name val="Tahoma"/>
      <family val="2"/>
      <charset val="238"/>
    </font>
    <font>
      <b/>
      <sz val="9"/>
      <color theme="1"/>
      <name val="Calibri"/>
      <family val="2"/>
      <charset val="238"/>
      <scheme val="minor"/>
    </font>
    <font>
      <b/>
      <sz val="10"/>
      <color rgb="FF000000"/>
      <name val="Calibri"/>
      <family val="2"/>
      <charset val="238"/>
      <scheme val="minor"/>
    </font>
    <font>
      <i/>
      <sz val="10"/>
      <color rgb="FF000000"/>
      <name val="Calibri"/>
      <family val="2"/>
      <charset val="238"/>
      <scheme val="minor"/>
    </font>
    <font>
      <b/>
      <sz val="10"/>
      <name val="Arial"/>
      <family val="2"/>
      <charset val="238"/>
    </font>
    <font>
      <b/>
      <i/>
      <sz val="10"/>
      <color rgb="FF006FAD"/>
      <name val="Calibri"/>
      <family val="2"/>
      <charset val="238"/>
      <scheme val="minor"/>
    </font>
    <font>
      <b/>
      <sz val="10"/>
      <color theme="1"/>
      <name val="Arial"/>
      <family val="2"/>
      <charset val="238"/>
    </font>
    <font>
      <b/>
      <i/>
      <sz val="10"/>
      <color theme="1"/>
      <name val="Arial"/>
      <family val="2"/>
      <charset val="238"/>
    </font>
    <font>
      <sz val="10"/>
      <color theme="1"/>
      <name val="Arial"/>
      <family val="2"/>
      <charset val="238"/>
    </font>
    <font>
      <u/>
      <sz val="10"/>
      <name val="Calibri"/>
      <family val="2"/>
      <charset val="238"/>
      <scheme val="minor"/>
    </font>
    <font>
      <b/>
      <u/>
      <sz val="10"/>
      <color theme="1"/>
      <name val="Calibri"/>
      <family val="2"/>
      <charset val="238"/>
      <scheme val="minor"/>
    </font>
    <font>
      <b/>
      <sz val="10"/>
      <color rgb="FF000000"/>
      <name val="Arial"/>
      <family val="2"/>
      <charset val="238"/>
    </font>
    <font>
      <i/>
      <sz val="10"/>
      <color rgb="FF000000"/>
      <name val="Arial"/>
      <family val="2"/>
      <charset val="238"/>
    </font>
    <font>
      <sz val="10"/>
      <color rgb="FF000000"/>
      <name val="Arial"/>
      <family val="2"/>
      <charset val="238"/>
    </font>
    <font>
      <sz val="11"/>
      <color theme="1"/>
      <name val="Calibri"/>
      <family val="2"/>
      <scheme val="minor"/>
    </font>
    <font>
      <sz val="10"/>
      <color indexed="55"/>
      <name val="Arial"/>
      <family val="2"/>
      <charset val="238"/>
    </font>
    <font>
      <b/>
      <sz val="10"/>
      <color indexed="14"/>
      <name val="Arial"/>
      <family val="2"/>
      <charset val="238"/>
    </font>
    <font>
      <sz val="10"/>
      <color indexed="40"/>
      <name val="Arial"/>
      <family val="2"/>
      <charset val="238"/>
    </font>
    <font>
      <sz val="11"/>
      <color theme="1"/>
      <name val="Arial"/>
      <family val="2"/>
      <charset val="238"/>
    </font>
    <font>
      <b/>
      <sz val="14"/>
      <color indexed="9"/>
      <name val="Arial"/>
      <family val="2"/>
      <charset val="238"/>
    </font>
    <font>
      <b/>
      <sz val="12"/>
      <color indexed="9"/>
      <name val="Arial"/>
      <family val="2"/>
      <charset val="238"/>
    </font>
    <font>
      <b/>
      <sz val="14"/>
      <color theme="0"/>
      <name val="Arial"/>
      <family val="2"/>
      <charset val="238"/>
    </font>
    <font>
      <sz val="11"/>
      <color rgb="FFFF0000"/>
      <name val="Arial"/>
      <family val="2"/>
      <charset val="238"/>
    </font>
    <font>
      <b/>
      <sz val="11"/>
      <color rgb="FFFF0000"/>
      <name val="Arial"/>
      <family val="2"/>
      <charset val="238"/>
    </font>
    <font>
      <i/>
      <sz val="10"/>
      <color theme="1"/>
      <name val="Arial"/>
      <family val="2"/>
      <charset val="238"/>
    </font>
    <font>
      <b/>
      <sz val="11"/>
      <color theme="1"/>
      <name val="Arial"/>
      <family val="2"/>
      <charset val="238"/>
    </font>
    <font>
      <sz val="10"/>
      <color rgb="FFFF0000"/>
      <name val="Arial"/>
      <family val="2"/>
      <charset val="238"/>
    </font>
    <font>
      <b/>
      <sz val="8"/>
      <name val="Arial"/>
      <family val="2"/>
      <charset val="238"/>
    </font>
    <font>
      <b/>
      <sz val="9"/>
      <color theme="1"/>
      <name val="Arial"/>
      <family val="2"/>
      <charset val="238"/>
    </font>
    <font>
      <b/>
      <sz val="9"/>
      <name val="Arial"/>
      <family val="2"/>
      <charset val="238"/>
    </font>
    <font>
      <sz val="9"/>
      <name val="Arial"/>
      <family val="2"/>
      <charset val="238"/>
    </font>
    <font>
      <sz val="9"/>
      <color rgb="FFFF0000"/>
      <name val="Arial"/>
      <family val="2"/>
      <charset val="238"/>
    </font>
    <font>
      <b/>
      <sz val="10"/>
      <color rgb="FFFF0000"/>
      <name val="Arial"/>
      <family val="2"/>
      <charset val="238"/>
    </font>
    <font>
      <sz val="9"/>
      <color rgb="FF000000"/>
      <name val="Arial"/>
      <family val="2"/>
      <charset val="238"/>
    </font>
    <font>
      <i/>
      <sz val="10"/>
      <name val="Arial"/>
      <family val="2"/>
      <charset val="238"/>
    </font>
    <font>
      <i/>
      <sz val="10"/>
      <color indexed="8"/>
      <name val="Arial"/>
      <family val="2"/>
      <charset val="238"/>
    </font>
    <font>
      <b/>
      <i/>
      <sz val="10"/>
      <color rgb="FF000000"/>
      <name val="Arial"/>
      <family val="2"/>
      <charset val="238"/>
    </font>
    <font>
      <b/>
      <sz val="11"/>
      <name val="Arial"/>
      <family val="2"/>
      <charset val="238"/>
    </font>
    <font>
      <sz val="9"/>
      <color indexed="8"/>
      <name val="Calibri"/>
      <family val="2"/>
      <charset val="238"/>
    </font>
    <font>
      <b/>
      <i/>
      <sz val="10"/>
      <color rgb="FF000000"/>
      <name val="Calibri"/>
      <family val="2"/>
      <charset val="238"/>
      <scheme val="minor"/>
    </font>
    <font>
      <sz val="10"/>
      <color rgb="FF000000"/>
      <name val="Times New Roman"/>
      <family val="1"/>
      <charset val="238"/>
    </font>
    <font>
      <sz val="9"/>
      <color theme="1"/>
      <name val="Calibri"/>
      <family val="2"/>
      <charset val="238"/>
      <scheme val="minor"/>
    </font>
    <font>
      <b/>
      <sz val="10"/>
      <color theme="0"/>
      <name val="Calibri"/>
      <family val="2"/>
      <charset val="238"/>
      <scheme val="minor"/>
    </font>
    <font>
      <sz val="10"/>
      <color theme="0"/>
      <name val="Calibri"/>
      <family val="2"/>
      <charset val="238"/>
      <scheme val="minor"/>
    </font>
    <font>
      <b/>
      <sz val="11"/>
      <name val="Calibri"/>
      <family val="2"/>
      <charset val="238"/>
    </font>
    <font>
      <u/>
      <sz val="11"/>
      <color theme="10"/>
      <name val="Calibri"/>
      <family val="2"/>
      <charset val="238"/>
      <scheme val="minor"/>
    </font>
    <font>
      <b/>
      <sz val="9"/>
      <color indexed="81"/>
      <name val="Tahoma"/>
      <family val="2"/>
      <charset val="238"/>
    </font>
    <font>
      <b/>
      <sz val="12"/>
      <color theme="1"/>
      <name val="Calibri"/>
      <family val="2"/>
      <charset val="238"/>
      <scheme val="minor"/>
    </font>
    <font>
      <u/>
      <sz val="12"/>
      <color theme="10"/>
      <name val="Calibri"/>
      <family val="2"/>
      <charset val="238"/>
      <scheme val="minor"/>
    </font>
    <font>
      <sz val="12"/>
      <color theme="1"/>
      <name val="Calibri"/>
      <family val="2"/>
      <charset val="238"/>
      <scheme val="minor"/>
    </font>
  </fonts>
  <fills count="1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FF"/>
        <bgColor indexed="64"/>
      </patternFill>
    </fill>
    <fill>
      <patternFill patternType="solid">
        <fgColor rgb="FFBFBFBF"/>
        <bgColor indexed="64"/>
      </patternFill>
    </fill>
    <fill>
      <patternFill patternType="solid">
        <fgColor rgb="FFFF0000"/>
        <bgColor indexed="64"/>
      </patternFill>
    </fill>
    <fill>
      <patternFill patternType="solid">
        <fgColor rgb="FF800080"/>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E0E0E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diagonalDown="1">
      <left style="thin">
        <color indexed="64"/>
      </left>
      <right style="medium">
        <color indexed="64"/>
      </right>
      <top style="thin">
        <color indexed="64"/>
      </top>
      <bottom style="thin">
        <color indexed="64"/>
      </bottom>
      <diagonal style="thin">
        <color indexed="64"/>
      </diagonal>
    </border>
    <border>
      <left/>
      <right/>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bottom/>
      <diagonal/>
    </border>
    <border diagonalUp="1" diagonalDown="1">
      <left style="thin">
        <color indexed="64"/>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medium">
        <color indexed="64"/>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style="medium">
        <color indexed="64"/>
      </top>
      <bottom/>
      <diagonal style="thin">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indexed="64"/>
      </top>
      <bottom style="thin">
        <color theme="0" tint="-0.34998626667073579"/>
      </bottom>
      <diagonal/>
    </border>
    <border>
      <left style="medium">
        <color indexed="64"/>
      </left>
      <right style="thin">
        <color theme="0" tint="-0.34998626667073579"/>
      </right>
      <top style="thin">
        <color indexed="64"/>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diagonal/>
    </border>
    <border>
      <left style="medium">
        <color indexed="64"/>
      </left>
      <right style="thin">
        <color theme="0" tint="-0.34998626667073579"/>
      </right>
      <top/>
      <bottom style="thin">
        <color indexed="64"/>
      </bottom>
      <diagonal/>
    </border>
    <border>
      <left style="thin">
        <color theme="0" tint="-0.34998626667073579"/>
      </left>
      <right style="medium">
        <color indexed="64"/>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s>
  <cellStyleXfs count="16">
    <xf numFmtId="0" fontId="0" fillId="0" borderId="0"/>
    <xf numFmtId="0" fontId="4" fillId="0" borderId="0"/>
    <xf numFmtId="0" fontId="1" fillId="0" borderId="0"/>
    <xf numFmtId="43" fontId="1" fillId="0" borderId="0" applyFont="0" applyFill="0" applyBorder="0" applyAlignment="0" applyProtection="0"/>
    <xf numFmtId="0" fontId="30" fillId="0" borderId="0"/>
    <xf numFmtId="44" fontId="31" fillId="0" borderId="0" applyFont="0" applyFill="0" applyBorder="0" applyAlignment="0" applyProtection="0"/>
    <xf numFmtId="9" fontId="31" fillId="0" borderId="0" applyFont="0" applyFill="0" applyBorder="0" applyAlignment="0" applyProtection="0"/>
    <xf numFmtId="0" fontId="1" fillId="0" borderId="0"/>
    <xf numFmtId="43" fontId="31" fillId="0" borderId="0" applyFont="0" applyFill="0" applyBorder="0" applyAlignment="0" applyProtection="0"/>
    <xf numFmtId="0" fontId="1" fillId="0" borderId="0"/>
    <xf numFmtId="0" fontId="1" fillId="0" borderId="0"/>
    <xf numFmtId="0" fontId="48" fillId="0" borderId="0"/>
    <xf numFmtId="43" fontId="48" fillId="0" borderId="0" applyFont="0" applyFill="0" applyBorder="0" applyAlignment="0" applyProtection="0"/>
    <xf numFmtId="0" fontId="52" fillId="0" borderId="0"/>
    <xf numFmtId="0" fontId="4" fillId="0" borderId="0"/>
    <xf numFmtId="0" fontId="79" fillId="0" borderId="0" applyNumberFormat="0" applyFill="0" applyBorder="0" applyAlignment="0" applyProtection="0"/>
  </cellStyleXfs>
  <cellXfs count="1426">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5" fillId="0" borderId="1" xfId="0" applyFont="1" applyBorder="1" applyAlignment="1">
      <alignment wrapText="1"/>
    </xf>
    <xf numFmtId="49" fontId="5" fillId="0" borderId="1" xfId="0" applyNumberFormat="1" applyFont="1" applyBorder="1" applyAlignment="1">
      <alignment horizontal="right"/>
    </xf>
    <xf numFmtId="0" fontId="5" fillId="0" borderId="1" xfId="0" applyNumberFormat="1" applyFont="1" applyBorder="1" applyAlignment="1">
      <alignment horizontal="right"/>
    </xf>
    <xf numFmtId="0" fontId="6" fillId="2" borderId="1" xfId="0" applyFont="1" applyFill="1" applyBorder="1" applyAlignment="1">
      <alignment wrapText="1"/>
    </xf>
    <xf numFmtId="0" fontId="6" fillId="2" borderId="1" xfId="0" applyFont="1" applyFill="1" applyBorder="1" applyAlignment="1">
      <alignment horizontal="right" wrapText="1"/>
    </xf>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0" borderId="7" xfId="0" applyFont="1" applyBorder="1" applyAlignment="1">
      <alignment wrapText="1"/>
    </xf>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6" fillId="3" borderId="2" xfId="0" applyFont="1" applyFill="1" applyBorder="1" applyAlignment="1">
      <alignment wrapText="1"/>
    </xf>
    <xf numFmtId="0" fontId="6" fillId="0" borderId="3" xfId="0" applyFont="1" applyBorder="1" applyAlignment="1">
      <alignment wrapText="1"/>
    </xf>
    <xf numFmtId="0" fontId="6" fillId="4" borderId="2" xfId="0" applyFont="1" applyFill="1" applyBorder="1" applyAlignment="1">
      <alignment wrapText="1"/>
    </xf>
    <xf numFmtId="0" fontId="5" fillId="3" borderId="1" xfId="0" applyFont="1" applyFill="1" applyBorder="1" applyAlignment="1">
      <alignment wrapText="1"/>
    </xf>
    <xf numFmtId="0" fontId="5" fillId="2" borderId="3" xfId="0" applyFont="1" applyFill="1" applyBorder="1" applyAlignment="1">
      <alignmen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10" xfId="0" applyFont="1" applyBorder="1" applyAlignment="1">
      <alignment wrapText="1"/>
    </xf>
    <xf numFmtId="0" fontId="6" fillId="2" borderId="3" xfId="0" applyFont="1" applyFill="1" applyBorder="1" applyAlignment="1">
      <alignment wrapText="1"/>
    </xf>
    <xf numFmtId="0" fontId="6" fillId="3" borderId="3" xfId="0" applyFont="1" applyFill="1" applyBorder="1" applyAlignment="1">
      <alignment horizontal="center"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horizontal="right" wrapText="1"/>
    </xf>
    <xf numFmtId="0" fontId="6" fillId="0" borderId="11" xfId="0" applyFont="1" applyBorder="1" applyAlignment="1">
      <alignment horizontal="center" wrapText="1"/>
    </xf>
    <xf numFmtId="0" fontId="5" fillId="0" borderId="0" xfId="0" applyFont="1" applyFill="1" applyBorder="1"/>
    <xf numFmtId="0" fontId="5" fillId="0" borderId="0" xfId="0" applyFont="1" applyFill="1"/>
    <xf numFmtId="0" fontId="9" fillId="0" borderId="0" xfId="0" applyFont="1" applyAlignment="1">
      <alignment vertical="center"/>
    </xf>
    <xf numFmtId="0" fontId="6" fillId="2" borderId="6" xfId="0" applyFont="1" applyFill="1" applyBorder="1" applyAlignment="1">
      <alignment wrapText="1"/>
    </xf>
    <xf numFmtId="0" fontId="6" fillId="0" borderId="2" xfId="0" applyFont="1" applyBorder="1" applyAlignment="1">
      <alignment vertic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14" fillId="0" borderId="0" xfId="0" applyFont="1" applyFill="1" applyAlignment="1">
      <alignment vertical="center" wrapText="1"/>
    </xf>
    <xf numFmtId="0" fontId="14" fillId="0" borderId="0" xfId="0" applyFont="1" applyAlignment="1">
      <alignment vertical="center" wrapText="1"/>
    </xf>
    <xf numFmtId="0" fontId="6" fillId="3" borderId="7" xfId="0" applyFont="1" applyFill="1" applyBorder="1" applyAlignment="1">
      <alignment wrapText="1"/>
    </xf>
    <xf numFmtId="0" fontId="17" fillId="0" borderId="0" xfId="0" applyFont="1" applyAlignment="1">
      <alignment wrapText="1"/>
    </xf>
    <xf numFmtId="0" fontId="14" fillId="0" borderId="0" xfId="0" applyFont="1" applyAlignment="1">
      <alignment vertical="top" wrapText="1"/>
    </xf>
    <xf numFmtId="0" fontId="0" fillId="0" borderId="0" xfId="0" applyFont="1"/>
    <xf numFmtId="0" fontId="0" fillId="0" borderId="0" xfId="0" applyFont="1" applyFill="1" applyAlignment="1">
      <alignment vertical="center" wrapText="1"/>
    </xf>
    <xf numFmtId="0" fontId="5" fillId="0" borderId="0" xfId="0" applyFont="1" applyFill="1" applyAlignment="1"/>
    <xf numFmtId="0" fontId="6" fillId="0" borderId="2" xfId="0" applyFont="1" applyFill="1" applyBorder="1" applyAlignment="1">
      <alignment wrapText="1"/>
    </xf>
    <xf numFmtId="0" fontId="15" fillId="0" borderId="0" xfId="0" applyFont="1"/>
    <xf numFmtId="0" fontId="19" fillId="0" borderId="0" xfId="0" applyFont="1"/>
    <xf numFmtId="0" fontId="5" fillId="0" borderId="2" xfId="0" applyFont="1" applyBorder="1" applyAlignment="1"/>
    <xf numFmtId="0" fontId="13" fillId="3" borderId="1" xfId="0" applyFont="1" applyFill="1" applyBorder="1" applyAlignment="1">
      <alignment horizontal="left" vertical="top" wrapText="1"/>
    </xf>
    <xf numFmtId="0" fontId="16" fillId="3" borderId="1" xfId="0" applyFont="1" applyFill="1" applyBorder="1" applyAlignment="1">
      <alignment horizontal="justify" vertical="center" wrapText="1"/>
    </xf>
    <xf numFmtId="0" fontId="13" fillId="0" borderId="1" xfId="0" applyFont="1" applyFill="1" applyBorder="1" applyAlignment="1">
      <alignment horizontal="left" vertical="top" wrapText="1"/>
    </xf>
    <xf numFmtId="0" fontId="19" fillId="0" borderId="0" xfId="0" applyFont="1" applyAlignment="1">
      <alignment horizontal="left" vertical="center"/>
    </xf>
    <xf numFmtId="0" fontId="6" fillId="0" borderId="13" xfId="0" applyFont="1" applyBorder="1" applyAlignment="1">
      <alignment wrapText="1"/>
    </xf>
    <xf numFmtId="0" fontId="21" fillId="0" borderId="0" xfId="0" applyFont="1" applyFill="1" applyAlignment="1">
      <alignment wrapText="1"/>
    </xf>
    <xf numFmtId="0" fontId="17" fillId="0" borderId="0" xfId="0" applyFont="1" applyAlignment="1"/>
    <xf numFmtId="0" fontId="6" fillId="3" borderId="51" xfId="0" applyFont="1" applyFill="1" applyBorder="1" applyAlignment="1">
      <alignment wrapText="1"/>
    </xf>
    <xf numFmtId="0" fontId="6" fillId="0" borderId="0" xfId="0" applyFont="1" applyFill="1" applyAlignment="1">
      <alignment wrapText="1"/>
    </xf>
    <xf numFmtId="0" fontId="19" fillId="0" borderId="0" xfId="0" applyFont="1" applyAlignment="1"/>
    <xf numFmtId="0" fontId="16" fillId="0" borderId="1" xfId="0" applyFont="1" applyFill="1" applyBorder="1" applyAlignment="1">
      <alignment horizontal="left" vertical="top" wrapText="1"/>
    </xf>
    <xf numFmtId="0" fontId="16" fillId="3" borderId="1" xfId="0" applyFont="1" applyFill="1" applyBorder="1" applyAlignment="1">
      <alignment horizontal="left" vertical="top" wrapText="1"/>
    </xf>
    <xf numFmtId="0" fontId="16" fillId="0" borderId="0" xfId="0" applyFont="1" applyFill="1" applyAlignment="1">
      <alignment horizontal="left" vertical="top" wrapText="1"/>
    </xf>
    <xf numFmtId="0" fontId="13"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6" fillId="0" borderId="1" xfId="1" applyFont="1" applyBorder="1" applyAlignment="1">
      <alignment horizontal="center" wrapText="1"/>
    </xf>
    <xf numFmtId="0" fontId="6" fillId="0" borderId="3" xfId="0" applyFont="1" applyBorder="1" applyAlignment="1">
      <alignment horizontal="center" wrapText="1"/>
    </xf>
    <xf numFmtId="0" fontId="6" fillId="3" borderId="61" xfId="0" applyFont="1" applyFill="1" applyBorder="1" applyAlignment="1">
      <alignment wrapText="1"/>
    </xf>
    <xf numFmtId="0" fontId="5" fillId="0" borderId="11" xfId="0" applyFont="1" applyBorder="1"/>
    <xf numFmtId="0" fontId="5" fillId="0" borderId="2" xfId="0" applyFont="1" applyBorder="1"/>
    <xf numFmtId="0" fontId="5" fillId="0" borderId="10" xfId="0" applyFont="1" applyBorder="1"/>
    <xf numFmtId="0" fontId="7" fillId="2" borderId="14" xfId="0" applyFont="1" applyFill="1" applyBorder="1" applyAlignment="1">
      <alignment wrapText="1"/>
    </xf>
    <xf numFmtId="0" fontId="7" fillId="2" borderId="31" xfId="0" applyFont="1" applyFill="1" applyBorder="1" applyAlignment="1"/>
    <xf numFmtId="0" fontId="7" fillId="2" borderId="32" xfId="0" applyFont="1" applyFill="1" applyBorder="1" applyAlignment="1"/>
    <xf numFmtId="0" fontId="7" fillId="2" borderId="17" xfId="0" applyFont="1" applyFill="1" applyBorder="1" applyAlignment="1"/>
    <xf numFmtId="0" fontId="6" fillId="4" borderId="63" xfId="0" applyFont="1" applyFill="1" applyBorder="1" applyAlignment="1">
      <alignment wrapText="1"/>
    </xf>
    <xf numFmtId="0" fontId="18" fillId="0" borderId="0" xfId="0" applyFont="1" applyFill="1" applyAlignment="1">
      <alignment vertical="top" wrapText="1"/>
    </xf>
    <xf numFmtId="0" fontId="6" fillId="0" borderId="1" xfId="0" applyFont="1" applyBorder="1" applyAlignment="1">
      <alignment horizontal="center" wrapText="1"/>
    </xf>
    <xf numFmtId="0" fontId="6" fillId="3" borderId="1" xfId="0" applyFont="1" applyFill="1" applyBorder="1" applyAlignment="1">
      <alignment horizontal="center" wrapText="1"/>
    </xf>
    <xf numFmtId="0" fontId="6" fillId="0" borderId="11" xfId="0" applyFont="1" applyFill="1" applyBorder="1" applyAlignment="1">
      <alignment wrapText="1"/>
    </xf>
    <xf numFmtId="0" fontId="6" fillId="0" borderId="1" xfId="0" applyFont="1" applyFill="1" applyBorder="1" applyAlignment="1">
      <alignment wrapText="1"/>
    </xf>
    <xf numFmtId="0" fontId="18" fillId="0" borderId="0" xfId="0" applyFont="1" applyAlignment="1">
      <alignment wrapText="1"/>
    </xf>
    <xf numFmtId="0" fontId="18" fillId="0" borderId="0" xfId="0" applyFont="1" applyAlignment="1">
      <alignment horizontal="right"/>
    </xf>
    <xf numFmtId="0" fontId="18" fillId="0" borderId="0" xfId="0" applyFont="1"/>
    <xf numFmtId="0" fontId="17" fillId="0" borderId="0" xfId="0" applyFont="1" applyBorder="1" applyAlignment="1">
      <alignment wrapText="1"/>
    </xf>
    <xf numFmtId="0" fontId="18" fillId="0" borderId="0" xfId="0" applyFont="1" applyFill="1"/>
    <xf numFmtId="0" fontId="18" fillId="0" borderId="0" xfId="0" applyFont="1" applyFill="1" applyAlignment="1">
      <alignment horizontal="left" vertical="top" wrapText="1"/>
    </xf>
    <xf numFmtId="0" fontId="12" fillId="0" borderId="10" xfId="0" applyFont="1" applyFill="1" applyBorder="1" applyAlignment="1">
      <alignment wrapText="1"/>
    </xf>
    <xf numFmtId="0" fontId="18" fillId="0" borderId="0" xfId="0" applyFont="1" applyFill="1" applyAlignment="1">
      <alignment wrapText="1"/>
    </xf>
    <xf numFmtId="0" fontId="18" fillId="0" borderId="0" xfId="0" applyFont="1" applyFill="1" applyAlignment="1">
      <alignment horizontal="right"/>
    </xf>
    <xf numFmtId="0" fontId="6" fillId="0" borderId="10" xfId="0" applyFont="1" applyFill="1" applyBorder="1" applyAlignment="1">
      <alignment wrapText="1"/>
    </xf>
    <xf numFmtId="0" fontId="12" fillId="0" borderId="15" xfId="0" applyFont="1" applyFill="1" applyBorder="1" applyAlignment="1">
      <alignment horizontal="center" wrapText="1"/>
    </xf>
    <xf numFmtId="0" fontId="12" fillId="0" borderId="33" xfId="0" applyFont="1" applyFill="1" applyBorder="1" applyAlignment="1">
      <alignment horizontal="center" wrapText="1"/>
    </xf>
    <xf numFmtId="0" fontId="12" fillId="0" borderId="5" xfId="0" applyFont="1" applyBorder="1" applyAlignment="1">
      <alignment horizontal="center" wrapText="1"/>
    </xf>
    <xf numFmtId="0" fontId="6" fillId="0" borderId="8" xfId="0" applyFont="1" applyBorder="1" applyAlignment="1">
      <alignment wrapText="1"/>
    </xf>
    <xf numFmtId="0" fontId="6" fillId="0" borderId="60" xfId="0" applyFont="1" applyBorder="1" applyAlignment="1">
      <alignment wrapText="1"/>
    </xf>
    <xf numFmtId="0" fontId="5" fillId="0" borderId="2" xfId="0" applyFont="1" applyFill="1" applyBorder="1" applyAlignment="1">
      <alignment wrapText="1"/>
    </xf>
    <xf numFmtId="0" fontId="5" fillId="3" borderId="8"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8" xfId="0" applyNumberFormat="1" applyFont="1" applyFill="1" applyBorder="1" applyAlignment="1">
      <alignment horizontal="center"/>
    </xf>
    <xf numFmtId="0" fontId="6" fillId="0" borderId="0" xfId="0" applyFont="1"/>
    <xf numFmtId="0" fontId="7" fillId="2" borderId="24" xfId="0" applyFont="1" applyFill="1" applyBorder="1" applyAlignment="1">
      <alignment horizontal="right"/>
    </xf>
    <xf numFmtId="0" fontId="5" fillId="0" borderId="14" xfId="0" applyFont="1" applyFill="1" applyBorder="1" applyAlignment="1">
      <alignment wrapText="1"/>
    </xf>
    <xf numFmtId="0" fontId="5" fillId="0" borderId="10" xfId="0" applyFont="1" applyFill="1" applyBorder="1" applyAlignment="1">
      <alignment wrapText="1"/>
    </xf>
    <xf numFmtId="0" fontId="12" fillId="0" borderId="11" xfId="0" applyFont="1" applyFill="1" applyBorder="1" applyAlignment="1">
      <alignment horizontal="center" wrapText="1"/>
    </xf>
    <xf numFmtId="0" fontId="12" fillId="0" borderId="4" xfId="0" applyFont="1" applyFill="1" applyBorder="1" applyAlignment="1">
      <alignment horizontal="center" wrapText="1"/>
    </xf>
    <xf numFmtId="0" fontId="18" fillId="0" borderId="2" xfId="0" applyFont="1" applyBorder="1" applyAlignment="1">
      <alignment wrapText="1"/>
    </xf>
    <xf numFmtId="0" fontId="12" fillId="3" borderId="10" xfId="0" applyFont="1" applyFill="1" applyBorder="1" applyAlignment="1">
      <alignment wrapText="1"/>
    </xf>
    <xf numFmtId="0" fontId="18" fillId="3" borderId="11" xfId="0" applyNumberFormat="1" applyFont="1" applyFill="1" applyBorder="1" applyAlignment="1">
      <alignment horizontal="center"/>
    </xf>
    <xf numFmtId="0" fontId="18" fillId="0" borderId="10" xfId="0" applyFont="1" applyFill="1" applyBorder="1" applyAlignment="1">
      <alignment wrapText="1"/>
    </xf>
    <xf numFmtId="0" fontId="18" fillId="0" borderId="11" xfId="0" applyFont="1" applyFill="1" applyBorder="1"/>
    <xf numFmtId="0" fontId="6" fillId="4" borderId="14"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6" fillId="0" borderId="19" xfId="0" applyFont="1" applyFill="1" applyBorder="1" applyAlignment="1">
      <alignmen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29" fillId="0" borderId="0" xfId="0" applyFont="1" applyAlignment="1">
      <alignment vertical="center" wrapText="1"/>
    </xf>
    <xf numFmtId="0" fontId="29" fillId="0" borderId="0" xfId="0" applyFont="1" applyFill="1" applyAlignment="1">
      <alignment vertical="center" wrapText="1"/>
    </xf>
    <xf numFmtId="0" fontId="12" fillId="0" borderId="3" xfId="0" applyFont="1" applyBorder="1" applyAlignment="1">
      <alignment horizontal="center" wrapText="1"/>
    </xf>
    <xf numFmtId="0" fontId="10" fillId="6" borderId="1" xfId="0" applyFont="1" applyFill="1" applyBorder="1" applyAlignment="1">
      <alignment horizontal="center" vertical="center" wrapText="1"/>
    </xf>
    <xf numFmtId="0" fontId="6" fillId="0" borderId="1" xfId="0" applyFont="1" applyBorder="1" applyAlignment="1">
      <alignment horizontal="center" wrapText="1"/>
    </xf>
    <xf numFmtId="0" fontId="5" fillId="0" borderId="7" xfId="0" applyFont="1" applyFill="1" applyBorder="1" applyAlignment="1">
      <alignment wrapText="1"/>
    </xf>
    <xf numFmtId="0" fontId="5" fillId="0" borderId="56"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69" xfId="0" applyFont="1" applyFill="1" applyBorder="1" applyAlignment="1">
      <alignment wrapText="1"/>
    </xf>
    <xf numFmtId="0" fontId="6" fillId="3" borderId="1" xfId="0" applyFont="1" applyFill="1" applyBorder="1" applyAlignment="1"/>
    <xf numFmtId="164" fontId="6" fillId="3" borderId="9" xfId="5" applyNumberFormat="1" applyFont="1" applyFill="1" applyBorder="1" applyAlignment="1">
      <alignment wrapText="1"/>
    </xf>
    <xf numFmtId="164" fontId="6" fillId="3" borderId="4" xfId="5" applyNumberFormat="1" applyFont="1" applyFill="1" applyBorder="1" applyAlignment="1">
      <alignment wrapText="1"/>
    </xf>
    <xf numFmtId="164" fontId="6" fillId="3" borderId="1" xfId="5" applyNumberFormat="1" applyFont="1" applyFill="1" applyBorder="1"/>
    <xf numFmtId="0" fontId="6" fillId="0" borderId="1" xfId="0" applyFont="1" applyBorder="1" applyAlignment="1">
      <alignment horizontal="center" wrapText="1"/>
    </xf>
    <xf numFmtId="0" fontId="6" fillId="2" borderId="23" xfId="0" applyFont="1" applyFill="1" applyBorder="1" applyAlignment="1">
      <alignment wrapText="1"/>
    </xf>
    <xf numFmtId="0" fontId="5" fillId="3" borderId="11" xfId="0" applyFont="1" applyFill="1" applyBorder="1" applyAlignment="1">
      <alignment wrapText="1"/>
    </xf>
    <xf numFmtId="0" fontId="5" fillId="3" borderId="4" xfId="0" applyFont="1" applyFill="1" applyBorder="1" applyAlignment="1">
      <alignment horizontal="right" wrapText="1"/>
    </xf>
    <xf numFmtId="0" fontId="5" fillId="0" borderId="0" xfId="0" applyFont="1" applyAlignment="1">
      <alignment horizontal="left"/>
    </xf>
    <xf numFmtId="0" fontId="5" fillId="0" borderId="0" xfId="0" applyFont="1" applyAlignment="1">
      <alignment horizontal="left"/>
    </xf>
    <xf numFmtId="0" fontId="6" fillId="2" borderId="1" xfId="0" applyFont="1" applyFill="1" applyBorder="1" applyAlignment="1">
      <alignment horizontal="center" wrapText="1"/>
    </xf>
    <xf numFmtId="0" fontId="6" fillId="0" borderId="3" xfId="0" applyFont="1" applyFill="1" applyBorder="1" applyAlignment="1">
      <alignment wrapText="1"/>
    </xf>
    <xf numFmtId="3" fontId="5" fillId="0" borderId="1" xfId="0" applyNumberFormat="1" applyFont="1" applyBorder="1"/>
    <xf numFmtId="3" fontId="5" fillId="3" borderId="1" xfId="0" applyNumberFormat="1" applyFont="1" applyFill="1" applyBorder="1"/>
    <xf numFmtId="3" fontId="5" fillId="4" borderId="3" xfId="0" applyNumberFormat="1" applyFont="1" applyFill="1" applyBorder="1"/>
    <xf numFmtId="3" fontId="5" fillId="3" borderId="11" xfId="0" applyNumberFormat="1" applyFont="1" applyFill="1" applyBorder="1"/>
    <xf numFmtId="3" fontId="5" fillId="3" borderId="4" xfId="0" applyNumberFormat="1" applyFont="1" applyFill="1" applyBorder="1"/>
    <xf numFmtId="3" fontId="5" fillId="3" borderId="3" xfId="0" applyNumberFormat="1" applyFont="1" applyFill="1" applyBorder="1"/>
    <xf numFmtId="3" fontId="5" fillId="0" borderId="1" xfId="0" applyNumberFormat="1" applyFont="1" applyBorder="1" applyAlignment="1">
      <alignment wrapText="1"/>
    </xf>
    <xf numFmtId="3" fontId="18" fillId="0" borderId="1" xfId="0" applyNumberFormat="1" applyFont="1" applyBorder="1"/>
    <xf numFmtId="3" fontId="18" fillId="0" borderId="1" xfId="0" applyNumberFormat="1" applyFont="1" applyFill="1" applyBorder="1"/>
    <xf numFmtId="3" fontId="18" fillId="0" borderId="5" xfId="0" applyNumberFormat="1" applyFont="1" applyFill="1" applyBorder="1"/>
    <xf numFmtId="3" fontId="18" fillId="3" borderId="3" xfId="0" applyNumberFormat="1" applyFont="1" applyFill="1" applyBorder="1"/>
    <xf numFmtId="3" fontId="5" fillId="3" borderId="48" xfId="0" applyNumberFormat="1" applyFont="1" applyFill="1" applyBorder="1"/>
    <xf numFmtId="3" fontId="5" fillId="3" borderId="49" xfId="0" applyNumberFormat="1" applyFont="1" applyFill="1" applyBorder="1"/>
    <xf numFmtId="0" fontId="5" fillId="0" borderId="0" xfId="0" applyFont="1" applyBorder="1"/>
    <xf numFmtId="0" fontId="12" fillId="0" borderId="8" xfId="0" applyFont="1" applyBorder="1" applyAlignment="1">
      <alignment horizontal="center" wrapText="1"/>
    </xf>
    <xf numFmtId="0" fontId="18" fillId="0" borderId="1" xfId="0" applyFont="1" applyFill="1" applyBorder="1"/>
    <xf numFmtId="1" fontId="5" fillId="0" borderId="0" xfId="0" applyNumberFormat="1" applyFont="1" applyAlignment="1">
      <alignment wrapText="1"/>
    </xf>
    <xf numFmtId="3" fontId="6" fillId="3" borderId="11" xfId="0" applyNumberFormat="1" applyFont="1" applyFill="1" applyBorder="1" applyAlignment="1">
      <alignment horizontal="right"/>
    </xf>
    <xf numFmtId="3" fontId="5" fillId="0" borderId="0" xfId="0" applyNumberFormat="1" applyFont="1"/>
    <xf numFmtId="3" fontId="0" fillId="0" borderId="0" xfId="0" applyNumberFormat="1"/>
    <xf numFmtId="3" fontId="12" fillId="0" borderId="1" xfId="0" applyNumberFormat="1" applyFont="1" applyFill="1" applyBorder="1" applyAlignment="1">
      <alignment horizontal="right" wrapText="1"/>
    </xf>
    <xf numFmtId="3" fontId="6" fillId="0" borderId="3" xfId="0" applyNumberFormat="1" applyFont="1" applyFill="1" applyBorder="1" applyAlignment="1">
      <alignment horizontal="right" wrapText="1"/>
    </xf>
    <xf numFmtId="3" fontId="6" fillId="0" borderId="1" xfId="0" applyNumberFormat="1" applyFont="1" applyFill="1" applyBorder="1" applyAlignment="1">
      <alignment horizontal="right" wrapText="1"/>
    </xf>
    <xf numFmtId="3" fontId="12" fillId="0" borderId="3" xfId="0" applyNumberFormat="1" applyFont="1" applyFill="1" applyBorder="1" applyAlignment="1">
      <alignment horizontal="right" wrapText="1"/>
    </xf>
    <xf numFmtId="3" fontId="12" fillId="5" borderId="1" xfId="0" applyNumberFormat="1" applyFont="1" applyFill="1" applyBorder="1" applyAlignment="1">
      <alignment horizontal="right" wrapText="1"/>
    </xf>
    <xf numFmtId="3" fontId="12" fillId="5" borderId="3" xfId="0" applyNumberFormat="1" applyFont="1" applyFill="1" applyBorder="1" applyAlignment="1">
      <alignment horizontal="right" wrapText="1"/>
    </xf>
    <xf numFmtId="3" fontId="6" fillId="3" borderId="4" xfId="0" applyNumberFormat="1" applyFont="1" applyFill="1" applyBorder="1" applyAlignment="1">
      <alignment horizontal="right"/>
    </xf>
    <xf numFmtId="3" fontId="6" fillId="0" borderId="1" xfId="0" applyNumberFormat="1" applyFont="1" applyBorder="1"/>
    <xf numFmtId="1" fontId="5" fillId="0" borderId="3" xfId="0" applyNumberFormat="1" applyFont="1" applyBorder="1" applyAlignment="1">
      <alignment wrapText="1"/>
    </xf>
    <xf numFmtId="3" fontId="5" fillId="0" borderId="1" xfId="0" applyNumberFormat="1" applyFont="1" applyFill="1" applyBorder="1"/>
    <xf numFmtId="3" fontId="5" fillId="0" borderId="5" xfId="0" applyNumberFormat="1" applyFont="1" applyFill="1" applyBorder="1"/>
    <xf numFmtId="3" fontId="5" fillId="3" borderId="9" xfId="0" applyNumberFormat="1" applyFont="1" applyFill="1" applyBorder="1"/>
    <xf numFmtId="3" fontId="5" fillId="0" borderId="15" xfId="0" applyNumberFormat="1" applyFont="1" applyFill="1" applyBorder="1"/>
    <xf numFmtId="3" fontId="5" fillId="0" borderId="11" xfId="0" applyNumberFormat="1" applyFont="1" applyFill="1" applyBorder="1"/>
    <xf numFmtId="0" fontId="6" fillId="0" borderId="6" xfId="0" applyFont="1" applyBorder="1" applyAlignment="1">
      <alignment horizontal="center" wrapText="1"/>
    </xf>
    <xf numFmtId="3" fontId="5" fillId="0" borderId="1" xfId="0" applyNumberFormat="1" applyFont="1" applyBorder="1" applyAlignment="1">
      <alignment horizontal="right"/>
    </xf>
    <xf numFmtId="3" fontId="5" fillId="0" borderId="3" xfId="0" applyNumberFormat="1" applyFont="1" applyBorder="1"/>
    <xf numFmtId="3" fontId="18" fillId="3" borderId="11" xfId="0" applyNumberFormat="1" applyFont="1" applyFill="1" applyBorder="1" applyAlignment="1">
      <alignment horizontal="right"/>
    </xf>
    <xf numFmtId="3" fontId="18" fillId="3" borderId="11" xfId="0" applyNumberFormat="1" applyFont="1" applyFill="1" applyBorder="1"/>
    <xf numFmtId="3" fontId="18" fillId="3" borderId="4" xfId="0" applyNumberFormat="1" applyFont="1" applyFill="1" applyBorder="1"/>
    <xf numFmtId="0" fontId="6" fillId="0" borderId="2" xfId="0" applyFont="1" applyBorder="1" applyAlignment="1">
      <alignment horizontal="center" wrapText="1"/>
    </xf>
    <xf numFmtId="3" fontId="5" fillId="4" borderId="1" xfId="0" applyNumberFormat="1" applyFont="1" applyFill="1" applyBorder="1"/>
    <xf numFmtId="3" fontId="6" fillId="3" borderId="1" xfId="0" applyNumberFormat="1" applyFont="1" applyFill="1" applyBorder="1"/>
    <xf numFmtId="3" fontId="6" fillId="3" borderId="3" xfId="0" applyNumberFormat="1" applyFont="1" applyFill="1" applyBorder="1"/>
    <xf numFmtId="3" fontId="5" fillId="3" borderId="1" xfId="0" applyNumberFormat="1" applyFont="1" applyFill="1" applyBorder="1" applyAlignment="1">
      <alignment horizontal="right"/>
    </xf>
    <xf numFmtId="3" fontId="5" fillId="3" borderId="5" xfId="0" applyNumberFormat="1" applyFont="1" applyFill="1" applyBorder="1" applyAlignment="1">
      <alignment horizontal="right"/>
    </xf>
    <xf numFmtId="3" fontId="5" fillId="3" borderId="3" xfId="0" applyNumberFormat="1" applyFont="1" applyFill="1" applyBorder="1" applyAlignment="1"/>
    <xf numFmtId="3" fontId="5" fillId="0" borderId="1" xfId="0" applyNumberFormat="1" applyFont="1" applyFill="1" applyBorder="1" applyAlignment="1">
      <alignment horizontal="right"/>
    </xf>
    <xf numFmtId="3" fontId="5" fillId="0" borderId="5" xfId="0" applyNumberFormat="1" applyFont="1" applyFill="1" applyBorder="1" applyAlignment="1">
      <alignment horizontal="right"/>
    </xf>
    <xf numFmtId="3" fontId="5" fillId="0" borderId="3" xfId="0" applyNumberFormat="1" applyFont="1" applyFill="1" applyBorder="1" applyAlignment="1"/>
    <xf numFmtId="3"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3" fontId="5" fillId="0" borderId="4" xfId="0" applyNumberFormat="1" applyFont="1" applyFill="1" applyBorder="1" applyAlignment="1"/>
    <xf numFmtId="3" fontId="5" fillId="3" borderId="3" xfId="0" applyNumberFormat="1" applyFont="1" applyFill="1" applyBorder="1" applyAlignment="1">
      <alignment horizontal="right"/>
    </xf>
    <xf numFmtId="3" fontId="18" fillId="0" borderId="11" xfId="0" applyNumberFormat="1" applyFont="1" applyFill="1" applyBorder="1" applyAlignment="1">
      <alignment horizontal="right"/>
    </xf>
    <xf numFmtId="3" fontId="18" fillId="0" borderId="11" xfId="0" applyNumberFormat="1" applyFont="1" applyFill="1" applyBorder="1"/>
    <xf numFmtId="3" fontId="5" fillId="3" borderId="4" xfId="0" applyNumberFormat="1" applyFont="1" applyFill="1" applyBorder="1" applyAlignment="1">
      <alignment horizontal="right"/>
    </xf>
    <xf numFmtId="3" fontId="6" fillId="3" borderId="11" xfId="0" applyNumberFormat="1" applyFont="1" applyFill="1" applyBorder="1" applyAlignment="1">
      <alignment horizontal="right" wrapText="1"/>
    </xf>
    <xf numFmtId="3" fontId="6" fillId="3" borderId="4" xfId="0" applyNumberFormat="1" applyFont="1" applyFill="1" applyBorder="1" applyAlignment="1">
      <alignment horizontal="right" wrapText="1"/>
    </xf>
    <xf numFmtId="3" fontId="5" fillId="0" borderId="3" xfId="0" applyNumberFormat="1" applyFont="1" applyBorder="1" applyAlignment="1">
      <alignment horizontal="right"/>
    </xf>
    <xf numFmtId="3" fontId="5" fillId="0" borderId="3" xfId="0" applyNumberFormat="1" applyFont="1" applyBorder="1" applyAlignment="1">
      <alignment horizontal="right" wrapText="1"/>
    </xf>
    <xf numFmtId="3" fontId="5" fillId="0" borderId="4" xfId="0" applyNumberFormat="1" applyFont="1" applyBorder="1" applyAlignment="1">
      <alignment horizontal="right"/>
    </xf>
    <xf numFmtId="3" fontId="5" fillId="0" borderId="3" xfId="0" applyNumberFormat="1" applyFont="1" applyBorder="1" applyAlignment="1"/>
    <xf numFmtId="3" fontId="5" fillId="0" borderId="3" xfId="0" applyNumberFormat="1" applyFont="1" applyFill="1" applyBorder="1"/>
    <xf numFmtId="3" fontId="18" fillId="0" borderId="4" xfId="0" applyNumberFormat="1" applyFont="1" applyFill="1" applyBorder="1"/>
    <xf numFmtId="3" fontId="6" fillId="3" borderId="4" xfId="0" applyNumberFormat="1" applyFont="1" applyFill="1" applyBorder="1" applyAlignment="1">
      <alignment wrapText="1"/>
    </xf>
    <xf numFmtId="0" fontId="6" fillId="2" borderId="5" xfId="0" applyFont="1" applyFill="1" applyBorder="1" applyAlignment="1">
      <alignment wrapText="1"/>
    </xf>
    <xf numFmtId="0" fontId="38" fillId="0" borderId="24" xfId="9" applyFont="1" applyFill="1" applyBorder="1" applyAlignment="1">
      <alignment horizontal="center" vertical="center" wrapText="1"/>
    </xf>
    <xf numFmtId="0" fontId="1" fillId="0" borderId="3" xfId="9" applyFont="1" applyFill="1" applyBorder="1" applyAlignment="1">
      <alignment horizontal="left" vertical="center" wrapText="1"/>
    </xf>
    <xf numFmtId="0" fontId="1" fillId="0" borderId="9" xfId="9" applyFont="1" applyFill="1" applyBorder="1" applyAlignment="1">
      <alignment horizontal="left" vertical="center" wrapText="1"/>
    </xf>
    <xf numFmtId="0" fontId="6" fillId="2" borderId="2" xfId="0" applyFont="1" applyFill="1" applyBorder="1" applyAlignment="1">
      <alignment horizontal="left" vertical="top" wrapText="1"/>
    </xf>
    <xf numFmtId="0" fontId="6" fillId="2" borderId="7" xfId="0" applyFont="1" applyFill="1" applyBorder="1" applyAlignment="1">
      <alignment wrapText="1"/>
    </xf>
    <xf numFmtId="0" fontId="6" fillId="0" borderId="3" xfId="0" applyFont="1" applyBorder="1" applyAlignment="1">
      <alignment horizontal="center" vertical="center" wrapText="1"/>
    </xf>
    <xf numFmtId="3" fontId="18" fillId="0" borderId="27" xfId="0" applyNumberFormat="1" applyFont="1" applyFill="1" applyBorder="1" applyAlignment="1">
      <alignment wrapText="1"/>
    </xf>
    <xf numFmtId="3" fontId="18" fillId="0" borderId="1" xfId="0" applyNumberFormat="1" applyFont="1" applyFill="1" applyBorder="1" applyAlignment="1">
      <alignment wrapText="1"/>
    </xf>
    <xf numFmtId="3" fontId="18" fillId="0" borderId="5" xfId="0" applyNumberFormat="1" applyFont="1" applyFill="1" applyBorder="1" applyAlignment="1">
      <alignment wrapText="1"/>
    </xf>
    <xf numFmtId="3" fontId="18" fillId="0" borderId="2" xfId="0" applyNumberFormat="1" applyFont="1" applyFill="1" applyBorder="1" applyAlignment="1">
      <alignment wrapText="1"/>
    </xf>
    <xf numFmtId="3" fontId="18" fillId="0" borderId="3" xfId="0" applyNumberFormat="1" applyFont="1" applyFill="1" applyBorder="1" applyAlignment="1">
      <alignment wrapText="1"/>
    </xf>
    <xf numFmtId="3" fontId="18" fillId="0" borderId="26" xfId="0" applyNumberFormat="1" applyFont="1" applyFill="1" applyBorder="1" applyAlignment="1">
      <alignment wrapText="1"/>
    </xf>
    <xf numFmtId="3" fontId="18" fillId="0" borderId="34" xfId="0" applyNumberFormat="1" applyFont="1" applyFill="1" applyBorder="1" applyAlignment="1">
      <alignment wrapText="1"/>
    </xf>
    <xf numFmtId="3" fontId="18" fillId="0" borderId="40" xfId="0" applyNumberFormat="1" applyFont="1" applyFill="1" applyBorder="1" applyAlignment="1">
      <alignment horizontal="right" wrapText="1"/>
    </xf>
    <xf numFmtId="3" fontId="18" fillId="0" borderId="62" xfId="0" applyNumberFormat="1" applyFont="1" applyFill="1" applyBorder="1" applyAlignment="1">
      <alignment horizontal="right" wrapText="1"/>
    </xf>
    <xf numFmtId="3" fontId="18" fillId="0" borderId="39" xfId="0" applyNumberFormat="1" applyFont="1" applyFill="1" applyBorder="1" applyAlignment="1">
      <alignment horizontal="right" wrapText="1"/>
    </xf>
    <xf numFmtId="3" fontId="18" fillId="0" borderId="7" xfId="0" applyNumberFormat="1" applyFont="1" applyFill="1" applyBorder="1" applyAlignment="1">
      <alignment horizontal="right" wrapText="1"/>
    </xf>
    <xf numFmtId="3" fontId="18" fillId="0" borderId="9" xfId="0" applyNumberFormat="1" applyFont="1" applyFill="1" applyBorder="1" applyAlignment="1">
      <alignment horizontal="right" wrapText="1"/>
    </xf>
    <xf numFmtId="3" fontId="18" fillId="0" borderId="55" xfId="0" applyNumberFormat="1" applyFont="1" applyFill="1" applyBorder="1" applyAlignment="1">
      <alignment horizontal="right" wrapText="1"/>
    </xf>
    <xf numFmtId="3" fontId="6" fillId="3" borderId="53" xfId="0" applyNumberFormat="1" applyFont="1" applyFill="1" applyBorder="1" applyAlignment="1">
      <alignment wrapText="1"/>
    </xf>
    <xf numFmtId="3" fontId="6" fillId="3" borderId="54" xfId="0" applyNumberFormat="1" applyFont="1" applyFill="1" applyBorder="1" applyAlignment="1">
      <alignment wrapText="1"/>
    </xf>
    <xf numFmtId="3" fontId="6" fillId="3" borderId="12" xfId="0" applyNumberFormat="1" applyFont="1" applyFill="1" applyBorder="1" applyAlignment="1">
      <alignment wrapText="1"/>
    </xf>
    <xf numFmtId="3" fontId="6" fillId="3" borderId="10" xfId="0" applyNumberFormat="1" applyFont="1" applyFill="1" applyBorder="1" applyAlignment="1">
      <alignment wrapText="1"/>
    </xf>
    <xf numFmtId="3" fontId="6" fillId="3" borderId="52" xfId="0" applyNumberFormat="1" applyFont="1" applyFill="1" applyBorder="1" applyAlignment="1">
      <alignment wrapText="1"/>
    </xf>
    <xf numFmtId="0" fontId="6" fillId="0" borderId="1" xfId="0" applyFont="1" applyBorder="1" applyAlignment="1">
      <alignment horizontal="center" wrapText="1"/>
    </xf>
    <xf numFmtId="0" fontId="5" fillId="0" borderId="0" xfId="0" applyFont="1" applyAlignment="1">
      <alignment horizontal="left" wrapText="1"/>
    </xf>
    <xf numFmtId="0" fontId="6" fillId="0" borderId="4" xfId="0" applyFont="1" applyBorder="1" applyAlignment="1">
      <alignment wrapText="1"/>
    </xf>
    <xf numFmtId="3" fontId="6" fillId="0" borderId="4" xfId="0" applyNumberFormat="1" applyFont="1" applyBorder="1" applyAlignment="1">
      <alignment wrapText="1"/>
    </xf>
    <xf numFmtId="3" fontId="5" fillId="3" borderId="8" xfId="0" applyNumberFormat="1" applyFont="1" applyFill="1" applyBorder="1"/>
    <xf numFmtId="3" fontId="5" fillId="3" borderId="39" xfId="0" applyNumberFormat="1" applyFont="1" applyFill="1" applyBorder="1"/>
    <xf numFmtId="3" fontId="5" fillId="0" borderId="1" xfId="0" applyNumberFormat="1" applyFont="1" applyFill="1" applyBorder="1" applyAlignment="1"/>
    <xf numFmtId="3" fontId="5" fillId="3" borderId="6" xfId="0" applyNumberFormat="1" applyFont="1" applyFill="1" applyBorder="1" applyAlignment="1">
      <alignment wrapText="1"/>
    </xf>
    <xf numFmtId="165" fontId="0" fillId="0" borderId="1" xfId="0" applyNumberFormat="1" applyBorder="1"/>
    <xf numFmtId="165" fontId="0" fillId="3" borderId="3" xfId="0" applyNumberFormat="1" applyFill="1" applyBorder="1"/>
    <xf numFmtId="165" fontId="0" fillId="0" borderId="11" xfId="0" applyNumberFormat="1" applyBorder="1"/>
    <xf numFmtId="165" fontId="0" fillId="3" borderId="4" xfId="0" applyNumberFormat="1" applyFill="1" applyBorder="1"/>
    <xf numFmtId="0" fontId="18" fillId="4" borderId="18" xfId="0" applyFont="1" applyFill="1" applyBorder="1"/>
    <xf numFmtId="0" fontId="18" fillId="0" borderId="11" xfId="0" applyFont="1" applyBorder="1"/>
    <xf numFmtId="0" fontId="5" fillId="5" borderId="2" xfId="0" applyFont="1" applyFill="1" applyBorder="1" applyAlignment="1">
      <alignment horizontal="left" wrapText="1" indent="2"/>
    </xf>
    <xf numFmtId="0" fontId="18" fillId="4" borderId="1" xfId="0" applyFont="1" applyFill="1" applyBorder="1"/>
    <xf numFmtId="0" fontId="7" fillId="2" borderId="23" xfId="0" applyFont="1" applyFill="1" applyBorder="1" applyAlignment="1">
      <alignment wrapText="1"/>
    </xf>
    <xf numFmtId="0" fontId="5" fillId="2" borderId="24" xfId="0" applyFont="1" applyFill="1" applyBorder="1"/>
    <xf numFmtId="0" fontId="6" fillId="2" borderId="74" xfId="0" applyFont="1" applyFill="1" applyBorder="1" applyAlignment="1">
      <alignment wrapText="1"/>
    </xf>
    <xf numFmtId="0" fontId="5" fillId="2" borderId="35" xfId="0" applyFont="1" applyFill="1" applyBorder="1"/>
    <xf numFmtId="0" fontId="5" fillId="2" borderId="25" xfId="0" applyFont="1" applyFill="1" applyBorder="1"/>
    <xf numFmtId="0" fontId="6" fillId="4" borderId="10" xfId="0" applyFont="1" applyFill="1" applyBorder="1" applyAlignment="1">
      <alignment wrapText="1"/>
    </xf>
    <xf numFmtId="0" fontId="18" fillId="0" borderId="18" xfId="0" applyFont="1" applyFill="1" applyBorder="1"/>
    <xf numFmtId="0" fontId="6" fillId="4" borderId="60" xfId="0" applyFont="1" applyFill="1" applyBorder="1" applyAlignment="1">
      <alignment wrapText="1"/>
    </xf>
    <xf numFmtId="0" fontId="18" fillId="0" borderId="75" xfId="0" applyFont="1" applyFill="1" applyBorder="1"/>
    <xf numFmtId="0" fontId="18" fillId="0" borderId="20" xfId="0" applyFont="1" applyFill="1" applyBorder="1"/>
    <xf numFmtId="0" fontId="26" fillId="2" borderId="14" xfId="0" applyFont="1" applyFill="1" applyBorder="1" applyAlignment="1">
      <alignment wrapText="1"/>
    </xf>
    <xf numFmtId="0" fontId="18" fillId="2" borderId="15" xfId="0" applyFont="1" applyFill="1" applyBorder="1"/>
    <xf numFmtId="0" fontId="6" fillId="2" borderId="76" xfId="0" applyFont="1" applyFill="1" applyBorder="1" applyAlignment="1">
      <alignment wrapText="1"/>
    </xf>
    <xf numFmtId="0" fontId="18" fillId="2" borderId="31" xfId="0" applyFont="1" applyFill="1" applyBorder="1"/>
    <xf numFmtId="0" fontId="18" fillId="2" borderId="16" xfId="0" applyFont="1" applyFill="1" applyBorder="1"/>
    <xf numFmtId="0" fontId="6" fillId="4" borderId="7" xfId="0" applyFont="1" applyFill="1" applyBorder="1" applyAlignment="1">
      <alignment vertical="center" wrapText="1"/>
    </xf>
    <xf numFmtId="0" fontId="18" fillId="0" borderId="41" xfId="0" applyFont="1" applyFill="1" applyBorder="1"/>
    <xf numFmtId="0" fontId="6" fillId="4" borderId="77" xfId="0" applyFont="1" applyFill="1" applyBorder="1" applyAlignment="1">
      <alignment wrapText="1"/>
    </xf>
    <xf numFmtId="0" fontId="18" fillId="0" borderId="42" xfId="0" applyFont="1" applyFill="1" applyBorder="1"/>
    <xf numFmtId="0" fontId="18" fillId="0" borderId="43" xfId="0" applyFont="1" applyFill="1" applyBorder="1"/>
    <xf numFmtId="0" fontId="26" fillId="2" borderId="23" xfId="0" applyFont="1" applyFill="1" applyBorder="1" applyAlignment="1">
      <alignment wrapText="1"/>
    </xf>
    <xf numFmtId="0" fontId="18" fillId="2" borderId="24" xfId="0" applyFont="1" applyFill="1" applyBorder="1" applyAlignment="1">
      <alignment horizontal="right"/>
    </xf>
    <xf numFmtId="0" fontId="18" fillId="2" borderId="25" xfId="0" applyFont="1" applyFill="1" applyBorder="1"/>
    <xf numFmtId="0" fontId="6" fillId="4" borderId="10" xfId="0" applyFont="1" applyFill="1" applyBorder="1" applyAlignment="1">
      <alignment vertical="center" wrapText="1"/>
    </xf>
    <xf numFmtId="0" fontId="18" fillId="0" borderId="4" xfId="0" applyFont="1" applyFill="1" applyBorder="1"/>
    <xf numFmtId="0" fontId="12" fillId="3" borderId="38" xfId="0" applyFont="1" applyFill="1" applyBorder="1" applyAlignment="1">
      <alignment wrapText="1"/>
    </xf>
    <xf numFmtId="0" fontId="18" fillId="3" borderId="41" xfId="0" applyFont="1" applyFill="1" applyBorder="1"/>
    <xf numFmtId="0" fontId="6" fillId="3" borderId="76" xfId="0" applyFont="1" applyFill="1" applyBorder="1" applyAlignment="1">
      <alignment wrapText="1"/>
    </xf>
    <xf numFmtId="0" fontId="18" fillId="3" borderId="42" xfId="0" applyFont="1" applyFill="1" applyBorder="1"/>
    <xf numFmtId="0" fontId="18" fillId="3" borderId="43" xfId="0" applyFont="1" applyFill="1" applyBorder="1"/>
    <xf numFmtId="0" fontId="18" fillId="4" borderId="11" xfId="0" applyFont="1" applyFill="1" applyBorder="1"/>
    <xf numFmtId="0" fontId="18" fillId="4" borderId="12" xfId="0" applyFont="1" applyFill="1" applyBorder="1"/>
    <xf numFmtId="0" fontId="6" fillId="3" borderId="23" xfId="0" applyFont="1" applyFill="1" applyBorder="1" applyAlignment="1">
      <alignment wrapText="1"/>
    </xf>
    <xf numFmtId="0" fontId="18" fillId="3" borderId="24" xfId="0" applyFont="1" applyFill="1" applyBorder="1"/>
    <xf numFmtId="0" fontId="18" fillId="3" borderId="25" xfId="0" applyFont="1" applyFill="1" applyBorder="1"/>
    <xf numFmtId="0" fontId="18" fillId="2" borderId="35" xfId="0" applyFont="1" applyFill="1" applyBorder="1"/>
    <xf numFmtId="0" fontId="18" fillId="2" borderId="24" xfId="0" applyFont="1" applyFill="1" applyBorder="1"/>
    <xf numFmtId="0" fontId="18" fillId="0" borderId="12" xfId="0" applyFont="1" applyFill="1" applyBorder="1"/>
    <xf numFmtId="0" fontId="18" fillId="4" borderId="4" xfId="0" applyFont="1" applyFill="1" applyBorder="1"/>
    <xf numFmtId="0" fontId="18" fillId="2" borderId="42" xfId="0" applyFont="1" applyFill="1" applyBorder="1"/>
    <xf numFmtId="0" fontId="18" fillId="2" borderId="41" xfId="0" applyFont="1" applyFill="1" applyBorder="1"/>
    <xf numFmtId="0" fontId="6" fillId="4" borderId="78" xfId="0" applyFont="1" applyFill="1" applyBorder="1" applyAlignment="1">
      <alignment wrapText="1"/>
    </xf>
    <xf numFmtId="0" fontId="18" fillId="0" borderId="25" xfId="0" applyFont="1" applyFill="1" applyBorder="1"/>
    <xf numFmtId="0" fontId="18" fillId="0" borderId="24" xfId="0" applyFont="1" applyFill="1" applyBorder="1"/>
    <xf numFmtId="0" fontId="18" fillId="0" borderId="35" xfId="0" applyFont="1" applyFill="1" applyBorder="1"/>
    <xf numFmtId="0" fontId="18" fillId="3" borderId="47" xfId="0" applyFont="1" applyFill="1" applyBorder="1"/>
    <xf numFmtId="0" fontId="6" fillId="3" borderId="74" xfId="0" applyFont="1" applyFill="1" applyBorder="1" applyAlignment="1">
      <alignment wrapText="1"/>
    </xf>
    <xf numFmtId="0" fontId="39" fillId="2" borderId="14" xfId="0" applyFont="1" applyFill="1" applyBorder="1" applyAlignment="1">
      <alignment wrapText="1"/>
    </xf>
    <xf numFmtId="0" fontId="39" fillId="2" borderId="2" xfId="0" applyFont="1" applyFill="1" applyBorder="1" applyAlignment="1">
      <alignment wrapText="1"/>
    </xf>
    <xf numFmtId="0" fontId="12" fillId="3" borderId="25" xfId="0" applyFont="1" applyFill="1" applyBorder="1"/>
    <xf numFmtId="0" fontId="12" fillId="3" borderId="24" xfId="0" applyFont="1" applyFill="1" applyBorder="1"/>
    <xf numFmtId="0" fontId="26" fillId="2" borderId="23" xfId="0" applyFont="1" applyFill="1" applyBorder="1" applyAlignment="1">
      <alignment vertical="center" wrapText="1"/>
    </xf>
    <xf numFmtId="0" fontId="18" fillId="2" borderId="15" xfId="0" applyFont="1" applyFill="1" applyBorder="1" applyAlignment="1">
      <alignment horizontal="right"/>
    </xf>
    <xf numFmtId="0" fontId="18" fillId="0" borderId="3" xfId="0" applyFont="1" applyFill="1" applyBorder="1"/>
    <xf numFmtId="0" fontId="18" fillId="0" borderId="5" xfId="0" applyFont="1" applyFill="1" applyBorder="1"/>
    <xf numFmtId="0" fontId="6" fillId="4" borderId="13" xfId="0" applyFont="1" applyFill="1" applyBorder="1" applyAlignment="1">
      <alignment wrapText="1"/>
    </xf>
    <xf numFmtId="0" fontId="6" fillId="4" borderId="2" xfId="0" applyFont="1" applyFill="1" applyBorder="1" applyAlignment="1">
      <alignment vertical="center" wrapText="1"/>
    </xf>
    <xf numFmtId="0" fontId="12" fillId="0" borderId="4" xfId="0" applyFont="1" applyFill="1" applyBorder="1"/>
    <xf numFmtId="0" fontId="12" fillId="4" borderId="11" xfId="0" applyFont="1" applyFill="1" applyBorder="1"/>
    <xf numFmtId="0" fontId="6" fillId="4" borderId="76" xfId="0" applyFont="1" applyFill="1" applyBorder="1" applyAlignment="1">
      <alignment wrapText="1"/>
    </xf>
    <xf numFmtId="0" fontId="18" fillId="0" borderId="8" xfId="0" applyFont="1" applyFill="1" applyBorder="1"/>
    <xf numFmtId="0" fontId="18" fillId="4" borderId="8" xfId="0" applyFont="1" applyFill="1" applyBorder="1"/>
    <xf numFmtId="0" fontId="18" fillId="3" borderId="15" xfId="0" applyFont="1" applyFill="1" applyBorder="1"/>
    <xf numFmtId="0" fontId="43" fillId="0" borderId="4" xfId="0" applyFont="1" applyFill="1" applyBorder="1"/>
    <xf numFmtId="0" fontId="43" fillId="0" borderId="11" xfId="0" applyFont="1" applyFill="1" applyBorder="1"/>
    <xf numFmtId="0" fontId="44" fillId="4" borderId="60" xfId="0" applyFont="1" applyFill="1" applyBorder="1" applyAlignment="1">
      <alignment wrapText="1"/>
    </xf>
    <xf numFmtId="0" fontId="44" fillId="4" borderId="10" xfId="0" applyFont="1" applyFill="1" applyBorder="1" applyAlignment="1">
      <alignment vertical="center" wrapText="1"/>
    </xf>
    <xf numFmtId="0" fontId="43" fillId="2" borderId="25" xfId="0" applyFont="1" applyFill="1" applyBorder="1"/>
    <xf numFmtId="0" fontId="43" fillId="2" borderId="24" xfId="0" applyFont="1" applyFill="1" applyBorder="1"/>
    <xf numFmtId="0" fontId="44" fillId="2" borderId="74" xfId="0" applyFont="1" applyFill="1" applyBorder="1" applyAlignment="1">
      <alignment wrapText="1"/>
    </xf>
    <xf numFmtId="0" fontId="44" fillId="2" borderId="23" xfId="0" applyFont="1" applyFill="1" applyBorder="1" applyAlignment="1">
      <alignment vertical="center" wrapText="1"/>
    </xf>
    <xf numFmtId="0" fontId="6" fillId="2" borderId="38" xfId="0" applyFont="1" applyFill="1" applyBorder="1" applyAlignment="1">
      <alignment vertical="center" wrapText="1"/>
    </xf>
    <xf numFmtId="0" fontId="6" fillId="2" borderId="23" xfId="0" applyFont="1" applyFill="1" applyBorder="1" applyAlignment="1">
      <alignment vertical="center" wrapText="1"/>
    </xf>
    <xf numFmtId="0" fontId="18" fillId="0" borderId="9" xfId="0" applyFont="1" applyFill="1" applyBorder="1"/>
    <xf numFmtId="0" fontId="18" fillId="3" borderId="46" xfId="0" applyFont="1" applyFill="1" applyBorder="1"/>
    <xf numFmtId="0" fontId="18" fillId="3" borderId="45" xfId="0" applyFont="1" applyFill="1" applyBorder="1"/>
    <xf numFmtId="0" fontId="6" fillId="4" borderId="79" xfId="0" applyFont="1" applyFill="1" applyBorder="1" applyAlignment="1">
      <alignment wrapText="1"/>
    </xf>
    <xf numFmtId="0" fontId="6" fillId="0" borderId="0" xfId="0" applyFont="1" applyFill="1" applyBorder="1" applyAlignment="1">
      <alignment wrapText="1"/>
    </xf>
    <xf numFmtId="0" fontId="6" fillId="0" borderId="0" xfId="0" applyNumberFormat="1" applyFont="1" applyFill="1" applyBorder="1" applyAlignment="1">
      <alignment horizontal="right" wrapText="1"/>
    </xf>
    <xf numFmtId="3" fontId="5" fillId="3" borderId="1" xfId="0" applyNumberFormat="1" applyFont="1" applyFill="1" applyBorder="1" applyAlignment="1">
      <alignment horizontal="right" wrapText="1"/>
    </xf>
    <xf numFmtId="3" fontId="5" fillId="3" borderId="3" xfId="0" applyNumberFormat="1" applyFont="1" applyFill="1" applyBorder="1" applyAlignment="1">
      <alignment horizontal="right" wrapText="1"/>
    </xf>
    <xf numFmtId="3" fontId="5" fillId="0" borderId="11" xfId="0" applyNumberFormat="1" applyFont="1" applyFill="1" applyBorder="1" applyAlignment="1">
      <alignment horizontal="right" wrapText="1"/>
    </xf>
    <xf numFmtId="3" fontId="5" fillId="0" borderId="4" xfId="0" applyNumberFormat="1" applyFont="1" applyFill="1" applyBorder="1" applyAlignment="1">
      <alignment horizontal="right" wrapText="1"/>
    </xf>
    <xf numFmtId="3" fontId="6" fillId="3" borderId="1" xfId="0" applyNumberFormat="1" applyFont="1" applyFill="1" applyBorder="1" applyAlignment="1"/>
    <xf numFmtId="0" fontId="38" fillId="0" borderId="10" xfId="9" applyFont="1" applyFill="1" applyBorder="1" applyAlignment="1">
      <alignment horizontal="center" vertical="center" wrapText="1"/>
    </xf>
    <xf numFmtId="0" fontId="38" fillId="0" borderId="11" xfId="9" applyFont="1" applyFill="1" applyBorder="1" applyAlignment="1">
      <alignment horizontal="left" vertical="center" wrapText="1"/>
    </xf>
    <xf numFmtId="0" fontId="38" fillId="0" borderId="11" xfId="9" applyFont="1" applyFill="1" applyBorder="1" applyAlignment="1">
      <alignment horizontal="center" vertical="center" wrapText="1"/>
    </xf>
    <xf numFmtId="0" fontId="38" fillId="0" borderId="23" xfId="9" applyFont="1" applyFill="1" applyBorder="1" applyAlignment="1">
      <alignment horizontal="left" vertical="top"/>
    </xf>
    <xf numFmtId="0" fontId="1" fillId="0" borderId="2" xfId="9" applyFont="1" applyFill="1" applyBorder="1" applyAlignment="1">
      <alignment horizontal="left" vertical="top"/>
    </xf>
    <xf numFmtId="0" fontId="1" fillId="0" borderId="1" xfId="9" applyFont="1" applyFill="1" applyBorder="1" applyAlignment="1">
      <alignment horizontal="left" vertical="top" wrapText="1"/>
    </xf>
    <xf numFmtId="0" fontId="1" fillId="0" borderId="1" xfId="9" applyFont="1" applyFill="1" applyBorder="1" applyAlignment="1">
      <alignment horizontal="center" vertical="center" wrapText="1"/>
    </xf>
    <xf numFmtId="0" fontId="1" fillId="0" borderId="0" xfId="10" applyFont="1" applyFill="1" applyAlignment="1">
      <alignment horizontal="center" vertical="center" wrapText="1"/>
    </xf>
    <xf numFmtId="0" fontId="1" fillId="0" borderId="8" xfId="9" applyFont="1" applyFill="1" applyBorder="1" applyAlignment="1">
      <alignment horizontal="left" vertical="top" wrapText="1"/>
    </xf>
    <xf numFmtId="0" fontId="1" fillId="0" borderId="8" xfId="9" applyFont="1" applyFill="1" applyBorder="1" applyAlignment="1">
      <alignment horizontal="center" vertical="center" wrapText="1"/>
    </xf>
    <xf numFmtId="0" fontId="1" fillId="0" borderId="14" xfId="9" applyFont="1" applyFill="1" applyBorder="1" applyAlignment="1">
      <alignment horizontal="left" vertical="top"/>
    </xf>
    <xf numFmtId="0" fontId="1" fillId="0" borderId="15" xfId="9" applyFont="1" applyFill="1" applyBorder="1" applyAlignment="1">
      <alignment horizontal="left" vertical="top" wrapText="1"/>
    </xf>
    <xf numFmtId="0" fontId="1" fillId="0" borderId="15" xfId="9" applyFont="1" applyFill="1" applyBorder="1" applyAlignment="1">
      <alignment horizontal="center" vertical="center" wrapText="1"/>
    </xf>
    <xf numFmtId="0" fontId="1" fillId="0" borderId="16" xfId="9" applyFont="1" applyFill="1" applyBorder="1" applyAlignment="1">
      <alignment horizontal="left" vertical="center" wrapText="1"/>
    </xf>
    <xf numFmtId="0" fontId="1" fillId="0" borderId="11" xfId="9" applyFont="1" applyFill="1" applyBorder="1" applyAlignment="1">
      <alignment horizontal="center" vertical="center" wrapText="1"/>
    </xf>
    <xf numFmtId="0" fontId="1" fillId="0" borderId="4" xfId="9" applyFont="1" applyFill="1" applyBorder="1" applyAlignment="1">
      <alignment horizontal="left" vertical="center" wrapText="1"/>
    </xf>
    <xf numFmtId="0" fontId="1" fillId="0" borderId="11" xfId="9" applyFont="1" applyFill="1" applyBorder="1" applyAlignment="1">
      <alignment horizontal="left" vertical="top" wrapText="1"/>
    </xf>
    <xf numFmtId="3" fontId="1" fillId="0" borderId="1" xfId="9" applyNumberFormat="1" applyFont="1" applyFill="1" applyBorder="1" applyAlignment="1">
      <alignment horizontal="center" vertical="center" wrapText="1"/>
    </xf>
    <xf numFmtId="0" fontId="1" fillId="0" borderId="10" xfId="9" applyFont="1" applyFill="1" applyBorder="1" applyAlignment="1">
      <alignment horizontal="left" vertical="top"/>
    </xf>
    <xf numFmtId="0" fontId="1" fillId="0" borderId="0" xfId="9" applyFont="1" applyFill="1" applyAlignment="1">
      <alignment horizontal="left" vertical="center"/>
    </xf>
    <xf numFmtId="0" fontId="38" fillId="0" borderId="25" xfId="9" applyFont="1" applyFill="1" applyBorder="1" applyAlignment="1">
      <alignment horizontal="center" vertical="center" wrapText="1"/>
    </xf>
    <xf numFmtId="0" fontId="38" fillId="0" borderId="0" xfId="9" applyFont="1" applyFill="1" applyAlignment="1">
      <alignment horizontal="left" vertical="center" wrapText="1"/>
    </xf>
    <xf numFmtId="167" fontId="1" fillId="0" borderId="1" xfId="9" applyNumberFormat="1" applyFont="1" applyFill="1" applyBorder="1" applyAlignment="1">
      <alignment horizontal="center" vertical="center" wrapText="1"/>
    </xf>
    <xf numFmtId="167" fontId="1" fillId="0" borderId="3" xfId="9" applyNumberFormat="1" applyFont="1" applyFill="1" applyBorder="1" applyAlignment="1">
      <alignment horizontal="center" vertical="center" wrapText="1"/>
    </xf>
    <xf numFmtId="167" fontId="1" fillId="0" borderId="11" xfId="9" applyNumberFormat="1" applyFont="1" applyFill="1" applyBorder="1" applyAlignment="1">
      <alignment horizontal="center" vertical="center" wrapText="1"/>
    </xf>
    <xf numFmtId="167" fontId="1" fillId="0" borderId="4" xfId="9" applyNumberFormat="1" applyFont="1" applyFill="1" applyBorder="1" applyAlignment="1">
      <alignment horizontal="center" vertical="center" wrapText="1"/>
    </xf>
    <xf numFmtId="0" fontId="1" fillId="0" borderId="0" xfId="10" applyFont="1" applyFill="1" applyAlignment="1">
      <alignment horizontal="left" vertical="top"/>
    </xf>
    <xf numFmtId="0" fontId="1" fillId="0" borderId="0" xfId="10" applyFont="1" applyFill="1" applyAlignment="1">
      <alignment horizontal="left" vertical="top" wrapText="1"/>
    </xf>
    <xf numFmtId="3" fontId="26" fillId="0" borderId="6" xfId="0" applyNumberFormat="1" applyFont="1" applyFill="1" applyBorder="1"/>
    <xf numFmtId="3" fontId="18" fillId="0" borderId="40" xfId="0" applyNumberFormat="1" applyFont="1" applyFill="1" applyBorder="1" applyAlignment="1">
      <alignment wrapText="1"/>
    </xf>
    <xf numFmtId="3" fontId="18" fillId="0" borderId="62" xfId="0" applyNumberFormat="1" applyFont="1" applyFill="1" applyBorder="1" applyAlignment="1">
      <alignment wrapText="1"/>
    </xf>
    <xf numFmtId="3" fontId="18" fillId="0" borderId="39" xfId="0" applyNumberFormat="1" applyFont="1" applyFill="1" applyBorder="1" applyAlignment="1">
      <alignment wrapText="1"/>
    </xf>
    <xf numFmtId="3" fontId="18" fillId="0" borderId="7" xfId="0" applyNumberFormat="1" applyFont="1" applyFill="1" applyBorder="1" applyAlignment="1">
      <alignment wrapText="1"/>
    </xf>
    <xf numFmtId="3" fontId="18" fillId="0" borderId="9" xfId="0" applyNumberFormat="1" applyFont="1" applyFill="1" applyBorder="1" applyAlignment="1">
      <alignment wrapText="1"/>
    </xf>
    <xf numFmtId="3" fontId="18" fillId="0" borderId="55" xfId="0" applyNumberFormat="1" applyFont="1" applyFill="1" applyBorder="1" applyAlignment="1">
      <alignment wrapText="1"/>
    </xf>
    <xf numFmtId="3" fontId="26" fillId="0" borderId="6" xfId="0" applyNumberFormat="1" applyFont="1" applyFill="1" applyBorder="1" applyAlignment="1">
      <alignment horizontal="right"/>
    </xf>
    <xf numFmtId="3" fontId="7" fillId="3" borderId="22" xfId="0" applyNumberFormat="1" applyFont="1" applyFill="1" applyBorder="1"/>
    <xf numFmtId="10" fontId="5" fillId="0" borderId="0" xfId="6" applyNumberFormat="1" applyFont="1"/>
    <xf numFmtId="0" fontId="6" fillId="0" borderId="18" xfId="0" applyFont="1" applyBorder="1" applyAlignment="1">
      <alignment horizontal="center" vertical="center" wrapText="1"/>
    </xf>
    <xf numFmtId="0" fontId="15" fillId="0" borderId="0" xfId="0" applyFont="1" applyAlignment="1">
      <alignment horizontal="left"/>
    </xf>
    <xf numFmtId="166" fontId="12" fillId="3" borderId="43" xfId="0" applyNumberFormat="1" applyFont="1" applyFill="1" applyBorder="1"/>
    <xf numFmtId="0" fontId="12" fillId="4" borderId="10" xfId="0" applyFont="1" applyFill="1" applyBorder="1" applyAlignment="1">
      <alignment wrapText="1"/>
    </xf>
    <xf numFmtId="166" fontId="12" fillId="4" borderId="4" xfId="0" applyNumberFormat="1" applyFont="1" applyFill="1" applyBorder="1"/>
    <xf numFmtId="0" fontId="6" fillId="0" borderId="11" xfId="0" applyFont="1" applyBorder="1" applyAlignment="1">
      <alignment horizontal="center" vertical="center" wrapText="1"/>
    </xf>
    <xf numFmtId="0" fontId="17" fillId="0" borderId="0" xfId="0" applyFont="1"/>
    <xf numFmtId="0" fontId="5" fillId="0" borderId="0" xfId="0" applyFont="1" applyAlignment="1">
      <alignment vertical="center"/>
    </xf>
    <xf numFmtId="0" fontId="6" fillId="0" borderId="0" xfId="0" applyFont="1" applyAlignment="1">
      <alignment vertical="center" wrapText="1"/>
    </xf>
    <xf numFmtId="0" fontId="7" fillId="4" borderId="13" xfId="0" applyFont="1" applyFill="1" applyBorder="1" applyAlignment="1">
      <alignment horizontal="right" wrapText="1"/>
    </xf>
    <xf numFmtId="165" fontId="5" fillId="0" borderId="1" xfId="0" applyNumberFormat="1" applyFont="1" applyFill="1" applyBorder="1" applyAlignment="1"/>
    <xf numFmtId="165" fontId="6" fillId="3" borderId="1" xfId="0" applyNumberFormat="1" applyFont="1" applyFill="1" applyBorder="1"/>
    <xf numFmtId="165" fontId="6" fillId="3" borderId="1" xfId="0" applyNumberFormat="1" applyFont="1" applyFill="1" applyBorder="1" applyAlignment="1">
      <alignment wrapText="1"/>
    </xf>
    <xf numFmtId="165" fontId="5" fillId="0" borderId="1" xfId="0" applyNumberFormat="1" applyFont="1" applyFill="1" applyBorder="1" applyAlignment="1">
      <alignment wrapText="1"/>
    </xf>
    <xf numFmtId="0" fontId="5" fillId="0" borderId="27" xfId="1" applyFont="1" applyBorder="1" applyAlignment="1">
      <alignment wrapText="1"/>
    </xf>
    <xf numFmtId="0" fontId="5" fillId="0" borderId="53" xfId="1" applyFont="1" applyBorder="1" applyAlignment="1">
      <alignment wrapText="1"/>
    </xf>
    <xf numFmtId="0" fontId="7" fillId="4" borderId="60" xfId="0" applyFont="1" applyFill="1" applyBorder="1" applyAlignment="1">
      <alignment horizontal="right" wrapText="1"/>
    </xf>
    <xf numFmtId="165" fontId="5" fillId="0" borderId="11" xfId="0" applyNumberFormat="1" applyFont="1" applyFill="1" applyBorder="1" applyAlignment="1"/>
    <xf numFmtId="165" fontId="6" fillId="3" borderId="11" xfId="0" applyNumberFormat="1" applyFont="1" applyFill="1" applyBorder="1"/>
    <xf numFmtId="3" fontId="6" fillId="3" borderId="4" xfId="0" applyNumberFormat="1" applyFont="1" applyFill="1" applyBorder="1"/>
    <xf numFmtId="0" fontId="5" fillId="0" borderId="1" xfId="1" applyFont="1" applyBorder="1" applyAlignment="1">
      <alignment wrapText="1"/>
    </xf>
    <xf numFmtId="0" fontId="6" fillId="0" borderId="15" xfId="0" applyFont="1" applyFill="1" applyBorder="1" applyAlignment="1">
      <alignment horizontal="center" vertical="center" wrapText="1"/>
    </xf>
    <xf numFmtId="0" fontId="6" fillId="3" borderId="15" xfId="0" applyFont="1" applyFill="1" applyBorder="1" applyAlignment="1">
      <alignment horizontal="center" vertical="center" wrapText="1"/>
    </xf>
    <xf numFmtId="3" fontId="6" fillId="0" borderId="15" xfId="0" applyNumberFormat="1" applyFont="1" applyFill="1" applyBorder="1" applyAlignment="1">
      <alignment horizontal="center" vertical="center" wrapText="1"/>
    </xf>
    <xf numFmtId="3" fontId="5" fillId="0" borderId="1" xfId="0" applyNumberFormat="1" applyFont="1" applyFill="1" applyBorder="1" applyAlignment="1">
      <alignment wrapText="1"/>
    </xf>
    <xf numFmtId="3" fontId="5" fillId="0" borderId="11" xfId="0" applyNumberFormat="1" applyFont="1" applyFill="1" applyBorder="1" applyAlignment="1"/>
    <xf numFmtId="3" fontId="6" fillId="3" borderId="16" xfId="0" applyNumberFormat="1" applyFont="1" applyFill="1" applyBorder="1" applyAlignment="1">
      <alignment horizontal="center" vertical="center" wrapText="1"/>
    </xf>
    <xf numFmtId="3" fontId="6" fillId="3" borderId="3" xfId="0" applyNumberFormat="1" applyFont="1" applyFill="1" applyBorder="1" applyAlignment="1">
      <alignment wrapText="1"/>
    </xf>
    <xf numFmtId="3" fontId="7" fillId="4" borderId="13" xfId="0" applyNumberFormat="1" applyFont="1" applyFill="1" applyBorder="1" applyAlignment="1">
      <alignment horizontal="right" wrapText="1"/>
    </xf>
    <xf numFmtId="3" fontId="7" fillId="4" borderId="60" xfId="0" applyNumberFormat="1" applyFont="1" applyFill="1" applyBorder="1" applyAlignment="1">
      <alignment horizontal="right" wrapText="1"/>
    </xf>
    <xf numFmtId="0" fontId="46" fillId="0" borderId="0" xfId="0" applyFont="1" applyFill="1" applyBorder="1" applyAlignment="1">
      <alignment vertical="center" wrapText="1"/>
    </xf>
    <xf numFmtId="0" fontId="47" fillId="0" borderId="0" xfId="0" applyFont="1" applyFill="1" applyBorder="1" applyAlignment="1">
      <alignment horizontal="center" vertical="center" wrapText="1"/>
    </xf>
    <xf numFmtId="0" fontId="45" fillId="0" borderId="0" xfId="0" applyFont="1" applyFill="1" applyBorder="1" applyAlignment="1">
      <alignment vertical="center" wrapText="1"/>
    </xf>
    <xf numFmtId="3" fontId="47" fillId="0" borderId="0" xfId="0" applyNumberFormat="1" applyFont="1" applyFill="1" applyBorder="1" applyAlignment="1">
      <alignment vertical="center" wrapText="1"/>
    </xf>
    <xf numFmtId="0" fontId="38" fillId="0" borderId="0" xfId="10" applyFont="1" applyFill="1" applyAlignment="1">
      <alignment horizontal="left" vertical="top"/>
    </xf>
    <xf numFmtId="0" fontId="49" fillId="0" borderId="0" xfId="10" applyFont="1" applyFill="1" applyAlignment="1">
      <alignment horizontal="left" vertical="top" wrapText="1"/>
    </xf>
    <xf numFmtId="0" fontId="49" fillId="0" borderId="0" xfId="10" applyFont="1" applyFill="1" applyAlignment="1">
      <alignment horizontal="center" vertical="center" wrapText="1"/>
    </xf>
    <xf numFmtId="0" fontId="50" fillId="0" borderId="70" xfId="10" applyFont="1" applyFill="1" applyBorder="1" applyAlignment="1">
      <alignment vertical="center" wrapText="1"/>
    </xf>
    <xf numFmtId="0" fontId="51" fillId="0" borderId="0" xfId="10" applyFont="1" applyFill="1"/>
    <xf numFmtId="167" fontId="1" fillId="0" borderId="0" xfId="10" applyNumberFormat="1" applyFont="1" applyFill="1" applyAlignment="1">
      <alignment horizontal="center" vertical="center" wrapText="1"/>
    </xf>
    <xf numFmtId="167" fontId="1" fillId="0" borderId="0" xfId="10" applyNumberFormat="1" applyFont="1" applyFill="1" applyAlignment="1">
      <alignment horizontal="left" vertical="center" wrapText="1"/>
    </xf>
    <xf numFmtId="0" fontId="56" fillId="0" borderId="0" xfId="0" applyFont="1" applyFill="1" applyBorder="1" applyAlignment="1">
      <alignment vertical="center" wrapText="1"/>
    </xf>
    <xf numFmtId="0" fontId="52" fillId="0" borderId="0" xfId="0" applyFont="1" applyFill="1" applyBorder="1"/>
    <xf numFmtId="0" fontId="38" fillId="0" borderId="1" xfId="0" applyFont="1" applyBorder="1" applyAlignment="1">
      <alignment horizontal="center" wrapText="1"/>
    </xf>
    <xf numFmtId="0" fontId="38" fillId="0" borderId="3" xfId="0" applyFont="1" applyBorder="1" applyAlignment="1">
      <alignment horizontal="center" wrapText="1"/>
    </xf>
    <xf numFmtId="0" fontId="40" fillId="0" borderId="2" xfId="0" applyFont="1" applyBorder="1" applyAlignment="1">
      <alignment horizontal="center" wrapText="1"/>
    </xf>
    <xf numFmtId="0" fontId="40" fillId="0" borderId="6" xfId="0" applyFont="1" applyBorder="1" applyAlignment="1">
      <alignment horizontal="center" wrapText="1"/>
    </xf>
    <xf numFmtId="0" fontId="40" fillId="2" borderId="2" xfId="0" applyFont="1" applyFill="1" applyBorder="1" applyAlignment="1">
      <alignment wrapText="1"/>
    </xf>
    <xf numFmtId="0" fontId="40" fillId="2" borderId="1" xfId="0" applyFont="1" applyFill="1" applyBorder="1" applyAlignment="1">
      <alignment wrapText="1"/>
    </xf>
    <xf numFmtId="0" fontId="40" fillId="2" borderId="3" xfId="0" applyFont="1" applyFill="1" applyBorder="1" applyAlignment="1">
      <alignment wrapText="1"/>
    </xf>
    <xf numFmtId="0" fontId="40" fillId="2" borderId="6" xfId="0" applyFont="1" applyFill="1" applyBorder="1" applyAlignment="1">
      <alignment wrapText="1"/>
    </xf>
    <xf numFmtId="0" fontId="57" fillId="0" borderId="0" xfId="0" applyFont="1" applyFill="1" applyBorder="1" applyAlignment="1"/>
    <xf numFmtId="0" fontId="41" fillId="0" borderId="0" xfId="0" applyFont="1" applyFill="1" applyBorder="1"/>
    <xf numFmtId="0" fontId="58" fillId="4" borderId="2" xfId="0" applyFont="1" applyFill="1" applyBorder="1" applyAlignment="1">
      <alignment wrapText="1"/>
    </xf>
    <xf numFmtId="0" fontId="42" fillId="4" borderId="1" xfId="0" applyFont="1" applyFill="1" applyBorder="1" applyAlignment="1">
      <alignment wrapText="1"/>
    </xf>
    <xf numFmtId="3" fontId="52" fillId="0" borderId="27" xfId="0" applyNumberFormat="1" applyFont="1" applyBorder="1" applyAlignment="1">
      <alignment horizontal="center"/>
    </xf>
    <xf numFmtId="0" fontId="42" fillId="4" borderId="2" xfId="0" applyFont="1" applyFill="1" applyBorder="1" applyAlignment="1">
      <alignment wrapText="1"/>
    </xf>
    <xf numFmtId="0" fontId="42" fillId="4" borderId="6" xfId="0" applyFont="1" applyFill="1" applyBorder="1" applyAlignment="1">
      <alignment wrapText="1"/>
    </xf>
    <xf numFmtId="0" fontId="42" fillId="0" borderId="0" xfId="0" applyFont="1" applyFill="1" applyBorder="1"/>
    <xf numFmtId="0" fontId="58" fillId="4" borderId="7" xfId="0" applyFont="1" applyFill="1" applyBorder="1" applyAlignment="1">
      <alignment wrapText="1"/>
    </xf>
    <xf numFmtId="0" fontId="42" fillId="4" borderId="7" xfId="0" applyFont="1" applyFill="1" applyBorder="1" applyAlignment="1">
      <alignment wrapText="1"/>
    </xf>
    <xf numFmtId="0" fontId="42" fillId="4" borderId="83" xfId="0" applyFont="1" applyFill="1" applyBorder="1" applyAlignment="1">
      <alignment wrapText="1"/>
    </xf>
    <xf numFmtId="3" fontId="52" fillId="0" borderId="1" xfId="0" applyNumberFormat="1" applyFont="1" applyBorder="1" applyAlignment="1">
      <alignment horizontal="center"/>
    </xf>
    <xf numFmtId="0" fontId="42" fillId="0" borderId="6" xfId="0" applyFont="1" applyBorder="1" applyAlignment="1">
      <alignment horizontal="center"/>
    </xf>
    <xf numFmtId="0" fontId="40" fillId="3" borderId="10" xfId="0" applyFont="1" applyFill="1" applyBorder="1" applyAlignment="1">
      <alignment wrapText="1"/>
    </xf>
    <xf numFmtId="0" fontId="59" fillId="3" borderId="11" xfId="0" applyFont="1" applyFill="1" applyBorder="1" applyAlignment="1">
      <alignment horizontal="center" wrapText="1"/>
    </xf>
    <xf numFmtId="3" fontId="59" fillId="3" borderId="4" xfId="0" applyNumberFormat="1" applyFont="1" applyFill="1" applyBorder="1" applyAlignment="1">
      <alignment horizontal="center"/>
    </xf>
    <xf numFmtId="0" fontId="40" fillId="3" borderId="21" xfId="0" applyFont="1" applyFill="1" applyBorder="1" applyAlignment="1">
      <alignment wrapText="1"/>
    </xf>
    <xf numFmtId="0" fontId="52" fillId="0" borderId="0" xfId="0" applyFont="1" applyFill="1" applyBorder="1" applyAlignment="1">
      <alignment wrapText="1"/>
    </xf>
    <xf numFmtId="0" fontId="42" fillId="0" borderId="1" xfId="0" applyFont="1" applyBorder="1"/>
    <xf numFmtId="0" fontId="42" fillId="4" borderId="3" xfId="0" applyFont="1" applyFill="1" applyBorder="1" applyAlignment="1">
      <alignment wrapText="1"/>
    </xf>
    <xf numFmtId="0" fontId="60" fillId="4" borderId="2" xfId="0" applyFont="1" applyFill="1" applyBorder="1" applyAlignment="1">
      <alignment wrapText="1"/>
    </xf>
    <xf numFmtId="0" fontId="40" fillId="3" borderId="11" xfId="0" applyFont="1" applyFill="1" applyBorder="1" applyAlignment="1">
      <alignment wrapText="1"/>
    </xf>
    <xf numFmtId="0" fontId="40" fillId="3" borderId="4" xfId="0" applyFont="1" applyFill="1" applyBorder="1" applyAlignment="1">
      <alignment wrapText="1"/>
    </xf>
    <xf numFmtId="0" fontId="38" fillId="0" borderId="5" xfId="0" applyFont="1" applyBorder="1" applyAlignment="1">
      <alignment horizontal="center" wrapText="1"/>
    </xf>
    <xf numFmtId="0" fontId="40" fillId="0" borderId="3" xfId="0" applyFont="1" applyBorder="1" applyAlignment="1">
      <alignment horizontal="center" wrapText="1"/>
    </xf>
    <xf numFmtId="0" fontId="40" fillId="3" borderId="2" xfId="0" applyFont="1" applyFill="1" applyBorder="1" applyAlignment="1">
      <alignment vertical="center" wrapText="1"/>
    </xf>
    <xf numFmtId="0" fontId="38" fillId="3" borderId="1" xfId="0" applyFont="1" applyFill="1" applyBorder="1" applyAlignment="1">
      <alignment horizontal="center" wrapText="1"/>
    </xf>
    <xf numFmtId="0" fontId="38" fillId="3" borderId="5" xfId="0" applyFont="1" applyFill="1" applyBorder="1" applyAlignment="1">
      <alignment horizontal="center" wrapText="1"/>
    </xf>
    <xf numFmtId="0" fontId="38" fillId="3" borderId="2" xfId="0" applyFont="1" applyFill="1" applyBorder="1" applyAlignment="1">
      <alignment horizontal="center" wrapText="1"/>
    </xf>
    <xf numFmtId="0" fontId="38" fillId="3" borderId="3" xfId="0" applyFont="1" applyFill="1" applyBorder="1" applyAlignment="1">
      <alignment horizontal="center" wrapText="1"/>
    </xf>
    <xf numFmtId="0" fontId="58" fillId="0" borderId="2" xfId="0" applyFont="1" applyFill="1" applyBorder="1" applyAlignment="1">
      <alignment vertical="center" wrapText="1"/>
    </xf>
    <xf numFmtId="3" fontId="42" fillId="0" borderId="1" xfId="0" applyNumberFormat="1" applyFont="1" applyFill="1" applyBorder="1" applyAlignment="1">
      <alignment vertical="center" wrapText="1"/>
    </xf>
    <xf numFmtId="3" fontId="42" fillId="0" borderId="5" xfId="0" applyNumberFormat="1" applyFont="1" applyFill="1" applyBorder="1" applyAlignment="1">
      <alignment vertical="center" wrapText="1"/>
    </xf>
    <xf numFmtId="0" fontId="42" fillId="0" borderId="2" xfId="0" applyFont="1" applyFill="1" applyBorder="1" applyAlignment="1">
      <alignment vertical="center" wrapText="1"/>
    </xf>
    <xf numFmtId="0" fontId="42" fillId="4" borderId="3" xfId="0" applyFont="1" applyFill="1" applyBorder="1" applyAlignment="1">
      <alignment vertical="center" wrapText="1"/>
    </xf>
    <xf numFmtId="3" fontId="40" fillId="3" borderId="11" xfId="0" applyNumberFormat="1" applyFont="1" applyFill="1" applyBorder="1" applyAlignment="1">
      <alignment wrapText="1"/>
    </xf>
    <xf numFmtId="3" fontId="40" fillId="3" borderId="12" xfId="0" applyNumberFormat="1" applyFont="1" applyFill="1" applyBorder="1" applyAlignment="1">
      <alignment wrapText="1"/>
    </xf>
    <xf numFmtId="0" fontId="47" fillId="0" borderId="0" xfId="0" applyFont="1" applyFill="1" applyBorder="1" applyAlignment="1">
      <alignment vertical="top" wrapText="1"/>
    </xf>
    <xf numFmtId="3" fontId="47" fillId="0" borderId="0" xfId="0" applyNumberFormat="1" applyFont="1" applyFill="1" applyBorder="1" applyAlignment="1">
      <alignment horizontal="right" vertical="center" wrapText="1"/>
    </xf>
    <xf numFmtId="3" fontId="42" fillId="4" borderId="3" xfId="0" applyNumberFormat="1" applyFont="1" applyFill="1" applyBorder="1" applyAlignment="1">
      <alignment wrapText="1"/>
    </xf>
    <xf numFmtId="3" fontId="42" fillId="4" borderId="1" xfId="0" applyNumberFormat="1" applyFont="1" applyFill="1" applyBorder="1" applyAlignment="1">
      <alignment wrapText="1"/>
    </xf>
    <xf numFmtId="3" fontId="40" fillId="3" borderId="4" xfId="0" applyNumberFormat="1" applyFont="1" applyFill="1" applyBorder="1" applyAlignment="1">
      <alignment wrapText="1"/>
    </xf>
    <xf numFmtId="0" fontId="61" fillId="0" borderId="0" xfId="0" applyFont="1" applyFill="1" applyBorder="1" applyAlignment="1">
      <alignment vertical="top" wrapText="1"/>
    </xf>
    <xf numFmtId="3" fontId="45" fillId="0" borderId="0" xfId="0" applyNumberFormat="1" applyFont="1" applyFill="1" applyBorder="1" applyAlignment="1">
      <alignment wrapText="1"/>
    </xf>
    <xf numFmtId="0" fontId="45" fillId="0" borderId="0" xfId="0" applyFont="1" applyFill="1" applyBorder="1" applyAlignment="1">
      <alignment wrapText="1"/>
    </xf>
    <xf numFmtId="0" fontId="47" fillId="0" borderId="0" xfId="0" applyFont="1" applyFill="1" applyBorder="1" applyAlignment="1">
      <alignment horizontal="left" vertical="center" wrapText="1"/>
    </xf>
    <xf numFmtId="0" fontId="38" fillId="0" borderId="1" xfId="0" applyFont="1" applyBorder="1" applyAlignment="1">
      <alignment horizontal="center" vertical="center" wrapText="1"/>
    </xf>
    <xf numFmtId="0" fontId="38" fillId="0" borderId="3" xfId="0" applyFont="1" applyBorder="1" applyAlignment="1">
      <alignment horizontal="center" vertical="center" wrapText="1"/>
    </xf>
    <xf numFmtId="0" fontId="40" fillId="0" borderId="2" xfId="0" applyFont="1" applyBorder="1" applyAlignment="1">
      <alignment horizontal="center" vertical="center" wrapText="1"/>
    </xf>
    <xf numFmtId="0" fontId="40" fillId="0" borderId="6" xfId="0" applyFont="1" applyBorder="1" applyAlignment="1">
      <alignment horizontal="center" vertical="center" wrapText="1"/>
    </xf>
    <xf numFmtId="4" fontId="40" fillId="4" borderId="1" xfId="0" applyNumberFormat="1" applyFont="1" applyFill="1" applyBorder="1" applyAlignment="1">
      <alignment horizontal="right" vertical="center" wrapText="1"/>
    </xf>
    <xf numFmtId="4" fontId="40" fillId="4" borderId="27" xfId="0" applyNumberFormat="1" applyFont="1" applyFill="1" applyBorder="1" applyAlignment="1">
      <alignment horizontal="right" vertical="center" wrapText="1"/>
    </xf>
    <xf numFmtId="0" fontId="40" fillId="4" borderId="2" xfId="0" applyFont="1" applyFill="1" applyBorder="1" applyAlignment="1">
      <alignment horizontal="center" vertical="center" wrapText="1"/>
    </xf>
    <xf numFmtId="0" fontId="40" fillId="4" borderId="6" xfId="0" applyFont="1" applyFill="1" applyBorder="1" applyAlignment="1">
      <alignment horizontal="center" vertical="center" wrapText="1"/>
    </xf>
    <xf numFmtId="0" fontId="40" fillId="4" borderId="27" xfId="0" applyFont="1" applyFill="1" applyBorder="1" applyAlignment="1">
      <alignment horizontal="center" vertical="center" wrapText="1"/>
    </xf>
    <xf numFmtId="0" fontId="58" fillId="0" borderId="6" xfId="0" applyFont="1" applyFill="1" applyBorder="1" applyAlignment="1">
      <alignment horizontal="right" vertical="center" wrapText="1"/>
    </xf>
    <xf numFmtId="0" fontId="40" fillId="0" borderId="2" xfId="0" applyFont="1" applyFill="1" applyBorder="1" applyAlignment="1">
      <alignment horizontal="center" vertical="center" wrapText="1"/>
    </xf>
    <xf numFmtId="0" fontId="40" fillId="0" borderId="6" xfId="0" applyFont="1" applyFill="1" applyBorder="1" applyAlignment="1">
      <alignment horizontal="center" vertical="center" wrapText="1"/>
    </xf>
    <xf numFmtId="1" fontId="42" fillId="0" borderId="6" xfId="0" applyNumberFormat="1" applyFont="1" applyFill="1" applyBorder="1" applyAlignment="1">
      <alignment horizontal="right" vertical="center" wrapText="1"/>
    </xf>
    <xf numFmtId="0" fontId="42" fillId="0" borderId="6" xfId="0" applyFont="1" applyFill="1" applyBorder="1" applyAlignment="1">
      <alignment horizontal="right" vertical="center" wrapText="1"/>
    </xf>
    <xf numFmtId="0" fontId="41" fillId="0" borderId="2" xfId="0" applyFont="1" applyFill="1" applyBorder="1" applyAlignment="1">
      <alignment horizontal="center" vertical="center" wrapText="1"/>
    </xf>
    <xf numFmtId="4" fontId="40" fillId="0" borderId="27" xfId="0" applyNumberFormat="1" applyFont="1" applyFill="1" applyBorder="1" applyAlignment="1">
      <alignment vertical="center" wrapText="1"/>
    </xf>
    <xf numFmtId="4" fontId="40" fillId="0" borderId="3" xfId="0" applyNumberFormat="1" applyFont="1" applyFill="1" applyBorder="1" applyAlignment="1">
      <alignment vertical="center" wrapText="1"/>
    </xf>
    <xf numFmtId="4" fontId="40" fillId="3" borderId="11" xfId="0" applyNumberFormat="1" applyFont="1" applyFill="1" applyBorder="1" applyAlignment="1">
      <alignment vertical="center" wrapText="1"/>
    </xf>
    <xf numFmtId="0" fontId="40" fillId="3" borderId="10" xfId="0" applyFont="1" applyFill="1" applyBorder="1" applyAlignment="1">
      <alignment vertical="center" wrapText="1"/>
    </xf>
    <xf numFmtId="0" fontId="40" fillId="3" borderId="21" xfId="0" applyFont="1" applyFill="1" applyBorder="1" applyAlignment="1">
      <alignment vertical="center" wrapText="1"/>
    </xf>
    <xf numFmtId="0" fontId="58" fillId="0" borderId="0" xfId="0" applyFont="1" applyFill="1" applyBorder="1" applyAlignment="1">
      <alignment horizontal="left" vertical="center" wrapText="1"/>
    </xf>
    <xf numFmtId="1" fontId="40" fillId="0" borderId="0" xfId="0" applyNumberFormat="1" applyFont="1" applyFill="1" applyBorder="1" applyAlignment="1">
      <alignment horizontal="center" vertical="center" wrapText="1"/>
    </xf>
    <xf numFmtId="0" fontId="58" fillId="0" borderId="0" xfId="0" applyFont="1" applyFill="1" applyBorder="1" applyAlignment="1">
      <alignment vertical="center" wrapText="1"/>
    </xf>
    <xf numFmtId="169" fontId="42" fillId="4" borderId="1" xfId="0" applyNumberFormat="1" applyFont="1" applyFill="1" applyBorder="1" applyAlignment="1">
      <alignment wrapText="1"/>
    </xf>
    <xf numFmtId="169" fontId="42" fillId="4" borderId="3" xfId="0" applyNumberFormat="1" applyFont="1" applyFill="1" applyBorder="1" applyAlignment="1">
      <alignment wrapText="1"/>
    </xf>
    <xf numFmtId="169" fontId="40" fillId="3" borderId="11" xfId="0" applyNumberFormat="1" applyFont="1" applyFill="1" applyBorder="1" applyAlignment="1">
      <alignment wrapText="1"/>
    </xf>
    <xf numFmtId="169" fontId="40" fillId="3" borderId="4" xfId="0" applyNumberFormat="1" applyFont="1" applyFill="1" applyBorder="1" applyAlignment="1">
      <alignment wrapText="1"/>
    </xf>
    <xf numFmtId="0" fontId="46" fillId="0" borderId="0" xfId="0" applyFont="1" applyFill="1" applyBorder="1" applyAlignment="1">
      <alignment wrapText="1"/>
    </xf>
    <xf numFmtId="0" fontId="47" fillId="0" borderId="0" xfId="0" applyFont="1" applyFill="1" applyBorder="1" applyAlignment="1">
      <alignment wrapText="1"/>
    </xf>
    <xf numFmtId="0" fontId="40" fillId="0" borderId="0" xfId="0" applyFont="1" applyFill="1" applyBorder="1" applyAlignment="1">
      <alignment vertical="center" wrapText="1"/>
    </xf>
    <xf numFmtId="0" fontId="40" fillId="0" borderId="0" xfId="0" applyFont="1" applyFill="1" applyBorder="1" applyAlignment="1">
      <alignment wrapText="1"/>
    </xf>
    <xf numFmtId="0" fontId="62" fillId="2" borderId="2" xfId="0" applyFont="1" applyFill="1" applyBorder="1" applyAlignment="1">
      <alignment wrapText="1"/>
    </xf>
    <xf numFmtId="0" fontId="63" fillId="11" borderId="2" xfId="0" applyFont="1" applyFill="1" applyBorder="1" applyAlignment="1">
      <alignment wrapText="1"/>
    </xf>
    <xf numFmtId="0" fontId="38" fillId="11" borderId="1" xfId="0" applyFont="1" applyFill="1" applyBorder="1" applyAlignment="1">
      <alignment wrapText="1"/>
    </xf>
    <xf numFmtId="0" fontId="38" fillId="11" borderId="2" xfId="0" applyFont="1" applyFill="1" applyBorder="1" applyAlignment="1">
      <alignment wrapText="1"/>
    </xf>
    <xf numFmtId="0" fontId="38" fillId="11" borderId="6" xfId="0" applyFont="1" applyFill="1" applyBorder="1" applyAlignment="1">
      <alignment wrapText="1"/>
    </xf>
    <xf numFmtId="0" fontId="63" fillId="2" borderId="71" xfId="0" applyFont="1" applyFill="1" applyBorder="1" applyAlignment="1">
      <alignment wrapText="1"/>
    </xf>
    <xf numFmtId="0" fontId="38" fillId="2" borderId="1" xfId="0" applyFont="1" applyFill="1" applyBorder="1" applyAlignment="1">
      <alignment wrapText="1"/>
    </xf>
    <xf numFmtId="0" fontId="38" fillId="2" borderId="3" xfId="0" applyFont="1" applyFill="1" applyBorder="1" applyAlignment="1">
      <alignment wrapText="1"/>
    </xf>
    <xf numFmtId="0" fontId="38" fillId="2" borderId="2" xfId="0" applyFont="1" applyFill="1" applyBorder="1" applyAlignment="1">
      <alignment wrapText="1"/>
    </xf>
    <xf numFmtId="0" fontId="38" fillId="2" borderId="6" xfId="0" applyFont="1" applyFill="1" applyBorder="1" applyAlignment="1">
      <alignment wrapText="1"/>
    </xf>
    <xf numFmtId="0" fontId="64" fillId="4" borderId="2" xfId="0" applyFont="1" applyFill="1" applyBorder="1" applyAlignment="1">
      <alignment wrapText="1"/>
    </xf>
    <xf numFmtId="0" fontId="1" fillId="4" borderId="1" xfId="0" applyFont="1" applyFill="1" applyBorder="1" applyAlignment="1">
      <alignment wrapText="1"/>
    </xf>
    <xf numFmtId="0" fontId="1" fillId="4" borderId="3" xfId="0" applyFont="1" applyFill="1" applyBorder="1" applyAlignment="1">
      <alignment wrapText="1"/>
    </xf>
    <xf numFmtId="0" fontId="64" fillId="0" borderId="1" xfId="0" applyFont="1" applyBorder="1" applyAlignment="1">
      <alignment horizontal="left" wrapText="1"/>
    </xf>
    <xf numFmtId="0" fontId="64" fillId="0" borderId="3" xfId="0" applyFont="1" applyBorder="1" applyAlignment="1">
      <alignment horizontal="left" wrapText="1"/>
    </xf>
    <xf numFmtId="0" fontId="38" fillId="4" borderId="1" xfId="0" applyFont="1" applyFill="1" applyBorder="1" applyAlignment="1">
      <alignment wrapText="1"/>
    </xf>
    <xf numFmtId="0" fontId="38" fillId="4" borderId="3" xfId="0" applyFont="1" applyFill="1" applyBorder="1" applyAlignment="1">
      <alignment wrapText="1"/>
    </xf>
    <xf numFmtId="0" fontId="1" fillId="4" borderId="2" xfId="0" applyFont="1" applyFill="1" applyBorder="1" applyAlignment="1">
      <alignment wrapText="1"/>
    </xf>
    <xf numFmtId="0" fontId="64" fillId="0" borderId="3" xfId="0" applyFont="1" applyBorder="1" applyAlignment="1">
      <alignment wrapText="1"/>
    </xf>
    <xf numFmtId="0" fontId="63" fillId="2" borderId="2" xfId="0" applyFont="1" applyFill="1" applyBorder="1" applyAlignment="1">
      <alignment wrapText="1"/>
    </xf>
    <xf numFmtId="0" fontId="64" fillId="0" borderId="2" xfId="0" applyFont="1" applyBorder="1" applyAlignment="1">
      <alignment wrapText="1"/>
    </xf>
    <xf numFmtId="0" fontId="65" fillId="0" borderId="2" xfId="0" applyFont="1" applyBorder="1" applyAlignment="1">
      <alignment wrapText="1"/>
    </xf>
    <xf numFmtId="0" fontId="66" fillId="4" borderId="1" xfId="0" applyFont="1" applyFill="1" applyBorder="1" applyAlignment="1">
      <alignment wrapText="1"/>
    </xf>
    <xf numFmtId="0" fontId="66" fillId="4" borderId="3" xfId="0" applyFont="1" applyFill="1" applyBorder="1" applyAlignment="1">
      <alignment wrapText="1"/>
    </xf>
    <xf numFmtId="0" fontId="1" fillId="4" borderId="34" xfId="0" applyFont="1" applyFill="1" applyBorder="1" applyAlignment="1">
      <alignment wrapText="1"/>
    </xf>
    <xf numFmtId="0" fontId="64" fillId="0" borderId="3" xfId="0" applyFont="1" applyBorder="1" applyAlignment="1">
      <alignment horizontal="left" vertical="center" wrapText="1"/>
    </xf>
    <xf numFmtId="0" fontId="1" fillId="0" borderId="0" xfId="0" applyFont="1" applyBorder="1"/>
    <xf numFmtId="0" fontId="64" fillId="0" borderId="7" xfId="0" applyFont="1" applyBorder="1" applyAlignment="1">
      <alignment wrapText="1"/>
    </xf>
    <xf numFmtId="0" fontId="63" fillId="12" borderId="2" xfId="0" applyFont="1" applyFill="1" applyBorder="1" applyAlignment="1">
      <alignment wrapText="1"/>
    </xf>
    <xf numFmtId="0" fontId="38" fillId="12" borderId="1" xfId="0" applyFont="1" applyFill="1" applyBorder="1" applyAlignment="1">
      <alignment wrapText="1"/>
    </xf>
    <xf numFmtId="0" fontId="38" fillId="12" borderId="3" xfId="0" applyFont="1" applyFill="1" applyBorder="1" applyAlignment="1">
      <alignment wrapText="1"/>
    </xf>
    <xf numFmtId="0" fontId="38" fillId="12" borderId="34" xfId="0" applyFont="1" applyFill="1" applyBorder="1" applyAlignment="1">
      <alignment wrapText="1"/>
    </xf>
    <xf numFmtId="0" fontId="64" fillId="0" borderId="2" xfId="0" applyFont="1" applyBorder="1" applyAlignment="1">
      <alignment horizontal="left" vertical="center" wrapText="1"/>
    </xf>
    <xf numFmtId="0" fontId="1" fillId="0" borderId="3" xfId="0" applyFont="1" applyBorder="1" applyAlignment="1">
      <alignment wrapText="1"/>
    </xf>
    <xf numFmtId="0" fontId="38" fillId="12" borderId="27" xfId="0" applyFont="1" applyFill="1" applyBorder="1" applyAlignment="1">
      <alignment wrapText="1"/>
    </xf>
    <xf numFmtId="0" fontId="1" fillId="4" borderId="2" xfId="0" applyFont="1" applyFill="1" applyBorder="1" applyAlignment="1">
      <alignment horizontal="left" wrapText="1"/>
    </xf>
    <xf numFmtId="0" fontId="64" fillId="0" borderId="3" xfId="0" applyFont="1" applyBorder="1" applyAlignment="1">
      <alignment horizontal="justify" vertical="center" wrapText="1"/>
    </xf>
    <xf numFmtId="0" fontId="1" fillId="4" borderId="27" xfId="0" applyFont="1" applyFill="1" applyBorder="1" applyAlignment="1">
      <alignment horizontal="left" wrapText="1"/>
    </xf>
    <xf numFmtId="0" fontId="1" fillId="4" borderId="3" xfId="0" applyFont="1" applyFill="1" applyBorder="1" applyAlignment="1">
      <alignment horizontal="left" wrapText="1"/>
    </xf>
    <xf numFmtId="0" fontId="1" fillId="0" borderId="3" xfId="0" applyFont="1" applyBorder="1"/>
    <xf numFmtId="0" fontId="1" fillId="4" borderId="1" xfId="0" applyFont="1" applyFill="1" applyBorder="1" applyAlignment="1">
      <alignment horizontal="left" wrapText="1"/>
    </xf>
    <xf numFmtId="0" fontId="64" fillId="0" borderId="71" xfId="0" applyFont="1" applyBorder="1" applyAlignment="1">
      <alignment wrapText="1"/>
    </xf>
    <xf numFmtId="0" fontId="1" fillId="4" borderId="34" xfId="0" applyFont="1" applyFill="1" applyBorder="1" applyAlignment="1">
      <alignment horizontal="left" wrapText="1"/>
    </xf>
    <xf numFmtId="0" fontId="1" fillId="4" borderId="3" xfId="0" applyFont="1" applyFill="1" applyBorder="1" applyAlignment="1">
      <alignment horizontal="left"/>
    </xf>
    <xf numFmtId="0" fontId="1" fillId="0" borderId="3" xfId="0" applyFont="1" applyBorder="1" applyAlignment="1">
      <alignment horizontal="left" vertical="center" wrapText="1"/>
    </xf>
    <xf numFmtId="0" fontId="38" fillId="12" borderId="5" xfId="0" applyFont="1" applyFill="1" applyBorder="1" applyAlignment="1">
      <alignment wrapText="1"/>
    </xf>
    <xf numFmtId="0" fontId="64" fillId="0" borderId="34" xfId="0" applyFont="1" applyBorder="1" applyAlignment="1">
      <alignment wrapText="1"/>
    </xf>
    <xf numFmtId="0" fontId="64" fillId="0" borderId="1" xfId="0" applyFont="1" applyBorder="1" applyAlignment="1"/>
    <xf numFmtId="0" fontId="38" fillId="12" borderId="1" xfId="0" applyFont="1" applyFill="1" applyBorder="1" applyAlignment="1">
      <alignment horizontal="right" wrapText="1"/>
    </xf>
    <xf numFmtId="0" fontId="38" fillId="12" borderId="3" xfId="0" applyFont="1" applyFill="1" applyBorder="1" applyAlignment="1">
      <alignment horizontal="right" wrapText="1"/>
    </xf>
    <xf numFmtId="0" fontId="38" fillId="12" borderId="34" xfId="0" applyFont="1" applyFill="1" applyBorder="1" applyAlignment="1">
      <alignment horizontal="left" wrapText="1"/>
    </xf>
    <xf numFmtId="0" fontId="38" fillId="12" borderId="3" xfId="0" applyFont="1" applyFill="1" applyBorder="1" applyAlignment="1">
      <alignment horizontal="left" wrapText="1"/>
    </xf>
    <xf numFmtId="0" fontId="1" fillId="0" borderId="34" xfId="0" applyFont="1" applyBorder="1"/>
    <xf numFmtId="0" fontId="64" fillId="0" borderId="3" xfId="0" applyFont="1" applyBorder="1"/>
    <xf numFmtId="9" fontId="1" fillId="4" borderId="34" xfId="0" applyNumberFormat="1" applyFont="1" applyFill="1" applyBorder="1" applyAlignment="1">
      <alignment horizontal="left" wrapText="1"/>
    </xf>
    <xf numFmtId="0" fontId="63" fillId="12" borderId="71" xfId="0" applyFont="1" applyFill="1" applyBorder="1" applyAlignment="1">
      <alignment wrapText="1"/>
    </xf>
    <xf numFmtId="0" fontId="1" fillId="12" borderId="1" xfId="0" applyFont="1" applyFill="1" applyBorder="1" applyAlignment="1">
      <alignment horizontal="left" wrapText="1"/>
    </xf>
    <xf numFmtId="0" fontId="1" fillId="12" borderId="34" xfId="0" applyFont="1" applyFill="1" applyBorder="1" applyAlignment="1">
      <alignment horizontal="left" wrapText="1"/>
    </xf>
    <xf numFmtId="0" fontId="1" fillId="12" borderId="3" xfId="0" applyFont="1" applyFill="1" applyBorder="1" applyAlignment="1">
      <alignment horizontal="left"/>
    </xf>
    <xf numFmtId="0" fontId="1" fillId="0" borderId="1" xfId="0" applyFont="1" applyBorder="1"/>
    <xf numFmtId="0" fontId="1" fillId="12" borderId="8" xfId="0" applyFont="1" applyFill="1" applyBorder="1" applyAlignment="1">
      <alignment horizontal="left" wrapText="1"/>
    </xf>
    <xf numFmtId="0" fontId="38" fillId="12" borderId="9" xfId="0" applyFont="1" applyFill="1" applyBorder="1" applyAlignment="1">
      <alignment horizontal="right" wrapText="1"/>
    </xf>
    <xf numFmtId="0" fontId="1" fillId="12" borderId="7" xfId="0" applyFont="1" applyFill="1" applyBorder="1" applyAlignment="1">
      <alignment horizontal="left" wrapText="1"/>
    </xf>
    <xf numFmtId="0" fontId="1" fillId="12" borderId="3" xfId="0" applyFont="1" applyFill="1" applyBorder="1"/>
    <xf numFmtId="0" fontId="1" fillId="4" borderId="26" xfId="0" applyFont="1" applyFill="1" applyBorder="1" applyAlignment="1">
      <alignment horizontal="left" wrapText="1"/>
    </xf>
    <xf numFmtId="0" fontId="1" fillId="0" borderId="16" xfId="0" applyFont="1" applyBorder="1" applyAlignment="1">
      <alignment horizontal="left"/>
    </xf>
    <xf numFmtId="0" fontId="1" fillId="0" borderId="3" xfId="0" applyFont="1" applyBorder="1" applyAlignment="1">
      <alignment horizontal="left"/>
    </xf>
    <xf numFmtId="0" fontId="1" fillId="12" borderId="2" xfId="0" applyFont="1" applyFill="1" applyBorder="1" applyAlignment="1">
      <alignment horizontal="left" wrapText="1"/>
    </xf>
    <xf numFmtId="0" fontId="1" fillId="4" borderId="1" xfId="0" applyFont="1" applyFill="1" applyBorder="1" applyAlignment="1">
      <alignment horizontal="center" wrapText="1"/>
    </xf>
    <xf numFmtId="0" fontId="1" fillId="4" borderId="8" xfId="0" applyFont="1" applyFill="1" applyBorder="1" applyAlignment="1">
      <alignment horizontal="left" wrapText="1"/>
    </xf>
    <xf numFmtId="0" fontId="1" fillId="4" borderId="9" xfId="0" applyFont="1" applyFill="1" applyBorder="1" applyAlignment="1">
      <alignment horizontal="left" wrapText="1"/>
    </xf>
    <xf numFmtId="0" fontId="1" fillId="12" borderId="27" xfId="0" applyFont="1" applyFill="1" applyBorder="1" applyAlignment="1">
      <alignment horizontal="left" wrapText="1"/>
    </xf>
    <xf numFmtId="0" fontId="1" fillId="4" borderId="7" xfId="0" applyFont="1" applyFill="1" applyBorder="1" applyAlignment="1">
      <alignment horizontal="left" wrapText="1"/>
    </xf>
    <xf numFmtId="0" fontId="38" fillId="12" borderId="1" xfId="0" applyFont="1" applyFill="1" applyBorder="1" applyAlignment="1">
      <alignment horizontal="left" wrapText="1"/>
    </xf>
    <xf numFmtId="0" fontId="38" fillId="12" borderId="2" xfId="0" applyFont="1" applyFill="1" applyBorder="1" applyAlignment="1">
      <alignment horizontal="left" wrapText="1"/>
    </xf>
    <xf numFmtId="0" fontId="38" fillId="12" borderId="56" xfId="0" applyFont="1" applyFill="1" applyBorder="1" applyAlignment="1">
      <alignment horizontal="left" wrapText="1"/>
    </xf>
    <xf numFmtId="0" fontId="63" fillId="6" borderId="2" xfId="0" applyFont="1" applyFill="1" applyBorder="1" applyAlignment="1">
      <alignment wrapText="1"/>
    </xf>
    <xf numFmtId="0" fontId="38" fillId="6" borderId="27" xfId="0" applyFont="1" applyFill="1" applyBorder="1" applyAlignment="1">
      <alignment horizontal="left" wrapText="1"/>
    </xf>
    <xf numFmtId="0" fontId="38" fillId="6" borderId="3" xfId="0" applyFont="1" applyFill="1" applyBorder="1" applyAlignment="1">
      <alignment horizontal="right" wrapText="1"/>
    </xf>
    <xf numFmtId="0" fontId="38" fillId="6" borderId="3" xfId="0" applyFont="1" applyFill="1" applyBorder="1" applyAlignment="1">
      <alignment horizontal="left"/>
    </xf>
    <xf numFmtId="0" fontId="63" fillId="12" borderId="2" xfId="0" applyFont="1" applyFill="1" applyBorder="1" applyAlignment="1">
      <alignment horizontal="left" vertical="center" wrapText="1"/>
    </xf>
    <xf numFmtId="0" fontId="1" fillId="0" borderId="26" xfId="0" applyFont="1" applyBorder="1"/>
    <xf numFmtId="0" fontId="1" fillId="0" borderId="26" xfId="0" applyFont="1" applyBorder="1" applyAlignment="1">
      <alignment wrapText="1"/>
    </xf>
    <xf numFmtId="0" fontId="1" fillId="0" borderId="0" xfId="0" applyFont="1" applyBorder="1" applyAlignment="1">
      <alignment wrapText="1"/>
    </xf>
    <xf numFmtId="0" fontId="1" fillId="12" borderId="1" xfId="0" applyFont="1" applyFill="1" applyBorder="1" applyAlignment="1">
      <alignment horizontal="left" vertical="center" wrapText="1"/>
    </xf>
    <xf numFmtId="0" fontId="38" fillId="12" borderId="3" xfId="0" applyFont="1" applyFill="1" applyBorder="1" applyAlignment="1">
      <alignment horizontal="right" vertical="center" wrapText="1"/>
    </xf>
    <xf numFmtId="0" fontId="1" fillId="12" borderId="27" xfId="0" applyFont="1" applyFill="1" applyBorder="1" applyAlignment="1">
      <alignment horizontal="left" vertical="center" wrapText="1"/>
    </xf>
    <xf numFmtId="0" fontId="1" fillId="12" borderId="3" xfId="0" applyFont="1" applyFill="1" applyBorder="1" applyAlignment="1">
      <alignment horizontal="left" vertical="center" wrapText="1"/>
    </xf>
    <xf numFmtId="0" fontId="63" fillId="11" borderId="2" xfId="0" applyFont="1" applyFill="1" applyBorder="1" applyAlignment="1">
      <alignment horizontal="left" vertical="center" wrapText="1"/>
    </xf>
    <xf numFmtId="0" fontId="38" fillId="11" borderId="1" xfId="0" applyFont="1" applyFill="1" applyBorder="1" applyAlignment="1">
      <alignment horizontal="left" vertical="center" wrapText="1"/>
    </xf>
    <xf numFmtId="0" fontId="38" fillId="11" borderId="3" xfId="0" applyFont="1" applyFill="1" applyBorder="1" applyAlignment="1">
      <alignment horizontal="right" vertical="center" wrapText="1"/>
    </xf>
    <xf numFmtId="0" fontId="38" fillId="11" borderId="27" xfId="0" applyFont="1" applyFill="1" applyBorder="1" applyAlignment="1">
      <alignment horizontal="left" vertical="center" wrapText="1"/>
    </xf>
    <xf numFmtId="0" fontId="38" fillId="11" borderId="6" xfId="0" applyFont="1" applyFill="1" applyBorder="1" applyAlignment="1">
      <alignment horizontal="left" vertical="center" wrapText="1"/>
    </xf>
    <xf numFmtId="0" fontId="1" fillId="4" borderId="2" xfId="0" applyFont="1" applyFill="1" applyBorder="1" applyAlignment="1">
      <alignment horizontal="left" vertical="center" wrapText="1"/>
    </xf>
    <xf numFmtId="0" fontId="64" fillId="0" borderId="3" xfId="0" applyFont="1" applyBorder="1" applyAlignment="1">
      <alignment horizontal="left" vertical="center"/>
    </xf>
    <xf numFmtId="0" fontId="64" fillId="0" borderId="10" xfId="0" applyFont="1" applyBorder="1" applyAlignment="1">
      <alignment wrapText="1"/>
    </xf>
    <xf numFmtId="0" fontId="1" fillId="4" borderId="11" xfId="0" applyFont="1" applyFill="1" applyBorder="1" applyAlignment="1">
      <alignment wrapText="1"/>
    </xf>
    <xf numFmtId="0" fontId="1" fillId="4" borderId="4" xfId="0" applyFont="1" applyFill="1" applyBorder="1" applyAlignment="1">
      <alignment wrapText="1"/>
    </xf>
    <xf numFmtId="0" fontId="1" fillId="4" borderId="10" xfId="0" applyFont="1" applyFill="1" applyBorder="1" applyAlignment="1">
      <alignment horizontal="left" vertical="center" wrapText="1"/>
    </xf>
    <xf numFmtId="0" fontId="64" fillId="4" borderId="4" xfId="0" applyFont="1" applyFill="1" applyBorder="1" applyAlignment="1">
      <alignment horizontal="left" vertical="center" wrapText="1"/>
    </xf>
    <xf numFmtId="0" fontId="62" fillId="3" borderId="19" xfId="0" applyFont="1" applyFill="1" applyBorder="1" applyAlignment="1">
      <alignment wrapText="1"/>
    </xf>
    <xf numFmtId="0" fontId="40" fillId="3" borderId="18" xfId="0" applyFont="1" applyFill="1" applyBorder="1" applyAlignment="1">
      <alignment wrapText="1"/>
    </xf>
    <xf numFmtId="0" fontId="40" fillId="3" borderId="20" xfId="0" applyFont="1" applyFill="1" applyBorder="1" applyAlignment="1">
      <alignment wrapText="1"/>
    </xf>
    <xf numFmtId="0" fontId="40" fillId="3" borderId="19" xfId="0" applyFont="1" applyFill="1" applyBorder="1" applyAlignment="1">
      <alignment wrapText="1"/>
    </xf>
    <xf numFmtId="0" fontId="40" fillId="3" borderId="22" xfId="0" applyFont="1" applyFill="1" applyBorder="1" applyAlignment="1">
      <alignment wrapText="1"/>
    </xf>
    <xf numFmtId="0" fontId="67" fillId="0" borderId="0" xfId="0" applyFont="1" applyFill="1" applyBorder="1" applyAlignment="1">
      <alignment wrapText="1"/>
    </xf>
    <xf numFmtId="0" fontId="47" fillId="0" borderId="0" xfId="0" applyFont="1" applyFill="1" applyBorder="1" applyAlignment="1">
      <alignment horizontal="left" wrapText="1"/>
    </xf>
    <xf numFmtId="0" fontId="67" fillId="0" borderId="0" xfId="0" applyFont="1" applyFill="1" applyBorder="1" applyAlignment="1">
      <alignment horizontal="left" vertical="center" wrapText="1"/>
    </xf>
    <xf numFmtId="0" fontId="40" fillId="0" borderId="3" xfId="0" applyFont="1" applyBorder="1" applyAlignment="1">
      <alignment horizontal="center" vertical="center" wrapText="1"/>
    </xf>
    <xf numFmtId="0" fontId="40" fillId="2" borderId="2" xfId="0" applyFont="1" applyFill="1" applyBorder="1" applyAlignment="1">
      <alignment horizontal="center" vertical="center" wrapText="1"/>
    </xf>
    <xf numFmtId="43" fontId="1" fillId="4" borderId="1" xfId="0" applyNumberFormat="1" applyFont="1" applyFill="1" applyBorder="1" applyAlignment="1">
      <alignment horizontal="center" vertical="center" wrapText="1"/>
    </xf>
    <xf numFmtId="43" fontId="1" fillId="4" borderId="5" xfId="0" applyNumberFormat="1" applyFont="1" applyFill="1" applyBorder="1" applyAlignment="1">
      <alignment horizontal="center" vertical="center" wrapText="1"/>
    </xf>
    <xf numFmtId="0" fontId="40" fillId="3" borderId="2" xfId="0" applyFont="1" applyFill="1" applyBorder="1" applyAlignment="1">
      <alignment horizontal="left" vertical="top" wrapText="1"/>
    </xf>
    <xf numFmtId="0" fontId="40" fillId="3" borderId="3" xfId="0" applyFont="1" applyFill="1" applyBorder="1" applyAlignment="1">
      <alignment horizontal="left" vertical="top" wrapText="1"/>
    </xf>
    <xf numFmtId="0" fontId="68" fillId="4" borderId="2" xfId="0" applyFont="1" applyFill="1" applyBorder="1" applyAlignment="1">
      <alignment horizontal="left" vertical="top" wrapText="1"/>
    </xf>
    <xf numFmtId="0" fontId="38" fillId="3" borderId="2" xfId="0" applyFont="1" applyFill="1" applyBorder="1" applyAlignment="1">
      <alignment horizontal="left" vertical="top" wrapText="1"/>
    </xf>
    <xf numFmtId="0" fontId="38" fillId="3" borderId="3" xfId="0" applyFont="1" applyFill="1" applyBorder="1" applyAlignment="1">
      <alignment horizontal="left" vertical="top" wrapText="1"/>
    </xf>
    <xf numFmtId="0" fontId="38" fillId="3" borderId="3" xfId="13" applyFont="1" applyFill="1" applyBorder="1" applyAlignment="1">
      <alignment horizontal="left" vertical="top" wrapText="1"/>
    </xf>
    <xf numFmtId="0" fontId="58" fillId="4" borderId="2" xfId="0" applyFont="1" applyFill="1" applyBorder="1" applyAlignment="1">
      <alignment horizontal="left" vertical="top" wrapText="1"/>
    </xf>
    <xf numFmtId="43" fontId="1" fillId="4" borderId="1" xfId="8" applyNumberFormat="1" applyFont="1" applyFill="1" applyBorder="1" applyAlignment="1">
      <alignment horizontal="center" vertical="center" wrapText="1"/>
    </xf>
    <xf numFmtId="43" fontId="1" fillId="4" borderId="5" xfId="8" applyNumberFormat="1" applyFont="1" applyFill="1" applyBorder="1" applyAlignment="1">
      <alignment horizontal="center" vertical="center" wrapText="1"/>
    </xf>
    <xf numFmtId="43" fontId="42" fillId="0" borderId="5" xfId="8" applyNumberFormat="1" applyFont="1" applyBorder="1" applyAlignment="1">
      <alignment horizontal="center" vertical="center" wrapText="1"/>
    </xf>
    <xf numFmtId="0" fontId="69" fillId="4" borderId="2" xfId="0" applyFont="1" applyFill="1" applyBorder="1" applyAlignment="1">
      <alignment horizontal="left" vertical="top" wrapText="1"/>
    </xf>
    <xf numFmtId="43" fontId="1" fillId="0" borderId="1" xfId="0" applyNumberFormat="1" applyFont="1" applyBorder="1" applyAlignment="1">
      <alignment horizontal="center" vertical="center" wrapText="1"/>
    </xf>
    <xf numFmtId="43" fontId="1" fillId="0" borderId="5" xfId="0" applyNumberFormat="1" applyFont="1" applyBorder="1" applyAlignment="1">
      <alignment horizontal="center" vertical="center" wrapText="1"/>
    </xf>
    <xf numFmtId="43" fontId="1" fillId="0" borderId="1" xfId="8" applyNumberFormat="1" applyFont="1" applyBorder="1" applyAlignment="1">
      <alignment horizontal="center" vertical="center" wrapText="1"/>
    </xf>
    <xf numFmtId="43" fontId="1" fillId="0" borderId="5" xfId="8" applyNumberFormat="1" applyFont="1" applyBorder="1" applyAlignment="1">
      <alignment horizontal="center" vertical="center" wrapText="1"/>
    </xf>
    <xf numFmtId="43" fontId="1" fillId="0" borderId="1" xfId="8" applyNumberFormat="1" applyFont="1" applyFill="1" applyBorder="1" applyAlignment="1">
      <alignment horizontal="center" vertical="center" wrapText="1"/>
    </xf>
    <xf numFmtId="43" fontId="1" fillId="0" borderId="5" xfId="8" applyNumberFormat="1" applyFont="1" applyFill="1" applyBorder="1" applyAlignment="1">
      <alignment horizontal="center" vertical="center" wrapText="1"/>
    </xf>
    <xf numFmtId="0" fontId="46" fillId="4" borderId="2" xfId="0" applyFont="1" applyFill="1" applyBorder="1" applyAlignment="1">
      <alignment horizontal="left" vertical="top" wrapText="1"/>
    </xf>
    <xf numFmtId="0" fontId="40" fillId="3" borderId="10" xfId="0" applyFont="1" applyFill="1" applyBorder="1" applyAlignment="1">
      <alignment horizontal="left" vertical="top" wrapText="1"/>
    </xf>
    <xf numFmtId="43" fontId="40" fillId="3" borderId="11" xfId="0" applyNumberFormat="1" applyFont="1" applyFill="1" applyBorder="1" applyAlignment="1">
      <alignment wrapText="1"/>
    </xf>
    <xf numFmtId="43" fontId="40" fillId="3" borderId="12" xfId="0" applyNumberFormat="1" applyFont="1" applyFill="1" applyBorder="1" applyAlignment="1">
      <alignment wrapText="1"/>
    </xf>
    <xf numFmtId="0" fontId="40" fillId="3" borderId="4" xfId="0" applyFont="1" applyFill="1" applyBorder="1" applyAlignment="1">
      <alignment horizontal="left" vertical="top" wrapText="1"/>
    </xf>
    <xf numFmtId="0" fontId="47" fillId="0" borderId="0" xfId="0" applyFont="1" applyFill="1" applyBorder="1" applyAlignment="1">
      <alignment horizontal="left" vertical="top" wrapText="1"/>
    </xf>
    <xf numFmtId="1" fontId="1" fillId="0" borderId="0" xfId="0" applyNumberFormat="1" applyFont="1" applyFill="1" applyBorder="1" applyAlignment="1">
      <alignment horizontal="center" vertical="center" wrapText="1"/>
    </xf>
    <xf numFmtId="0" fontId="68" fillId="4" borderId="2" xfId="0" applyFont="1" applyFill="1" applyBorder="1" applyAlignment="1">
      <alignment horizontal="left" vertical="center" wrapText="1"/>
    </xf>
    <xf numFmtId="0" fontId="42" fillId="4" borderId="8" xfId="0" applyFont="1" applyFill="1" applyBorder="1" applyAlignment="1">
      <alignment wrapText="1"/>
    </xf>
    <xf numFmtId="0" fontId="42" fillId="4" borderId="9" xfId="0" applyFont="1" applyFill="1" applyBorder="1" applyAlignment="1">
      <alignment wrapText="1"/>
    </xf>
    <xf numFmtId="0" fontId="42" fillId="4" borderId="83" xfId="0" applyFont="1" applyFill="1" applyBorder="1" applyAlignment="1">
      <alignment horizontal="right" wrapText="1"/>
    </xf>
    <xf numFmtId="0" fontId="46" fillId="0" borderId="2" xfId="0" applyFont="1" applyBorder="1" applyAlignment="1">
      <alignment vertical="center" wrapText="1"/>
    </xf>
    <xf numFmtId="0" fontId="42" fillId="0" borderId="2" xfId="0" applyFont="1" applyFill="1" applyBorder="1" applyAlignment="1">
      <alignment horizontal="center" vertical="center" wrapText="1"/>
    </xf>
    <xf numFmtId="0" fontId="42" fillId="4" borderId="6" xfId="0" applyFont="1" applyFill="1" applyBorder="1" applyAlignment="1">
      <alignment horizontal="center" vertical="center" wrapText="1"/>
    </xf>
    <xf numFmtId="0" fontId="58" fillId="0" borderId="2" xfId="0" applyFont="1" applyBorder="1" applyAlignment="1">
      <alignment vertical="center"/>
    </xf>
    <xf numFmtId="4" fontId="42" fillId="0" borderId="5" xfId="0" applyNumberFormat="1" applyFont="1" applyFill="1" applyBorder="1" applyAlignment="1">
      <alignment horizontal="center" vertical="center" wrapText="1"/>
    </xf>
    <xf numFmtId="0" fontId="58" fillId="0" borderId="2" xfId="0" applyFont="1" applyBorder="1" applyAlignment="1">
      <alignment vertical="center" wrapText="1"/>
    </xf>
    <xf numFmtId="0" fontId="42" fillId="0" borderId="6" xfId="0" applyFont="1" applyFill="1" applyBorder="1" applyAlignment="1">
      <alignment horizontal="center" vertical="center" wrapText="1"/>
    </xf>
    <xf numFmtId="0" fontId="58" fillId="0" borderId="71" xfId="0" applyFont="1" applyBorder="1" applyAlignment="1">
      <alignment vertical="center"/>
    </xf>
    <xf numFmtId="3" fontId="40" fillId="3" borderId="11" xfId="0" applyNumberFormat="1" applyFont="1" applyFill="1" applyBorder="1" applyAlignment="1">
      <alignment horizontal="center" vertical="center" wrapText="1"/>
    </xf>
    <xf numFmtId="3" fontId="40" fillId="3" borderId="4" xfId="0" applyNumberFormat="1" applyFont="1" applyFill="1" applyBorder="1" applyAlignment="1">
      <alignment horizontal="center" vertical="center" wrapText="1"/>
    </xf>
    <xf numFmtId="0" fontId="40" fillId="3" borderId="10" xfId="0" applyFont="1" applyFill="1" applyBorder="1" applyAlignment="1">
      <alignment horizontal="center" vertical="center" wrapText="1"/>
    </xf>
    <xf numFmtId="0" fontId="40" fillId="3" borderId="21" xfId="0" applyFont="1" applyFill="1" applyBorder="1" applyAlignment="1">
      <alignment horizontal="center" vertical="center" wrapText="1"/>
    </xf>
    <xf numFmtId="0" fontId="46" fillId="0" borderId="0" xfId="11" applyFont="1" applyFill="1" applyBorder="1" applyAlignment="1">
      <alignment wrapText="1"/>
    </xf>
    <xf numFmtId="0" fontId="47" fillId="0" borderId="0" xfId="10" applyFont="1" applyFill="1" applyBorder="1" applyAlignment="1">
      <alignment horizontal="center" wrapText="1"/>
    </xf>
    <xf numFmtId="168" fontId="47" fillId="0" borderId="0" xfId="12" applyNumberFormat="1" applyFont="1" applyFill="1" applyBorder="1" applyAlignment="1"/>
    <xf numFmtId="166" fontId="47" fillId="0" borderId="0" xfId="10" applyNumberFormat="1" applyFont="1" applyFill="1" applyBorder="1" applyAlignment="1">
      <alignment horizontal="center" wrapText="1"/>
    </xf>
    <xf numFmtId="168" fontId="47" fillId="0" borderId="0" xfId="12" applyNumberFormat="1" applyFont="1" applyFill="1" applyBorder="1" applyAlignment="1">
      <alignment horizontal="center"/>
    </xf>
    <xf numFmtId="3" fontId="47" fillId="0" borderId="0" xfId="0" applyNumberFormat="1" applyFont="1" applyFill="1" applyBorder="1" applyAlignment="1">
      <alignment wrapText="1"/>
    </xf>
    <xf numFmtId="0" fontId="47" fillId="0" borderId="0" xfId="0" applyFont="1" applyFill="1" applyBorder="1" applyAlignment="1">
      <alignment horizontal="center" wrapText="1"/>
    </xf>
    <xf numFmtId="0" fontId="47" fillId="0" borderId="0" xfId="0" applyFont="1" applyFill="1" applyBorder="1" applyAlignment="1">
      <alignment vertical="center" wrapText="1"/>
    </xf>
    <xf numFmtId="0" fontId="47" fillId="0" borderId="0" xfId="0" applyFont="1" applyFill="1" applyBorder="1" applyAlignment="1">
      <alignment horizontal="right" vertical="center" wrapText="1"/>
    </xf>
    <xf numFmtId="0" fontId="70" fillId="0" borderId="0" xfId="0" applyFont="1" applyFill="1" applyBorder="1" applyAlignment="1">
      <alignment vertical="center" wrapText="1"/>
    </xf>
    <xf numFmtId="9" fontId="47" fillId="0" borderId="0" xfId="0" applyNumberFormat="1" applyFont="1" applyFill="1" applyBorder="1" applyAlignment="1">
      <alignment horizontal="right" vertical="center" wrapText="1"/>
    </xf>
    <xf numFmtId="0" fontId="46" fillId="0" borderId="0" xfId="0" applyFont="1" applyFill="1" applyBorder="1" applyAlignment="1">
      <alignment horizontal="left" vertical="center" wrapText="1" indent="1"/>
    </xf>
    <xf numFmtId="0" fontId="47" fillId="0" borderId="0" xfId="0" applyFont="1" applyFill="1" applyBorder="1" applyAlignment="1">
      <alignment horizontal="right" vertical="center"/>
    </xf>
    <xf numFmtId="3" fontId="47" fillId="0" borderId="0" xfId="0" applyNumberFormat="1" applyFont="1" applyFill="1" applyBorder="1" applyAlignment="1">
      <alignment horizontal="right" vertical="center"/>
    </xf>
    <xf numFmtId="3" fontId="1" fillId="0" borderId="0" xfId="0" applyNumberFormat="1" applyFont="1" applyFill="1" applyBorder="1" applyAlignment="1">
      <alignment horizontal="right" vertical="center" wrapText="1"/>
    </xf>
    <xf numFmtId="0" fontId="71" fillId="0" borderId="0" xfId="0" applyFont="1" applyFill="1" applyBorder="1" applyAlignment="1"/>
    <xf numFmtId="168" fontId="47" fillId="0" borderId="0" xfId="8" applyNumberFormat="1" applyFont="1" applyFill="1" applyBorder="1" applyAlignment="1">
      <alignment wrapText="1"/>
    </xf>
    <xf numFmtId="0" fontId="46" fillId="0" borderId="0" xfId="0" applyFont="1" applyFill="1" applyBorder="1" applyAlignment="1">
      <alignment horizontal="center" wrapText="1"/>
    </xf>
    <xf numFmtId="0" fontId="42" fillId="0" borderId="0" xfId="0" applyFont="1" applyFill="1" applyBorder="1" applyAlignment="1">
      <alignment vertical="center" wrapText="1"/>
    </xf>
    <xf numFmtId="0" fontId="42" fillId="0" borderId="0" xfId="0" applyFont="1" applyFill="1" applyBorder="1" applyAlignment="1">
      <alignment vertical="center"/>
    </xf>
    <xf numFmtId="0" fontId="46" fillId="0" borderId="0" xfId="0" applyFont="1" applyFill="1" applyBorder="1" applyAlignment="1">
      <alignment horizontal="right" wrapText="1"/>
    </xf>
    <xf numFmtId="0" fontId="52" fillId="0" borderId="0" xfId="0" applyFont="1" applyFill="1" applyBorder="1" applyAlignment="1">
      <alignment vertical="center"/>
    </xf>
    <xf numFmtId="0" fontId="46" fillId="0" borderId="0" xfId="0" applyFont="1" applyFill="1" applyBorder="1" applyAlignment="1">
      <alignment shrinkToFit="1"/>
    </xf>
    <xf numFmtId="0" fontId="47" fillId="0" borderId="0" xfId="0" applyFont="1" applyFill="1" applyBorder="1" applyAlignment="1">
      <alignment vertical="center" shrinkToFit="1"/>
    </xf>
    <xf numFmtId="0" fontId="47" fillId="0" borderId="0" xfId="0" applyFont="1" applyFill="1" applyBorder="1" applyAlignment="1">
      <alignment shrinkToFit="1"/>
    </xf>
    <xf numFmtId="0" fontId="1" fillId="0" borderId="0" xfId="0" applyFont="1" applyFill="1" applyBorder="1" applyAlignment="1">
      <alignment vertical="top" wrapText="1"/>
    </xf>
    <xf numFmtId="0" fontId="40" fillId="4" borderId="34" xfId="0" applyFont="1" applyFill="1" applyBorder="1" applyAlignment="1">
      <alignment horizontal="left" vertical="center" wrapText="1"/>
    </xf>
    <xf numFmtId="0" fontId="42" fillId="4" borderId="2" xfId="0" applyFont="1" applyFill="1" applyBorder="1" applyAlignment="1">
      <alignment horizontal="left" vertical="center" wrapText="1"/>
    </xf>
    <xf numFmtId="0" fontId="58" fillId="4" borderId="2" xfId="0" applyFont="1" applyFill="1" applyBorder="1" applyAlignment="1">
      <alignment horizontal="left" vertical="center" wrapText="1"/>
    </xf>
    <xf numFmtId="0" fontId="40" fillId="4" borderId="2" xfId="0" applyFont="1" applyFill="1" applyBorder="1" applyAlignment="1">
      <alignment horizontal="left" vertical="center" wrapText="1"/>
    </xf>
    <xf numFmtId="0" fontId="6" fillId="3" borderId="11" xfId="0" applyFont="1" applyFill="1" applyBorder="1" applyAlignment="1">
      <alignment horizontal="center" wrapText="1"/>
    </xf>
    <xf numFmtId="0" fontId="6" fillId="0" borderId="1" xfId="0" applyFont="1" applyFill="1" applyBorder="1" applyAlignment="1">
      <alignment horizontal="center" wrapText="1"/>
    </xf>
    <xf numFmtId="0" fontId="6" fillId="2" borderId="1" xfId="0" applyFont="1" applyFill="1" applyBorder="1" applyAlignment="1">
      <alignment horizontal="center" wrapText="1"/>
    </xf>
    <xf numFmtId="0" fontId="12"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18" fillId="0" borderId="18" xfId="0" applyFont="1" applyBorder="1"/>
    <xf numFmtId="0" fontId="18" fillId="0" borderId="75" xfId="0" applyFont="1" applyBorder="1"/>
    <xf numFmtId="0" fontId="18" fillId="0" borderId="20" xfId="0" applyFont="1" applyBorder="1"/>
    <xf numFmtId="0" fontId="18" fillId="0" borderId="41" xfId="0" applyFont="1" applyBorder="1"/>
    <xf numFmtId="0" fontId="18" fillId="0" borderId="42" xfId="0" applyFont="1" applyBorder="1"/>
    <xf numFmtId="0" fontId="18" fillId="0" borderId="43" xfId="0" applyFont="1" applyBorder="1"/>
    <xf numFmtId="0" fontId="18" fillId="0" borderId="4" xfId="0" applyFont="1" applyBorder="1"/>
    <xf numFmtId="0" fontId="6" fillId="4" borderId="0" xfId="0" applyFont="1" applyFill="1" applyBorder="1" applyAlignment="1">
      <alignment wrapText="1"/>
    </xf>
    <xf numFmtId="0" fontId="18" fillId="4" borderId="0" xfId="0" applyFont="1" applyFill="1" applyBorder="1"/>
    <xf numFmtId="0" fontId="18" fillId="0" borderId="0" xfId="0" applyFont="1" applyFill="1" applyBorder="1"/>
    <xf numFmtId="0" fontId="7" fillId="4" borderId="38" xfId="0" applyFont="1" applyFill="1" applyBorder="1" applyAlignment="1">
      <alignment vertical="center" wrapText="1"/>
    </xf>
    <xf numFmtId="0" fontId="6" fillId="4" borderId="74" xfId="0" applyFont="1" applyFill="1" applyBorder="1" applyAlignment="1">
      <alignment wrapText="1"/>
    </xf>
    <xf numFmtId="0" fontId="5" fillId="2" borderId="74" xfId="0" applyFont="1" applyFill="1" applyBorder="1" applyAlignment="1">
      <alignment wrapText="1"/>
    </xf>
    <xf numFmtId="0" fontId="5" fillId="4" borderId="60" xfId="0" applyFont="1" applyFill="1" applyBorder="1" applyAlignment="1">
      <alignment wrapText="1"/>
    </xf>
    <xf numFmtId="0" fontId="5" fillId="2" borderId="76" xfId="0" applyFont="1" applyFill="1" applyBorder="1" applyAlignment="1">
      <alignment wrapText="1"/>
    </xf>
    <xf numFmtId="0" fontId="5" fillId="4" borderId="77" xfId="0" applyFont="1" applyFill="1" applyBorder="1" applyAlignment="1">
      <alignment wrapText="1"/>
    </xf>
    <xf numFmtId="0" fontId="7" fillId="2" borderId="2" xfId="0" applyFont="1" applyFill="1" applyBorder="1" applyAlignment="1">
      <alignment vertical="center" wrapText="1"/>
    </xf>
    <xf numFmtId="0" fontId="5" fillId="3" borderId="76" xfId="0" applyFont="1" applyFill="1" applyBorder="1" applyAlignment="1">
      <alignment wrapText="1"/>
    </xf>
    <xf numFmtId="0" fontId="5" fillId="0" borderId="77" xfId="0" applyFont="1" applyFill="1" applyBorder="1" applyAlignment="1">
      <alignment wrapText="1"/>
    </xf>
    <xf numFmtId="0" fontId="26" fillId="3" borderId="23" xfId="0" applyFont="1" applyFill="1" applyBorder="1" applyAlignment="1">
      <alignment wrapText="1"/>
    </xf>
    <xf numFmtId="0" fontId="18" fillId="3" borderId="24" xfId="0" applyFont="1" applyFill="1" applyBorder="1" applyAlignment="1">
      <alignment horizontal="right"/>
    </xf>
    <xf numFmtId="0" fontId="6" fillId="2" borderId="15" xfId="0" applyFont="1" applyFill="1" applyBorder="1" applyAlignment="1">
      <alignment wrapText="1"/>
    </xf>
    <xf numFmtId="0" fontId="6" fillId="4" borderId="19" xfId="0" applyFont="1" applyFill="1" applyBorder="1" applyAlignment="1">
      <alignment vertical="center" wrapText="1"/>
    </xf>
    <xf numFmtId="0" fontId="12" fillId="3" borderId="44" xfId="0" applyFont="1" applyFill="1" applyBorder="1" applyAlignment="1">
      <alignment wrapText="1"/>
    </xf>
    <xf numFmtId="0" fontId="12" fillId="3" borderId="14" xfId="0" applyFont="1" applyFill="1" applyBorder="1" applyAlignment="1">
      <alignment wrapText="1"/>
    </xf>
    <xf numFmtId="0" fontId="18" fillId="3" borderId="16" xfId="0" applyFont="1" applyFill="1" applyBorder="1"/>
    <xf numFmtId="0" fontId="46" fillId="9" borderId="0" xfId="0" applyFont="1" applyFill="1" applyBorder="1" applyAlignment="1">
      <alignment vertical="center" wrapText="1"/>
    </xf>
    <xf numFmtId="3" fontId="47" fillId="9" borderId="0" xfId="0" applyNumberFormat="1" applyFont="1" applyFill="1" applyBorder="1" applyAlignment="1">
      <alignment vertical="center" wrapText="1"/>
    </xf>
    <xf numFmtId="0" fontId="47" fillId="9" borderId="0" xfId="0" applyFont="1" applyFill="1" applyBorder="1" applyAlignment="1">
      <alignment horizontal="center" vertical="center" wrapText="1"/>
    </xf>
    <xf numFmtId="0" fontId="7" fillId="11" borderId="2" xfId="0" applyFont="1" applyFill="1" applyBorder="1" applyAlignment="1">
      <alignment wrapText="1"/>
    </xf>
    <xf numFmtId="1" fontId="6" fillId="11" borderId="1" xfId="1" applyNumberFormat="1" applyFont="1" applyFill="1" applyBorder="1" applyAlignment="1">
      <alignment wrapText="1"/>
    </xf>
    <xf numFmtId="168" fontId="6" fillId="11" borderId="1" xfId="8" applyNumberFormat="1" applyFont="1" applyFill="1" applyBorder="1" applyAlignment="1"/>
    <xf numFmtId="0" fontId="5" fillId="11" borderId="2" xfId="1" applyFont="1" applyFill="1" applyBorder="1" applyAlignment="1">
      <alignment wrapText="1"/>
    </xf>
    <xf numFmtId="0" fontId="5" fillId="11" borderId="6" xfId="1" applyFont="1" applyFill="1" applyBorder="1" applyAlignment="1">
      <alignment wrapText="1"/>
    </xf>
    <xf numFmtId="0" fontId="8" fillId="0" borderId="2" xfId="0" applyFont="1" applyFill="1" applyBorder="1" applyAlignment="1">
      <alignment wrapText="1"/>
    </xf>
    <xf numFmtId="1" fontId="5" fillId="0" borderId="1" xfId="1" applyNumberFormat="1" applyFont="1" applyFill="1" applyBorder="1" applyAlignment="1">
      <alignment wrapText="1"/>
    </xf>
    <xf numFmtId="168" fontId="5" fillId="0" borderId="1" xfId="8" applyNumberFormat="1" applyFont="1" applyFill="1" applyBorder="1" applyAlignment="1">
      <alignment horizontal="right"/>
    </xf>
    <xf numFmtId="0" fontId="5" fillId="4" borderId="2" xfId="1" applyFont="1" applyFill="1" applyBorder="1" applyAlignment="1">
      <alignment horizontal="center" wrapText="1"/>
    </xf>
    <xf numFmtId="0" fontId="5" fillId="4" borderId="6" xfId="1" applyFont="1" applyFill="1" applyBorder="1" applyAlignment="1">
      <alignment horizontal="center" wrapText="1"/>
    </xf>
    <xf numFmtId="168" fontId="6" fillId="11" borderId="1" xfId="8" applyNumberFormat="1" applyFont="1" applyFill="1" applyBorder="1" applyAlignment="1">
      <alignment horizontal="right"/>
    </xf>
    <xf numFmtId="0" fontId="5" fillId="11" borderId="2" xfId="1" applyFont="1" applyFill="1" applyBorder="1" applyAlignment="1">
      <alignment horizontal="center" wrapText="1"/>
    </xf>
    <xf numFmtId="0" fontId="5" fillId="11" borderId="6" xfId="1" applyFont="1" applyFill="1" applyBorder="1" applyAlignment="1">
      <alignment horizontal="center" wrapText="1"/>
    </xf>
    <xf numFmtId="0" fontId="5" fillId="0" borderId="7" xfId="1" applyFont="1" applyFill="1" applyBorder="1" applyAlignment="1">
      <alignment horizontal="center" wrapText="1"/>
    </xf>
    <xf numFmtId="0" fontId="5" fillId="0" borderId="83" xfId="1" applyFont="1" applyFill="1" applyBorder="1" applyAlignment="1">
      <alignment horizontal="center" wrapText="1"/>
    </xf>
    <xf numFmtId="0" fontId="5" fillId="0" borderId="2" xfId="0" applyFont="1" applyFill="1" applyBorder="1" applyAlignment="1">
      <alignment horizontal="center" wrapText="1"/>
    </xf>
    <xf numFmtId="0" fontId="5" fillId="0" borderId="6" xfId="0" applyFont="1" applyFill="1" applyBorder="1" applyAlignment="1">
      <alignment horizontal="center" wrapText="1"/>
    </xf>
    <xf numFmtId="0" fontId="5" fillId="0" borderId="6" xfId="0" applyFont="1" applyFill="1" applyBorder="1" applyAlignment="1">
      <alignment wrapText="1"/>
    </xf>
    <xf numFmtId="0" fontId="7" fillId="11" borderId="7" xfId="0" applyFont="1" applyFill="1" applyBorder="1" applyAlignment="1">
      <alignment wrapText="1"/>
    </xf>
    <xf numFmtId="0" fontId="5" fillId="11" borderId="1" xfId="1" applyFont="1" applyFill="1" applyBorder="1" applyAlignment="1">
      <alignment wrapText="1"/>
    </xf>
    <xf numFmtId="0" fontId="5" fillId="11" borderId="7" xfId="1" applyFont="1" applyFill="1" applyBorder="1" applyAlignment="1">
      <alignment horizontal="center" wrapText="1"/>
    </xf>
    <xf numFmtId="0" fontId="5" fillId="11" borderId="83" xfId="1" applyFont="1" applyFill="1" applyBorder="1" applyAlignment="1">
      <alignment horizontal="center" wrapText="1"/>
    </xf>
    <xf numFmtId="0" fontId="8" fillId="4" borderId="7" xfId="0" applyFont="1" applyFill="1" applyBorder="1" applyAlignment="1">
      <alignment wrapText="1"/>
    </xf>
    <xf numFmtId="0" fontId="5" fillId="0" borderId="1" xfId="1" applyFont="1" applyFill="1" applyBorder="1" applyAlignment="1">
      <alignment wrapText="1"/>
    </xf>
    <xf numFmtId="168" fontId="5" fillId="0" borderId="1" xfId="8" applyNumberFormat="1" applyFont="1" applyFill="1" applyBorder="1" applyAlignment="1"/>
    <xf numFmtId="0" fontId="8" fillId="0" borderId="7" xfId="0" applyFont="1" applyFill="1" applyBorder="1" applyAlignment="1">
      <alignment wrapText="1"/>
    </xf>
    <xf numFmtId="0" fontId="5" fillId="11" borderId="7" xfId="0" applyFont="1" applyFill="1" applyBorder="1" applyAlignment="1">
      <alignment horizontal="center" vertical="center" wrapText="1"/>
    </xf>
    <xf numFmtId="0" fontId="5" fillId="11" borderId="83" xfId="0" applyFont="1" applyFill="1" applyBorder="1" applyAlignment="1">
      <alignment horizontal="center" vertical="center" wrapText="1"/>
    </xf>
    <xf numFmtId="168" fontId="5" fillId="4" borderId="1" xfId="8" applyNumberFormat="1" applyFont="1" applyFill="1" applyBorder="1" applyAlignment="1">
      <alignment horizontal="right"/>
    </xf>
    <xf numFmtId="0" fontId="5" fillId="4" borderId="7" xfId="0" applyFont="1" applyFill="1" applyBorder="1" applyAlignment="1">
      <alignment horizontal="center" wrapText="1"/>
    </xf>
    <xf numFmtId="0" fontId="5" fillId="4" borderId="83" xfId="0" applyFont="1" applyFill="1" applyBorder="1" applyAlignment="1">
      <alignment horizontal="center" wrapText="1"/>
    </xf>
    <xf numFmtId="0" fontId="6" fillId="3" borderId="53" xfId="0" applyFont="1" applyFill="1" applyBorder="1" applyAlignment="1">
      <alignment wrapText="1"/>
    </xf>
    <xf numFmtId="168" fontId="6" fillId="3" borderId="4" xfId="0" applyNumberFormat="1" applyFont="1" applyFill="1" applyBorder="1" applyAlignment="1">
      <alignment wrapText="1"/>
    </xf>
    <xf numFmtId="0" fontId="6" fillId="3" borderId="21" xfId="0" applyFont="1" applyFill="1" applyBorder="1" applyAlignment="1">
      <alignment wrapText="1"/>
    </xf>
    <xf numFmtId="0" fontId="8" fillId="4" borderId="2" xfId="0" applyFont="1" applyFill="1" applyBorder="1" applyAlignment="1">
      <alignment wrapText="1"/>
    </xf>
    <xf numFmtId="3" fontId="5" fillId="4" borderId="1" xfId="0" applyNumberFormat="1" applyFont="1" applyFill="1" applyBorder="1" applyAlignment="1">
      <alignment wrapText="1"/>
    </xf>
    <xf numFmtId="3" fontId="5" fillId="4" borderId="3" xfId="0" applyNumberFormat="1" applyFont="1" applyFill="1" applyBorder="1" applyAlignment="1">
      <alignment wrapText="1"/>
    </xf>
    <xf numFmtId="0" fontId="5" fillId="4" borderId="2" xfId="0" applyFont="1" applyFill="1" applyBorder="1" applyAlignment="1">
      <alignment horizontal="center" wrapText="1"/>
    </xf>
    <xf numFmtId="0" fontId="5" fillId="4" borderId="6" xfId="0" applyFont="1" applyFill="1" applyBorder="1" applyAlignment="1">
      <alignment horizontal="center" wrapText="1"/>
    </xf>
    <xf numFmtId="0" fontId="5" fillId="4" borderId="1" xfId="0" applyFont="1" applyFill="1" applyBorder="1" applyAlignment="1">
      <alignment wrapText="1"/>
    </xf>
    <xf numFmtId="3" fontId="6" fillId="3" borderId="11" xfId="0" applyNumberFormat="1" applyFont="1" applyFill="1" applyBorder="1" applyAlignment="1">
      <alignment vertical="center" wrapText="1"/>
    </xf>
    <xf numFmtId="3" fontId="6" fillId="3" borderId="21" xfId="0" applyNumberFormat="1" applyFont="1" applyFill="1" applyBorder="1" applyAlignment="1">
      <alignment vertical="center" wrapText="1"/>
    </xf>
    <xf numFmtId="0" fontId="12" fillId="0" borderId="9" xfId="0" applyFont="1" applyBorder="1" applyAlignment="1">
      <alignment horizontal="center" wrapText="1"/>
    </xf>
    <xf numFmtId="0" fontId="6" fillId="0" borderId="83" xfId="0" applyFont="1" applyBorder="1" applyAlignment="1">
      <alignment horizontal="center" wrapText="1"/>
    </xf>
    <xf numFmtId="0" fontId="6" fillId="0" borderId="81" xfId="0" applyFont="1" applyBorder="1" applyAlignment="1">
      <alignment horizontal="center" wrapText="1"/>
    </xf>
    <xf numFmtId="0" fontId="6" fillId="4" borderId="23" xfId="0" applyFont="1" applyFill="1" applyBorder="1" applyAlignment="1">
      <alignment wrapText="1"/>
    </xf>
    <xf numFmtId="0" fontId="6" fillId="4" borderId="30" xfId="0" applyFont="1" applyFill="1" applyBorder="1" applyAlignment="1">
      <alignment horizontal="center" wrapText="1"/>
    </xf>
    <xf numFmtId="0" fontId="6" fillId="4" borderId="84" xfId="0" applyFont="1" applyFill="1" applyBorder="1" applyAlignment="1">
      <alignment horizontal="center" wrapText="1"/>
    </xf>
    <xf numFmtId="0" fontId="5" fillId="4" borderId="2" xfId="0" applyFont="1" applyFill="1" applyBorder="1" applyAlignment="1">
      <alignment wrapText="1"/>
    </xf>
    <xf numFmtId="10" fontId="5" fillId="4" borderId="6" xfId="0" applyNumberFormat="1" applyFont="1" applyFill="1" applyBorder="1" applyAlignment="1">
      <alignment horizontal="right" wrapText="1"/>
    </xf>
    <xf numFmtId="0" fontId="5" fillId="4" borderId="56" xfId="0" applyFont="1" applyFill="1" applyBorder="1" applyAlignment="1">
      <alignment wrapText="1"/>
    </xf>
    <xf numFmtId="0" fontId="5" fillId="4" borderId="56" xfId="0" applyFont="1" applyFill="1" applyBorder="1" applyAlignment="1">
      <alignment horizontal="right" wrapText="1"/>
    </xf>
    <xf numFmtId="0" fontId="5" fillId="4" borderId="10" xfId="0" applyFont="1" applyFill="1" applyBorder="1" applyAlignment="1">
      <alignment wrapText="1"/>
    </xf>
    <xf numFmtId="0" fontId="5" fillId="4" borderId="43" xfId="0" applyFont="1" applyFill="1" applyBorder="1" applyAlignment="1">
      <alignment horizontal="right" wrapText="1"/>
    </xf>
    <xf numFmtId="0" fontId="5" fillId="4" borderId="51" xfId="0" applyFont="1" applyFill="1" applyBorder="1" applyAlignment="1">
      <alignment wrapText="1"/>
    </xf>
    <xf numFmtId="0" fontId="5" fillId="4" borderId="6" xfId="0" applyFont="1" applyFill="1" applyBorder="1" applyAlignment="1">
      <alignment wrapText="1"/>
    </xf>
    <xf numFmtId="0" fontId="5" fillId="4" borderId="21" xfId="0" applyFont="1" applyFill="1" applyBorder="1" applyAlignment="1">
      <alignment wrapText="1"/>
    </xf>
    <xf numFmtId="0" fontId="5" fillId="4" borderId="21" xfId="0" applyFont="1" applyFill="1" applyBorder="1" applyAlignment="1">
      <alignment horizontal="center" wrapText="1"/>
    </xf>
    <xf numFmtId="0" fontId="5" fillId="4" borderId="7" xfId="0" applyFont="1" applyFill="1" applyBorder="1" applyAlignment="1">
      <alignment wrapText="1"/>
    </xf>
    <xf numFmtId="0" fontId="5" fillId="4" borderId="64" xfId="0" applyFont="1" applyFill="1" applyBorder="1" applyAlignment="1">
      <alignment wrapText="1"/>
    </xf>
    <xf numFmtId="0" fontId="5" fillId="4" borderId="4" xfId="0" applyFont="1" applyFill="1" applyBorder="1" applyAlignment="1">
      <alignment horizontal="center" wrapText="1"/>
    </xf>
    <xf numFmtId="0" fontId="5" fillId="4" borderId="14" xfId="0" applyFont="1" applyFill="1" applyBorder="1" applyAlignment="1">
      <alignment wrapText="1"/>
    </xf>
    <xf numFmtId="0" fontId="5" fillId="4" borderId="17" xfId="0" applyFont="1" applyFill="1" applyBorder="1" applyAlignment="1">
      <alignment wrapText="1"/>
    </xf>
    <xf numFmtId="0" fontId="5" fillId="4" borderId="4" xfId="0" applyFont="1" applyFill="1" applyBorder="1" applyAlignment="1">
      <alignment wrapText="1"/>
    </xf>
    <xf numFmtId="3" fontId="5" fillId="4" borderId="3"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3" xfId="0" applyFont="1" applyFill="1" applyBorder="1" applyAlignment="1">
      <alignment wrapText="1"/>
    </xf>
    <xf numFmtId="0" fontId="5" fillId="4" borderId="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6" fillId="4" borderId="19" xfId="0" applyFont="1" applyFill="1" applyBorder="1" applyAlignment="1">
      <alignment wrapText="1"/>
    </xf>
    <xf numFmtId="0" fontId="6" fillId="4" borderId="18" xfId="0" applyFont="1" applyFill="1" applyBorder="1" applyAlignment="1">
      <alignment wrapText="1"/>
    </xf>
    <xf numFmtId="0" fontId="6" fillId="4" borderId="20" xfId="0" applyFont="1" applyFill="1" applyBorder="1" applyAlignment="1">
      <alignment wrapText="1"/>
    </xf>
    <xf numFmtId="0" fontId="6" fillId="4" borderId="22" xfId="0" applyFont="1" applyFill="1" applyBorder="1" applyAlignment="1">
      <alignment wrapText="1"/>
    </xf>
    <xf numFmtId="0" fontId="6" fillId="4" borderId="17" xfId="0" applyFont="1" applyFill="1" applyBorder="1" applyAlignment="1">
      <alignment horizontal="center" wrapText="1"/>
    </xf>
    <xf numFmtId="0" fontId="6" fillId="4" borderId="6" xfId="0" applyFont="1" applyFill="1" applyBorder="1" applyAlignment="1">
      <alignment horizontal="center" wrapText="1"/>
    </xf>
    <xf numFmtId="0" fontId="6" fillId="3" borderId="11" xfId="0" applyFont="1" applyFill="1" applyBorder="1" applyAlignment="1">
      <alignment wrapText="1"/>
    </xf>
    <xf numFmtId="0" fontId="33" fillId="7" borderId="1" xfId="0" applyFont="1" applyFill="1" applyBorder="1" applyAlignment="1">
      <alignment vertical="center" wrapText="1"/>
    </xf>
    <xf numFmtId="0" fontId="36" fillId="7" borderId="1" xfId="0" applyFont="1" applyFill="1" applyBorder="1" applyAlignment="1">
      <alignment horizontal="right" vertical="center" wrapText="1"/>
    </xf>
    <xf numFmtId="0" fontId="33" fillId="7" borderId="1" xfId="0" applyFont="1" applyFill="1" applyBorder="1" applyAlignment="1">
      <alignment horizontal="right" vertical="center" wrapText="1"/>
    </xf>
    <xf numFmtId="0" fontId="36" fillId="7" borderId="1" xfId="0" applyFont="1" applyFill="1" applyBorder="1" applyAlignment="1">
      <alignment vertical="center" wrapText="1"/>
    </xf>
    <xf numFmtId="0" fontId="73" fillId="7" borderId="1" xfId="0" applyFont="1" applyFill="1" applyBorder="1" applyAlignment="1">
      <alignment vertical="center" wrapText="1"/>
    </xf>
    <xf numFmtId="3" fontId="36" fillId="7" borderId="1" xfId="0" applyNumberFormat="1" applyFont="1" applyFill="1" applyBorder="1" applyAlignment="1">
      <alignment horizontal="right" vertical="center" wrapText="1"/>
    </xf>
    <xf numFmtId="9" fontId="33" fillId="7" borderId="1" xfId="0" applyNumberFormat="1" applyFont="1" applyFill="1" applyBorder="1" applyAlignment="1">
      <alignment horizontal="right" vertical="center" wrapText="1"/>
    </xf>
    <xf numFmtId="0" fontId="73" fillId="7" borderId="1" xfId="0" applyFont="1" applyFill="1" applyBorder="1" applyAlignment="1">
      <alignment horizontal="right" vertical="center" wrapText="1"/>
    </xf>
    <xf numFmtId="3" fontId="73" fillId="7" borderId="1" xfId="0" applyNumberFormat="1" applyFont="1" applyFill="1" applyBorder="1" applyAlignment="1">
      <alignment horizontal="right" vertical="center" wrapText="1"/>
    </xf>
    <xf numFmtId="10" fontId="33" fillId="7" borderId="1" xfId="0" applyNumberFormat="1" applyFont="1" applyFill="1" applyBorder="1" applyAlignment="1">
      <alignment horizontal="right" vertical="center" wrapText="1"/>
    </xf>
    <xf numFmtId="3" fontId="33" fillId="7" borderId="1" xfId="0" applyNumberFormat="1" applyFont="1" applyFill="1" applyBorder="1" applyAlignment="1">
      <alignment horizontal="right" vertical="center" wrapText="1"/>
    </xf>
    <xf numFmtId="9" fontId="33" fillId="7" borderId="1" xfId="0" applyNumberFormat="1" applyFont="1" applyFill="1" applyBorder="1" applyAlignment="1">
      <alignment horizontal="right" vertical="center"/>
    </xf>
    <xf numFmtId="0" fontId="33" fillId="7" borderId="2" xfId="0" applyFont="1" applyFill="1" applyBorder="1" applyAlignment="1">
      <alignment vertical="center" wrapText="1"/>
    </xf>
    <xf numFmtId="0" fontId="36" fillId="7" borderId="3" xfId="0" applyFont="1" applyFill="1" applyBorder="1" applyAlignment="1">
      <alignment horizontal="right" vertical="center" wrapText="1"/>
    </xf>
    <xf numFmtId="0" fontId="73" fillId="7" borderId="2" xfId="0" applyFont="1" applyFill="1" applyBorder="1" applyAlignment="1">
      <alignment vertical="center" wrapText="1"/>
    </xf>
    <xf numFmtId="9" fontId="33" fillId="7" borderId="3" xfId="0" applyNumberFormat="1" applyFont="1" applyFill="1" applyBorder="1" applyAlignment="1">
      <alignment horizontal="right" vertical="center" wrapText="1"/>
    </xf>
    <xf numFmtId="0" fontId="73" fillId="7" borderId="3" xfId="0" applyFont="1" applyFill="1" applyBorder="1" applyAlignment="1">
      <alignment horizontal="right" vertical="center" wrapText="1"/>
    </xf>
    <xf numFmtId="9" fontId="5" fillId="7" borderId="3" xfId="0" applyNumberFormat="1" applyFont="1" applyFill="1" applyBorder="1" applyAlignment="1">
      <alignment horizontal="right" vertical="center" wrapText="1"/>
    </xf>
    <xf numFmtId="10" fontId="33" fillId="7" borderId="3" xfId="0" applyNumberFormat="1" applyFont="1" applyFill="1" applyBorder="1" applyAlignment="1">
      <alignment horizontal="right" vertical="center" wrapText="1"/>
    </xf>
    <xf numFmtId="0" fontId="33" fillId="7" borderId="3" xfId="0" applyFont="1" applyFill="1" applyBorder="1" applyAlignment="1">
      <alignment horizontal="right" vertical="center" wrapText="1"/>
    </xf>
    <xf numFmtId="3" fontId="33" fillId="7" borderId="3" xfId="0" applyNumberFormat="1" applyFont="1" applyFill="1" applyBorder="1" applyAlignment="1">
      <alignment horizontal="right" vertical="center" wrapText="1"/>
    </xf>
    <xf numFmtId="0" fontId="36" fillId="7" borderId="2" xfId="0" applyFont="1" applyFill="1" applyBorder="1" applyAlignment="1">
      <alignment vertical="center" wrapText="1"/>
    </xf>
    <xf numFmtId="0" fontId="36" fillId="8" borderId="10" xfId="0" applyFont="1" applyFill="1" applyBorder="1" applyAlignment="1">
      <alignment vertical="center" wrapText="1"/>
    </xf>
    <xf numFmtId="3" fontId="36" fillId="8" borderId="11" xfId="0" applyNumberFormat="1" applyFont="1" applyFill="1" applyBorder="1" applyAlignment="1">
      <alignment horizontal="right" vertical="center" wrapText="1"/>
    </xf>
    <xf numFmtId="0" fontId="36" fillId="8" borderId="11" xfId="0" applyFont="1" applyFill="1" applyBorder="1" applyAlignment="1">
      <alignment vertical="center" wrapText="1"/>
    </xf>
    <xf numFmtId="0" fontId="36" fillId="8" borderId="4" xfId="0" applyFont="1" applyFill="1" applyBorder="1" applyAlignment="1">
      <alignment vertical="center" wrapText="1"/>
    </xf>
    <xf numFmtId="0" fontId="12" fillId="0" borderId="11" xfId="0" applyFont="1" applyBorder="1" applyAlignment="1">
      <alignment horizontal="center" vertical="center" wrapText="1"/>
    </xf>
    <xf numFmtId="0" fontId="12" fillId="0" borderId="4"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11" xfId="0" applyFont="1" applyBorder="1" applyAlignment="1">
      <alignment horizontal="center" vertical="center" wrapText="1"/>
    </xf>
    <xf numFmtId="0" fontId="12" fillId="0" borderId="4" xfId="0" applyFont="1" applyFill="1" applyBorder="1" applyAlignment="1">
      <alignment horizontal="center" vertical="center" wrapText="1"/>
    </xf>
    <xf numFmtId="0" fontId="6" fillId="2" borderId="61" xfId="0" applyFont="1" applyFill="1" applyBorder="1" applyAlignment="1">
      <alignment wrapText="1"/>
    </xf>
    <xf numFmtId="0" fontId="6" fillId="2" borderId="72" xfId="0" applyFont="1" applyFill="1" applyBorder="1" applyAlignment="1">
      <alignment wrapText="1"/>
    </xf>
    <xf numFmtId="0" fontId="6" fillId="2" borderId="48" xfId="0" applyFont="1" applyFill="1" applyBorder="1" applyAlignment="1">
      <alignment wrapText="1"/>
    </xf>
    <xf numFmtId="0" fontId="12" fillId="2" borderId="49" xfId="0" applyFont="1" applyFill="1" applyBorder="1" applyAlignment="1">
      <alignment wrapText="1"/>
    </xf>
    <xf numFmtId="0" fontId="73" fillId="5" borderId="19" xfId="0" applyFont="1" applyFill="1" applyBorder="1" applyAlignment="1">
      <alignment vertical="center" wrapText="1"/>
    </xf>
    <xf numFmtId="3" fontId="36" fillId="5" borderId="18" xfId="0" applyNumberFormat="1" applyFont="1" applyFill="1" applyBorder="1" applyAlignment="1">
      <alignment vertical="center" wrapText="1"/>
    </xf>
    <xf numFmtId="3" fontId="36" fillId="5" borderId="75" xfId="0" applyNumberFormat="1" applyFont="1" applyFill="1" applyBorder="1" applyAlignment="1">
      <alignment vertical="center" wrapText="1"/>
    </xf>
    <xf numFmtId="0" fontId="73" fillId="5" borderId="18" xfId="0" applyFont="1" applyFill="1" applyBorder="1" applyAlignment="1">
      <alignment vertical="center" wrapText="1"/>
    </xf>
    <xf numFmtId="0" fontId="26" fillId="0" borderId="20" xfId="0" applyFont="1" applyFill="1" applyBorder="1" applyAlignment="1">
      <alignment vertical="center" wrapText="1"/>
    </xf>
    <xf numFmtId="0" fontId="33" fillId="0" borderId="23" xfId="0" applyFont="1" applyBorder="1" applyAlignment="1">
      <alignment vertical="center" wrapText="1"/>
    </xf>
    <xf numFmtId="3" fontId="33" fillId="0" borderId="15" xfId="0" applyNumberFormat="1" applyFont="1" applyBorder="1" applyAlignment="1">
      <alignment vertical="center" wrapText="1"/>
    </xf>
    <xf numFmtId="3" fontId="33" fillId="0" borderId="16" xfId="0" applyNumberFormat="1" applyFont="1" applyBorder="1" applyAlignment="1">
      <alignment vertical="center" wrapText="1"/>
    </xf>
    <xf numFmtId="0" fontId="33" fillId="0" borderId="14" xfId="0" applyFont="1" applyBorder="1" applyAlignment="1">
      <alignment horizontal="right" vertical="center" wrapText="1"/>
    </xf>
    <xf numFmtId="0" fontId="33" fillId="0" borderId="33" xfId="0" applyFont="1" applyBorder="1" applyAlignment="1">
      <alignment horizontal="right" vertical="center" wrapText="1"/>
    </xf>
    <xf numFmtId="0" fontId="18" fillId="0" borderId="16" xfId="0" applyFont="1" applyFill="1" applyBorder="1" applyAlignment="1">
      <alignment horizontal="right" vertical="center" wrapText="1"/>
    </xf>
    <xf numFmtId="0" fontId="33" fillId="0" borderId="2" xfId="0" applyFont="1" applyBorder="1" applyAlignment="1">
      <alignment vertical="center" wrapText="1"/>
    </xf>
    <xf numFmtId="3" fontId="33" fillId="0" borderId="1" xfId="0" applyNumberFormat="1" applyFont="1" applyBorder="1" applyAlignment="1">
      <alignment vertical="center" wrapText="1"/>
    </xf>
    <xf numFmtId="3" fontId="33" fillId="0" borderId="3" xfId="0" applyNumberFormat="1" applyFont="1" applyBorder="1" applyAlignment="1">
      <alignment vertical="center" wrapText="1"/>
    </xf>
    <xf numFmtId="0" fontId="33" fillId="0" borderId="27" xfId="0" applyFont="1" applyBorder="1" applyAlignment="1">
      <alignment horizontal="right" vertical="center" wrapText="1"/>
    </xf>
    <xf numFmtId="0" fontId="33" fillId="0" borderId="1" xfId="0" applyFont="1" applyBorder="1" applyAlignment="1">
      <alignment horizontal="right" vertical="center" wrapText="1"/>
    </xf>
    <xf numFmtId="0" fontId="18" fillId="0" borderId="3" xfId="0" applyFont="1" applyFill="1" applyBorder="1" applyAlignment="1">
      <alignment horizontal="right" vertical="center" wrapText="1"/>
    </xf>
    <xf numFmtId="0" fontId="33" fillId="0" borderId="10" xfId="0" applyFont="1" applyBorder="1" applyAlignment="1">
      <alignment vertical="center" wrapText="1"/>
    </xf>
    <xf numFmtId="3" fontId="33" fillId="0" borderId="11" xfId="0" applyNumberFormat="1" applyFont="1" applyBorder="1" applyAlignment="1">
      <alignment vertical="center" wrapText="1"/>
    </xf>
    <xf numFmtId="3" fontId="33" fillId="0" borderId="4" xfId="0" applyNumberFormat="1" applyFont="1" applyBorder="1" applyAlignment="1">
      <alignment vertical="center" wrapText="1"/>
    </xf>
    <xf numFmtId="0" fontId="33" fillId="0" borderId="53" xfId="0" applyFont="1" applyBorder="1" applyAlignment="1">
      <alignment horizontal="right" vertical="center" wrapText="1"/>
    </xf>
    <xf numFmtId="0" fontId="33" fillId="0" borderId="11" xfId="0" applyFont="1" applyBorder="1" applyAlignment="1">
      <alignment horizontal="right" vertical="center" wrapText="1"/>
    </xf>
    <xf numFmtId="0" fontId="33" fillId="0" borderId="4" xfId="0" applyFont="1" applyBorder="1" applyAlignment="1">
      <alignment horizontal="right" vertical="center" wrapText="1"/>
    </xf>
    <xf numFmtId="0" fontId="73" fillId="5" borderId="61" xfId="0" applyFont="1" applyFill="1" applyBorder="1" applyAlignment="1">
      <alignment vertical="center" wrapText="1"/>
    </xf>
    <xf numFmtId="3" fontId="36" fillId="5" borderId="48" xfId="0" applyNumberFormat="1" applyFont="1" applyFill="1" applyBorder="1" applyAlignment="1">
      <alignment vertical="center" wrapText="1"/>
    </xf>
    <xf numFmtId="3" fontId="36" fillId="5" borderId="68" xfId="0" applyNumberFormat="1" applyFont="1" applyFill="1" applyBorder="1" applyAlignment="1">
      <alignment vertical="center" wrapText="1"/>
    </xf>
    <xf numFmtId="0" fontId="73" fillId="5" borderId="48" xfId="0" applyFont="1" applyFill="1" applyBorder="1" applyAlignment="1">
      <alignment vertical="center" wrapText="1"/>
    </xf>
    <xf numFmtId="0" fontId="73" fillId="5" borderId="49" xfId="0" applyFont="1" applyFill="1" applyBorder="1" applyAlignment="1">
      <alignment vertical="center" wrapText="1"/>
    </xf>
    <xf numFmtId="0" fontId="33" fillId="0" borderId="14" xfId="0" applyFont="1" applyBorder="1" applyAlignment="1">
      <alignment vertical="center" wrapText="1"/>
    </xf>
    <xf numFmtId="0" fontId="33" fillId="0" borderId="15" xfId="0" applyFont="1" applyBorder="1" applyAlignment="1">
      <alignment horizontal="right" vertical="center" wrapText="1"/>
    </xf>
    <xf numFmtId="0" fontId="33" fillId="0" borderId="16" xfId="0" applyFont="1" applyBorder="1" applyAlignment="1">
      <alignment horizontal="right" vertical="center" wrapText="1"/>
    </xf>
    <xf numFmtId="0" fontId="33" fillId="0" borderId="3" xfId="0" applyFont="1" applyBorder="1" applyAlignment="1">
      <alignment horizontal="right" vertical="center" wrapText="1"/>
    </xf>
    <xf numFmtId="0" fontId="33" fillId="0" borderId="7" xfId="0" applyFont="1" applyBorder="1" applyAlignment="1">
      <alignment vertical="center" wrapText="1"/>
    </xf>
    <xf numFmtId="3" fontId="33" fillId="0" borderId="8" xfId="0" applyNumberFormat="1" applyFont="1" applyBorder="1" applyAlignment="1">
      <alignment vertical="center" wrapText="1"/>
    </xf>
    <xf numFmtId="3" fontId="33" fillId="0" borderId="9" xfId="0" applyNumberFormat="1" applyFont="1" applyBorder="1" applyAlignment="1">
      <alignment vertical="center" wrapText="1"/>
    </xf>
    <xf numFmtId="0" fontId="33" fillId="0" borderId="85" xfId="0" applyFont="1" applyBorder="1" applyAlignment="1">
      <alignment horizontal="right" vertical="center" wrapText="1"/>
    </xf>
    <xf numFmtId="0" fontId="33" fillId="0" borderId="8" xfId="0" applyFont="1" applyBorder="1" applyAlignment="1">
      <alignment horizontal="right" vertical="center" wrapText="1"/>
    </xf>
    <xf numFmtId="0" fontId="33" fillId="0" borderId="9" xfId="0" applyFont="1" applyBorder="1" applyAlignment="1">
      <alignment horizontal="right" vertical="center" wrapText="1"/>
    </xf>
    <xf numFmtId="10" fontId="33" fillId="0" borderId="27" xfId="0" applyNumberFormat="1" applyFont="1" applyBorder="1" applyAlignment="1">
      <alignment horizontal="right" vertical="center" wrapText="1"/>
    </xf>
    <xf numFmtId="9" fontId="33" fillId="0" borderId="1" xfId="0" applyNumberFormat="1" applyFont="1" applyBorder="1" applyAlignment="1">
      <alignment horizontal="right" vertical="center" wrapText="1"/>
    </xf>
    <xf numFmtId="10" fontId="33" fillId="0" borderId="3" xfId="0" applyNumberFormat="1" applyFont="1" applyBorder="1" applyAlignment="1">
      <alignment horizontal="right" vertical="center" wrapText="1"/>
    </xf>
    <xf numFmtId="0" fontId="33" fillId="0" borderId="27" xfId="0" applyFont="1" applyBorder="1" applyAlignment="1">
      <alignment vertical="center" wrapText="1"/>
    </xf>
    <xf numFmtId="0" fontId="33" fillId="0" borderId="1" xfId="0" applyFont="1" applyBorder="1" applyAlignment="1">
      <alignment vertical="center" wrapText="1"/>
    </xf>
    <xf numFmtId="0" fontId="33" fillId="0" borderId="3" xfId="0" applyFont="1" applyBorder="1" applyAlignment="1">
      <alignment vertical="center" wrapText="1"/>
    </xf>
    <xf numFmtId="3" fontId="36" fillId="5" borderId="49" xfId="0" applyNumberFormat="1" applyFont="1" applyFill="1" applyBorder="1" applyAlignment="1">
      <alignment vertical="center" wrapText="1"/>
    </xf>
    <xf numFmtId="0" fontId="73" fillId="5" borderId="72" xfId="0" applyFont="1" applyFill="1" applyBorder="1" applyAlignment="1">
      <alignment vertical="center" wrapText="1"/>
    </xf>
    <xf numFmtId="3" fontId="33" fillId="0" borderId="33" xfId="0" applyNumberFormat="1" applyFont="1" applyBorder="1" applyAlignment="1">
      <alignment horizontal="right" vertical="center" wrapText="1"/>
    </xf>
    <xf numFmtId="3" fontId="33" fillId="0" borderId="15" xfId="0" applyNumberFormat="1" applyFont="1" applyBorder="1" applyAlignment="1">
      <alignment horizontal="right" vertical="center" wrapText="1"/>
    </xf>
    <xf numFmtId="3" fontId="33" fillId="0" borderId="16" xfId="0" applyNumberFormat="1" applyFont="1" applyBorder="1" applyAlignment="1">
      <alignment horizontal="right" vertical="center" wrapText="1"/>
    </xf>
    <xf numFmtId="3" fontId="33" fillId="0" borderId="27" xfId="0" applyNumberFormat="1" applyFont="1" applyBorder="1" applyAlignment="1">
      <alignment horizontal="right" vertical="center" wrapText="1"/>
    </xf>
    <xf numFmtId="3" fontId="33" fillId="0" borderId="1" xfId="0" applyNumberFormat="1" applyFont="1" applyBorder="1" applyAlignment="1">
      <alignment horizontal="right" vertical="center" wrapText="1"/>
    </xf>
    <xf numFmtId="3" fontId="33" fillId="0" borderId="3" xfId="0" applyNumberFormat="1" applyFont="1" applyBorder="1" applyAlignment="1">
      <alignment horizontal="right" vertical="center" wrapText="1"/>
    </xf>
    <xf numFmtId="0" fontId="33" fillId="0" borderId="7" xfId="0" applyFont="1" applyBorder="1" applyAlignment="1">
      <alignment horizontal="right" vertical="center" wrapText="1"/>
    </xf>
    <xf numFmtId="3" fontId="33" fillId="0" borderId="85" xfId="0" applyNumberFormat="1" applyFont="1" applyBorder="1" applyAlignment="1">
      <alignment horizontal="right" vertical="center" wrapText="1"/>
    </xf>
    <xf numFmtId="3" fontId="33" fillId="0" borderId="8" xfId="0" applyNumberFormat="1" applyFont="1" applyBorder="1" applyAlignment="1">
      <alignment horizontal="right" vertical="center" wrapText="1"/>
    </xf>
    <xf numFmtId="9" fontId="33" fillId="0" borderId="27" xfId="0" applyNumberFormat="1" applyFont="1" applyBorder="1" applyAlignment="1">
      <alignment horizontal="right" vertical="center" wrapText="1"/>
    </xf>
    <xf numFmtId="9" fontId="33" fillId="0" borderId="3" xfId="0" applyNumberFormat="1" applyFont="1" applyBorder="1" applyAlignment="1">
      <alignment horizontal="right" vertical="center" wrapText="1"/>
    </xf>
    <xf numFmtId="0" fontId="73" fillId="5" borderId="20" xfId="0" applyFont="1" applyFill="1" applyBorder="1" applyAlignment="1">
      <alignment vertical="center" wrapText="1"/>
    </xf>
    <xf numFmtId="3" fontId="6" fillId="5" borderId="18" xfId="0" applyNumberFormat="1" applyFont="1" applyFill="1" applyBorder="1" applyAlignment="1">
      <alignment vertical="center"/>
    </xf>
    <xf numFmtId="3" fontId="6" fillId="5" borderId="20" xfId="0" applyNumberFormat="1" applyFont="1" applyFill="1" applyBorder="1" applyAlignment="1">
      <alignment vertical="center"/>
    </xf>
    <xf numFmtId="0" fontId="0" fillId="5" borderId="86" xfId="0" applyFill="1" applyBorder="1"/>
    <xf numFmtId="0" fontId="0" fillId="5" borderId="18" xfId="0" applyFill="1" applyBorder="1"/>
    <xf numFmtId="0" fontId="0" fillId="5" borderId="20" xfId="0" applyFill="1" applyBorder="1"/>
    <xf numFmtId="0" fontId="6" fillId="3" borderId="19" xfId="0" applyFont="1" applyFill="1" applyBorder="1" applyAlignment="1">
      <alignment vertical="center" wrapText="1"/>
    </xf>
    <xf numFmtId="3" fontId="6" fillId="3" borderId="18" xfId="0" applyNumberFormat="1" applyFont="1" applyFill="1" applyBorder="1" applyAlignment="1">
      <alignment vertical="center" wrapText="1"/>
    </xf>
    <xf numFmtId="3" fontId="6" fillId="3" borderId="20" xfId="0" applyNumberFormat="1" applyFont="1" applyFill="1" applyBorder="1" applyAlignment="1">
      <alignment vertical="center" wrapText="1"/>
    </xf>
    <xf numFmtId="0" fontId="0" fillId="3" borderId="19" xfId="0" applyFill="1" applyBorder="1"/>
    <xf numFmtId="0" fontId="0" fillId="3" borderId="18" xfId="0" applyFill="1" applyBorder="1"/>
    <xf numFmtId="0" fontId="0" fillId="3" borderId="20" xfId="0" applyFill="1" applyBorder="1"/>
    <xf numFmtId="168" fontId="5" fillId="0" borderId="1" xfId="8" applyNumberFormat="1" applyFont="1" applyFill="1" applyBorder="1" applyAlignment="1">
      <alignment wrapText="1"/>
    </xf>
    <xf numFmtId="168" fontId="5" fillId="0" borderId="5" xfId="8" applyNumberFormat="1" applyFont="1" applyFill="1" applyBorder="1" applyAlignment="1">
      <alignment wrapText="1"/>
    </xf>
    <xf numFmtId="0" fontId="5" fillId="0" borderId="1" xfId="0" applyFont="1" applyFill="1" applyBorder="1" applyAlignment="1">
      <alignment horizontal="center" wrapText="1"/>
    </xf>
    <xf numFmtId="0" fontId="8" fillId="0" borderId="3" xfId="0" applyFont="1" applyFill="1" applyBorder="1" applyAlignment="1">
      <alignment horizontal="center" wrapText="1"/>
    </xf>
    <xf numFmtId="0" fontId="8" fillId="5" borderId="71" xfId="0" applyFont="1" applyFill="1" applyBorder="1" applyAlignment="1">
      <alignment horizontal="right" vertical="center" wrapText="1"/>
    </xf>
    <xf numFmtId="168" fontId="5" fillId="5" borderId="1" xfId="8" applyNumberFormat="1" applyFont="1" applyFill="1" applyBorder="1" applyAlignment="1">
      <alignment wrapText="1"/>
    </xf>
    <xf numFmtId="168" fontId="5" fillId="5" borderId="5" xfId="8" applyNumberFormat="1" applyFont="1" applyFill="1" applyBorder="1" applyAlignment="1">
      <alignment wrapText="1"/>
    </xf>
    <xf numFmtId="168" fontId="5" fillId="5" borderId="5" xfId="8" applyNumberFormat="1" applyFont="1" applyFill="1" applyBorder="1" applyAlignment="1">
      <alignment horizontal="center" wrapText="1"/>
    </xf>
    <xf numFmtId="0" fontId="8" fillId="5" borderId="3" xfId="0" applyFont="1" applyFill="1" applyBorder="1" applyAlignment="1">
      <alignment horizontal="center" wrapText="1"/>
    </xf>
    <xf numFmtId="0" fontId="5" fillId="5" borderId="1" xfId="0" applyFont="1" applyFill="1" applyBorder="1" applyAlignment="1">
      <alignment horizontal="center" wrapText="1"/>
    </xf>
    <xf numFmtId="0" fontId="8" fillId="5" borderId="2" xfId="0" applyFont="1" applyFill="1" applyBorder="1" applyAlignment="1">
      <alignment horizontal="right" wrapText="1"/>
    </xf>
    <xf numFmtId="0" fontId="8" fillId="5" borderId="1" xfId="0" applyFont="1" applyFill="1" applyBorder="1" applyAlignment="1">
      <alignment horizontal="center" wrapText="1"/>
    </xf>
    <xf numFmtId="168" fontId="6" fillId="3" borderId="11" xfId="8" applyNumberFormat="1" applyFont="1" applyFill="1" applyBorder="1" applyAlignment="1">
      <alignment wrapText="1"/>
    </xf>
    <xf numFmtId="168" fontId="6" fillId="3" borderId="12" xfId="8" applyNumberFormat="1" applyFont="1" applyFill="1" applyBorder="1" applyAlignment="1">
      <alignment wrapText="1"/>
    </xf>
    <xf numFmtId="0" fontId="8" fillId="4" borderId="2" xfId="0" applyFont="1" applyFill="1" applyBorder="1" applyAlignment="1">
      <alignment vertical="top" wrapText="1"/>
    </xf>
    <xf numFmtId="0" fontId="5" fillId="4" borderId="1" xfId="0" applyFont="1" applyFill="1" applyBorder="1" applyAlignment="1">
      <alignment vertical="center" wrapText="1"/>
    </xf>
    <xf numFmtId="0" fontId="5" fillId="4" borderId="3" xfId="0" applyFont="1" applyFill="1" applyBorder="1" applyAlignment="1">
      <alignment vertical="center" wrapText="1"/>
    </xf>
    <xf numFmtId="49" fontId="5" fillId="4" borderId="2" xfId="0" applyNumberFormat="1" applyFont="1" applyFill="1" applyBorder="1" applyAlignment="1">
      <alignment vertical="top" wrapText="1"/>
    </xf>
    <xf numFmtId="49" fontId="5" fillId="4" borderId="6" xfId="0" applyNumberFormat="1" applyFont="1" applyFill="1" applyBorder="1" applyAlignment="1">
      <alignment horizontal="left" vertical="top" wrapText="1"/>
    </xf>
    <xf numFmtId="49" fontId="5" fillId="4" borderId="6" xfId="0" applyNumberFormat="1" applyFont="1" applyFill="1" applyBorder="1" applyAlignment="1">
      <alignment vertical="top" wrapText="1"/>
    </xf>
    <xf numFmtId="49" fontId="5" fillId="4" borderId="34" xfId="0" applyNumberFormat="1" applyFont="1" applyFill="1" applyBorder="1" applyAlignment="1">
      <alignment vertical="top" wrapText="1"/>
    </xf>
    <xf numFmtId="49" fontId="5" fillId="4" borderId="3" xfId="0" applyNumberFormat="1" applyFont="1" applyFill="1" applyBorder="1" applyAlignment="1">
      <alignment vertical="top" wrapText="1"/>
    </xf>
    <xf numFmtId="0" fontId="6" fillId="3" borderId="11" xfId="0" applyFont="1" applyFill="1" applyBorder="1" applyAlignment="1">
      <alignment vertical="center" wrapText="1"/>
    </xf>
    <xf numFmtId="49" fontId="6" fillId="3" borderId="10" xfId="0" applyNumberFormat="1" applyFont="1" applyFill="1" applyBorder="1" applyAlignment="1">
      <alignment vertical="top" wrapText="1"/>
    </xf>
    <xf numFmtId="49" fontId="6" fillId="3" borderId="21" xfId="0" applyNumberFormat="1" applyFont="1" applyFill="1" applyBorder="1" applyAlignment="1">
      <alignment vertical="top" wrapText="1"/>
    </xf>
    <xf numFmtId="0" fontId="8" fillId="4" borderId="2" xfId="0" applyFont="1" applyFill="1" applyBorder="1" applyAlignment="1">
      <alignment horizontal="left" wrapText="1" indent="1"/>
    </xf>
    <xf numFmtId="0" fontId="5" fillId="4" borderId="85" xfId="0" applyFont="1" applyFill="1" applyBorder="1" applyAlignment="1">
      <alignment wrapText="1"/>
    </xf>
    <xf numFmtId="0" fontId="5" fillId="4" borderId="83" xfId="0" applyFont="1" applyFill="1" applyBorder="1" applyAlignment="1">
      <alignment wrapText="1"/>
    </xf>
    <xf numFmtId="0" fontId="5" fillId="4" borderId="8" xfId="0" applyFont="1" applyFill="1" applyBorder="1" applyAlignment="1">
      <alignment wrapText="1"/>
    </xf>
    <xf numFmtId="0" fontId="5" fillId="4" borderId="9" xfId="0" applyFont="1" applyFill="1" applyBorder="1" applyAlignment="1">
      <alignment wrapText="1"/>
    </xf>
    <xf numFmtId="168" fontId="6" fillId="2" borderId="1" xfId="8" applyNumberFormat="1" applyFont="1" applyFill="1" applyBorder="1" applyAlignment="1">
      <alignment wrapText="1"/>
    </xf>
    <xf numFmtId="168" fontId="6" fillId="2" borderId="5" xfId="8" applyNumberFormat="1" applyFont="1" applyFill="1" applyBorder="1" applyAlignment="1">
      <alignment wrapText="1"/>
    </xf>
    <xf numFmtId="168" fontId="5" fillId="4" borderId="1" xfId="8" applyNumberFormat="1" applyFont="1" applyFill="1" applyBorder="1" applyAlignment="1">
      <alignment wrapText="1"/>
    </xf>
    <xf numFmtId="168" fontId="5" fillId="4" borderId="5" xfId="8" applyNumberFormat="1" applyFont="1" applyFill="1" applyBorder="1" applyAlignment="1">
      <alignment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18" fillId="4" borderId="3" xfId="0" applyFont="1" applyFill="1" applyBorder="1" applyAlignment="1">
      <alignment horizontal="left" vertical="top" wrapText="1"/>
    </xf>
    <xf numFmtId="0" fontId="6" fillId="2" borderId="3" xfId="0" applyFont="1" applyFill="1" applyBorder="1" applyAlignment="1">
      <alignment horizontal="left" vertical="top" wrapText="1"/>
    </xf>
    <xf numFmtId="0" fontId="5" fillId="4" borderId="2" xfId="0" applyFont="1" applyFill="1" applyBorder="1" applyAlignment="1">
      <alignment vertical="top" wrapText="1"/>
    </xf>
    <xf numFmtId="0" fontId="18" fillId="4" borderId="3" xfId="0" applyFont="1" applyFill="1" applyBorder="1" applyAlignment="1">
      <alignment vertical="top" wrapText="1"/>
    </xf>
    <xf numFmtId="0" fontId="5" fillId="4" borderId="3"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18" fillId="4" borderId="2" xfId="0" applyFont="1" applyFill="1" applyBorder="1" applyAlignment="1">
      <alignment vertical="top" wrapText="1"/>
    </xf>
    <xf numFmtId="168" fontId="6" fillId="3" borderId="11" xfId="0" applyNumberFormat="1" applyFont="1" applyFill="1" applyBorder="1" applyAlignment="1">
      <alignment wrapText="1"/>
    </xf>
    <xf numFmtId="168" fontId="6" fillId="3" borderId="12" xfId="0" applyNumberFormat="1" applyFont="1" applyFill="1" applyBorder="1" applyAlignment="1">
      <alignment wrapText="1"/>
    </xf>
    <xf numFmtId="0" fontId="5" fillId="5" borderId="2" xfId="0" applyFont="1" applyFill="1" applyBorder="1" applyAlignment="1">
      <alignment wrapText="1"/>
    </xf>
    <xf numFmtId="0" fontId="5" fillId="5" borderId="6" xfId="0" applyFont="1" applyFill="1" applyBorder="1" applyAlignment="1">
      <alignment wrapText="1"/>
    </xf>
    <xf numFmtId="9" fontId="5" fillId="4" borderId="2" xfId="0" applyNumberFormat="1" applyFont="1" applyFill="1" applyBorder="1" applyAlignment="1">
      <alignment horizontal="center" wrapText="1"/>
    </xf>
    <xf numFmtId="9" fontId="5" fillId="4" borderId="6" xfId="0" applyNumberFormat="1" applyFont="1" applyFill="1" applyBorder="1" applyAlignment="1">
      <alignment horizontal="center" wrapText="1"/>
    </xf>
    <xf numFmtId="0" fontId="5" fillId="4" borderId="2" xfId="0" applyFont="1" applyFill="1" applyBorder="1" applyAlignment="1">
      <alignment horizontal="center" vertical="top" wrapText="1"/>
    </xf>
    <xf numFmtId="0" fontId="18" fillId="4" borderId="2" xfId="0" applyFont="1" applyFill="1" applyBorder="1" applyAlignment="1">
      <alignment horizontal="center" wrapText="1"/>
    </xf>
    <xf numFmtId="0" fontId="6" fillId="5" borderId="7" xfId="0" applyFont="1" applyFill="1" applyBorder="1" applyAlignment="1">
      <alignment wrapText="1"/>
    </xf>
    <xf numFmtId="0" fontId="5" fillId="4" borderId="38" xfId="0" applyFont="1" applyFill="1" applyBorder="1" applyAlignment="1">
      <alignment horizontal="center" wrapText="1"/>
    </xf>
    <xf numFmtId="166" fontId="18" fillId="3" borderId="41" xfId="0" applyNumberFormat="1" applyFont="1" applyFill="1" applyBorder="1" applyAlignment="1">
      <alignment horizontal="right"/>
    </xf>
    <xf numFmtId="166" fontId="18" fillId="3" borderId="41" xfId="0" applyNumberFormat="1" applyFont="1" applyFill="1" applyBorder="1"/>
    <xf numFmtId="166" fontId="18" fillId="4" borderId="11" xfId="0" applyNumberFormat="1" applyFont="1" applyFill="1" applyBorder="1" applyAlignment="1">
      <alignment horizontal="right"/>
    </xf>
    <xf numFmtId="166" fontId="18" fillId="4" borderId="11" xfId="0" applyNumberFormat="1" applyFont="1" applyFill="1" applyBorder="1"/>
    <xf numFmtId="3" fontId="5" fillId="4" borderId="15" xfId="0" applyNumberFormat="1" applyFont="1" applyFill="1" applyBorder="1"/>
    <xf numFmtId="3" fontId="6" fillId="3" borderId="15" xfId="0" applyNumberFormat="1" applyFont="1" applyFill="1" applyBorder="1"/>
    <xf numFmtId="3" fontId="6" fillId="3" borderId="16" xfId="0" applyNumberFormat="1" applyFont="1" applyFill="1" applyBorder="1"/>
    <xf numFmtId="3" fontId="6" fillId="3" borderId="11" xfId="0" applyNumberFormat="1" applyFont="1" applyFill="1" applyBorder="1"/>
    <xf numFmtId="0" fontId="35" fillId="13" borderId="1" xfId="0" applyFont="1" applyFill="1" applyBorder="1" applyAlignment="1">
      <alignment horizontal="center" vertical="center" wrapText="1"/>
    </xf>
    <xf numFmtId="0" fontId="75" fillId="0" borderId="87" xfId="0" applyFont="1" applyBorder="1"/>
    <xf numFmtId="0" fontId="75" fillId="0" borderId="88" xfId="0" applyFont="1" applyFill="1" applyBorder="1"/>
    <xf numFmtId="0" fontId="75" fillId="0" borderId="89" xfId="0" applyFont="1" applyFill="1" applyBorder="1" applyAlignment="1">
      <alignment horizontal="right" vertical="center" wrapText="1"/>
    </xf>
    <xf numFmtId="0" fontId="75" fillId="0" borderId="87" xfId="0" applyFont="1" applyFill="1" applyBorder="1" applyAlignment="1">
      <alignment horizontal="right" vertical="center" wrapText="1"/>
    </xf>
    <xf numFmtId="0" fontId="75" fillId="0" borderId="91" xfId="0" applyFont="1" applyFill="1" applyBorder="1" applyAlignment="1">
      <alignment horizontal="right" vertical="center" wrapText="1"/>
    </xf>
    <xf numFmtId="0" fontId="75" fillId="0" borderId="90" xfId="0" applyFont="1" applyFill="1" applyBorder="1" applyAlignment="1">
      <alignment horizontal="right" vertical="center" wrapText="1"/>
    </xf>
    <xf numFmtId="0" fontId="75" fillId="0" borderId="87" xfId="0" applyFont="1" applyFill="1" applyBorder="1"/>
    <xf numFmtId="0" fontId="75" fillId="0" borderId="89" xfId="0" applyFont="1" applyFill="1" applyBorder="1"/>
    <xf numFmtId="0" fontId="75" fillId="0" borderId="90" xfId="0" applyFont="1" applyFill="1" applyBorder="1"/>
    <xf numFmtId="0" fontId="35" fillId="13" borderId="87" xfId="0" applyFont="1" applyFill="1" applyBorder="1" applyAlignment="1">
      <alignment horizontal="right" vertical="center" wrapText="1"/>
    </xf>
    <xf numFmtId="0" fontId="35" fillId="13" borderId="2" xfId="0" applyFont="1" applyFill="1" applyBorder="1" applyAlignment="1">
      <alignment horizontal="center" vertical="center" wrapText="1"/>
    </xf>
    <xf numFmtId="170" fontId="35" fillId="13" borderId="3" xfId="8" applyNumberFormat="1" applyFont="1" applyFill="1" applyBorder="1" applyAlignment="1">
      <alignment horizontal="center" vertical="center" wrapText="1"/>
    </xf>
    <xf numFmtId="0" fontId="75" fillId="5" borderId="92" xfId="0" applyFont="1" applyFill="1" applyBorder="1" applyAlignment="1">
      <alignment horizontal="left" vertical="center" wrapText="1"/>
    </xf>
    <xf numFmtId="170" fontId="35" fillId="0" borderId="93" xfId="8" applyNumberFormat="1" applyFont="1" applyFill="1" applyBorder="1" applyAlignment="1">
      <alignment horizontal="right" vertical="center" wrapText="1"/>
    </xf>
    <xf numFmtId="0" fontId="75" fillId="5" borderId="94" xfId="0" applyFont="1" applyFill="1" applyBorder="1" applyAlignment="1">
      <alignment horizontal="right" vertical="center" wrapText="1"/>
    </xf>
    <xf numFmtId="170" fontId="35" fillId="0" borderId="95" xfId="8" applyNumberFormat="1" applyFont="1" applyFill="1" applyBorder="1" applyAlignment="1">
      <alignment horizontal="right" vertical="center" wrapText="1"/>
    </xf>
    <xf numFmtId="0" fontId="75" fillId="5" borderId="96" xfId="0" applyFont="1" applyFill="1" applyBorder="1" applyAlignment="1">
      <alignment horizontal="left" vertical="center" wrapText="1"/>
    </xf>
    <xf numFmtId="0" fontId="75" fillId="5" borderId="97" xfId="0" applyFont="1" applyFill="1" applyBorder="1" applyAlignment="1">
      <alignment horizontal="right" vertical="center" wrapText="1"/>
    </xf>
    <xf numFmtId="0" fontId="75" fillId="5" borderId="2" xfId="0" applyFont="1" applyFill="1" applyBorder="1" applyAlignment="1">
      <alignment horizontal="left" vertical="center" wrapText="1"/>
    </xf>
    <xf numFmtId="0" fontId="75" fillId="5" borderId="98" xfId="0" applyFont="1" applyFill="1" applyBorder="1" applyAlignment="1">
      <alignment horizontal="right" vertical="center" wrapText="1"/>
    </xf>
    <xf numFmtId="0" fontId="75" fillId="5" borderId="92" xfId="0" applyFont="1" applyFill="1" applyBorder="1"/>
    <xf numFmtId="0" fontId="75" fillId="5" borderId="94" xfId="0" applyFont="1" applyFill="1" applyBorder="1" applyAlignment="1">
      <alignment horizontal="right"/>
    </xf>
    <xf numFmtId="0" fontId="75" fillId="5" borderId="96" xfId="0" applyFont="1" applyFill="1" applyBorder="1"/>
    <xf numFmtId="0" fontId="75" fillId="5" borderId="97" xfId="0" applyFont="1" applyFill="1" applyBorder="1" applyAlignment="1">
      <alignment horizontal="right"/>
    </xf>
    <xf numFmtId="0" fontId="35" fillId="2" borderId="92" xfId="0" applyFont="1" applyFill="1" applyBorder="1" applyAlignment="1">
      <alignment wrapText="1"/>
    </xf>
    <xf numFmtId="170" fontId="35" fillId="13" borderId="99" xfId="8" applyNumberFormat="1" applyFont="1" applyFill="1" applyBorder="1" applyAlignment="1">
      <alignment horizontal="right" vertical="center" wrapText="1"/>
    </xf>
    <xf numFmtId="0" fontId="35" fillId="2" borderId="100" xfId="0" applyFont="1" applyFill="1" applyBorder="1" applyAlignment="1">
      <alignment horizontal="right" vertical="center"/>
    </xf>
    <xf numFmtId="0" fontId="5" fillId="2" borderId="13" xfId="0" applyFont="1" applyFill="1" applyBorder="1"/>
    <xf numFmtId="0" fontId="6" fillId="2" borderId="80" xfId="0" applyFont="1" applyFill="1" applyBorder="1" applyAlignment="1">
      <alignment wrapText="1"/>
    </xf>
    <xf numFmtId="0" fontId="18" fillId="0" borderId="13" xfId="0" applyFont="1" applyFill="1" applyBorder="1"/>
    <xf numFmtId="0" fontId="18" fillId="2" borderId="76" xfId="0" applyFont="1" applyFill="1" applyBorder="1"/>
    <xf numFmtId="0" fontId="18" fillId="0" borderId="79" xfId="0" applyFont="1" applyFill="1" applyBorder="1"/>
    <xf numFmtId="0" fontId="18" fillId="2" borderId="74" xfId="0" applyFont="1" applyFill="1" applyBorder="1" applyAlignment="1">
      <alignment horizontal="right"/>
    </xf>
    <xf numFmtId="0" fontId="18" fillId="0" borderId="77" xfId="0" applyFont="1" applyFill="1" applyBorder="1"/>
    <xf numFmtId="0" fontId="6" fillId="2" borderId="13" xfId="0" applyFont="1" applyFill="1" applyBorder="1" applyAlignment="1">
      <alignment wrapText="1"/>
    </xf>
    <xf numFmtId="0" fontId="18" fillId="2" borderId="74" xfId="0" applyFont="1" applyFill="1" applyBorder="1"/>
    <xf numFmtId="0" fontId="18" fillId="0" borderId="60" xfId="0" applyFont="1" applyFill="1" applyBorder="1"/>
    <xf numFmtId="0" fontId="18" fillId="2" borderId="60" xfId="0" applyFont="1" applyFill="1" applyBorder="1"/>
    <xf numFmtId="0" fontId="18" fillId="2" borderId="11" xfId="0" applyFont="1" applyFill="1" applyBorder="1"/>
    <xf numFmtId="0" fontId="18" fillId="2" borderId="4" xfId="0" applyFont="1" applyFill="1" applyBorder="1"/>
    <xf numFmtId="0" fontId="6" fillId="3" borderId="24" xfId="0" applyFont="1" applyFill="1" applyBorder="1" applyAlignment="1">
      <alignment wrapText="1"/>
    </xf>
    <xf numFmtId="0" fontId="18" fillId="3" borderId="35" xfId="0" applyFont="1" applyFill="1" applyBorder="1"/>
    <xf numFmtId="0" fontId="76" fillId="10" borderId="23" xfId="0" applyFont="1" applyFill="1" applyBorder="1" applyAlignment="1">
      <alignment wrapText="1"/>
    </xf>
    <xf numFmtId="0" fontId="77" fillId="10" borderId="24" xfId="0" applyFont="1" applyFill="1" applyBorder="1"/>
    <xf numFmtId="0" fontId="77" fillId="10" borderId="25" xfId="0" applyFont="1" applyFill="1" applyBorder="1"/>
    <xf numFmtId="0" fontId="75" fillId="0" borderId="88" xfId="0" applyFont="1" applyFill="1" applyBorder="1" applyAlignment="1">
      <alignment horizontal="right" vertical="center" wrapText="1"/>
    </xf>
    <xf numFmtId="0" fontId="35" fillId="13" borderId="101" xfId="0" applyFont="1" applyFill="1" applyBorder="1" applyAlignment="1">
      <alignment horizontal="right" vertical="center" wrapText="1"/>
    </xf>
    <xf numFmtId="170" fontId="35" fillId="13" borderId="102" xfId="8" applyNumberFormat="1" applyFont="1" applyFill="1" applyBorder="1" applyAlignment="1">
      <alignment horizontal="right" vertical="center" wrapText="1"/>
    </xf>
    <xf numFmtId="3" fontId="18" fillId="3" borderId="24" xfId="0" applyNumberFormat="1" applyFont="1" applyFill="1" applyBorder="1"/>
    <xf numFmtId="3" fontId="18" fillId="3" borderId="25" xfId="0" applyNumberFormat="1" applyFont="1" applyFill="1" applyBorder="1"/>
    <xf numFmtId="3" fontId="18" fillId="4" borderId="11" xfId="0" applyNumberFormat="1" applyFont="1" applyFill="1" applyBorder="1"/>
    <xf numFmtId="166" fontId="6" fillId="2" borderId="24" xfId="0" applyNumberFormat="1" applyFont="1" applyFill="1" applyBorder="1" applyAlignment="1">
      <alignment horizontal="right"/>
    </xf>
    <xf numFmtId="166" fontId="5" fillId="4" borderId="1" xfId="0" applyNumberFormat="1" applyFont="1" applyFill="1" applyBorder="1" applyAlignment="1">
      <alignment horizontal="right"/>
    </xf>
    <xf numFmtId="166" fontId="5" fillId="0" borderId="1" xfId="0" applyNumberFormat="1" applyFont="1" applyBorder="1" applyAlignment="1">
      <alignment horizontal="right"/>
    </xf>
    <xf numFmtId="166" fontId="5" fillId="4" borderId="5" xfId="0" applyNumberFormat="1" applyFont="1" applyFill="1" applyBorder="1" applyAlignment="1">
      <alignment horizontal="right"/>
    </xf>
    <xf numFmtId="166" fontId="6" fillId="2" borderId="25" xfId="0" applyNumberFormat="1" applyFont="1" applyFill="1" applyBorder="1" applyAlignment="1">
      <alignment horizontal="right"/>
    </xf>
    <xf numFmtId="166" fontId="5" fillId="0" borderId="3" xfId="0" applyNumberFormat="1" applyFont="1" applyBorder="1" applyAlignment="1">
      <alignment horizontal="right"/>
    </xf>
    <xf numFmtId="166" fontId="5" fillId="4" borderId="11" xfId="0" applyNumberFormat="1" applyFont="1" applyFill="1" applyBorder="1" applyAlignment="1">
      <alignment horizontal="right"/>
    </xf>
    <xf numFmtId="166" fontId="5" fillId="0" borderId="11" xfId="0" applyNumberFormat="1" applyFont="1" applyBorder="1" applyAlignment="1">
      <alignment horizontal="right"/>
    </xf>
    <xf numFmtId="166" fontId="5" fillId="0" borderId="4" xfId="0" applyNumberFormat="1" applyFont="1" applyBorder="1" applyAlignment="1">
      <alignment horizontal="right"/>
    </xf>
    <xf numFmtId="0" fontId="1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5" borderId="87" xfId="0" applyFont="1" applyFill="1" applyBorder="1" applyAlignment="1">
      <alignment vertical="center" wrapText="1"/>
    </xf>
    <xf numFmtId="3" fontId="16" fillId="0" borderId="103" xfId="14" applyNumberFormat="1" applyFont="1" applyBorder="1" applyAlignment="1">
      <alignment horizontal="right" vertical="center"/>
    </xf>
    <xf numFmtId="3" fontId="31" fillId="0" borderId="103" xfId="0" applyNumberFormat="1" applyFont="1" applyBorder="1" applyAlignment="1">
      <alignment horizontal="right" vertical="center"/>
    </xf>
    <xf numFmtId="9" fontId="5" fillId="4" borderId="103" xfId="0" applyNumberFormat="1" applyFont="1" applyFill="1" applyBorder="1" applyAlignment="1">
      <alignment horizontal="right" vertical="center" wrapText="1"/>
    </xf>
    <xf numFmtId="0" fontId="5" fillId="2" borderId="3" xfId="0" applyFont="1" applyFill="1" applyBorder="1" applyAlignment="1">
      <alignment horizontal="center" vertical="center" wrapText="1"/>
    </xf>
    <xf numFmtId="0" fontId="6" fillId="5" borderId="92" xfId="0" applyFont="1" applyFill="1" applyBorder="1" applyAlignment="1">
      <alignment wrapText="1"/>
    </xf>
    <xf numFmtId="0" fontId="6" fillId="5" borderId="99" xfId="0" applyFont="1" applyFill="1" applyBorder="1" applyAlignment="1">
      <alignment vertical="center" wrapText="1"/>
    </xf>
    <xf numFmtId="0" fontId="68" fillId="5" borderId="104" xfId="14" applyFont="1" applyFill="1" applyBorder="1" applyAlignment="1">
      <alignment vertical="center" wrapText="1"/>
    </xf>
    <xf numFmtId="9" fontId="16" fillId="0" borderId="105" xfId="0" applyNumberFormat="1" applyFont="1" applyFill="1" applyBorder="1" applyAlignment="1">
      <alignment horizontal="right" vertical="center"/>
    </xf>
    <xf numFmtId="9" fontId="5" fillId="0" borderId="105" xfId="0" applyNumberFormat="1" applyFont="1" applyFill="1" applyBorder="1" applyAlignment="1">
      <alignment horizontal="right" vertical="center" wrapText="1"/>
    </xf>
    <xf numFmtId="0" fontId="6" fillId="2" borderId="100" xfId="0" applyFont="1" applyFill="1" applyBorder="1" applyAlignment="1">
      <alignment wrapText="1"/>
    </xf>
    <xf numFmtId="3" fontId="6" fillId="2" borderId="101" xfId="0" applyNumberFormat="1" applyFont="1" applyFill="1" applyBorder="1" applyAlignment="1">
      <alignment horizontal="right" wrapText="1"/>
    </xf>
    <xf numFmtId="0" fontId="6" fillId="2" borderId="101" xfId="0" applyFont="1" applyFill="1" applyBorder="1" applyAlignment="1">
      <alignment horizontal="right" wrapText="1"/>
    </xf>
    <xf numFmtId="0" fontId="6" fillId="2" borderId="102" xfId="0" applyFont="1" applyFill="1" applyBorder="1" applyAlignment="1">
      <alignment horizontal="right" wrapText="1"/>
    </xf>
    <xf numFmtId="0" fontId="6" fillId="0" borderId="8" xfId="0" applyFont="1" applyBorder="1" applyAlignment="1">
      <alignment horizontal="center" wrapText="1"/>
    </xf>
    <xf numFmtId="0" fontId="5" fillId="0" borderId="0" xfId="0" applyFont="1" applyAlignment="1">
      <alignment horizontal="left"/>
    </xf>
    <xf numFmtId="0" fontId="6" fillId="0" borderId="3" xfId="0" applyFont="1" applyBorder="1" applyAlignment="1">
      <alignment horizontal="center" vertical="center" wrapText="1"/>
    </xf>
    <xf numFmtId="0" fontId="12"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24" fillId="0" borderId="0" xfId="0" applyFont="1" applyFill="1" applyBorder="1" applyAlignment="1">
      <alignment horizontal="left" vertical="top" wrapText="1"/>
    </xf>
    <xf numFmtId="0" fontId="10" fillId="6" borderId="5" xfId="0" applyFont="1" applyFill="1" applyBorder="1" applyAlignment="1">
      <alignment horizontal="center" vertical="center" wrapText="1"/>
    </xf>
    <xf numFmtId="0" fontId="23" fillId="6" borderId="27" xfId="0" applyFont="1" applyFill="1" applyBorder="1" applyAlignment="1">
      <alignment horizontal="center" vertical="center" wrapText="1"/>
    </xf>
    <xf numFmtId="0" fontId="16" fillId="0" borderId="0" xfId="0" applyFont="1"/>
    <xf numFmtId="17" fontId="13" fillId="0" borderId="1" xfId="0" applyNumberFormat="1" applyFont="1" applyFill="1" applyBorder="1" applyAlignment="1">
      <alignment horizontal="left" vertical="top" wrapText="1"/>
    </xf>
    <xf numFmtId="3" fontId="6" fillId="0" borderId="3" xfId="0" applyNumberFormat="1" applyFont="1" applyBorder="1" applyAlignment="1">
      <alignment wrapText="1"/>
    </xf>
    <xf numFmtId="3" fontId="5" fillId="0" borderId="11" xfId="0" applyNumberFormat="1" applyFont="1" applyBorder="1"/>
    <xf numFmtId="0" fontId="6" fillId="0" borderId="1" xfId="1" applyFont="1" applyBorder="1" applyAlignment="1">
      <alignment horizontal="center" vertical="center" wrapText="1"/>
    </xf>
    <xf numFmtId="3" fontId="6" fillId="3" borderId="1" xfId="0" applyNumberFormat="1" applyFont="1" applyFill="1" applyBorder="1" applyAlignment="1">
      <alignment wrapText="1"/>
    </xf>
    <xf numFmtId="3" fontId="6" fillId="3" borderId="39" xfId="0" applyNumberFormat="1" applyFont="1" applyFill="1" applyBorder="1" applyAlignment="1">
      <alignment wrapText="1"/>
    </xf>
    <xf numFmtId="0" fontId="5" fillId="0" borderId="0" xfId="0" applyFont="1" applyBorder="1" applyAlignment="1">
      <alignment horizontal="left"/>
    </xf>
    <xf numFmtId="3" fontId="5" fillId="0" borderId="0" xfId="0" applyNumberFormat="1" applyFont="1" applyBorder="1" applyAlignment="1">
      <alignment wrapText="1"/>
    </xf>
    <xf numFmtId="0" fontId="15" fillId="0" borderId="0" xfId="0" applyFont="1" applyAlignment="1">
      <alignment wrapText="1"/>
    </xf>
    <xf numFmtId="0" fontId="6" fillId="0" borderId="23" xfId="0" applyFont="1" applyBorder="1" applyAlignment="1">
      <alignment wrapText="1"/>
    </xf>
    <xf numFmtId="0" fontId="12" fillId="2" borderId="19" xfId="0" applyFont="1" applyFill="1" applyBorder="1" applyAlignment="1">
      <alignment horizontal="left"/>
    </xf>
    <xf numFmtId="0" fontId="6" fillId="0" borderId="2" xfId="0" applyFont="1" applyBorder="1" applyAlignment="1">
      <alignment horizontal="center" vertical="center" wrapText="1"/>
    </xf>
    <xf numFmtId="0" fontId="6" fillId="3" borderId="3" xfId="0" applyFont="1" applyFill="1" applyBorder="1" applyAlignment="1">
      <alignment horizontal="center" wrapText="1"/>
    </xf>
    <xf numFmtId="0" fontId="12" fillId="2" borderId="74" xfId="0" applyFont="1" applyFill="1" applyBorder="1" applyAlignment="1">
      <alignment wrapText="1"/>
    </xf>
    <xf numFmtId="0" fontId="12" fillId="4" borderId="60" xfId="0" applyFont="1" applyFill="1" applyBorder="1" applyAlignment="1">
      <alignment wrapText="1"/>
    </xf>
    <xf numFmtId="0" fontId="12" fillId="2" borderId="76" xfId="0" applyFont="1" applyFill="1" applyBorder="1" applyAlignment="1">
      <alignment wrapText="1"/>
    </xf>
    <xf numFmtId="0" fontId="12" fillId="4" borderId="10" xfId="0" applyFont="1" applyFill="1" applyBorder="1" applyAlignment="1">
      <alignment vertical="center" wrapText="1"/>
    </xf>
    <xf numFmtId="0" fontId="12" fillId="4" borderId="77" xfId="0" applyFont="1" applyFill="1" applyBorder="1" applyAlignment="1">
      <alignment wrapText="1"/>
    </xf>
    <xf numFmtId="0" fontId="26" fillId="2" borderId="2" xfId="0" applyFont="1" applyFill="1" applyBorder="1" applyAlignment="1">
      <alignment wrapText="1"/>
    </xf>
    <xf numFmtId="0" fontId="12" fillId="3" borderId="76" xfId="0" applyFont="1" applyFill="1" applyBorder="1" applyAlignment="1">
      <alignment wrapText="1"/>
    </xf>
    <xf numFmtId="0" fontId="12" fillId="3" borderId="23" xfId="0" applyFont="1" applyFill="1" applyBorder="1" applyAlignment="1">
      <alignment wrapText="1"/>
    </xf>
    <xf numFmtId="0" fontId="79" fillId="0" borderId="0" xfId="15" applyAlignment="1">
      <alignment wrapText="1"/>
    </xf>
    <xf numFmtId="0" fontId="79" fillId="0" borderId="0" xfId="15" applyAlignment="1"/>
    <xf numFmtId="0" fontId="83" fillId="0" borderId="0" xfId="0" applyFont="1" applyAlignment="1">
      <alignment wrapText="1"/>
    </xf>
    <xf numFmtId="0" fontId="81" fillId="0" borderId="0" xfId="0" applyFont="1" applyFill="1" applyAlignment="1">
      <alignment wrapText="1"/>
    </xf>
    <xf numFmtId="3" fontId="5" fillId="3" borderId="21" xfId="0" applyNumberFormat="1" applyFont="1" applyFill="1" applyBorder="1" applyAlignment="1">
      <alignment wrapText="1"/>
    </xf>
    <xf numFmtId="0" fontId="0" fillId="0" borderId="70" xfId="0" applyBorder="1" applyAlignment="1">
      <alignment wrapText="1"/>
    </xf>
    <xf numFmtId="0" fontId="5" fillId="0" borderId="38" xfId="0" applyFont="1" applyBorder="1" applyAlignment="1">
      <alignment wrapText="1"/>
    </xf>
    <xf numFmtId="0" fontId="5" fillId="0" borderId="41" xfId="0" applyNumberFormat="1" applyFont="1" applyBorder="1" applyAlignment="1">
      <alignment horizontal="center"/>
    </xf>
    <xf numFmtId="3" fontId="5" fillId="0" borderId="41" xfId="0" applyNumberFormat="1" applyFont="1" applyBorder="1"/>
    <xf numFmtId="3" fontId="5" fillId="0" borderId="42" xfId="0" applyNumberFormat="1" applyFont="1" applyBorder="1"/>
    <xf numFmtId="3" fontId="5" fillId="3" borderId="43" xfId="0" applyNumberFormat="1" applyFont="1" applyFill="1" applyBorder="1"/>
    <xf numFmtId="3" fontId="5" fillId="3" borderId="68" xfId="0" applyNumberFormat="1" applyFont="1" applyFill="1" applyBorder="1"/>
    <xf numFmtId="0" fontId="0" fillId="0" borderId="5"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6" xfId="0" applyFont="1" applyFill="1" applyBorder="1" applyAlignment="1">
      <alignment horizontal="left" vertical="top" wrapText="1"/>
    </xf>
    <xf numFmtId="0" fontId="24" fillId="0" borderId="5" xfId="0" applyFont="1" applyFill="1" applyBorder="1" applyAlignment="1">
      <alignment horizontal="left" vertical="top" wrapText="1"/>
    </xf>
    <xf numFmtId="0" fontId="24" fillId="0" borderId="27"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33" xfId="0" applyFont="1" applyFill="1" applyBorder="1" applyAlignment="1">
      <alignment horizontal="left" vertical="top" wrapText="1"/>
    </xf>
    <xf numFmtId="0" fontId="7" fillId="2" borderId="35"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5" fillId="2" borderId="5" xfId="0" applyFont="1" applyFill="1" applyBorder="1" applyAlignment="1">
      <alignment horizontal="center" wrapText="1"/>
    </xf>
    <xf numFmtId="0" fontId="5" fillId="2" borderId="26" xfId="0" applyFont="1" applyFill="1" applyBorder="1" applyAlignment="1">
      <alignment horizontal="center" wrapText="1"/>
    </xf>
    <xf numFmtId="0" fontId="5" fillId="2" borderId="6" xfId="0" applyFont="1" applyFill="1" applyBorder="1" applyAlignment="1">
      <alignment horizontal="center" wrapText="1"/>
    </xf>
    <xf numFmtId="0" fontId="19" fillId="0" borderId="0" xfId="0" applyFont="1" applyAlignment="1">
      <alignment horizontal="center" vertical="center"/>
    </xf>
    <xf numFmtId="0" fontId="2" fillId="6" borderId="23"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25" xfId="0" applyFont="1" applyFill="1" applyBorder="1" applyAlignment="1">
      <alignment horizontal="center" vertical="center"/>
    </xf>
    <xf numFmtId="0" fontId="6" fillId="0" borderId="5" xfId="0" applyFont="1" applyBorder="1" applyAlignment="1">
      <alignment horizontal="center" wrapText="1"/>
    </xf>
    <xf numFmtId="0" fontId="0" fillId="0" borderId="27" xfId="0" applyBorder="1"/>
    <xf numFmtId="0" fontId="6" fillId="0" borderId="5" xfId="0" applyFont="1" applyFill="1" applyBorder="1" applyAlignment="1">
      <alignment horizontal="center" wrapText="1"/>
    </xf>
    <xf numFmtId="0" fontId="6" fillId="0" borderId="27" xfId="0" applyFont="1" applyFill="1" applyBorder="1" applyAlignment="1">
      <alignment horizontal="center" wrapText="1"/>
    </xf>
    <xf numFmtId="0" fontId="6" fillId="0" borderId="1" xfId="0" applyFont="1" applyBorder="1" applyAlignment="1">
      <alignment horizont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20" fillId="6" borderId="28"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19" xfId="0" applyFont="1" applyBorder="1" applyAlignment="1">
      <alignment horizontal="center" vertical="center" wrapText="1"/>
    </xf>
    <xf numFmtId="0" fontId="82" fillId="0" borderId="0" xfId="15" applyFont="1" applyAlignment="1">
      <alignment horizontal="left"/>
    </xf>
    <xf numFmtId="0" fontId="83" fillId="0" borderId="0" xfId="0" applyFont="1" applyAlignment="1">
      <alignment horizontal="left"/>
    </xf>
    <xf numFmtId="0" fontId="83" fillId="0" borderId="0" xfId="0" applyFont="1" applyAlignment="1">
      <alignment horizontal="left" wrapText="1"/>
    </xf>
    <xf numFmtId="0" fontId="5" fillId="0" borderId="0" xfId="0" applyFont="1" applyAlignment="1">
      <alignment horizontal="left" wrapText="1"/>
    </xf>
    <xf numFmtId="0" fontId="79" fillId="0" borderId="0" xfId="15" applyAlignment="1">
      <alignment horizontal="left"/>
    </xf>
    <xf numFmtId="0" fontId="0" fillId="0" borderId="0" xfId="0" applyAlignment="1">
      <alignment horizontal="left" wrapText="1"/>
    </xf>
    <xf numFmtId="0" fontId="10" fillId="6" borderId="65" xfId="0" applyFont="1" applyFill="1" applyBorder="1" applyAlignment="1">
      <alignment horizontal="center" vertical="center"/>
    </xf>
    <xf numFmtId="0" fontId="10" fillId="6" borderId="66" xfId="0" applyFont="1" applyFill="1" applyBorder="1" applyAlignment="1">
      <alignment horizontal="center" vertical="center"/>
    </xf>
    <xf numFmtId="0" fontId="10" fillId="6" borderId="67" xfId="0" applyFont="1" applyFill="1" applyBorder="1" applyAlignment="1">
      <alignment horizontal="center" vertical="center"/>
    </xf>
    <xf numFmtId="0" fontId="6" fillId="0" borderId="24" xfId="0" applyFont="1" applyBorder="1" applyAlignment="1">
      <alignment horizontal="center" wrapText="1"/>
    </xf>
    <xf numFmtId="0" fontId="6" fillId="3" borderId="47" xfId="0" applyFont="1" applyFill="1" applyBorder="1" applyAlignment="1">
      <alignment horizontal="center" wrapText="1"/>
    </xf>
    <xf numFmtId="0" fontId="6" fillId="3" borderId="43" xfId="0" applyFont="1" applyFill="1" applyBorder="1" applyAlignment="1">
      <alignment horizontal="center" wrapText="1"/>
    </xf>
    <xf numFmtId="0" fontId="5" fillId="0" borderId="0" xfId="0" applyFont="1" applyAlignment="1">
      <alignment horizontal="left"/>
    </xf>
    <xf numFmtId="0" fontId="18" fillId="0" borderId="0" xfId="0" applyFont="1" applyAlignment="1">
      <alignment horizontal="left"/>
    </xf>
    <xf numFmtId="0" fontId="18" fillId="0" borderId="0" xfId="0" applyFont="1" applyAlignment="1">
      <alignment horizontal="left" wrapText="1"/>
    </xf>
    <xf numFmtId="0" fontId="5" fillId="0" borderId="0" xfId="0" applyFont="1" applyAlignment="1">
      <alignment horizontal="left" vertical="top" wrapText="1"/>
    </xf>
    <xf numFmtId="0" fontId="2" fillId="6" borderId="23"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5" fillId="0" borderId="0" xfId="0" applyFont="1" applyFill="1" applyAlignment="1">
      <alignment horizontal="left" vertical="top" wrapText="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20" fillId="6" borderId="23" xfId="0" applyFont="1" applyFill="1" applyBorder="1" applyAlignment="1">
      <alignment horizontal="center" vertical="center"/>
    </xf>
    <xf numFmtId="0" fontId="6" fillId="0" borderId="1" xfId="0" applyFont="1" applyBorder="1" applyAlignment="1">
      <alignment horizontal="center" vertical="center" wrapText="1"/>
    </xf>
    <xf numFmtId="0" fontId="7" fillId="2" borderId="31" xfId="0" applyFont="1" applyFill="1" applyBorder="1" applyAlignment="1">
      <alignment horizontal="center"/>
    </xf>
    <xf numFmtId="0" fontId="7" fillId="2" borderId="32" xfId="0" applyFont="1" applyFill="1" applyBorder="1" applyAlignment="1">
      <alignment horizontal="center"/>
    </xf>
    <xf numFmtId="0" fontId="7" fillId="2" borderId="17" xfId="0" applyFont="1" applyFill="1" applyBorder="1" applyAlignment="1">
      <alignment horizontal="center"/>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20" fillId="6" borderId="71" xfId="0" applyFont="1" applyFill="1" applyBorder="1" applyAlignment="1">
      <alignment horizontal="center" vertical="center"/>
    </xf>
    <xf numFmtId="0" fontId="20" fillId="6" borderId="0" xfId="0" applyFont="1" applyFill="1" applyBorder="1" applyAlignment="1">
      <alignment horizontal="center" vertical="center"/>
    </xf>
    <xf numFmtId="0" fontId="18" fillId="0" borderId="0" xfId="0" applyFont="1" applyAlignment="1">
      <alignment horizontal="left" vertical="top"/>
    </xf>
    <xf numFmtId="0" fontId="18" fillId="0" borderId="0" xfId="0" applyFont="1" applyFill="1" applyAlignment="1">
      <alignment horizontal="left" vertical="top"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8" xfId="0" applyFont="1" applyBorder="1" applyAlignment="1">
      <alignment horizontal="center" vertical="center" wrapText="1"/>
    </xf>
    <xf numFmtId="0" fontId="20" fillId="6" borderId="44" xfId="0" applyFont="1" applyFill="1" applyBorder="1" applyAlignment="1">
      <alignment horizontal="center" vertical="center"/>
    </xf>
    <xf numFmtId="0" fontId="20" fillId="6" borderId="45" xfId="0" applyFont="1" applyFill="1" applyBorder="1" applyAlignment="1">
      <alignment horizontal="center" vertical="center"/>
    </xf>
    <xf numFmtId="0" fontId="20" fillId="6" borderId="47" xfId="0" applyFont="1" applyFill="1" applyBorder="1" applyAlignment="1">
      <alignment horizontal="center" vertical="center"/>
    </xf>
    <xf numFmtId="0" fontId="6" fillId="0" borderId="46" xfId="0" applyFont="1" applyBorder="1" applyAlignment="1">
      <alignment horizontal="center" wrapText="1"/>
    </xf>
    <xf numFmtId="0" fontId="6" fillId="0" borderId="82" xfId="0" applyFont="1" applyBorder="1" applyAlignment="1">
      <alignment horizontal="center" wrapText="1"/>
    </xf>
    <xf numFmtId="0" fontId="6" fillId="0" borderId="31" xfId="0" applyFont="1" applyBorder="1" applyAlignment="1">
      <alignment horizontal="center" wrapText="1"/>
    </xf>
    <xf numFmtId="0" fontId="6" fillId="0" borderId="33" xfId="0" applyFont="1" applyBorder="1" applyAlignment="1">
      <alignment horizontal="center" wrapText="1"/>
    </xf>
    <xf numFmtId="0" fontId="6" fillId="3" borderId="24"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5"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0" borderId="27" xfId="0" applyFont="1" applyBorder="1" applyAlignment="1">
      <alignment horizontal="center" wrapText="1"/>
    </xf>
    <xf numFmtId="0" fontId="6" fillId="0" borderId="44" xfId="0" applyFont="1" applyBorder="1" applyAlignment="1">
      <alignment horizontal="center" vertical="center" wrapText="1"/>
    </xf>
    <xf numFmtId="0" fontId="18" fillId="0" borderId="0" xfId="0" applyFont="1" applyFill="1" applyAlignment="1">
      <alignment horizontal="left" wrapText="1"/>
    </xf>
    <xf numFmtId="0" fontId="6" fillId="0" borderId="35" xfId="0" applyFont="1" applyBorder="1" applyAlignment="1">
      <alignment horizontal="center" wrapText="1"/>
    </xf>
    <xf numFmtId="0" fontId="6" fillId="0" borderId="29" xfId="0" applyFont="1" applyBorder="1" applyAlignment="1">
      <alignment horizontal="center" wrapText="1"/>
    </xf>
    <xf numFmtId="0" fontId="20" fillId="6" borderId="29" xfId="0" applyFont="1" applyFill="1" applyBorder="1" applyAlignment="1">
      <alignment horizontal="center" vertical="center" wrapText="1"/>
    </xf>
    <xf numFmtId="0" fontId="20" fillId="6" borderId="30" xfId="0" applyFont="1" applyFill="1" applyBorder="1" applyAlignment="1">
      <alignment horizontal="center" vertical="center" wrapText="1"/>
    </xf>
    <xf numFmtId="0" fontId="6" fillId="4" borderId="1" xfId="0" applyFont="1" applyFill="1" applyBorder="1" applyAlignment="1">
      <alignment horizont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0" borderId="26" xfId="0" applyFont="1" applyBorder="1" applyAlignment="1">
      <alignment horizontal="center" wrapText="1"/>
    </xf>
    <xf numFmtId="0" fontId="6" fillId="0" borderId="1" xfId="0" applyFont="1" applyFill="1" applyBorder="1" applyAlignment="1">
      <alignment horizontal="center" wrapText="1"/>
    </xf>
    <xf numFmtId="0" fontId="6" fillId="2" borderId="1" xfId="0" applyFont="1" applyFill="1" applyBorder="1" applyAlignment="1">
      <alignment horizontal="center" wrapText="1"/>
    </xf>
    <xf numFmtId="0" fontId="6" fillId="0" borderId="45" xfId="0" applyFont="1" applyBorder="1" applyAlignment="1">
      <alignment horizontal="center" wrapText="1"/>
    </xf>
    <xf numFmtId="0" fontId="6" fillId="0" borderId="18" xfId="0" applyFont="1" applyBorder="1" applyAlignment="1">
      <alignment horizontal="center" wrapText="1"/>
    </xf>
    <xf numFmtId="0" fontId="6" fillId="0" borderId="45" xfId="0" applyFont="1" applyFill="1" applyBorder="1" applyAlignment="1">
      <alignment horizontal="center" wrapText="1"/>
    </xf>
    <xf numFmtId="0" fontId="6" fillId="0" borderId="18" xfId="0" applyFont="1" applyFill="1" applyBorder="1" applyAlignment="1">
      <alignment horizontal="center" wrapText="1"/>
    </xf>
    <xf numFmtId="0" fontId="10" fillId="6" borderId="61" xfId="0" applyFont="1" applyFill="1" applyBorder="1" applyAlignment="1">
      <alignment horizontal="center" vertical="center"/>
    </xf>
    <xf numFmtId="0" fontId="10" fillId="6" borderId="48" xfId="0" applyFont="1" applyFill="1" applyBorder="1" applyAlignment="1">
      <alignment horizontal="center" vertical="center"/>
    </xf>
    <xf numFmtId="0" fontId="10" fillId="6" borderId="68" xfId="0" applyFont="1" applyFill="1" applyBorder="1" applyAlignment="1">
      <alignment horizontal="center" vertical="center"/>
    </xf>
    <xf numFmtId="0" fontId="10" fillId="6" borderId="49" xfId="0" applyFont="1" applyFill="1" applyBorder="1" applyAlignment="1">
      <alignment horizontal="center" vertical="center"/>
    </xf>
    <xf numFmtId="0" fontId="6" fillId="0" borderId="41" xfId="0" applyFont="1" applyBorder="1" applyAlignment="1">
      <alignment horizontal="center" wrapText="1"/>
    </xf>
    <xf numFmtId="0" fontId="6" fillId="0" borderId="41" xfId="0" applyFont="1" applyFill="1" applyBorder="1" applyAlignment="1">
      <alignment horizontal="center" wrapText="1"/>
    </xf>
    <xf numFmtId="0" fontId="6" fillId="0" borderId="47" xfId="0" applyFont="1" applyFill="1" applyBorder="1" applyAlignment="1">
      <alignment horizontal="center" wrapText="1"/>
    </xf>
    <xf numFmtId="0" fontId="6" fillId="0" borderId="20" xfId="0" applyFont="1" applyFill="1" applyBorder="1" applyAlignment="1">
      <alignment horizontal="center" wrapText="1"/>
    </xf>
    <xf numFmtId="0" fontId="6" fillId="0" borderId="45"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43" xfId="0" applyFont="1" applyFill="1" applyBorder="1" applyAlignment="1">
      <alignment horizontal="center" wrapText="1"/>
    </xf>
    <xf numFmtId="0" fontId="6" fillId="0" borderId="45" xfId="0" applyFont="1" applyBorder="1" applyAlignment="1">
      <alignment horizontal="center" vertical="center" wrapText="1"/>
    </xf>
    <xf numFmtId="0" fontId="6" fillId="0" borderId="18" xfId="0" applyFont="1" applyBorder="1" applyAlignment="1">
      <alignment horizontal="center" vertical="center" wrapText="1"/>
    </xf>
    <xf numFmtId="0" fontId="12" fillId="0" borderId="0" xfId="0" applyFont="1" applyAlignment="1">
      <alignment horizontal="left" vertical="top" wrapText="1"/>
    </xf>
    <xf numFmtId="0" fontId="12" fillId="0" borderId="4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45" xfId="0" applyFont="1" applyBorder="1" applyAlignment="1">
      <alignment horizontal="center" wrapText="1"/>
    </xf>
    <xf numFmtId="0" fontId="12" fillId="0" borderId="18" xfId="0" applyFont="1" applyBorder="1" applyAlignment="1">
      <alignment horizontal="center" wrapText="1"/>
    </xf>
    <xf numFmtId="0" fontId="12" fillId="0" borderId="45" xfId="0" applyFont="1" applyFill="1" applyBorder="1" applyAlignment="1">
      <alignment horizontal="center" wrapText="1"/>
    </xf>
    <xf numFmtId="0" fontId="12" fillId="0" borderId="18" xfId="0" applyFont="1" applyFill="1" applyBorder="1" applyAlignment="1">
      <alignment horizontal="center" wrapText="1"/>
    </xf>
    <xf numFmtId="0" fontId="12" fillId="0" borderId="47" xfId="0" applyFont="1" applyFill="1" applyBorder="1" applyAlignment="1">
      <alignment horizontal="center" wrapText="1"/>
    </xf>
    <xf numFmtId="0" fontId="12" fillId="0" borderId="20" xfId="0" applyFont="1" applyFill="1" applyBorder="1" applyAlignment="1">
      <alignment horizontal="center" wrapText="1"/>
    </xf>
    <xf numFmtId="0" fontId="32" fillId="11" borderId="28" xfId="0" applyFont="1" applyFill="1" applyBorder="1" applyAlignment="1">
      <alignment horizontal="left" vertical="center" wrapText="1"/>
    </xf>
    <xf numFmtId="0" fontId="32" fillId="11" borderId="29" xfId="0" applyFont="1" applyFill="1" applyBorder="1" applyAlignment="1">
      <alignment horizontal="left" vertical="center" wrapText="1"/>
    </xf>
    <xf numFmtId="0" fontId="32" fillId="11" borderId="30" xfId="0" applyFont="1" applyFill="1" applyBorder="1" applyAlignment="1">
      <alignment horizontal="left" vertical="center" wrapText="1"/>
    </xf>
    <xf numFmtId="0" fontId="6" fillId="0" borderId="44" xfId="0" applyFont="1" applyBorder="1" applyAlignment="1">
      <alignment horizontal="center" wrapText="1"/>
    </xf>
    <xf numFmtId="0" fontId="6" fillId="0" borderId="19" xfId="0" applyFont="1" applyBorder="1" applyAlignment="1">
      <alignment horizontal="center" wrapText="1"/>
    </xf>
    <xf numFmtId="0" fontId="6" fillId="0" borderId="44" xfId="0" applyFont="1" applyBorder="1" applyAlignment="1">
      <alignment horizontal="left" vertical="center" wrapText="1"/>
    </xf>
    <xf numFmtId="0" fontId="6" fillId="0" borderId="19" xfId="0" applyFont="1" applyBorder="1" applyAlignment="1">
      <alignment horizontal="left" vertical="center" wrapText="1"/>
    </xf>
    <xf numFmtId="0" fontId="6" fillId="0" borderId="44" xfId="0" applyFont="1" applyBorder="1" applyAlignment="1">
      <alignment horizontal="left" wrapText="1"/>
    </xf>
    <xf numFmtId="0" fontId="6" fillId="0" borderId="19" xfId="0" applyFont="1" applyBorder="1" applyAlignment="1">
      <alignment horizontal="left" wrapText="1"/>
    </xf>
    <xf numFmtId="0" fontId="10" fillId="6" borderId="45" xfId="0" applyFont="1" applyFill="1" applyBorder="1" applyAlignment="1">
      <alignment horizontal="center" vertical="center"/>
    </xf>
    <xf numFmtId="0" fontId="10" fillId="6" borderId="46" xfId="0" applyFont="1" applyFill="1" applyBorder="1" applyAlignment="1">
      <alignment horizontal="center" vertical="center"/>
    </xf>
    <xf numFmtId="0" fontId="10" fillId="6" borderId="47" xfId="0" applyFont="1" applyFill="1" applyBorder="1" applyAlignment="1">
      <alignment horizontal="center" vertical="center"/>
    </xf>
    <xf numFmtId="0" fontId="6" fillId="0" borderId="8" xfId="0" applyFont="1" applyFill="1" applyBorder="1" applyAlignment="1">
      <alignment horizontal="center" wrapText="1"/>
    </xf>
    <xf numFmtId="0" fontId="6" fillId="0" borderId="3" xfId="0" applyFont="1" applyBorder="1" applyAlignment="1">
      <alignment horizontal="center" vertical="center" wrapText="1"/>
    </xf>
    <xf numFmtId="0" fontId="18" fillId="0" borderId="0" xfId="0" applyFont="1" applyFill="1" applyAlignment="1">
      <alignment horizontal="left"/>
    </xf>
    <xf numFmtId="0" fontId="2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6" xfId="0" applyFont="1" applyBorder="1" applyAlignment="1">
      <alignment horizontal="center" vertical="center" wrapText="1"/>
    </xf>
    <xf numFmtId="0" fontId="18" fillId="0" borderId="0" xfId="0" applyFont="1" applyFill="1" applyAlignment="1">
      <alignment horizontal="left" vertical="center" wrapText="1"/>
    </xf>
    <xf numFmtId="0" fontId="12" fillId="0" borderId="1" xfId="0" applyFont="1" applyBorder="1" applyAlignment="1">
      <alignment horizontal="center" wrapText="1"/>
    </xf>
    <xf numFmtId="0" fontId="20" fillId="6" borderId="58" xfId="0" applyFont="1" applyFill="1" applyBorder="1" applyAlignment="1">
      <alignment horizontal="center" vertical="center" wrapText="1"/>
    </xf>
    <xf numFmtId="0" fontId="20" fillId="6" borderId="50" xfId="0" applyFont="1" applyFill="1" applyBorder="1" applyAlignment="1">
      <alignment horizontal="center" vertical="center" wrapText="1"/>
    </xf>
    <xf numFmtId="0" fontId="20" fillId="6" borderId="59" xfId="0" applyFont="1" applyFill="1" applyBorder="1" applyAlignment="1">
      <alignment horizontal="center" vertical="center" wrapText="1"/>
    </xf>
    <xf numFmtId="0" fontId="12" fillId="0" borderId="34" xfId="0" applyFont="1" applyFill="1" applyBorder="1" applyAlignment="1">
      <alignment horizontal="center" wrapText="1"/>
    </xf>
    <xf numFmtId="0" fontId="12" fillId="0" borderId="27" xfId="0" applyFont="1" applyFill="1" applyBorder="1" applyAlignment="1">
      <alignment horizontal="center" wrapText="1"/>
    </xf>
    <xf numFmtId="0" fontId="12" fillId="0" borderId="9" xfId="0" applyFont="1" applyFill="1" applyBorder="1" applyAlignment="1">
      <alignment horizontal="center" wrapText="1"/>
    </xf>
    <xf numFmtId="0" fontId="12" fillId="0" borderId="16" xfId="0" applyFont="1" applyFill="1" applyBorder="1" applyAlignment="1">
      <alignment horizontal="center" wrapText="1"/>
    </xf>
    <xf numFmtId="0" fontId="12" fillId="0" borderId="7" xfId="0" applyFont="1" applyFill="1" applyBorder="1" applyAlignment="1">
      <alignment horizontal="center" wrapText="1"/>
    </xf>
    <xf numFmtId="0" fontId="12" fillId="0" borderId="14" xfId="0" applyFont="1" applyFill="1" applyBorder="1" applyAlignment="1">
      <alignment horizontal="center" wrapText="1"/>
    </xf>
    <xf numFmtId="0" fontId="26" fillId="0" borderId="64" xfId="0" applyFont="1" applyFill="1" applyBorder="1" applyAlignment="1">
      <alignment horizontal="center" wrapText="1"/>
    </xf>
    <xf numFmtId="0" fontId="26" fillId="0" borderId="57" xfId="0" applyFont="1" applyFill="1" applyBorder="1" applyAlignment="1">
      <alignment horizontal="center" wrapText="1"/>
    </xf>
    <xf numFmtId="0" fontId="5" fillId="0" borderId="0" xfId="0" applyFont="1" applyFill="1" applyAlignment="1">
      <alignment horizontal="left" wrapText="1"/>
    </xf>
    <xf numFmtId="0" fontId="5" fillId="0"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30" xfId="0" applyFont="1" applyFill="1" applyBorder="1" applyAlignment="1">
      <alignment horizontal="center" vertical="center"/>
    </xf>
    <xf numFmtId="0" fontId="0" fillId="0" borderId="0" xfId="0" applyAlignment="1">
      <alignment horizontal="left"/>
    </xf>
    <xf numFmtId="0" fontId="6" fillId="0" borderId="2" xfId="0" applyFont="1" applyBorder="1" applyAlignment="1">
      <alignment horizontal="center" vertical="center" wrapText="1"/>
    </xf>
    <xf numFmtId="0" fontId="2" fillId="6" borderId="58" xfId="0" applyFont="1" applyFill="1" applyBorder="1" applyAlignment="1">
      <alignment horizontal="center" vertical="center" wrapText="1"/>
    </xf>
    <xf numFmtId="0" fontId="2" fillId="6" borderId="50"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6" fillId="0" borderId="14" xfId="0" applyFont="1" applyBorder="1" applyAlignment="1">
      <alignment horizontal="center" vertical="center" wrapText="1"/>
    </xf>
    <xf numFmtId="0" fontId="27" fillId="0" borderId="0" xfId="0" applyFont="1" applyFill="1" applyAlignment="1">
      <alignment horizontal="left" vertical="center" wrapText="1"/>
    </xf>
    <xf numFmtId="0" fontId="18" fillId="0" borderId="0" xfId="0" applyFont="1" applyFill="1" applyAlignment="1">
      <alignment horizontal="left" vertical="top"/>
    </xf>
    <xf numFmtId="0" fontId="20"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164" fontId="6" fillId="3" borderId="1" xfId="5" applyNumberFormat="1" applyFont="1" applyFill="1" applyBorder="1" applyAlignment="1">
      <alignment horizontal="center"/>
    </xf>
    <xf numFmtId="0" fontId="6" fillId="0" borderId="5" xfId="1" applyFont="1" applyBorder="1" applyAlignment="1">
      <alignment horizontal="center" wrapText="1"/>
    </xf>
    <xf numFmtId="0" fontId="6" fillId="0" borderId="26" xfId="1" applyFont="1" applyBorder="1" applyAlignment="1">
      <alignment horizontal="center" wrapText="1"/>
    </xf>
    <xf numFmtId="0" fontId="6" fillId="0" borderId="6" xfId="1" applyFont="1" applyBorder="1" applyAlignment="1">
      <alignment horizontal="center" wrapText="1"/>
    </xf>
    <xf numFmtId="0" fontId="27" fillId="0" borderId="0" xfId="0" applyFont="1" applyAlignment="1">
      <alignment horizontal="left" vertical="center" wrapText="1"/>
    </xf>
    <xf numFmtId="0" fontId="5" fillId="4" borderId="85" xfId="0" applyFont="1" applyFill="1" applyBorder="1" applyAlignment="1">
      <alignment horizontal="center" vertical="top" wrapText="1"/>
    </xf>
    <xf numFmtId="0" fontId="5" fillId="4" borderId="73" xfId="0" applyFont="1" applyFill="1" applyBorder="1" applyAlignment="1">
      <alignment horizontal="center" vertical="top" wrapText="1"/>
    </xf>
    <xf numFmtId="0" fontId="5" fillId="4" borderId="33"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41" xfId="0" applyFont="1" applyFill="1" applyBorder="1" applyAlignment="1">
      <alignment horizontal="center" vertical="top" wrapText="1"/>
    </xf>
    <xf numFmtId="0" fontId="5" fillId="4" borderId="15" xfId="0" applyFont="1" applyFill="1" applyBorder="1" applyAlignment="1">
      <alignment horizontal="center" vertical="top" wrapText="1"/>
    </xf>
    <xf numFmtId="3" fontId="5" fillId="4" borderId="8" xfId="0" applyNumberFormat="1" applyFont="1" applyFill="1" applyBorder="1" applyAlignment="1">
      <alignment horizontal="center" vertical="top" wrapText="1"/>
    </xf>
    <xf numFmtId="0" fontId="5" fillId="4" borderId="9" xfId="0" applyFont="1" applyFill="1" applyBorder="1" applyAlignment="1">
      <alignment horizontal="center" vertical="top" wrapText="1"/>
    </xf>
    <xf numFmtId="0" fontId="5" fillId="4" borderId="43" xfId="0" applyFont="1" applyFill="1" applyBorder="1" applyAlignment="1">
      <alignment horizontal="center" vertical="top" wrapText="1"/>
    </xf>
    <xf numFmtId="0" fontId="5" fillId="4" borderId="16" xfId="0" applyFont="1" applyFill="1" applyBorder="1" applyAlignment="1">
      <alignment horizontal="center" vertical="top" wrapText="1"/>
    </xf>
    <xf numFmtId="0" fontId="6" fillId="0" borderId="50" xfId="0" applyFont="1" applyBorder="1" applyAlignment="1">
      <alignment horizontal="center" wrapText="1"/>
    </xf>
    <xf numFmtId="0" fontId="6" fillId="0" borderId="23" xfId="0" applyFont="1" applyBorder="1" applyAlignment="1">
      <alignment horizontal="center" wrapText="1"/>
    </xf>
    <xf numFmtId="0" fontId="6" fillId="0" borderId="25" xfId="0" applyFont="1" applyBorder="1" applyAlignment="1">
      <alignment horizontal="center" wrapText="1"/>
    </xf>
    <xf numFmtId="0" fontId="6" fillId="0" borderId="59" xfId="0" applyFont="1" applyBorder="1" applyAlignment="1">
      <alignment horizontal="center" wrapText="1"/>
    </xf>
    <xf numFmtId="0" fontId="6" fillId="0" borderId="28" xfId="0" applyFont="1" applyBorder="1" applyAlignment="1">
      <alignment horizontal="center" wrapText="1"/>
    </xf>
    <xf numFmtId="0" fontId="6" fillId="0" borderId="30" xfId="0" applyFont="1" applyBorder="1" applyAlignment="1">
      <alignment horizontal="center" wrapText="1"/>
    </xf>
    <xf numFmtId="0" fontId="6" fillId="4" borderId="34" xfId="0" applyFont="1" applyFill="1" applyBorder="1" applyAlignment="1">
      <alignment horizontal="left" wrapText="1"/>
    </xf>
    <xf numFmtId="0" fontId="6" fillId="4" borderId="26" xfId="0" applyFont="1" applyFill="1" applyBorder="1" applyAlignment="1">
      <alignment horizontal="left" wrapText="1"/>
    </xf>
    <xf numFmtId="0" fontId="6" fillId="4" borderId="6" xfId="0" applyFont="1" applyFill="1" applyBorder="1" applyAlignment="1">
      <alignment horizontal="left" wrapText="1"/>
    </xf>
    <xf numFmtId="0" fontId="5" fillId="4" borderId="8"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4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39"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31" xfId="0" applyFont="1" applyFill="1" applyBorder="1" applyAlignment="1">
      <alignment horizontal="center" vertical="center" wrapText="1"/>
    </xf>
    <xf numFmtId="0" fontId="6" fillId="0" borderId="23" xfId="0" applyFont="1" applyBorder="1" applyAlignment="1">
      <alignment horizontal="left" vertical="center" wrapText="1"/>
    </xf>
    <xf numFmtId="0" fontId="6" fillId="0" borderId="10" xfId="0" applyFont="1" applyBorder="1" applyAlignment="1">
      <alignment horizontal="left" vertical="center" wrapText="1"/>
    </xf>
    <xf numFmtId="0" fontId="6" fillId="0" borderId="36" xfId="0" applyFont="1" applyBorder="1" applyAlignment="1">
      <alignment horizontal="center" vertical="center" wrapText="1"/>
    </xf>
    <xf numFmtId="0" fontId="6" fillId="0" borderId="25"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30" xfId="0" applyFont="1" applyBorder="1" applyAlignment="1">
      <alignment horizontal="center" vertical="center" wrapText="1"/>
    </xf>
    <xf numFmtId="0" fontId="33" fillId="0" borderId="2" xfId="0" applyFont="1" applyBorder="1" applyAlignment="1">
      <alignment vertical="center" wrapText="1"/>
    </xf>
    <xf numFmtId="3" fontId="33" fillId="0" borderId="8" xfId="0" applyNumberFormat="1" applyFont="1" applyBorder="1" applyAlignment="1">
      <alignment horizontal="center" vertical="center" wrapText="1"/>
    </xf>
    <xf numFmtId="3" fontId="33" fillId="0" borderId="15" xfId="0" applyNumberFormat="1" applyFont="1" applyBorder="1" applyAlignment="1">
      <alignment horizontal="center" vertical="center" wrapText="1"/>
    </xf>
    <xf numFmtId="3" fontId="33" fillId="0" borderId="9" xfId="0" applyNumberFormat="1" applyFont="1" applyBorder="1" applyAlignment="1">
      <alignment horizontal="center" vertical="center" wrapText="1"/>
    </xf>
    <xf numFmtId="3" fontId="33" fillId="0" borderId="16" xfId="0" applyNumberFormat="1" applyFont="1" applyBorder="1" applyAlignment="1">
      <alignment horizontal="center" vertical="center" wrapText="1"/>
    </xf>
    <xf numFmtId="0" fontId="33" fillId="0" borderId="1" xfId="0" applyFont="1" applyBorder="1" applyAlignment="1">
      <alignment horizontal="right" vertical="center" wrapText="1"/>
    </xf>
    <xf numFmtId="0" fontId="33" fillId="0" borderId="3" xfId="0" applyFont="1" applyBorder="1" applyAlignment="1">
      <alignment horizontal="right" vertical="center" wrapText="1"/>
    </xf>
    <xf numFmtId="0" fontId="33" fillId="7" borderId="2" xfId="0" applyFont="1" applyFill="1" applyBorder="1" applyAlignment="1">
      <alignment vertical="center" wrapText="1"/>
    </xf>
    <xf numFmtId="0" fontId="33" fillId="7" borderId="1" xfId="0" applyFont="1" applyFill="1" applyBorder="1" applyAlignment="1">
      <alignment horizontal="right" vertical="center" wrapText="1"/>
    </xf>
    <xf numFmtId="9" fontId="33" fillId="7" borderId="1" xfId="0" applyNumberFormat="1" applyFont="1" applyFill="1" applyBorder="1" applyAlignment="1">
      <alignment horizontal="right" vertical="center" wrapText="1"/>
    </xf>
    <xf numFmtId="9" fontId="33" fillId="7" borderId="3" xfId="0" applyNumberFormat="1" applyFont="1" applyFill="1" applyBorder="1" applyAlignment="1">
      <alignment horizontal="right" vertical="center" wrapText="1"/>
    </xf>
    <xf numFmtId="0" fontId="6" fillId="4" borderId="45" xfId="0" applyFont="1" applyFill="1" applyBorder="1" applyAlignment="1">
      <alignment horizontal="center" wrapText="1"/>
    </xf>
    <xf numFmtId="0" fontId="6" fillId="4" borderId="41" xfId="0" applyFont="1" applyFill="1" applyBorder="1" applyAlignment="1">
      <alignment horizontal="center" wrapText="1"/>
    </xf>
    <xf numFmtId="0" fontId="6" fillId="4" borderId="18" xfId="0" applyFont="1" applyFill="1" applyBorder="1" applyAlignment="1">
      <alignment horizontal="center" wrapText="1"/>
    </xf>
    <xf numFmtId="0" fontId="6" fillId="4" borderId="47" xfId="0" applyFont="1" applyFill="1" applyBorder="1" applyAlignment="1">
      <alignment horizontal="center" wrapText="1"/>
    </xf>
    <xf numFmtId="0" fontId="6" fillId="4" borderId="43" xfId="0" applyFont="1" applyFill="1" applyBorder="1" applyAlignment="1">
      <alignment horizontal="center" wrapText="1"/>
    </xf>
    <xf numFmtId="0" fontId="6" fillId="4" borderId="20" xfId="0" applyFont="1" applyFill="1" applyBorder="1" applyAlignment="1">
      <alignment horizontal="center" wrapText="1"/>
    </xf>
    <xf numFmtId="0" fontId="6" fillId="4" borderId="45" xfId="0" applyFont="1" applyFill="1" applyBorder="1" applyAlignment="1">
      <alignment wrapText="1"/>
    </xf>
    <xf numFmtId="0" fontId="24" fillId="4" borderId="41" xfId="0" applyFont="1" applyFill="1" applyBorder="1" applyAlignment="1">
      <alignment wrapText="1"/>
    </xf>
    <xf numFmtId="0" fontId="24" fillId="4" borderId="18" xfId="0" applyFont="1" applyFill="1" applyBorder="1" applyAlignment="1">
      <alignment wrapText="1"/>
    </xf>
    <xf numFmtId="0" fontId="6" fillId="4" borderId="47" xfId="0" applyFont="1" applyFill="1" applyBorder="1" applyAlignment="1">
      <alignment wrapText="1"/>
    </xf>
    <xf numFmtId="0" fontId="24" fillId="4" borderId="43" xfId="0" applyFont="1" applyFill="1" applyBorder="1" applyAlignment="1">
      <alignment wrapText="1"/>
    </xf>
    <xf numFmtId="0" fontId="24" fillId="4" borderId="20" xfId="0" applyFont="1" applyFill="1" applyBorder="1" applyAlignment="1">
      <alignment wrapText="1"/>
    </xf>
    <xf numFmtId="0" fontId="40" fillId="0" borderId="44"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35" xfId="0" applyFont="1" applyBorder="1" applyAlignment="1">
      <alignment horizontal="center" wrapText="1"/>
    </xf>
    <xf numFmtId="0" fontId="40" fillId="0" borderId="29" xfId="0" applyFont="1" applyBorder="1" applyAlignment="1">
      <alignment horizontal="center" wrapText="1"/>
    </xf>
    <xf numFmtId="0" fontId="40" fillId="0" borderId="23" xfId="0" applyFont="1" applyBorder="1" applyAlignment="1">
      <alignment horizontal="center" wrapText="1"/>
    </xf>
    <xf numFmtId="0" fontId="40" fillId="0" borderId="25" xfId="0" applyFont="1" applyBorder="1" applyAlignment="1">
      <alignment horizontal="center" wrapText="1"/>
    </xf>
    <xf numFmtId="0" fontId="40" fillId="2" borderId="34" xfId="0" applyFont="1" applyFill="1" applyBorder="1" applyAlignment="1">
      <alignment vertical="center" wrapText="1"/>
    </xf>
    <xf numFmtId="0" fontId="40" fillId="2" borderId="26" xfId="0" applyFont="1" applyFill="1" applyBorder="1" applyAlignment="1">
      <alignment vertical="center" wrapText="1"/>
    </xf>
    <xf numFmtId="0" fontId="40" fillId="2" borderId="6" xfId="0" applyFont="1" applyFill="1" applyBorder="1" applyAlignment="1">
      <alignment vertical="center" wrapText="1"/>
    </xf>
    <xf numFmtId="0" fontId="40" fillId="0" borderId="59" xfId="0" applyFont="1" applyBorder="1" applyAlignment="1">
      <alignment horizontal="center" wrapText="1"/>
    </xf>
    <xf numFmtId="0" fontId="40" fillId="0" borderId="28" xfId="0" applyFont="1" applyBorder="1" applyAlignment="1">
      <alignment horizontal="center" wrapText="1"/>
    </xf>
    <xf numFmtId="0" fontId="40" fillId="0" borderId="30" xfId="0" applyFont="1" applyBorder="1" applyAlignment="1">
      <alignment horizontal="center" wrapText="1"/>
    </xf>
    <xf numFmtId="0" fontId="62" fillId="0" borderId="44" xfId="0" applyFont="1" applyBorder="1" applyAlignment="1">
      <alignment horizontal="center" vertical="center" wrapText="1"/>
    </xf>
    <xf numFmtId="0" fontId="62" fillId="0" borderId="14" xfId="0" applyFont="1" applyBorder="1" applyAlignment="1">
      <alignment horizontal="center" vertical="center" wrapText="1"/>
    </xf>
    <xf numFmtId="0" fontId="40" fillId="0" borderId="50" xfId="0" applyFont="1" applyBorder="1" applyAlignment="1">
      <alignment horizontal="center" wrapText="1"/>
    </xf>
    <xf numFmtId="0" fontId="40" fillId="0" borderId="23" xfId="0" applyFont="1" applyBorder="1" applyAlignment="1">
      <alignment horizontal="center" vertical="center" wrapText="1"/>
    </xf>
    <xf numFmtId="0" fontId="40" fillId="0" borderId="25" xfId="0" applyFont="1" applyBorder="1" applyAlignment="1">
      <alignment horizontal="center" vertical="center" wrapText="1"/>
    </xf>
    <xf numFmtId="3" fontId="42" fillId="0" borderId="8" xfId="0" applyNumberFormat="1" applyFont="1" applyFill="1" applyBorder="1" applyAlignment="1">
      <alignment horizontal="center" vertical="center" wrapText="1"/>
    </xf>
    <xf numFmtId="3" fontId="42" fillId="0" borderId="15" xfId="0" applyNumberFormat="1" applyFont="1" applyFill="1" applyBorder="1" applyAlignment="1">
      <alignment horizontal="center" vertical="center" wrapText="1"/>
    </xf>
    <xf numFmtId="4" fontId="42" fillId="0" borderId="9" xfId="0" applyNumberFormat="1" applyFont="1" applyFill="1" applyBorder="1" applyAlignment="1">
      <alignment horizontal="center" vertical="center" wrapText="1"/>
    </xf>
    <xf numFmtId="4" fontId="42" fillId="0" borderId="16" xfId="0" applyNumberFormat="1" applyFont="1" applyFill="1" applyBorder="1" applyAlignment="1">
      <alignment horizontal="center" vertical="center" wrapText="1"/>
    </xf>
    <xf numFmtId="0" fontId="40" fillId="5" borderId="34" xfId="0" applyFont="1" applyFill="1" applyBorder="1" applyAlignment="1">
      <alignment vertical="center" wrapText="1"/>
    </xf>
    <xf numFmtId="0" fontId="40" fillId="5" borderId="26" xfId="0" applyFont="1" applyFill="1" applyBorder="1" applyAlignment="1">
      <alignment vertical="center" wrapText="1"/>
    </xf>
    <xf numFmtId="0" fontId="40" fillId="5" borderId="6" xfId="0" applyFont="1" applyFill="1" applyBorder="1" applyAlignment="1">
      <alignment vertical="center" wrapText="1"/>
    </xf>
    <xf numFmtId="3" fontId="42" fillId="0" borderId="41" xfId="0" applyNumberFormat="1" applyFont="1" applyFill="1" applyBorder="1" applyAlignment="1">
      <alignment horizontal="center" vertical="center" wrapText="1"/>
    </xf>
    <xf numFmtId="4" fontId="42" fillId="0" borderId="43" xfId="0" applyNumberFormat="1" applyFont="1" applyFill="1" applyBorder="1" applyAlignment="1">
      <alignment horizontal="center" vertical="center" wrapText="1"/>
    </xf>
    <xf numFmtId="0" fontId="53" fillId="6" borderId="28" xfId="0" applyFont="1" applyFill="1" applyBorder="1" applyAlignment="1">
      <alignment horizontal="center" vertical="center" wrapText="1"/>
    </xf>
    <xf numFmtId="0" fontId="55" fillId="6" borderId="29" xfId="0" applyFont="1" applyFill="1" applyBorder="1" applyAlignment="1">
      <alignment horizontal="center" vertical="center" wrapText="1"/>
    </xf>
    <xf numFmtId="0" fontId="55" fillId="6" borderId="30" xfId="0" applyFont="1" applyFill="1" applyBorder="1" applyAlignment="1">
      <alignment horizontal="center" vertical="center" wrapText="1"/>
    </xf>
    <xf numFmtId="0" fontId="40" fillId="0" borderId="38" xfId="0" applyFont="1" applyBorder="1" applyAlignment="1">
      <alignment horizontal="center" vertical="center" wrapText="1"/>
    </xf>
    <xf numFmtId="0" fontId="40" fillId="0" borderId="31" xfId="0" applyFont="1" applyBorder="1" applyAlignment="1">
      <alignment horizontal="center" wrapText="1"/>
    </xf>
    <xf numFmtId="0" fontId="40" fillId="0" borderId="37" xfId="0" applyFont="1" applyBorder="1" applyAlignment="1">
      <alignment horizontal="center" wrapText="1"/>
    </xf>
    <xf numFmtId="0" fontId="40" fillId="0" borderId="34" xfId="0" applyFont="1" applyBorder="1" applyAlignment="1">
      <alignment horizontal="center" wrapText="1"/>
    </xf>
    <xf numFmtId="0" fontId="40" fillId="0" borderId="6" xfId="0" applyFont="1" applyBorder="1" applyAlignment="1">
      <alignment horizontal="center" wrapText="1"/>
    </xf>
    <xf numFmtId="0" fontId="40" fillId="0" borderId="44" xfId="0" applyFont="1" applyBorder="1" applyAlignment="1">
      <alignment horizontal="left" vertical="center" wrapText="1"/>
    </xf>
    <xf numFmtId="0" fontId="40" fillId="0" borderId="14" xfId="0" applyFont="1" applyBorder="1" applyAlignment="1">
      <alignment horizontal="left" vertical="center" wrapText="1"/>
    </xf>
    <xf numFmtId="0" fontId="40" fillId="0" borderId="35" xfId="0" applyFont="1" applyBorder="1" applyAlignment="1">
      <alignment horizontal="center" vertical="center" wrapText="1"/>
    </xf>
    <xf numFmtId="0" fontId="40" fillId="0" borderId="30" xfId="0" applyFont="1" applyBorder="1" applyAlignment="1">
      <alignment horizontal="center" vertical="center" wrapText="1"/>
    </xf>
    <xf numFmtId="0" fontId="40" fillId="0" borderId="28" xfId="0" applyFont="1" applyBorder="1" applyAlignment="1">
      <alignment horizontal="center" vertical="center" wrapText="1"/>
    </xf>
    <xf numFmtId="4" fontId="42" fillId="0" borderId="8" xfId="0" applyNumberFormat="1" applyFont="1" applyFill="1" applyBorder="1" applyAlignment="1">
      <alignment horizontal="center" vertical="center" wrapText="1"/>
    </xf>
    <xf numFmtId="4" fontId="42" fillId="0" borderId="41" xfId="0" applyNumberFormat="1" applyFont="1" applyFill="1" applyBorder="1" applyAlignment="1">
      <alignment horizontal="center" vertical="center" wrapText="1"/>
    </xf>
    <xf numFmtId="4" fontId="42" fillId="0" borderId="15" xfId="0" applyNumberFormat="1" applyFont="1" applyFill="1" applyBorder="1" applyAlignment="1">
      <alignment horizontal="center" vertical="center" wrapText="1"/>
    </xf>
    <xf numFmtId="0" fontId="78" fillId="11" borderId="23" xfId="0" applyFont="1" applyFill="1" applyBorder="1" applyAlignment="1">
      <alignment horizontal="left" vertical="center" wrapText="1"/>
    </xf>
    <xf numFmtId="0" fontId="13" fillId="11" borderId="24" xfId="0" applyFont="1" applyFill="1" applyBorder="1" applyAlignment="1">
      <alignment horizontal="left" vertical="center" wrapText="1"/>
    </xf>
    <xf numFmtId="0" fontId="13" fillId="11" borderId="25"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4" borderId="43" xfId="0" applyFont="1" applyFill="1" applyBorder="1" applyAlignment="1">
      <alignment wrapText="1"/>
    </xf>
    <xf numFmtId="0" fontId="6" fillId="4" borderId="20" xfId="0" applyFont="1" applyFill="1" applyBorder="1" applyAlignment="1">
      <alignment wrapText="1"/>
    </xf>
    <xf numFmtId="0" fontId="40" fillId="5" borderId="34" xfId="0" applyFont="1" applyFill="1" applyBorder="1" applyAlignment="1">
      <alignment horizontal="left" vertical="center" wrapText="1"/>
    </xf>
    <xf numFmtId="0" fontId="40" fillId="5" borderId="26" xfId="0" applyFont="1" applyFill="1" applyBorder="1" applyAlignment="1">
      <alignment horizontal="left" vertical="center" wrapText="1"/>
    </xf>
    <xf numFmtId="0" fontId="40" fillId="5" borderId="6" xfId="0" applyFont="1" applyFill="1" applyBorder="1" applyAlignment="1">
      <alignment horizontal="left" vertical="center" wrapText="1"/>
    </xf>
    <xf numFmtId="0" fontId="1" fillId="0" borderId="34" xfId="9" applyFont="1" applyFill="1" applyBorder="1"/>
    <xf numFmtId="0" fontId="1" fillId="0" borderId="26" xfId="9" applyFont="1" applyFill="1" applyBorder="1"/>
    <xf numFmtId="0" fontId="1" fillId="0" borderId="27" xfId="9" applyFont="1" applyFill="1" applyBorder="1"/>
    <xf numFmtId="0" fontId="1" fillId="0" borderId="52" xfId="9" applyFont="1" applyFill="1" applyBorder="1"/>
    <xf numFmtId="0" fontId="1" fillId="0" borderId="54" xfId="9" applyFont="1" applyFill="1" applyBorder="1"/>
    <xf numFmtId="0" fontId="1" fillId="0" borderId="53" xfId="9" applyFont="1" applyFill="1" applyBorder="1"/>
    <xf numFmtId="0" fontId="1" fillId="0" borderId="0" xfId="9" applyFont="1" applyFill="1" applyAlignment="1">
      <alignment horizontal="left" wrapText="1"/>
    </xf>
    <xf numFmtId="0" fontId="38" fillId="0" borderId="35" xfId="9" applyFont="1" applyFill="1" applyBorder="1" applyAlignment="1">
      <alignment wrapText="1"/>
    </xf>
    <xf numFmtId="0" fontId="38" fillId="0" borderId="29" xfId="9" applyFont="1" applyFill="1" applyBorder="1" applyAlignment="1">
      <alignment wrapText="1"/>
    </xf>
    <xf numFmtId="0" fontId="38" fillId="0" borderId="30" xfId="9" applyFont="1" applyFill="1" applyBorder="1" applyAlignment="1">
      <alignment wrapText="1"/>
    </xf>
    <xf numFmtId="0" fontId="38" fillId="0" borderId="28" xfId="9" applyFont="1" applyFill="1" applyBorder="1"/>
    <xf numFmtId="0" fontId="38" fillId="0" borderId="29" xfId="9" applyFont="1" applyFill="1" applyBorder="1"/>
    <xf numFmtId="0" fontId="38" fillId="0" borderId="36" xfId="9" applyFont="1" applyFill="1" applyBorder="1"/>
    <xf numFmtId="0" fontId="2" fillId="6" borderId="71"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38" fillId="0" borderId="35" xfId="9" applyFont="1" applyFill="1" applyBorder="1" applyAlignment="1">
      <alignment horizontal="left" vertical="top" wrapText="1"/>
    </xf>
    <xf numFmtId="0" fontId="38" fillId="0" borderId="29" xfId="9" applyFont="1" applyFill="1" applyBorder="1" applyAlignment="1">
      <alignment horizontal="left" vertical="top" wrapText="1"/>
    </xf>
    <xf numFmtId="0" fontId="38" fillId="0" borderId="30" xfId="9" applyFont="1" applyFill="1" applyBorder="1" applyAlignment="1">
      <alignment horizontal="left" vertical="top" wrapText="1"/>
    </xf>
    <xf numFmtId="0" fontId="38" fillId="0" borderId="28" xfId="9" applyFont="1" applyFill="1" applyBorder="1" applyAlignment="1">
      <alignment horizontal="left"/>
    </xf>
    <xf numFmtId="0" fontId="38" fillId="0" borderId="29" xfId="9" applyFont="1" applyFill="1" applyBorder="1" applyAlignment="1">
      <alignment horizontal="left"/>
    </xf>
    <xf numFmtId="0" fontId="38" fillId="0" borderId="36" xfId="9" applyFont="1" applyFill="1" applyBorder="1" applyAlignment="1">
      <alignment horizontal="left"/>
    </xf>
    <xf numFmtId="0" fontId="38" fillId="0" borderId="47" xfId="9" applyFont="1" applyFill="1" applyBorder="1" applyAlignment="1">
      <alignment horizontal="center" vertical="center" wrapText="1"/>
    </xf>
    <xf numFmtId="0" fontId="38" fillId="0" borderId="20" xfId="9" applyFont="1" applyFill="1" applyBorder="1" applyAlignment="1">
      <alignment horizontal="center" vertical="center" wrapText="1"/>
    </xf>
  </cellXfs>
  <cellStyles count="16">
    <cellStyle name="Čárka" xfId="8" builtinId="3"/>
    <cellStyle name="Čárka 2" xfId="3" xr:uid="{00000000-0005-0000-0000-000001000000}"/>
    <cellStyle name="Čárka 3" xfId="12" xr:uid="{00000000-0005-0000-0000-000002000000}"/>
    <cellStyle name="Hypertextový odkaz" xfId="15" builtinId="8"/>
    <cellStyle name="Měna" xfId="5" builtinId="4"/>
    <cellStyle name="Normální" xfId="0" builtinId="0"/>
    <cellStyle name="Normální 12 2" xfId="9" xr:uid="{00000000-0005-0000-0000-000006000000}"/>
    <cellStyle name="Normální 2" xfId="1" xr:uid="{00000000-0005-0000-0000-000007000000}"/>
    <cellStyle name="normální 2 2" xfId="4" xr:uid="{00000000-0005-0000-0000-000008000000}"/>
    <cellStyle name="Normální 2 3" xfId="10" xr:uid="{00000000-0005-0000-0000-000009000000}"/>
    <cellStyle name="Normální 2 3 2" xfId="14" xr:uid="{00000000-0005-0000-0000-00000A000000}"/>
    <cellStyle name="normální 2 5" xfId="2" xr:uid="{00000000-0005-0000-0000-00000B000000}"/>
    <cellStyle name="Normální 3" xfId="11" xr:uid="{00000000-0005-0000-0000-00000C000000}"/>
    <cellStyle name="Normální 5" xfId="13" xr:uid="{00000000-0005-0000-0000-00000D000000}"/>
    <cellStyle name="Normální 6" xfId="7" xr:uid="{00000000-0005-0000-0000-00000E000000}"/>
    <cellStyle name="Procenta" xfId="6" builtinId="5"/>
  </cellStyles>
  <dxfs count="2">
    <dxf>
      <fill>
        <patternFill>
          <bgColor theme="0" tint="-4.9989318521683403E-2"/>
        </patternFill>
      </fill>
    </dxf>
    <dxf>
      <fill>
        <patternFill>
          <bgColor theme="0"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dropout.pef.czu.cz/Neuspesnost.aspx" TargetMode="External"/><Relationship Id="rId1" Type="http://schemas.openxmlformats.org/officeDocument/2006/relationships/hyperlink" Target="https://dropout.pef.czu.cz/Neuspesnost.aspx"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dsia.msmt.cz/vystupy/vu_vs_f4.html" TargetMode="External"/><Relationship Id="rId1" Type="http://schemas.openxmlformats.org/officeDocument/2006/relationships/hyperlink" Target="https://dsia.msmt.cz/vystupy/vu_vs_f4.htm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109.238.209.120/prijimaci/prohlizec.aspx"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dsia.msmt.cz/vystupy/vu_vs_f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9"/>
  <sheetViews>
    <sheetView zoomScaleNormal="100" workbookViewId="0">
      <selection sqref="A1:B1"/>
    </sheetView>
  </sheetViews>
  <sheetFormatPr defaultColWidth="9.140625" defaultRowHeight="15" x14ac:dyDescent="0.25"/>
  <cols>
    <col min="1" max="1" width="35.140625" style="69" customWidth="1"/>
    <col min="2" max="2" width="153.42578125" style="68" customWidth="1"/>
    <col min="3" max="16384" width="9.140625" style="49"/>
  </cols>
  <sheetData>
    <row r="1" spans="1:2" ht="45" customHeight="1" x14ac:dyDescent="0.25">
      <c r="A1" s="1088" t="s">
        <v>2340</v>
      </c>
      <c r="B1" s="1089"/>
    </row>
    <row r="2" spans="1:2" ht="15" customHeight="1" x14ac:dyDescent="0.25">
      <c r="A2" s="1048"/>
      <c r="B2" s="1048"/>
    </row>
    <row r="3" spans="1:2" ht="20.100000000000001" customHeight="1" x14ac:dyDescent="0.25">
      <c r="A3" s="1049" t="s">
        <v>138</v>
      </c>
      <c r="B3" s="1050"/>
    </row>
    <row r="4" spans="1:2" ht="30" customHeight="1" x14ac:dyDescent="0.25">
      <c r="A4" s="1090" t="s">
        <v>162</v>
      </c>
      <c r="B4" s="1091"/>
    </row>
    <row r="5" spans="1:2" ht="30" customHeight="1" x14ac:dyDescent="0.25">
      <c r="A5" s="1085" t="s">
        <v>139</v>
      </c>
      <c r="B5" s="1086"/>
    </row>
    <row r="6" spans="1:2" ht="15" customHeight="1" x14ac:dyDescent="0.25">
      <c r="A6" s="1085" t="s">
        <v>140</v>
      </c>
      <c r="B6" s="1086"/>
    </row>
    <row r="7" spans="1:2" ht="30.75" customHeight="1" x14ac:dyDescent="0.25">
      <c r="A7" s="1085" t="s">
        <v>2341</v>
      </c>
      <c r="B7" s="1086"/>
    </row>
    <row r="8" spans="1:2" ht="15" customHeight="1" x14ac:dyDescent="0.25">
      <c r="A8" s="1085" t="s">
        <v>2342</v>
      </c>
      <c r="B8" s="1086"/>
    </row>
    <row r="9" spans="1:2" ht="15" customHeight="1" x14ac:dyDescent="0.25">
      <c r="A9" s="1085" t="s">
        <v>2343</v>
      </c>
      <c r="B9" s="1086"/>
    </row>
    <row r="10" spans="1:2" ht="15" customHeight="1" x14ac:dyDescent="0.25">
      <c r="A10" s="1087"/>
      <c r="B10" s="1087"/>
    </row>
    <row r="11" spans="1:2" ht="18.75" x14ac:dyDescent="0.25">
      <c r="A11" s="130" t="s">
        <v>89</v>
      </c>
      <c r="B11" s="130" t="s">
        <v>90</v>
      </c>
    </row>
    <row r="12" spans="1:2" ht="45" x14ac:dyDescent="0.25">
      <c r="A12" s="58" t="s">
        <v>458</v>
      </c>
      <c r="B12" s="66" t="s">
        <v>2344</v>
      </c>
    </row>
    <row r="13" spans="1:2" ht="45" x14ac:dyDescent="0.25">
      <c r="A13" s="56" t="s">
        <v>459</v>
      </c>
      <c r="B13" s="57" t="s">
        <v>2345</v>
      </c>
    </row>
    <row r="14" spans="1:2" ht="92.25" customHeight="1" x14ac:dyDescent="0.25">
      <c r="A14" s="58" t="s">
        <v>460</v>
      </c>
      <c r="B14" s="66" t="s">
        <v>2346</v>
      </c>
    </row>
    <row r="15" spans="1:2" ht="105" x14ac:dyDescent="0.25">
      <c r="A15" s="56" t="s">
        <v>461</v>
      </c>
      <c r="B15" s="67" t="s">
        <v>2347</v>
      </c>
    </row>
    <row r="16" spans="1:2" ht="60" x14ac:dyDescent="0.25">
      <c r="A16" s="58" t="s">
        <v>462</v>
      </c>
      <c r="B16" s="66" t="s">
        <v>2348</v>
      </c>
    </row>
    <row r="17" spans="1:2" ht="45" x14ac:dyDescent="0.25">
      <c r="A17" s="56" t="s">
        <v>463</v>
      </c>
      <c r="B17" s="67" t="s">
        <v>2349</v>
      </c>
    </row>
    <row r="18" spans="1:2" ht="45" x14ac:dyDescent="0.25">
      <c r="A18" s="58" t="s">
        <v>464</v>
      </c>
      <c r="B18" s="66" t="s">
        <v>2350</v>
      </c>
    </row>
    <row r="19" spans="1:2" ht="45" x14ac:dyDescent="0.25">
      <c r="A19" s="56" t="s">
        <v>465</v>
      </c>
      <c r="B19" s="67" t="s">
        <v>164</v>
      </c>
    </row>
    <row r="20" spans="1:2" ht="63.75" customHeight="1" x14ac:dyDescent="0.25">
      <c r="A20" s="58" t="s">
        <v>466</v>
      </c>
      <c r="B20" s="66" t="s">
        <v>160</v>
      </c>
    </row>
    <row r="21" spans="1:2" ht="78" customHeight="1" x14ac:dyDescent="0.25">
      <c r="A21" s="56" t="s">
        <v>467</v>
      </c>
      <c r="B21" s="67" t="s">
        <v>2351</v>
      </c>
    </row>
    <row r="22" spans="1:2" ht="60" x14ac:dyDescent="0.25">
      <c r="A22" s="58" t="s">
        <v>436</v>
      </c>
      <c r="B22" s="66" t="s">
        <v>2352</v>
      </c>
    </row>
    <row r="23" spans="1:2" ht="75" x14ac:dyDescent="0.25">
      <c r="A23" s="56" t="s">
        <v>468</v>
      </c>
      <c r="B23" s="67" t="s">
        <v>167</v>
      </c>
    </row>
    <row r="24" spans="1:2" ht="150" x14ac:dyDescent="0.25">
      <c r="A24" s="58" t="s">
        <v>469</v>
      </c>
      <c r="B24" s="66" t="s">
        <v>2353</v>
      </c>
    </row>
    <row r="25" spans="1:2" s="1051" customFormat="1" ht="61.5" customHeight="1" x14ac:dyDescent="0.25">
      <c r="A25" s="56" t="s">
        <v>2354</v>
      </c>
      <c r="B25" s="67" t="s">
        <v>2355</v>
      </c>
    </row>
    <row r="26" spans="1:2" s="1051" customFormat="1" ht="60" x14ac:dyDescent="0.25">
      <c r="A26" s="58" t="s">
        <v>2356</v>
      </c>
      <c r="B26" s="66" t="s">
        <v>2357</v>
      </c>
    </row>
    <row r="27" spans="1:2" ht="75" x14ac:dyDescent="0.25">
      <c r="A27" s="56" t="s">
        <v>2358</v>
      </c>
      <c r="B27" s="67" t="s">
        <v>2359</v>
      </c>
    </row>
    <row r="28" spans="1:2" ht="60" x14ac:dyDescent="0.25">
      <c r="A28" s="1052" t="s">
        <v>2360</v>
      </c>
      <c r="B28" s="66" t="s">
        <v>2361</v>
      </c>
    </row>
    <row r="29" spans="1:2" s="1051" customFormat="1" ht="47.25" customHeight="1" x14ac:dyDescent="0.25">
      <c r="A29" s="56" t="s">
        <v>2362</v>
      </c>
      <c r="B29" s="67" t="s">
        <v>2363</v>
      </c>
    </row>
    <row r="30" spans="1:2" ht="105" x14ac:dyDescent="0.25">
      <c r="A30" s="58" t="s">
        <v>2364</v>
      </c>
      <c r="B30" s="66" t="s">
        <v>2365</v>
      </c>
    </row>
    <row r="31" spans="1:2" ht="90" x14ac:dyDescent="0.25">
      <c r="A31" s="56" t="s">
        <v>472</v>
      </c>
      <c r="B31" s="67" t="s">
        <v>2366</v>
      </c>
    </row>
    <row r="32" spans="1:2" ht="90" x14ac:dyDescent="0.25">
      <c r="A32" s="58" t="s">
        <v>473</v>
      </c>
      <c r="B32" s="66" t="s">
        <v>2367</v>
      </c>
    </row>
    <row r="33" spans="1:2" ht="60" x14ac:dyDescent="0.25">
      <c r="A33" s="56" t="s">
        <v>2368</v>
      </c>
      <c r="B33" s="67" t="s">
        <v>2369</v>
      </c>
    </row>
    <row r="34" spans="1:2" ht="60" x14ac:dyDescent="0.25">
      <c r="A34" s="58" t="s">
        <v>474</v>
      </c>
      <c r="B34" s="66" t="s">
        <v>176</v>
      </c>
    </row>
    <row r="35" spans="1:2" ht="60" x14ac:dyDescent="0.25">
      <c r="A35" s="56" t="s">
        <v>475</v>
      </c>
      <c r="B35" s="67" t="s">
        <v>179</v>
      </c>
    </row>
    <row r="36" spans="1:2" ht="60" x14ac:dyDescent="0.25">
      <c r="A36" s="58" t="s">
        <v>2370</v>
      </c>
      <c r="B36" s="66" t="s">
        <v>2371</v>
      </c>
    </row>
    <row r="37" spans="1:2" ht="90" x14ac:dyDescent="0.25">
      <c r="A37" s="56" t="s">
        <v>476</v>
      </c>
      <c r="B37" s="67" t="s">
        <v>2372</v>
      </c>
    </row>
    <row r="38" spans="1:2" ht="30" x14ac:dyDescent="0.25">
      <c r="A38" s="58" t="s">
        <v>470</v>
      </c>
      <c r="B38" s="66" t="s">
        <v>98</v>
      </c>
    </row>
    <row r="39" spans="1:2" ht="75" x14ac:dyDescent="0.25">
      <c r="A39" s="56" t="s">
        <v>471</v>
      </c>
      <c r="B39" s="67" t="s">
        <v>2373</v>
      </c>
    </row>
    <row r="40" spans="1:2" ht="45" x14ac:dyDescent="0.25">
      <c r="A40" s="58" t="s">
        <v>2374</v>
      </c>
      <c r="B40" s="66" t="s">
        <v>2375</v>
      </c>
    </row>
    <row r="41" spans="1:2" x14ac:dyDescent="0.25">
      <c r="A41" s="49"/>
      <c r="B41" s="49"/>
    </row>
    <row r="42" spans="1:2" x14ac:dyDescent="0.25">
      <c r="A42" s="49"/>
      <c r="B42" s="49"/>
    </row>
    <row r="43" spans="1:2" x14ac:dyDescent="0.25">
      <c r="A43" s="49"/>
      <c r="B43" s="49"/>
    </row>
    <row r="44" spans="1:2" x14ac:dyDescent="0.25">
      <c r="A44" s="49"/>
      <c r="B44" s="49"/>
    </row>
    <row r="45" spans="1:2" x14ac:dyDescent="0.25">
      <c r="A45" s="49"/>
      <c r="B45" s="49"/>
    </row>
    <row r="46" spans="1:2" x14ac:dyDescent="0.25">
      <c r="A46" s="49"/>
      <c r="B46" s="49"/>
    </row>
    <row r="47" spans="1:2" x14ac:dyDescent="0.25">
      <c r="A47" s="49"/>
      <c r="B47" s="49"/>
    </row>
    <row r="48" spans="1:2" x14ac:dyDescent="0.25">
      <c r="A48" s="49"/>
      <c r="B48" s="49"/>
    </row>
    <row r="49" spans="1:2" x14ac:dyDescent="0.25">
      <c r="A49" s="49"/>
      <c r="B49" s="49"/>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pageSetUpPr fitToPage="1"/>
  </sheetPr>
  <dimension ref="A1:L23"/>
  <sheetViews>
    <sheetView workbookViewId="0">
      <selection sqref="A1:K1"/>
    </sheetView>
  </sheetViews>
  <sheetFormatPr defaultColWidth="9.140625"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1120" t="s">
        <v>2416</v>
      </c>
      <c r="B1" s="1121"/>
      <c r="C1" s="1121"/>
      <c r="D1" s="1121"/>
      <c r="E1" s="1121"/>
      <c r="F1" s="1121"/>
      <c r="G1" s="1121"/>
      <c r="H1" s="1121"/>
      <c r="I1" s="1121"/>
      <c r="J1" s="1121"/>
      <c r="K1" s="1122"/>
    </row>
    <row r="2" spans="1:11" s="5" customFormat="1" ht="38.25" customHeight="1" x14ac:dyDescent="0.2">
      <c r="A2" s="14" t="s">
        <v>484</v>
      </c>
      <c r="B2" s="8"/>
      <c r="C2" s="1107" t="s">
        <v>0</v>
      </c>
      <c r="D2" s="1107"/>
      <c r="E2" s="1107" t="s">
        <v>2</v>
      </c>
      <c r="F2" s="1107"/>
      <c r="G2" s="1107" t="s">
        <v>1</v>
      </c>
      <c r="H2" s="1107"/>
      <c r="I2" s="1105" t="s">
        <v>3</v>
      </c>
      <c r="J2" s="1106"/>
      <c r="K2" s="30" t="s">
        <v>4</v>
      </c>
    </row>
    <row r="3" spans="1:11" s="5" customFormat="1" ht="13.5" customHeight="1" thickBot="1" x14ac:dyDescent="0.25">
      <c r="A3" s="28"/>
      <c r="B3" s="32"/>
      <c r="C3" s="33" t="s">
        <v>23</v>
      </c>
      <c r="D3" s="33" t="s">
        <v>24</v>
      </c>
      <c r="E3" s="33" t="s">
        <v>23</v>
      </c>
      <c r="F3" s="33" t="s">
        <v>24</v>
      </c>
      <c r="G3" s="33" t="s">
        <v>23</v>
      </c>
      <c r="H3" s="33" t="s">
        <v>24</v>
      </c>
      <c r="I3" s="86" t="s">
        <v>23</v>
      </c>
      <c r="J3" s="86" t="s">
        <v>24</v>
      </c>
      <c r="K3" s="27"/>
    </row>
    <row r="4" spans="1:11" s="6" customFormat="1" x14ac:dyDescent="0.2">
      <c r="A4" s="34" t="s">
        <v>484</v>
      </c>
      <c r="B4" s="31"/>
      <c r="C4" s="1092"/>
      <c r="D4" s="1093"/>
      <c r="E4" s="1093"/>
      <c r="F4" s="1093"/>
      <c r="G4" s="1093"/>
      <c r="H4" s="1093"/>
      <c r="I4" s="1093"/>
      <c r="J4" s="1093"/>
      <c r="K4" s="1094"/>
    </row>
    <row r="5" spans="1:11" s="2" customFormat="1" ht="36" customHeight="1" x14ac:dyDescent="0.2">
      <c r="A5" s="15" t="s">
        <v>10</v>
      </c>
      <c r="B5" s="13" t="s">
        <v>9</v>
      </c>
      <c r="C5" s="1095"/>
      <c r="D5" s="1096"/>
      <c r="E5" s="1096"/>
      <c r="F5" s="1096"/>
      <c r="G5" s="1096"/>
      <c r="H5" s="1096"/>
      <c r="I5" s="1096"/>
      <c r="J5" s="1096"/>
      <c r="K5" s="1097"/>
    </row>
    <row r="6" spans="1:11" ht="12.75" customHeight="1" x14ac:dyDescent="0.2">
      <c r="A6" s="17" t="s">
        <v>5</v>
      </c>
      <c r="B6" s="10" t="s">
        <v>8</v>
      </c>
      <c r="C6" s="149">
        <v>98</v>
      </c>
      <c r="D6" s="149">
        <v>0</v>
      </c>
      <c r="E6" s="149">
        <v>0</v>
      </c>
      <c r="F6" s="149">
        <v>0</v>
      </c>
      <c r="G6" s="149">
        <v>122</v>
      </c>
      <c r="H6" s="149">
        <v>0</v>
      </c>
      <c r="I6" s="178">
        <v>36</v>
      </c>
      <c r="J6" s="179">
        <v>43</v>
      </c>
      <c r="K6" s="154">
        <v>299</v>
      </c>
    </row>
    <row r="7" spans="1:11" ht="15" customHeight="1" x14ac:dyDescent="0.2">
      <c r="A7" s="17" t="s">
        <v>11</v>
      </c>
      <c r="B7" s="11" t="s">
        <v>6</v>
      </c>
      <c r="C7" s="149">
        <v>277</v>
      </c>
      <c r="D7" s="149">
        <v>0</v>
      </c>
      <c r="E7" s="149">
        <v>0</v>
      </c>
      <c r="F7" s="149">
        <v>0</v>
      </c>
      <c r="G7" s="149">
        <v>404</v>
      </c>
      <c r="H7" s="149">
        <v>1</v>
      </c>
      <c r="I7" s="178">
        <v>93</v>
      </c>
      <c r="J7" s="179">
        <v>54</v>
      </c>
      <c r="K7" s="154">
        <v>829</v>
      </c>
    </row>
    <row r="8" spans="1:11" ht="25.5" customHeight="1" x14ac:dyDescent="0.2">
      <c r="A8" s="17" t="s">
        <v>12</v>
      </c>
      <c r="B8" s="11">
        <v>41.43</v>
      </c>
      <c r="C8" s="149">
        <v>9</v>
      </c>
      <c r="D8" s="149">
        <v>0</v>
      </c>
      <c r="E8" s="149">
        <v>198</v>
      </c>
      <c r="F8" s="149">
        <v>0</v>
      </c>
      <c r="G8" s="149">
        <v>28</v>
      </c>
      <c r="H8" s="149">
        <v>0</v>
      </c>
      <c r="I8" s="178">
        <v>4</v>
      </c>
      <c r="J8" s="179">
        <v>0</v>
      </c>
      <c r="K8" s="154">
        <v>239</v>
      </c>
    </row>
    <row r="9" spans="1:11" ht="25.5" customHeight="1" x14ac:dyDescent="0.2">
      <c r="A9" s="17" t="s">
        <v>13</v>
      </c>
      <c r="B9" s="11" t="s">
        <v>7</v>
      </c>
      <c r="C9" s="149">
        <v>290</v>
      </c>
      <c r="D9" s="149">
        <v>0</v>
      </c>
      <c r="E9" s="149">
        <v>3388</v>
      </c>
      <c r="F9" s="149">
        <v>0</v>
      </c>
      <c r="G9" s="149">
        <v>10</v>
      </c>
      <c r="H9" s="149">
        <v>0</v>
      </c>
      <c r="I9" s="178">
        <v>20</v>
      </c>
      <c r="J9" s="179">
        <v>11</v>
      </c>
      <c r="K9" s="154">
        <v>3719</v>
      </c>
    </row>
    <row r="10" spans="1:11" ht="25.5" customHeight="1" x14ac:dyDescent="0.2">
      <c r="A10" s="17" t="s">
        <v>14</v>
      </c>
      <c r="B10" s="11" t="s">
        <v>20</v>
      </c>
      <c r="C10" s="149">
        <v>177</v>
      </c>
      <c r="D10" s="149">
        <v>0</v>
      </c>
      <c r="E10" s="149">
        <v>0</v>
      </c>
      <c r="F10" s="149">
        <v>0</v>
      </c>
      <c r="G10" s="149">
        <v>645</v>
      </c>
      <c r="H10" s="149">
        <v>6</v>
      </c>
      <c r="I10" s="178">
        <v>53</v>
      </c>
      <c r="J10" s="179">
        <v>32</v>
      </c>
      <c r="K10" s="154">
        <v>913</v>
      </c>
    </row>
    <row r="11" spans="1:11" ht="12.75" customHeight="1" x14ac:dyDescent="0.2">
      <c r="A11" s="17" t="s">
        <v>15</v>
      </c>
      <c r="B11" s="11">
        <v>62.65</v>
      </c>
      <c r="C11" s="149">
        <v>731</v>
      </c>
      <c r="D11" s="149">
        <v>0</v>
      </c>
      <c r="E11" s="149">
        <v>0</v>
      </c>
      <c r="F11" s="149">
        <v>0</v>
      </c>
      <c r="G11" s="149">
        <v>749</v>
      </c>
      <c r="H11" s="149">
        <v>0</v>
      </c>
      <c r="I11" s="178">
        <v>79</v>
      </c>
      <c r="J11" s="179">
        <v>156</v>
      </c>
      <c r="K11" s="154">
        <v>1715</v>
      </c>
    </row>
    <row r="12" spans="1:11" ht="25.5" x14ac:dyDescent="0.2">
      <c r="A12" s="17" t="s">
        <v>16</v>
      </c>
      <c r="B12" s="11">
        <v>68</v>
      </c>
      <c r="C12" s="149">
        <v>0</v>
      </c>
      <c r="D12" s="149">
        <v>0</v>
      </c>
      <c r="E12" s="149">
        <v>0</v>
      </c>
      <c r="F12" s="149">
        <v>0</v>
      </c>
      <c r="G12" s="149">
        <v>6</v>
      </c>
      <c r="H12" s="149">
        <v>0</v>
      </c>
      <c r="I12" s="178">
        <v>2</v>
      </c>
      <c r="J12" s="179">
        <v>3</v>
      </c>
      <c r="K12" s="154">
        <v>11</v>
      </c>
    </row>
    <row r="13" spans="1:11" ht="25.5" x14ac:dyDescent="0.2">
      <c r="A13" s="17" t="s">
        <v>17</v>
      </c>
      <c r="B13" s="11">
        <v>74.75</v>
      </c>
      <c r="C13" s="149">
        <v>15</v>
      </c>
      <c r="D13" s="149">
        <v>9</v>
      </c>
      <c r="E13" s="149">
        <v>0</v>
      </c>
      <c r="F13" s="149">
        <v>0</v>
      </c>
      <c r="G13" s="149">
        <v>52</v>
      </c>
      <c r="H13" s="149">
        <v>1</v>
      </c>
      <c r="I13" s="178">
        <v>21</v>
      </c>
      <c r="J13" s="179">
        <v>15</v>
      </c>
      <c r="K13" s="154">
        <v>113</v>
      </c>
    </row>
    <row r="14" spans="1:11" ht="25.5" x14ac:dyDescent="0.2">
      <c r="A14" s="17" t="s">
        <v>18</v>
      </c>
      <c r="B14" s="11">
        <v>77</v>
      </c>
      <c r="C14" s="149">
        <v>0</v>
      </c>
      <c r="D14" s="149">
        <v>0</v>
      </c>
      <c r="E14" s="149">
        <v>0</v>
      </c>
      <c r="F14" s="149">
        <v>0</v>
      </c>
      <c r="G14" s="149">
        <v>0</v>
      </c>
      <c r="H14" s="149">
        <v>0</v>
      </c>
      <c r="I14" s="178">
        <v>1</v>
      </c>
      <c r="J14" s="179">
        <v>6</v>
      </c>
      <c r="K14" s="154">
        <v>7</v>
      </c>
    </row>
    <row r="15" spans="1:11" ht="25.5" x14ac:dyDescent="0.2">
      <c r="A15" s="17" t="s">
        <v>19</v>
      </c>
      <c r="B15" s="11">
        <v>81.819999999999993</v>
      </c>
      <c r="C15" s="149">
        <v>20</v>
      </c>
      <c r="D15" s="149">
        <v>0</v>
      </c>
      <c r="E15" s="149">
        <v>0</v>
      </c>
      <c r="F15" s="149">
        <v>0</v>
      </c>
      <c r="G15" s="149">
        <v>124</v>
      </c>
      <c r="H15" s="149">
        <v>0</v>
      </c>
      <c r="I15" s="149">
        <v>2</v>
      </c>
      <c r="J15" s="149">
        <v>1</v>
      </c>
      <c r="K15" s="154">
        <v>147</v>
      </c>
    </row>
    <row r="16" spans="1:11" ht="26.25" thickBot="1" x14ac:dyDescent="0.25">
      <c r="A16" s="1079" t="s">
        <v>2414</v>
      </c>
      <c r="B16" s="1080" t="s">
        <v>109</v>
      </c>
      <c r="C16" s="1081">
        <v>0</v>
      </c>
      <c r="D16" s="1081">
        <v>0</v>
      </c>
      <c r="E16" s="1081">
        <v>0</v>
      </c>
      <c r="F16" s="1081">
        <v>0</v>
      </c>
      <c r="G16" s="1081">
        <v>25</v>
      </c>
      <c r="H16" s="1081">
        <v>0</v>
      </c>
      <c r="I16" s="1081">
        <v>0</v>
      </c>
      <c r="J16" s="1082">
        <v>3</v>
      </c>
      <c r="K16" s="1083">
        <v>28</v>
      </c>
    </row>
    <row r="17" spans="1:12" ht="13.5" thickBot="1" x14ac:dyDescent="0.25">
      <c r="A17" s="74" t="s">
        <v>110</v>
      </c>
      <c r="B17" s="107" t="s">
        <v>109</v>
      </c>
      <c r="C17" s="160">
        <f>SUM(C6:C16)</f>
        <v>1617</v>
      </c>
      <c r="D17" s="160">
        <f t="shared" ref="D17:K17" si="0">SUM(D6:D16)</f>
        <v>9</v>
      </c>
      <c r="E17" s="160">
        <f t="shared" si="0"/>
        <v>3586</v>
      </c>
      <c r="F17" s="160">
        <f t="shared" si="0"/>
        <v>0</v>
      </c>
      <c r="G17" s="160">
        <f t="shared" si="0"/>
        <v>2165</v>
      </c>
      <c r="H17" s="160">
        <f t="shared" si="0"/>
        <v>8</v>
      </c>
      <c r="I17" s="160">
        <f t="shared" si="0"/>
        <v>311</v>
      </c>
      <c r="J17" s="1084">
        <f t="shared" si="0"/>
        <v>324</v>
      </c>
      <c r="K17" s="161">
        <f t="shared" si="0"/>
        <v>8020</v>
      </c>
    </row>
    <row r="18" spans="1:12" ht="15" customHeight="1" x14ac:dyDescent="0.2">
      <c r="A18" s="146" t="s">
        <v>2417</v>
      </c>
      <c r="B18" s="146"/>
      <c r="C18" s="146"/>
      <c r="D18" s="146"/>
      <c r="E18" s="146"/>
      <c r="F18" s="146"/>
      <c r="G18" s="146"/>
      <c r="H18" s="146"/>
      <c r="I18" s="146"/>
      <c r="J18" s="146"/>
      <c r="K18" s="146"/>
    </row>
    <row r="19" spans="1:12" ht="30" customHeight="1" x14ac:dyDescent="0.2">
      <c r="A19" s="1128" t="s">
        <v>2415</v>
      </c>
      <c r="B19" s="1128"/>
      <c r="C19" s="1128"/>
      <c r="D19" s="1128"/>
      <c r="E19" s="1128"/>
      <c r="F19" s="1128"/>
      <c r="G19" s="1128"/>
      <c r="H19" s="1128"/>
      <c r="I19" s="1128"/>
      <c r="J19" s="1128"/>
      <c r="K19" s="1128"/>
      <c r="L19" s="1128"/>
    </row>
    <row r="20" spans="1:12" ht="15" customHeight="1" x14ac:dyDescent="0.2">
      <c r="A20" s="2" t="s">
        <v>21</v>
      </c>
    </row>
    <row r="21" spans="1:12" x14ac:dyDescent="0.2">
      <c r="A21" s="4" t="s">
        <v>22</v>
      </c>
    </row>
    <row r="23" spans="1:12" x14ac:dyDescent="0.2">
      <c r="A23" s="1060"/>
    </row>
  </sheetData>
  <mergeCells count="8">
    <mergeCell ref="C4:K4"/>
    <mergeCell ref="C5:K5"/>
    <mergeCell ref="A19:L19"/>
    <mergeCell ref="A1:K1"/>
    <mergeCell ref="C2:D2"/>
    <mergeCell ref="E2:F2"/>
    <mergeCell ref="G2:H2"/>
    <mergeCell ref="I2:J2"/>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1"/>
  <sheetViews>
    <sheetView zoomScaleNormal="100" workbookViewId="0"/>
  </sheetViews>
  <sheetFormatPr defaultRowHeight="15" x14ac:dyDescent="0.25"/>
  <cols>
    <col min="1" max="1" width="38.7109375" customWidth="1"/>
  </cols>
  <sheetData>
    <row r="1" spans="1:14" ht="15.75" x14ac:dyDescent="0.25">
      <c r="A1" s="1076" t="s">
        <v>2399</v>
      </c>
      <c r="B1" s="1129" t="s">
        <v>2404</v>
      </c>
      <c r="C1" s="1129"/>
      <c r="D1" s="1129"/>
      <c r="E1" s="1129"/>
      <c r="F1" s="1129"/>
      <c r="G1" s="1129"/>
      <c r="H1" s="1129"/>
      <c r="I1" s="1129"/>
      <c r="J1" s="1129"/>
      <c r="K1" s="1129"/>
      <c r="L1" s="1129"/>
      <c r="M1" s="1129"/>
      <c r="N1" s="1129"/>
    </row>
    <row r="2" spans="1:14" ht="15" customHeight="1" x14ac:dyDescent="0.25">
      <c r="A2" s="1130" t="s">
        <v>2405</v>
      </c>
      <c r="B2" s="1130"/>
      <c r="C2" s="1130"/>
      <c r="D2" s="1130"/>
      <c r="E2" s="1130"/>
      <c r="F2" s="1130"/>
      <c r="G2" s="1130"/>
      <c r="H2" s="1130"/>
      <c r="I2" s="1130"/>
      <c r="J2" s="1130"/>
      <c r="K2" s="1130"/>
      <c r="L2" s="1130"/>
      <c r="M2" s="1130"/>
      <c r="N2" s="1130"/>
    </row>
    <row r="3" spans="1:14" x14ac:dyDescent="0.25">
      <c r="A3" s="1130"/>
      <c r="B3" s="1130"/>
      <c r="C3" s="1130"/>
      <c r="D3" s="1130"/>
      <c r="E3" s="1130"/>
      <c r="F3" s="1130"/>
      <c r="G3" s="1130"/>
      <c r="H3" s="1130"/>
      <c r="I3" s="1130"/>
      <c r="J3" s="1130"/>
      <c r="K3" s="1130"/>
      <c r="L3" s="1130"/>
      <c r="M3" s="1130"/>
      <c r="N3" s="1130"/>
    </row>
    <row r="4" spans="1:14" x14ac:dyDescent="0.25">
      <c r="A4" s="1130"/>
      <c r="B4" s="1130"/>
      <c r="C4" s="1130"/>
      <c r="D4" s="1130"/>
      <c r="E4" s="1130"/>
      <c r="F4" s="1130"/>
      <c r="G4" s="1130"/>
      <c r="H4" s="1130"/>
      <c r="I4" s="1130"/>
      <c r="J4" s="1130"/>
      <c r="K4" s="1130"/>
      <c r="L4" s="1130"/>
      <c r="M4" s="1130"/>
      <c r="N4" s="1130"/>
    </row>
    <row r="5" spans="1:14" ht="15.75" thickBot="1" x14ac:dyDescent="0.3">
      <c r="A5" s="1078"/>
      <c r="B5" s="1078"/>
      <c r="C5" s="1078"/>
      <c r="D5" s="1078"/>
      <c r="E5" s="1078"/>
      <c r="F5" s="1078"/>
      <c r="G5" s="1078"/>
      <c r="H5" s="1078"/>
      <c r="I5" s="1078"/>
      <c r="J5" s="1078"/>
      <c r="K5" s="1078"/>
      <c r="L5" s="1078"/>
      <c r="M5" s="1078"/>
      <c r="N5" s="1078"/>
    </row>
    <row r="6" spans="1:14" ht="30" customHeight="1" thickBot="1" x14ac:dyDescent="0.3">
      <c r="A6" s="1131" t="s">
        <v>432</v>
      </c>
      <c r="B6" s="1132"/>
      <c r="C6" s="1132"/>
      <c r="D6" s="1132"/>
      <c r="E6" s="1132"/>
      <c r="F6" s="1132"/>
      <c r="G6" s="1132"/>
      <c r="H6" s="1132"/>
      <c r="I6" s="1132"/>
      <c r="J6" s="1132"/>
      <c r="K6" s="1132"/>
      <c r="L6" s="1132"/>
      <c r="M6" s="1132"/>
      <c r="N6" s="1133"/>
    </row>
    <row r="7" spans="1:14" ht="15" customHeight="1" x14ac:dyDescent="0.25">
      <c r="A7" s="1061" t="s">
        <v>25</v>
      </c>
      <c r="B7" s="1134" t="s">
        <v>0</v>
      </c>
      <c r="C7" s="1134"/>
      <c r="D7" s="1134"/>
      <c r="E7" s="1134" t="s">
        <v>2</v>
      </c>
      <c r="F7" s="1134"/>
      <c r="G7" s="1134"/>
      <c r="H7" s="1134" t="s">
        <v>1</v>
      </c>
      <c r="I7" s="1134"/>
      <c r="J7" s="1134"/>
      <c r="K7" s="1134" t="s">
        <v>120</v>
      </c>
      <c r="L7" s="1134"/>
      <c r="M7" s="1134"/>
      <c r="N7" s="1135" t="s">
        <v>4</v>
      </c>
    </row>
    <row r="8" spans="1:14" ht="15" customHeight="1" x14ac:dyDescent="0.25">
      <c r="A8" s="14"/>
      <c r="B8" s="1043" t="s">
        <v>23</v>
      </c>
      <c r="C8" s="1043" t="s">
        <v>24</v>
      </c>
      <c r="D8" s="1043" t="s">
        <v>4</v>
      </c>
      <c r="E8" s="1043" t="s">
        <v>23</v>
      </c>
      <c r="F8" s="1043" t="s">
        <v>24</v>
      </c>
      <c r="G8" s="1043" t="s">
        <v>4</v>
      </c>
      <c r="H8" s="1043" t="s">
        <v>23</v>
      </c>
      <c r="I8" s="1043" t="s">
        <v>24</v>
      </c>
      <c r="J8" s="1043" t="s">
        <v>4</v>
      </c>
      <c r="K8" s="1043" t="s">
        <v>23</v>
      </c>
      <c r="L8" s="1043" t="s">
        <v>24</v>
      </c>
      <c r="M8" s="1043" t="s">
        <v>4</v>
      </c>
      <c r="N8" s="1136"/>
    </row>
    <row r="9" spans="1:14" ht="15" customHeight="1" x14ac:dyDescent="0.25">
      <c r="A9" s="78" t="s">
        <v>2386</v>
      </c>
      <c r="B9" s="248"/>
      <c r="C9" s="248"/>
      <c r="D9" s="248"/>
      <c r="E9" s="248"/>
      <c r="F9" s="248"/>
      <c r="G9" s="248"/>
      <c r="H9" s="248"/>
      <c r="I9" s="248"/>
      <c r="J9" s="248"/>
      <c r="K9" s="248"/>
      <c r="L9" s="248"/>
      <c r="M9" s="248"/>
      <c r="N9" s="249"/>
    </row>
    <row r="10" spans="1:14" ht="15" customHeight="1" x14ac:dyDescent="0.25">
      <c r="A10" s="78" t="s">
        <v>2387</v>
      </c>
      <c r="B10" s="248"/>
      <c r="C10" s="248"/>
      <c r="D10" s="248"/>
      <c r="E10" s="248"/>
      <c r="F10" s="248"/>
      <c r="G10" s="248"/>
      <c r="H10" s="248"/>
      <c r="I10" s="248"/>
      <c r="J10" s="248"/>
      <c r="K10" s="248"/>
      <c r="L10" s="248"/>
      <c r="M10" s="248"/>
      <c r="N10" s="249"/>
    </row>
    <row r="11" spans="1:14" ht="15.75" thickBot="1" x14ac:dyDescent="0.3">
      <c r="A11" s="1062" t="s">
        <v>110</v>
      </c>
      <c r="B11" s="250"/>
      <c r="C11" s="250"/>
      <c r="D11" s="250"/>
      <c r="E11" s="250"/>
      <c r="F11" s="250"/>
      <c r="G11" s="250"/>
      <c r="H11" s="250"/>
      <c r="I11" s="250"/>
      <c r="J11" s="250"/>
      <c r="K11" s="250"/>
      <c r="L11" s="250"/>
      <c r="M11" s="250"/>
      <c r="N11" s="251"/>
    </row>
    <row r="13" spans="1:14" x14ac:dyDescent="0.25">
      <c r="A13" s="1137" t="s">
        <v>2388</v>
      </c>
      <c r="B13" s="1137"/>
      <c r="C13" s="1137"/>
      <c r="D13" s="1137"/>
      <c r="E13" s="1137"/>
      <c r="F13" s="1137"/>
      <c r="G13" s="1137"/>
      <c r="H13" s="1137"/>
      <c r="I13" s="1137"/>
      <c r="J13" s="1137"/>
      <c r="K13" s="1137"/>
      <c r="L13" s="1137"/>
      <c r="M13" s="1137"/>
      <c r="N13" s="1137"/>
    </row>
    <row r="14" spans="1:14" x14ac:dyDescent="0.25">
      <c r="A14" s="1138" t="s">
        <v>2389</v>
      </c>
      <c r="B14" s="1138"/>
      <c r="C14" s="1138"/>
      <c r="D14" s="1138"/>
      <c r="E14" s="1138"/>
      <c r="F14" s="1138"/>
      <c r="G14" s="1138"/>
      <c r="H14" s="1138"/>
      <c r="I14" s="1138"/>
      <c r="J14" s="1138"/>
      <c r="K14" s="1138"/>
      <c r="L14" s="1138"/>
      <c r="M14" s="1138"/>
      <c r="N14" s="1138"/>
    </row>
    <row r="15" spans="1:14" x14ac:dyDescent="0.25">
      <c r="A15" s="1137" t="s">
        <v>165</v>
      </c>
      <c r="B15" s="1137"/>
      <c r="C15" s="1137"/>
      <c r="D15" s="1137"/>
      <c r="E15" s="1137"/>
      <c r="F15" s="1137"/>
      <c r="G15" s="1137"/>
      <c r="H15" s="1137"/>
      <c r="I15" s="1137"/>
      <c r="J15" s="1137"/>
      <c r="K15" s="1137"/>
      <c r="L15" s="1137"/>
      <c r="M15" s="1137"/>
      <c r="N15" s="1137"/>
    </row>
    <row r="16" spans="1:14" x14ac:dyDescent="0.25">
      <c r="A16" s="2" t="s">
        <v>21</v>
      </c>
      <c r="B16" s="1044"/>
      <c r="C16" s="1044"/>
      <c r="D16" s="1044"/>
      <c r="E16" s="1044"/>
      <c r="F16" s="1044"/>
      <c r="G16" s="1044"/>
      <c r="H16" s="1044"/>
      <c r="I16" s="1044"/>
      <c r="J16" s="1044"/>
      <c r="K16" s="1044"/>
      <c r="L16" s="1044"/>
      <c r="M16" s="1044"/>
      <c r="N16" s="1044"/>
    </row>
    <row r="17" spans="1:14" x14ac:dyDescent="0.25">
      <c r="A17" s="4" t="s">
        <v>22</v>
      </c>
      <c r="B17" s="1044"/>
      <c r="C17" s="1044"/>
      <c r="D17" s="1044"/>
      <c r="E17" s="1044"/>
      <c r="F17" s="1044"/>
      <c r="G17" s="1044"/>
      <c r="H17" s="1044"/>
      <c r="I17" s="1044"/>
      <c r="J17" s="1044"/>
      <c r="K17" s="1044"/>
      <c r="L17" s="1044"/>
      <c r="M17" s="1044"/>
      <c r="N17" s="1044"/>
    </row>
    <row r="18" spans="1:14" x14ac:dyDescent="0.25">
      <c r="A18" s="1137" t="s">
        <v>161</v>
      </c>
      <c r="B18" s="1137"/>
      <c r="C18" s="1137"/>
      <c r="D18" s="1137"/>
      <c r="E18" s="1137"/>
      <c r="F18" s="1137"/>
      <c r="G18" s="1137"/>
      <c r="H18" s="1137"/>
      <c r="I18" s="1137"/>
      <c r="J18" s="1137"/>
      <c r="K18" s="1137"/>
      <c r="L18" s="1137"/>
      <c r="M18" s="1137"/>
      <c r="N18" s="1137"/>
    </row>
    <row r="19" spans="1:14" x14ac:dyDescent="0.25">
      <c r="A19" s="1044"/>
      <c r="B19" s="1044"/>
      <c r="C19" s="1044"/>
      <c r="D19" s="1044"/>
      <c r="E19" s="1044"/>
      <c r="F19" s="1044"/>
      <c r="G19" s="1044"/>
      <c r="H19" s="1044"/>
      <c r="I19" s="1044"/>
      <c r="J19" s="1044"/>
      <c r="K19" s="1044"/>
      <c r="L19" s="1044"/>
      <c r="M19" s="1044"/>
      <c r="N19" s="1044"/>
    </row>
    <row r="20" spans="1:14" x14ac:dyDescent="0.25">
      <c r="A20" s="108" t="s">
        <v>121</v>
      </c>
      <c r="B20" s="1"/>
      <c r="C20" s="1"/>
      <c r="D20" s="1"/>
      <c r="E20" s="1"/>
      <c r="F20" s="1"/>
      <c r="G20" s="1"/>
      <c r="H20" s="1"/>
      <c r="I20" s="1"/>
      <c r="J20" s="1"/>
      <c r="K20" s="1"/>
      <c r="L20" s="1"/>
      <c r="M20" s="1"/>
      <c r="N20" s="1"/>
    </row>
    <row r="21" spans="1:14" ht="30" customHeight="1" x14ac:dyDescent="0.25">
      <c r="A21" s="1139" t="s">
        <v>2390</v>
      </c>
      <c r="B21" s="1139"/>
      <c r="C21" s="1139"/>
      <c r="D21" s="1139"/>
      <c r="E21" s="1139"/>
      <c r="F21" s="1139"/>
      <c r="G21" s="1139"/>
      <c r="H21" s="1139"/>
      <c r="I21" s="1139"/>
      <c r="J21" s="1139"/>
      <c r="K21" s="1139"/>
      <c r="L21" s="1139"/>
      <c r="M21" s="1139"/>
      <c r="N21" s="1139"/>
    </row>
  </sheetData>
  <mergeCells count="13">
    <mergeCell ref="A13:N13"/>
    <mergeCell ref="A14:N14"/>
    <mergeCell ref="A15:N15"/>
    <mergeCell ref="A18:N18"/>
    <mergeCell ref="A21:N21"/>
    <mergeCell ref="B1:N1"/>
    <mergeCell ref="A2:N4"/>
    <mergeCell ref="A6:N6"/>
    <mergeCell ref="B7:D7"/>
    <mergeCell ref="E7:G7"/>
    <mergeCell ref="H7:J7"/>
    <mergeCell ref="K7:M7"/>
    <mergeCell ref="N7:N8"/>
  </mergeCells>
  <hyperlinks>
    <hyperlink ref="B1" r:id="rId1" xr:uid="{207A0376-488B-4A92-804B-FE72BD59B014}"/>
    <hyperlink ref="B1:N1" r:id="rId2" display="Údaje jsou dostupné na https://dropout.pef.czu.cz/Neuspesnost.aspx" xr:uid="{33931D39-2A4D-4A57-98AA-D1177CBAF4CE}"/>
  </hyperlinks>
  <pageMargins left="0.7" right="0.7" top="0.78740157499999996" bottom="0.78740157499999996" header="0.3" footer="0.3"/>
  <pageSetup paperSize="9" scale="93" orientation="landscape"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5"/>
  <dimension ref="A1:F20"/>
  <sheetViews>
    <sheetView zoomScaleNormal="100" workbookViewId="0">
      <selection sqref="A1:D1"/>
    </sheetView>
  </sheetViews>
  <sheetFormatPr defaultColWidth="9.140625" defaultRowHeight="12.75" x14ac:dyDescent="0.2"/>
  <cols>
    <col min="1" max="1" width="54.85546875" style="2" customWidth="1"/>
    <col min="2" max="2" width="13.42578125" style="2" customWidth="1"/>
    <col min="3" max="3" width="22.42578125" style="2" customWidth="1"/>
    <col min="4" max="4" width="26.28515625" style="165" customWidth="1"/>
    <col min="5" max="5" width="24" style="2" customWidth="1"/>
    <col min="6" max="6" width="23" style="2" customWidth="1"/>
    <col min="7" max="7" width="17.42578125" style="2" customWidth="1"/>
    <col min="8" max="8" width="23.85546875" style="2" customWidth="1"/>
    <col min="9" max="9" width="23" style="2" customWidth="1"/>
    <col min="10" max="10" width="22.140625" style="2" customWidth="1"/>
    <col min="11" max="11" width="25.28515625" style="2" customWidth="1"/>
    <col min="12" max="16384" width="9.140625" style="2"/>
  </cols>
  <sheetData>
    <row r="1" spans="1:6" ht="39.950000000000003" customHeight="1" x14ac:dyDescent="0.2">
      <c r="A1" s="1141" t="s">
        <v>2385</v>
      </c>
      <c r="B1" s="1142"/>
      <c r="C1" s="1142"/>
      <c r="D1" s="1143"/>
    </row>
    <row r="2" spans="1:6" ht="39.950000000000003" customHeight="1" x14ac:dyDescent="0.2">
      <c r="A2" s="1047" t="s">
        <v>484</v>
      </c>
      <c r="B2" s="8"/>
      <c r="C2" s="8"/>
      <c r="D2" s="177"/>
    </row>
    <row r="3" spans="1:6" ht="15" customHeight="1" x14ac:dyDescent="0.2">
      <c r="A3" s="15" t="s">
        <v>48</v>
      </c>
      <c r="B3" s="147" t="s">
        <v>49</v>
      </c>
      <c r="C3" s="147" t="s">
        <v>125</v>
      </c>
      <c r="D3" s="121" t="s">
        <v>602</v>
      </c>
    </row>
    <row r="4" spans="1:6" ht="15" customHeight="1" x14ac:dyDescent="0.2">
      <c r="A4" s="103" t="s">
        <v>67</v>
      </c>
      <c r="B4" s="169">
        <v>15977</v>
      </c>
      <c r="C4" s="171">
        <v>10107.988780747324</v>
      </c>
      <c r="D4" s="172">
        <v>161495336.75</v>
      </c>
    </row>
    <row r="5" spans="1:6" ht="30" customHeight="1" x14ac:dyDescent="0.2">
      <c r="A5" s="103" t="s">
        <v>68</v>
      </c>
      <c r="B5" s="171">
        <v>18671</v>
      </c>
      <c r="C5" s="171">
        <v>10158.830304215093</v>
      </c>
      <c r="D5" s="170">
        <v>189675520.61000001</v>
      </c>
    </row>
    <row r="6" spans="1:6" ht="30" customHeight="1" x14ac:dyDescent="0.2">
      <c r="A6" s="103" t="s">
        <v>2391</v>
      </c>
      <c r="B6" s="169">
        <v>14874</v>
      </c>
      <c r="C6" s="169">
        <v>28885.849859486352</v>
      </c>
      <c r="D6" s="172">
        <v>429648130.81</v>
      </c>
    </row>
    <row r="7" spans="1:6" ht="30" customHeight="1" x14ac:dyDescent="0.2">
      <c r="A7" s="103" t="s">
        <v>69</v>
      </c>
      <c r="B7" s="171">
        <v>618.00000000099999</v>
      </c>
      <c r="C7" s="171">
        <v>10619.423948202881</v>
      </c>
      <c r="D7" s="170">
        <v>6562804</v>
      </c>
    </row>
    <row r="8" spans="1:6" ht="15" customHeight="1" x14ac:dyDescent="0.2">
      <c r="A8" s="103" t="s">
        <v>75</v>
      </c>
      <c r="B8" s="171">
        <v>1054</v>
      </c>
      <c r="C8" s="171">
        <v>20202.596774193549</v>
      </c>
      <c r="D8" s="170">
        <v>21293537</v>
      </c>
    </row>
    <row r="9" spans="1:6" ht="15" customHeight="1" x14ac:dyDescent="0.2">
      <c r="A9" s="103" t="s">
        <v>70</v>
      </c>
      <c r="B9" s="169">
        <v>147809</v>
      </c>
      <c r="C9" s="169">
        <v>5932.0438743919512</v>
      </c>
      <c r="D9" s="172">
        <v>876809473.02999997</v>
      </c>
    </row>
    <row r="10" spans="1:6" ht="15" customHeight="1" x14ac:dyDescent="0.2">
      <c r="A10" s="254" t="s">
        <v>76</v>
      </c>
      <c r="B10" s="173">
        <v>133854</v>
      </c>
      <c r="C10" s="173">
        <v>5379.5308454734259</v>
      </c>
      <c r="D10" s="174">
        <v>720071721.78999996</v>
      </c>
      <c r="F10" s="379"/>
    </row>
    <row r="11" spans="1:6" ht="15" customHeight="1" x14ac:dyDescent="0.2">
      <c r="A11" s="103" t="s">
        <v>71</v>
      </c>
      <c r="B11" s="169">
        <v>11213</v>
      </c>
      <c r="C11" s="169">
        <v>38639.422818788575</v>
      </c>
      <c r="D11" s="172">
        <v>433263848.06707633</v>
      </c>
    </row>
    <row r="12" spans="1:6" ht="15" customHeight="1" x14ac:dyDescent="0.2">
      <c r="A12" s="103" t="s">
        <v>72</v>
      </c>
      <c r="B12" s="169">
        <v>1140</v>
      </c>
      <c r="C12" s="169">
        <v>63901.057421052639</v>
      </c>
      <c r="D12" s="172">
        <v>72847205.460000008</v>
      </c>
    </row>
    <row r="13" spans="1:6" ht="30" customHeight="1" x14ac:dyDescent="0.2">
      <c r="A13" s="103" t="s">
        <v>73</v>
      </c>
      <c r="B13" s="171">
        <v>15066</v>
      </c>
      <c r="C13" s="176">
        <v>92622.561849860605</v>
      </c>
      <c r="D13" s="170">
        <v>1395451516.8299999</v>
      </c>
    </row>
    <row r="14" spans="1:6" ht="15" customHeight="1" x14ac:dyDescent="0.2">
      <c r="A14" s="103" t="s">
        <v>74</v>
      </c>
      <c r="B14" s="171">
        <v>16289</v>
      </c>
      <c r="C14" s="171">
        <v>14477.260605316471</v>
      </c>
      <c r="D14" s="170">
        <v>235820098</v>
      </c>
    </row>
    <row r="15" spans="1:6" ht="15" customHeight="1" thickBot="1" x14ac:dyDescent="0.25">
      <c r="A15" s="19" t="s">
        <v>4</v>
      </c>
      <c r="B15" s="166">
        <v>223436.00000000099</v>
      </c>
      <c r="C15" s="166">
        <v>17109.451791819847</v>
      </c>
      <c r="D15" s="175">
        <v>3820291370.5570755</v>
      </c>
    </row>
    <row r="16" spans="1:6" ht="15" customHeight="1" x14ac:dyDescent="0.2">
      <c r="A16" s="1"/>
      <c r="B16" s="1"/>
      <c r="C16" s="1"/>
    </row>
    <row r="17" spans="1:3" ht="15" customHeight="1" x14ac:dyDescent="0.2">
      <c r="A17" s="90" t="s">
        <v>146</v>
      </c>
      <c r="B17" s="1"/>
      <c r="C17" s="1"/>
    </row>
    <row r="18" spans="1:3" ht="39" customHeight="1" x14ac:dyDescent="0.2">
      <c r="A18" s="1140" t="s">
        <v>172</v>
      </c>
      <c r="B18" s="1140"/>
      <c r="C18" s="1140"/>
    </row>
    <row r="19" spans="1:3" ht="38.25" customHeight="1" x14ac:dyDescent="0.2">
      <c r="A19" s="1128" t="s">
        <v>147</v>
      </c>
      <c r="B19" s="1128"/>
      <c r="C19" s="1128"/>
    </row>
    <row r="20" spans="1:3" ht="15" customHeight="1" x14ac:dyDescent="0.2"/>
  </sheetData>
  <mergeCells count="3">
    <mergeCell ref="A18:C18"/>
    <mergeCell ref="A19:C19"/>
    <mergeCell ref="A1:D1"/>
  </mergeCells>
  <pageMargins left="0.7" right="0.7" top="0.75" bottom="0.75" header="0.3" footer="0.3"/>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pageSetUpPr fitToPage="1"/>
  </sheetPr>
  <dimension ref="A1:L29"/>
  <sheetViews>
    <sheetView zoomScaleNormal="100" workbookViewId="0"/>
  </sheetViews>
  <sheetFormatPr defaultColWidth="9.140625" defaultRowHeight="12.75" x14ac:dyDescent="0.2"/>
  <cols>
    <col min="1" max="1" width="36.855468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2" ht="13.5" customHeight="1" x14ac:dyDescent="0.25">
      <c r="A1" s="1076" t="s">
        <v>2399</v>
      </c>
      <c r="B1" s="1125" t="s">
        <v>2407</v>
      </c>
      <c r="C1" s="1125"/>
      <c r="D1" s="1125"/>
      <c r="E1" s="1125"/>
      <c r="F1" s="1125"/>
      <c r="G1" s="1125"/>
      <c r="H1" s="1125"/>
      <c r="I1" s="1125"/>
      <c r="J1" s="1125"/>
      <c r="K1" s="1125"/>
      <c r="L1" s="4"/>
    </row>
    <row r="2" spans="1:12" ht="15.75" x14ac:dyDescent="0.25">
      <c r="A2" s="1075" t="s">
        <v>2408</v>
      </c>
      <c r="B2" s="1126" t="s">
        <v>2406</v>
      </c>
      <c r="C2" s="1126"/>
      <c r="D2" s="1126"/>
      <c r="E2" s="1126"/>
      <c r="F2" s="1126"/>
      <c r="G2" s="1126"/>
      <c r="H2" s="1126"/>
      <c r="I2" s="1126"/>
      <c r="J2" s="1126"/>
      <c r="K2" s="1126"/>
    </row>
    <row r="3" spans="1:12" ht="15.75" customHeight="1" x14ac:dyDescent="0.25">
      <c r="A3" s="1075" t="s">
        <v>2409</v>
      </c>
      <c r="B3" s="1127" t="s">
        <v>2413</v>
      </c>
      <c r="C3" s="1127"/>
      <c r="D3" s="1127"/>
      <c r="E3" s="1127"/>
      <c r="F3" s="1127"/>
      <c r="G3" s="1127"/>
      <c r="H3" s="1127"/>
      <c r="I3" s="1127"/>
      <c r="J3" s="1127"/>
      <c r="K3" s="1127"/>
    </row>
    <row r="4" spans="1:12" ht="15.75" x14ac:dyDescent="0.25">
      <c r="A4" s="1075"/>
      <c r="B4" s="1127"/>
      <c r="C4" s="1127"/>
      <c r="D4" s="1127"/>
      <c r="E4" s="1127"/>
      <c r="F4" s="1127"/>
      <c r="G4" s="1127"/>
      <c r="H4" s="1127"/>
      <c r="I4" s="1127"/>
      <c r="J4" s="1127"/>
      <c r="K4" s="1127"/>
    </row>
    <row r="5" spans="1:12" ht="15.75" x14ac:dyDescent="0.25">
      <c r="A5" s="1075"/>
      <c r="B5" s="1127"/>
      <c r="C5" s="1127"/>
      <c r="D5" s="1127"/>
      <c r="E5" s="1127"/>
      <c r="F5" s="1127"/>
      <c r="G5" s="1127"/>
      <c r="H5" s="1127"/>
      <c r="I5" s="1127"/>
      <c r="J5" s="1127"/>
      <c r="K5" s="1127"/>
    </row>
    <row r="6" spans="1:12" ht="15.75" x14ac:dyDescent="0.25">
      <c r="A6" s="1075"/>
      <c r="B6" s="1127"/>
      <c r="C6" s="1127"/>
      <c r="D6" s="1127"/>
      <c r="E6" s="1127"/>
      <c r="F6" s="1127"/>
      <c r="G6" s="1127"/>
      <c r="H6" s="1127"/>
      <c r="I6" s="1127"/>
      <c r="J6" s="1127"/>
      <c r="K6" s="1127"/>
    </row>
    <row r="7" spans="1:12" ht="15.75" x14ac:dyDescent="0.25">
      <c r="A7" s="1075"/>
      <c r="B7" s="1127"/>
      <c r="C7" s="1127"/>
      <c r="D7" s="1127"/>
      <c r="E7" s="1127"/>
      <c r="F7" s="1127"/>
      <c r="G7" s="1127"/>
      <c r="H7" s="1127"/>
      <c r="I7" s="1127"/>
      <c r="J7" s="1127"/>
      <c r="K7" s="1127"/>
    </row>
    <row r="8" spans="1:12" ht="13.5" thickBot="1" x14ac:dyDescent="0.25"/>
    <row r="9" spans="1:12" ht="25.5" customHeight="1" x14ac:dyDescent="0.2">
      <c r="A9" s="1147" t="s">
        <v>433</v>
      </c>
      <c r="B9" s="1100"/>
      <c r="C9" s="1100"/>
      <c r="D9" s="1100"/>
      <c r="E9" s="1100"/>
      <c r="F9" s="1100"/>
      <c r="G9" s="1100"/>
      <c r="H9" s="1100"/>
      <c r="I9" s="1100"/>
      <c r="J9" s="1101"/>
      <c r="K9" s="1102"/>
    </row>
    <row r="10" spans="1:12" s="5" customFormat="1" ht="38.25" customHeight="1" x14ac:dyDescent="0.2">
      <c r="A10" s="41" t="s">
        <v>484</v>
      </c>
      <c r="B10" s="42"/>
      <c r="C10" s="1148" t="s">
        <v>0</v>
      </c>
      <c r="D10" s="1148"/>
      <c r="E10" s="1148" t="s">
        <v>2</v>
      </c>
      <c r="F10" s="1148"/>
      <c r="G10" s="1148" t="s">
        <v>1</v>
      </c>
      <c r="H10" s="1148"/>
      <c r="I10" s="1145" t="s">
        <v>3</v>
      </c>
      <c r="J10" s="1146"/>
      <c r="K10" s="43" t="s">
        <v>4</v>
      </c>
    </row>
    <row r="11" spans="1:12" s="5" customFormat="1" ht="13.5" thickBot="1" x14ac:dyDescent="0.25">
      <c r="A11" s="28"/>
      <c r="B11" s="32"/>
      <c r="C11" s="33" t="s">
        <v>23</v>
      </c>
      <c r="D11" s="33" t="s">
        <v>24</v>
      </c>
      <c r="E11" s="33" t="s">
        <v>23</v>
      </c>
      <c r="F11" s="33" t="s">
        <v>24</v>
      </c>
      <c r="G11" s="33" t="s">
        <v>23</v>
      </c>
      <c r="H11" s="33" t="s">
        <v>24</v>
      </c>
      <c r="I11" s="86" t="s">
        <v>23</v>
      </c>
      <c r="J11" s="86" t="s">
        <v>24</v>
      </c>
      <c r="K11" s="27"/>
    </row>
    <row r="12" spans="1:12" s="5" customFormat="1" ht="21.75" customHeight="1" x14ac:dyDescent="0.2">
      <c r="A12" s="142" t="s">
        <v>484</v>
      </c>
      <c r="B12" s="109"/>
      <c r="C12" s="1092"/>
      <c r="D12" s="1093"/>
      <c r="E12" s="1093"/>
      <c r="F12" s="1093"/>
      <c r="G12" s="1093"/>
      <c r="H12" s="1093"/>
      <c r="I12" s="1093"/>
      <c r="J12" s="1093"/>
      <c r="K12" s="1094"/>
    </row>
    <row r="13" spans="1:12" s="5" customFormat="1" x14ac:dyDescent="0.2">
      <c r="A13" s="34" t="s">
        <v>10</v>
      </c>
      <c r="B13" s="35" t="s">
        <v>9</v>
      </c>
      <c r="C13" s="1149"/>
      <c r="D13" s="1150"/>
      <c r="E13" s="1150"/>
      <c r="F13" s="1150"/>
      <c r="G13" s="1150"/>
      <c r="H13" s="1150"/>
      <c r="I13" s="1150"/>
      <c r="J13" s="1150"/>
      <c r="K13" s="1151"/>
    </row>
    <row r="14" spans="1:12" s="5" customFormat="1" x14ac:dyDescent="0.2">
      <c r="A14" s="17" t="s">
        <v>5</v>
      </c>
      <c r="B14" s="10" t="s">
        <v>8</v>
      </c>
      <c r="C14" s="149"/>
      <c r="D14" s="149"/>
      <c r="E14" s="149"/>
      <c r="F14" s="149"/>
      <c r="G14" s="149"/>
      <c r="H14" s="149"/>
      <c r="I14" s="178"/>
      <c r="J14" s="179"/>
      <c r="K14" s="154"/>
    </row>
    <row r="15" spans="1:12" s="5" customFormat="1" x14ac:dyDescent="0.2">
      <c r="A15" s="17" t="s">
        <v>11</v>
      </c>
      <c r="B15" s="11" t="s">
        <v>6</v>
      </c>
      <c r="C15" s="149"/>
      <c r="D15" s="149"/>
      <c r="E15" s="149"/>
      <c r="F15" s="149"/>
      <c r="G15" s="149"/>
      <c r="H15" s="149"/>
      <c r="I15" s="178"/>
      <c r="J15" s="179"/>
      <c r="K15" s="154"/>
    </row>
    <row r="16" spans="1:12" s="5" customFormat="1" x14ac:dyDescent="0.2">
      <c r="A16" s="17" t="s">
        <v>12</v>
      </c>
      <c r="B16" s="11">
        <v>41.43</v>
      </c>
      <c r="C16" s="149"/>
      <c r="D16" s="149"/>
      <c r="E16" s="149"/>
      <c r="F16" s="149"/>
      <c r="G16" s="149"/>
      <c r="H16" s="149"/>
      <c r="I16" s="178"/>
      <c r="J16" s="179"/>
      <c r="K16" s="154"/>
    </row>
    <row r="17" spans="1:11" s="5" customFormat="1" x14ac:dyDescent="0.2">
      <c r="A17" s="17" t="s">
        <v>13</v>
      </c>
      <c r="B17" s="11" t="s">
        <v>7</v>
      </c>
      <c r="C17" s="149"/>
      <c r="D17" s="149"/>
      <c r="E17" s="149"/>
      <c r="F17" s="149"/>
      <c r="G17" s="149"/>
      <c r="H17" s="149"/>
      <c r="I17" s="178"/>
      <c r="J17" s="179"/>
      <c r="K17" s="154"/>
    </row>
    <row r="18" spans="1:11" s="5" customFormat="1" x14ac:dyDescent="0.2">
      <c r="A18" s="17" t="s">
        <v>14</v>
      </c>
      <c r="B18" s="11" t="s">
        <v>20</v>
      </c>
      <c r="C18" s="149"/>
      <c r="D18" s="149"/>
      <c r="E18" s="149"/>
      <c r="F18" s="149"/>
      <c r="G18" s="149"/>
      <c r="H18" s="149"/>
      <c r="I18" s="178"/>
      <c r="J18" s="179"/>
      <c r="K18" s="154"/>
    </row>
    <row r="19" spans="1:11" s="5" customFormat="1" x14ac:dyDescent="0.2">
      <c r="A19" s="17" t="s">
        <v>15</v>
      </c>
      <c r="B19" s="11">
        <v>62.65</v>
      </c>
      <c r="C19" s="149"/>
      <c r="D19" s="149"/>
      <c r="E19" s="149"/>
      <c r="F19" s="149"/>
      <c r="G19" s="149"/>
      <c r="H19" s="149"/>
      <c r="I19" s="178"/>
      <c r="J19" s="179"/>
      <c r="K19" s="154"/>
    </row>
    <row r="20" spans="1:11" s="5" customFormat="1" x14ac:dyDescent="0.2">
      <c r="A20" s="17" t="s">
        <v>16</v>
      </c>
      <c r="B20" s="11">
        <v>68</v>
      </c>
      <c r="C20" s="149"/>
      <c r="D20" s="149"/>
      <c r="E20" s="149"/>
      <c r="F20" s="149"/>
      <c r="G20" s="149"/>
      <c r="H20" s="149"/>
      <c r="I20" s="178"/>
      <c r="J20" s="179"/>
      <c r="K20" s="154"/>
    </row>
    <row r="21" spans="1:11" s="5" customFormat="1" x14ac:dyDescent="0.2">
      <c r="A21" s="17" t="s">
        <v>17</v>
      </c>
      <c r="B21" s="11">
        <v>74.75</v>
      </c>
      <c r="C21" s="149"/>
      <c r="D21" s="149"/>
      <c r="E21" s="149"/>
      <c r="F21" s="149"/>
      <c r="G21" s="149"/>
      <c r="H21" s="149"/>
      <c r="I21" s="178"/>
      <c r="J21" s="179"/>
      <c r="K21" s="154"/>
    </row>
    <row r="22" spans="1:11" s="5" customFormat="1" x14ac:dyDescent="0.2">
      <c r="A22" s="17" t="s">
        <v>18</v>
      </c>
      <c r="B22" s="11">
        <v>77</v>
      </c>
      <c r="C22" s="149"/>
      <c r="D22" s="149"/>
      <c r="E22" s="149"/>
      <c r="F22" s="149"/>
      <c r="G22" s="149"/>
      <c r="H22" s="149"/>
      <c r="I22" s="178"/>
      <c r="J22" s="179"/>
      <c r="K22" s="154"/>
    </row>
    <row r="23" spans="1:11" s="5" customFormat="1" x14ac:dyDescent="0.2">
      <c r="A23" s="17" t="s">
        <v>19</v>
      </c>
      <c r="B23" s="11">
        <v>81.819999999999993</v>
      </c>
      <c r="C23" s="149"/>
      <c r="D23" s="149"/>
      <c r="E23" s="149"/>
      <c r="F23" s="149"/>
      <c r="G23" s="149"/>
      <c r="H23" s="149"/>
      <c r="I23" s="178"/>
      <c r="J23" s="179"/>
      <c r="K23" s="154"/>
    </row>
    <row r="24" spans="1:11" x14ac:dyDescent="0.2">
      <c r="A24" s="21" t="s">
        <v>110</v>
      </c>
      <c r="B24" s="104" t="s">
        <v>109</v>
      </c>
      <c r="C24" s="150"/>
      <c r="D24" s="150"/>
      <c r="E24" s="150"/>
      <c r="F24" s="150"/>
      <c r="G24" s="150"/>
      <c r="H24" s="150"/>
      <c r="I24" s="150"/>
      <c r="J24" s="150"/>
      <c r="K24" s="180"/>
    </row>
    <row r="25" spans="1:11" x14ac:dyDescent="0.2">
      <c r="A25" s="110" t="s">
        <v>2384</v>
      </c>
      <c r="B25" s="105" t="s">
        <v>109</v>
      </c>
      <c r="C25" s="181"/>
      <c r="D25" s="181"/>
      <c r="E25" s="181"/>
      <c r="F25" s="181"/>
      <c r="G25" s="181"/>
      <c r="H25" s="181"/>
      <c r="I25" s="181"/>
      <c r="J25" s="181"/>
      <c r="K25" s="154"/>
    </row>
    <row r="26" spans="1:11" ht="13.5" thickBot="1" x14ac:dyDescent="0.25">
      <c r="A26" s="111" t="s">
        <v>91</v>
      </c>
      <c r="B26" s="106" t="s">
        <v>109</v>
      </c>
      <c r="C26" s="182"/>
      <c r="D26" s="182"/>
      <c r="E26" s="182"/>
      <c r="F26" s="182"/>
      <c r="G26" s="182"/>
      <c r="H26" s="182"/>
      <c r="I26" s="182"/>
      <c r="J26" s="182"/>
      <c r="K26" s="153"/>
    </row>
    <row r="28" spans="1:11" ht="15" customHeight="1" x14ac:dyDescent="0.2">
      <c r="A28" s="1144" t="s">
        <v>141</v>
      </c>
      <c r="B28" s="1144"/>
      <c r="C28" s="1144"/>
      <c r="D28" s="1144"/>
      <c r="E28" s="1144"/>
      <c r="F28" s="1144"/>
      <c r="G28" s="1144"/>
      <c r="H28" s="1144"/>
      <c r="I28" s="1144"/>
      <c r="J28" s="1144"/>
      <c r="K28" s="1144"/>
    </row>
    <row r="29" spans="1:11" ht="15" customHeight="1" x14ac:dyDescent="0.2">
      <c r="A29" s="1144" t="s">
        <v>166</v>
      </c>
      <c r="B29" s="1144"/>
      <c r="C29" s="1144"/>
      <c r="D29" s="1144"/>
      <c r="E29" s="1144"/>
      <c r="F29" s="1144"/>
      <c r="G29" s="1144"/>
      <c r="H29" s="1144"/>
      <c r="I29" s="1144"/>
      <c r="J29" s="1144"/>
      <c r="K29" s="1144"/>
    </row>
  </sheetData>
  <mergeCells count="12">
    <mergeCell ref="B1:K1"/>
    <mergeCell ref="B2:K2"/>
    <mergeCell ref="B3:K7"/>
    <mergeCell ref="A28:K28"/>
    <mergeCell ref="A29:K29"/>
    <mergeCell ref="I10:J10"/>
    <mergeCell ref="A9:K9"/>
    <mergeCell ref="C10:D10"/>
    <mergeCell ref="E10:F10"/>
    <mergeCell ref="G10:H10"/>
    <mergeCell ref="C13:K13"/>
    <mergeCell ref="C12:K12"/>
  </mergeCells>
  <hyperlinks>
    <hyperlink ref="B1" r:id="rId1" xr:uid="{BC94262E-F672-4B05-AE78-286E7D82AE7B}"/>
    <hyperlink ref="B1:K1" r:id="rId2" display="https://dsia.msmt.cz/vystupy/vu_vs_f4.html" xr:uid="{217A7944-0B26-498A-B1FD-2F774835BEE8}"/>
  </hyperlinks>
  <pageMargins left="0.25" right="0.25" top="0.75" bottom="0.75" header="0.3" footer="0.3"/>
  <pageSetup paperSize="9" orientation="landscape"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pageSetUpPr fitToPage="1"/>
  </sheetPr>
  <dimension ref="A1:W25"/>
  <sheetViews>
    <sheetView zoomScaleNormal="100" workbookViewId="0"/>
  </sheetViews>
  <sheetFormatPr defaultColWidth="9.140625" defaultRowHeight="12.75" x14ac:dyDescent="0.2"/>
  <cols>
    <col min="1" max="1" width="36.28515625" style="2" customWidth="1"/>
    <col min="2"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20" width="9.140625" style="1"/>
    <col min="21" max="21" width="11.28515625" style="1" customWidth="1"/>
    <col min="22" max="16384" width="9.140625" style="1"/>
  </cols>
  <sheetData>
    <row r="1" spans="1:23" ht="15" customHeight="1" x14ac:dyDescent="0.25">
      <c r="A1" s="1076" t="s">
        <v>2399</v>
      </c>
      <c r="B1" s="1074" t="s">
        <v>2410</v>
      </c>
      <c r="C1" s="1073"/>
      <c r="D1" s="1073"/>
      <c r="E1" s="1073"/>
      <c r="F1" s="1073"/>
      <c r="G1" s="1073"/>
      <c r="H1" s="1073"/>
      <c r="I1" s="1073"/>
      <c r="J1" s="1073"/>
      <c r="K1" s="1073"/>
      <c r="L1" s="1073"/>
      <c r="M1" s="1073"/>
      <c r="N1" s="1073"/>
      <c r="O1" s="1073"/>
      <c r="P1" s="1073"/>
      <c r="Q1" s="1073"/>
      <c r="R1" s="1073"/>
      <c r="S1" s="1073"/>
    </row>
    <row r="2" spans="1:23" ht="15" customHeight="1" x14ac:dyDescent="0.2">
      <c r="A2" s="1127" t="s">
        <v>2411</v>
      </c>
      <c r="B2" s="1127"/>
      <c r="C2" s="1127"/>
      <c r="D2" s="1127"/>
      <c r="E2" s="1127"/>
      <c r="F2" s="1127"/>
      <c r="G2" s="1127"/>
      <c r="H2" s="1127"/>
      <c r="I2" s="1127"/>
      <c r="J2" s="1127"/>
      <c r="K2" s="1127"/>
      <c r="L2" s="1127"/>
      <c r="M2" s="1127"/>
      <c r="N2" s="1127"/>
      <c r="O2" s="1127"/>
      <c r="P2" s="1127"/>
      <c r="Q2" s="1127"/>
      <c r="R2" s="1127"/>
    </row>
    <row r="3" spans="1:23" ht="15" customHeight="1" x14ac:dyDescent="0.2">
      <c r="A3" s="1127"/>
      <c r="B3" s="1127"/>
      <c r="C3" s="1127"/>
      <c r="D3" s="1127"/>
      <c r="E3" s="1127"/>
      <c r="F3" s="1127"/>
      <c r="G3" s="1127"/>
      <c r="H3" s="1127"/>
      <c r="I3" s="1127"/>
      <c r="J3" s="1127"/>
      <c r="K3" s="1127"/>
      <c r="L3" s="1127"/>
      <c r="M3" s="1127"/>
      <c r="N3" s="1127"/>
      <c r="O3" s="1127"/>
      <c r="P3" s="1127"/>
      <c r="Q3" s="1127"/>
      <c r="R3" s="1127"/>
    </row>
    <row r="4" spans="1:23" ht="13.5" thickBot="1" x14ac:dyDescent="0.25"/>
    <row r="5" spans="1:23" ht="25.5" customHeight="1" x14ac:dyDescent="0.25">
      <c r="A5" s="1099" t="s">
        <v>434</v>
      </c>
      <c r="B5" s="1100"/>
      <c r="C5" s="1100"/>
      <c r="D5" s="1100"/>
      <c r="E5" s="1100"/>
      <c r="F5" s="1100"/>
      <c r="G5" s="1100"/>
      <c r="H5" s="1100"/>
      <c r="I5" s="1100"/>
      <c r="J5" s="1100"/>
      <c r="K5" s="1100"/>
      <c r="L5" s="1100"/>
      <c r="M5" s="1100"/>
      <c r="N5" s="1100"/>
      <c r="O5" s="1100"/>
      <c r="P5" s="1100"/>
      <c r="Q5" s="1100"/>
      <c r="R5" s="1102"/>
      <c r="T5" s="65"/>
      <c r="U5" s="62"/>
      <c r="V5" s="62"/>
      <c r="W5" s="62"/>
    </row>
    <row r="6" spans="1:23" s="5" customFormat="1" ht="15" customHeight="1" x14ac:dyDescent="0.2">
      <c r="A6" s="1123" t="s">
        <v>484</v>
      </c>
      <c r="B6" s="8"/>
      <c r="C6" s="1152" t="s">
        <v>0</v>
      </c>
      <c r="D6" s="1153"/>
      <c r="E6" s="1153"/>
      <c r="F6" s="1154"/>
      <c r="G6" s="1152" t="s">
        <v>2</v>
      </c>
      <c r="H6" s="1153"/>
      <c r="I6" s="1153"/>
      <c r="J6" s="1154"/>
      <c r="K6" s="1152" t="s">
        <v>1</v>
      </c>
      <c r="L6" s="1153"/>
      <c r="M6" s="1153"/>
      <c r="N6" s="1154"/>
      <c r="O6" s="1152" t="s">
        <v>3</v>
      </c>
      <c r="P6" s="1153"/>
      <c r="Q6" s="1153"/>
      <c r="R6" s="1155"/>
    </row>
    <row r="7" spans="1:23" s="5" customFormat="1" ht="51.75" customHeight="1" thickBot="1" x14ac:dyDescent="0.25">
      <c r="A7" s="1124"/>
      <c r="B7" s="32"/>
      <c r="C7" s="112" t="s">
        <v>105</v>
      </c>
      <c r="D7" s="112" t="s">
        <v>26</v>
      </c>
      <c r="E7" s="112" t="s">
        <v>92</v>
      </c>
      <c r="F7" s="112" t="s">
        <v>93</v>
      </c>
      <c r="G7" s="112" t="s">
        <v>105</v>
      </c>
      <c r="H7" s="112" t="s">
        <v>26</v>
      </c>
      <c r="I7" s="112" t="s">
        <v>92</v>
      </c>
      <c r="J7" s="112" t="s">
        <v>93</v>
      </c>
      <c r="K7" s="112" t="s">
        <v>105</v>
      </c>
      <c r="L7" s="112" t="s">
        <v>26</v>
      </c>
      <c r="M7" s="112" t="s">
        <v>92</v>
      </c>
      <c r="N7" s="112" t="s">
        <v>93</v>
      </c>
      <c r="O7" s="112" t="s">
        <v>105</v>
      </c>
      <c r="P7" s="112" t="s">
        <v>26</v>
      </c>
      <c r="Q7" s="112" t="s">
        <v>92</v>
      </c>
      <c r="R7" s="113" t="s">
        <v>93</v>
      </c>
    </row>
    <row r="8" spans="1:23" s="6" customFormat="1" x14ac:dyDescent="0.2">
      <c r="A8" s="34" t="s">
        <v>484</v>
      </c>
      <c r="B8" s="31"/>
      <c r="C8" s="1092"/>
      <c r="D8" s="1093"/>
      <c r="E8" s="1093"/>
      <c r="F8" s="1093"/>
      <c r="G8" s="1093"/>
      <c r="H8" s="1093"/>
      <c r="I8" s="1093"/>
      <c r="J8" s="1093"/>
      <c r="K8" s="1093"/>
      <c r="L8" s="1093"/>
      <c r="M8" s="1093"/>
      <c r="N8" s="1093"/>
      <c r="O8" s="1093"/>
      <c r="P8" s="1093"/>
      <c r="Q8" s="1093"/>
      <c r="R8" s="1094"/>
    </row>
    <row r="9" spans="1:23" s="2" customFormat="1" ht="25.5" customHeight="1" x14ac:dyDescent="0.2">
      <c r="A9" s="15" t="s">
        <v>10</v>
      </c>
      <c r="B9" s="13" t="s">
        <v>9</v>
      </c>
      <c r="C9" s="79"/>
      <c r="D9" s="80"/>
      <c r="E9" s="80"/>
      <c r="F9" s="80"/>
      <c r="G9" s="80"/>
      <c r="H9" s="80"/>
      <c r="I9" s="80"/>
      <c r="J9" s="80"/>
      <c r="K9" s="80"/>
      <c r="L9" s="80"/>
      <c r="M9" s="80"/>
      <c r="N9" s="80"/>
      <c r="O9" s="80"/>
      <c r="P9" s="80"/>
      <c r="Q9" s="80"/>
      <c r="R9" s="81"/>
    </row>
    <row r="10" spans="1:23" ht="12.75" customHeight="1" x14ac:dyDescent="0.2">
      <c r="A10" s="17" t="s">
        <v>5</v>
      </c>
      <c r="B10" s="10" t="s">
        <v>8</v>
      </c>
      <c r="C10" s="184"/>
      <c r="D10" s="149"/>
      <c r="E10" s="149"/>
      <c r="F10" s="149"/>
      <c r="G10" s="149"/>
      <c r="H10" s="149"/>
      <c r="I10" s="149"/>
      <c r="J10" s="149"/>
      <c r="K10" s="149"/>
      <c r="L10" s="149"/>
      <c r="M10" s="149"/>
      <c r="N10" s="149"/>
      <c r="O10" s="149"/>
      <c r="P10" s="149"/>
      <c r="Q10" s="149"/>
      <c r="R10" s="185"/>
    </row>
    <row r="11" spans="1:23" ht="12.75" customHeight="1" x14ac:dyDescent="0.2">
      <c r="A11" s="17" t="s">
        <v>11</v>
      </c>
      <c r="B11" s="11" t="s">
        <v>6</v>
      </c>
      <c r="C11" s="184"/>
      <c r="D11" s="149"/>
      <c r="E11" s="149"/>
      <c r="F11" s="149"/>
      <c r="G11" s="149"/>
      <c r="H11" s="149"/>
      <c r="I11" s="149"/>
      <c r="J11" s="149"/>
      <c r="K11" s="149"/>
      <c r="L11" s="149"/>
      <c r="M11" s="149"/>
      <c r="N11" s="149"/>
      <c r="O11" s="149"/>
      <c r="P11" s="149"/>
      <c r="Q11" s="149"/>
      <c r="R11" s="185"/>
    </row>
    <row r="12" spans="1:23" x14ac:dyDescent="0.2">
      <c r="A12" s="17" t="s">
        <v>12</v>
      </c>
      <c r="B12" s="11">
        <v>41.43</v>
      </c>
      <c r="C12" s="184"/>
      <c r="D12" s="149"/>
      <c r="E12" s="149"/>
      <c r="F12" s="149"/>
      <c r="G12" s="149"/>
      <c r="H12" s="149"/>
      <c r="I12" s="149"/>
      <c r="J12" s="149"/>
      <c r="K12" s="149"/>
      <c r="L12" s="149"/>
      <c r="M12" s="149"/>
      <c r="N12" s="149"/>
      <c r="O12" s="149"/>
      <c r="P12" s="149"/>
      <c r="Q12" s="149"/>
      <c r="R12" s="185"/>
    </row>
    <row r="13" spans="1:23" ht="25.5" customHeight="1" x14ac:dyDescent="0.2">
      <c r="A13" s="17" t="s">
        <v>13</v>
      </c>
      <c r="B13" s="11" t="s">
        <v>7</v>
      </c>
      <c r="C13" s="184"/>
      <c r="D13" s="149"/>
      <c r="E13" s="149"/>
      <c r="F13" s="149"/>
      <c r="G13" s="149"/>
      <c r="H13" s="149"/>
      <c r="I13" s="149"/>
      <c r="J13" s="149"/>
      <c r="K13" s="149"/>
      <c r="L13" s="149"/>
      <c r="M13" s="149"/>
      <c r="N13" s="149"/>
      <c r="O13" s="149"/>
      <c r="P13" s="149"/>
      <c r="Q13" s="149"/>
      <c r="R13" s="185"/>
    </row>
    <row r="14" spans="1:23" ht="25.5" customHeight="1" x14ac:dyDescent="0.2">
      <c r="A14" s="17" t="s">
        <v>14</v>
      </c>
      <c r="B14" s="11" t="s">
        <v>20</v>
      </c>
      <c r="C14" s="184"/>
      <c r="D14" s="149"/>
      <c r="E14" s="149"/>
      <c r="F14" s="149"/>
      <c r="G14" s="149"/>
      <c r="H14" s="149"/>
      <c r="I14" s="149"/>
      <c r="J14" s="149"/>
      <c r="K14" s="149"/>
      <c r="L14" s="149"/>
      <c r="M14" s="149"/>
      <c r="N14" s="149"/>
      <c r="O14" s="149"/>
      <c r="P14" s="149"/>
      <c r="Q14" s="149"/>
      <c r="R14" s="185"/>
    </row>
    <row r="15" spans="1:23" ht="12.75" customHeight="1" x14ac:dyDescent="0.2">
      <c r="A15" s="17" t="s">
        <v>15</v>
      </c>
      <c r="B15" s="11">
        <v>62.65</v>
      </c>
      <c r="C15" s="184"/>
      <c r="D15" s="149"/>
      <c r="E15" s="149"/>
      <c r="F15" s="149"/>
      <c r="G15" s="149"/>
      <c r="H15" s="149"/>
      <c r="I15" s="149"/>
      <c r="J15" s="149"/>
      <c r="K15" s="149"/>
      <c r="L15" s="149"/>
      <c r="M15" s="149"/>
      <c r="N15" s="149"/>
      <c r="O15" s="149"/>
      <c r="P15" s="149"/>
      <c r="Q15" s="149"/>
      <c r="R15" s="185"/>
    </row>
    <row r="16" spans="1:23" ht="25.5" customHeight="1" x14ac:dyDescent="0.2">
      <c r="A16" s="17" t="s">
        <v>16</v>
      </c>
      <c r="B16" s="11">
        <v>68</v>
      </c>
      <c r="C16" s="184"/>
      <c r="D16" s="149"/>
      <c r="E16" s="149"/>
      <c r="F16" s="149"/>
      <c r="G16" s="149"/>
      <c r="H16" s="149"/>
      <c r="I16" s="149"/>
      <c r="J16" s="149"/>
      <c r="K16" s="149"/>
      <c r="L16" s="149"/>
      <c r="M16" s="149"/>
      <c r="N16" s="149"/>
      <c r="O16" s="149"/>
      <c r="P16" s="149"/>
      <c r="Q16" s="149"/>
      <c r="R16" s="185"/>
    </row>
    <row r="17" spans="1:18" x14ac:dyDescent="0.2">
      <c r="A17" s="17" t="s">
        <v>17</v>
      </c>
      <c r="B17" s="11">
        <v>74.75</v>
      </c>
      <c r="C17" s="184"/>
      <c r="D17" s="149"/>
      <c r="E17" s="149"/>
      <c r="F17" s="149"/>
      <c r="G17" s="149"/>
      <c r="H17" s="149"/>
      <c r="I17" s="149"/>
      <c r="J17" s="149"/>
      <c r="K17" s="149"/>
      <c r="L17" s="149"/>
      <c r="M17" s="149"/>
      <c r="N17" s="149"/>
      <c r="O17" s="149"/>
      <c r="P17" s="149"/>
      <c r="Q17" s="149"/>
      <c r="R17" s="185"/>
    </row>
    <row r="18" spans="1:18" x14ac:dyDescent="0.2">
      <c r="A18" s="17" t="s">
        <v>18</v>
      </c>
      <c r="B18" s="11">
        <v>77</v>
      </c>
      <c r="C18" s="184"/>
      <c r="D18" s="149"/>
      <c r="E18" s="149"/>
      <c r="F18" s="149"/>
      <c r="G18" s="149"/>
      <c r="H18" s="149"/>
      <c r="I18" s="149"/>
      <c r="J18" s="149"/>
      <c r="K18" s="149"/>
      <c r="L18" s="149"/>
      <c r="M18" s="149"/>
      <c r="N18" s="149"/>
      <c r="O18" s="149"/>
      <c r="P18" s="149"/>
      <c r="Q18" s="149"/>
      <c r="R18" s="185"/>
    </row>
    <row r="19" spans="1:18" x14ac:dyDescent="0.2">
      <c r="A19" s="17" t="s">
        <v>19</v>
      </c>
      <c r="B19" s="11">
        <v>81.819999999999993</v>
      </c>
      <c r="C19" s="184"/>
      <c r="D19" s="149"/>
      <c r="E19" s="149"/>
      <c r="F19" s="149"/>
      <c r="G19" s="149"/>
      <c r="H19" s="149"/>
      <c r="I19" s="149"/>
      <c r="J19" s="149"/>
      <c r="K19" s="149"/>
      <c r="L19" s="149"/>
      <c r="M19" s="149"/>
      <c r="N19" s="149"/>
      <c r="O19" s="149"/>
      <c r="P19" s="149"/>
      <c r="Q19" s="149"/>
      <c r="R19" s="185"/>
    </row>
    <row r="20" spans="1:18" ht="13.5" thickBot="1" x14ac:dyDescent="0.25">
      <c r="A20" s="115" t="s">
        <v>122</v>
      </c>
      <c r="B20" s="116" t="s">
        <v>109</v>
      </c>
      <c r="C20" s="186"/>
      <c r="D20" s="187"/>
      <c r="E20" s="187"/>
      <c r="F20" s="187"/>
      <c r="G20" s="187"/>
      <c r="H20" s="187"/>
      <c r="I20" s="187"/>
      <c r="J20" s="187"/>
      <c r="K20" s="187"/>
      <c r="L20" s="187"/>
      <c r="M20" s="187"/>
      <c r="N20" s="187"/>
      <c r="O20" s="187"/>
      <c r="P20" s="187"/>
      <c r="Q20" s="187"/>
      <c r="R20" s="188"/>
    </row>
    <row r="22" spans="1:18" x14ac:dyDescent="0.2">
      <c r="A22" s="4" t="s">
        <v>163</v>
      </c>
    </row>
    <row r="23" spans="1:18" x14ac:dyDescent="0.2">
      <c r="A23" s="2" t="s">
        <v>21</v>
      </c>
      <c r="C23" s="4"/>
    </row>
    <row r="24" spans="1:18" x14ac:dyDescent="0.2">
      <c r="A24" s="4" t="s">
        <v>22</v>
      </c>
    </row>
    <row r="25" spans="1:18" ht="15" customHeight="1" x14ac:dyDescent="0.25">
      <c r="A25"/>
      <c r="B25"/>
      <c r="C25"/>
      <c r="D25"/>
      <c r="E25"/>
      <c r="F25"/>
      <c r="G25"/>
      <c r="H25"/>
      <c r="I25"/>
      <c r="J25"/>
      <c r="K25"/>
      <c r="L25"/>
      <c r="M25"/>
    </row>
  </sheetData>
  <mergeCells count="8">
    <mergeCell ref="A2:R3"/>
    <mergeCell ref="C8:R8"/>
    <mergeCell ref="A5:R5"/>
    <mergeCell ref="C6:F6"/>
    <mergeCell ref="G6:J6"/>
    <mergeCell ref="K6:N6"/>
    <mergeCell ref="O6:R6"/>
    <mergeCell ref="A6:A7"/>
  </mergeCells>
  <hyperlinks>
    <hyperlink ref="B1" r:id="rId1" xr:uid="{20C2D901-B68C-497F-8A86-3E7673ED6476}"/>
  </hyperlinks>
  <pageMargins left="0.7" right="0.7" top="0.75" bottom="0.75" header="0.3" footer="0.3"/>
  <pageSetup paperSize="9" scale="76"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8">
    <pageSetUpPr fitToPage="1"/>
  </sheetPr>
  <dimension ref="A1:M10"/>
  <sheetViews>
    <sheetView workbookViewId="0">
      <selection sqref="A1:M1"/>
    </sheetView>
  </sheetViews>
  <sheetFormatPr defaultColWidth="9.140625"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3.28515625" style="1" customWidth="1"/>
    <col min="9" max="9" width="13.140625" style="1" customWidth="1"/>
    <col min="10" max="10" width="14.85546875" style="1" customWidth="1"/>
    <col min="11" max="11" width="11.85546875" style="1" customWidth="1"/>
    <col min="12" max="12" width="11" style="49" customWidth="1"/>
    <col min="13" max="13" width="11.85546875" style="49" customWidth="1"/>
    <col min="14" max="16384" width="9.140625" style="1"/>
  </cols>
  <sheetData>
    <row r="1" spans="1:13" ht="25.5" customHeight="1" x14ac:dyDescent="0.2">
      <c r="A1" s="1160" t="s">
        <v>1353</v>
      </c>
      <c r="B1" s="1161"/>
      <c r="C1" s="1161"/>
      <c r="D1" s="1161"/>
      <c r="E1" s="1161"/>
      <c r="F1" s="1161"/>
      <c r="G1" s="1161"/>
      <c r="H1" s="1161"/>
      <c r="I1" s="1161"/>
      <c r="J1" s="1161"/>
      <c r="K1" s="1161"/>
      <c r="L1" s="1161"/>
      <c r="M1" s="1161"/>
    </row>
    <row r="2" spans="1:13" s="5" customFormat="1" ht="38.25" customHeight="1" x14ac:dyDescent="0.2">
      <c r="A2" s="1167" t="s">
        <v>484</v>
      </c>
      <c r="B2" s="1164" t="s">
        <v>27</v>
      </c>
      <c r="C2" s="1165"/>
      <c r="D2" s="1165"/>
      <c r="E2" s="1165"/>
      <c r="F2" s="1165"/>
      <c r="G2" s="1165"/>
      <c r="H2" s="1166"/>
      <c r="I2" s="1164" t="s">
        <v>94</v>
      </c>
      <c r="J2" s="1165"/>
      <c r="K2" s="1166"/>
      <c r="L2" s="1156" t="s">
        <v>1622</v>
      </c>
      <c r="M2" s="1158" t="s">
        <v>97</v>
      </c>
    </row>
    <row r="3" spans="1:13" s="5" customFormat="1" ht="90" customHeight="1" thickBot="1" x14ac:dyDescent="0.25">
      <c r="A3" s="1124"/>
      <c r="B3" s="378" t="s">
        <v>142</v>
      </c>
      <c r="C3" s="378" t="s">
        <v>28</v>
      </c>
      <c r="D3" s="378" t="s">
        <v>29</v>
      </c>
      <c r="E3" s="378" t="s">
        <v>30</v>
      </c>
      <c r="F3" s="378" t="s">
        <v>31</v>
      </c>
      <c r="G3" s="378" t="s">
        <v>32</v>
      </c>
      <c r="H3" s="378" t="s">
        <v>80</v>
      </c>
      <c r="I3" s="383" t="s">
        <v>1623</v>
      </c>
      <c r="J3" s="383" t="s">
        <v>1624</v>
      </c>
      <c r="K3" s="383" t="s">
        <v>1625</v>
      </c>
      <c r="L3" s="1157"/>
      <c r="M3" s="1159"/>
    </row>
    <row r="4" spans="1:13" ht="15" customHeight="1" x14ac:dyDescent="0.2">
      <c r="A4" s="281" t="s">
        <v>4</v>
      </c>
      <c r="B4" s="958">
        <v>18426.431694999999</v>
      </c>
      <c r="C4" s="959">
        <v>2112.6366499999995</v>
      </c>
      <c r="D4" s="959">
        <v>3968.0043000000001</v>
      </c>
      <c r="E4" s="959">
        <v>9483.8382500000007</v>
      </c>
      <c r="F4" s="959">
        <v>1177.72235</v>
      </c>
      <c r="G4" s="959">
        <v>792.94884500000001</v>
      </c>
      <c r="H4" s="959">
        <v>891.28129999999987</v>
      </c>
      <c r="I4" s="959">
        <v>592.06529999999987</v>
      </c>
      <c r="J4" s="959">
        <v>2477.1123000000002</v>
      </c>
      <c r="K4" s="959">
        <v>2047.5989999999999</v>
      </c>
      <c r="L4" s="959">
        <v>19032.854114999998</v>
      </c>
      <c r="M4" s="380">
        <v>42576.062410000006</v>
      </c>
    </row>
    <row r="5" spans="1:13" ht="15" customHeight="1" thickBot="1" x14ac:dyDescent="0.25">
      <c r="A5" s="381" t="s">
        <v>88</v>
      </c>
      <c r="B5" s="960">
        <v>6435.5295000000006</v>
      </c>
      <c r="C5" s="961">
        <v>314.81690000000003</v>
      </c>
      <c r="D5" s="961">
        <v>1024.7820999999999</v>
      </c>
      <c r="E5" s="961">
        <v>3717.6920000000005</v>
      </c>
      <c r="F5" s="961">
        <v>594.72619999999995</v>
      </c>
      <c r="G5" s="961">
        <v>461.4575999999999</v>
      </c>
      <c r="H5" s="961">
        <v>322.05469999999997</v>
      </c>
      <c r="I5" s="961">
        <v>209.95809999999997</v>
      </c>
      <c r="J5" s="961">
        <v>690.84169999999995</v>
      </c>
      <c r="K5" s="961">
        <v>885.02120000000002</v>
      </c>
      <c r="L5" s="961">
        <v>12459.674105</v>
      </c>
      <c r="M5" s="382">
        <v>20681.024604999999</v>
      </c>
    </row>
    <row r="6" spans="1:13" ht="12.75" customHeight="1" x14ac:dyDescent="0.2">
      <c r="A6" s="88"/>
      <c r="B6" s="89"/>
      <c r="C6" s="90"/>
      <c r="D6" s="90"/>
      <c r="E6" s="90"/>
      <c r="F6" s="90"/>
      <c r="G6" s="90"/>
      <c r="H6" s="90"/>
      <c r="I6" s="90"/>
      <c r="J6" s="90"/>
      <c r="K6" s="90"/>
      <c r="L6" s="50"/>
      <c r="M6" s="50"/>
    </row>
    <row r="7" spans="1:13" x14ac:dyDescent="0.2">
      <c r="A7" s="1163" t="s">
        <v>168</v>
      </c>
      <c r="B7" s="1163"/>
      <c r="C7" s="1163"/>
      <c r="D7" s="1163"/>
      <c r="E7" s="1163"/>
      <c r="F7" s="1163"/>
      <c r="G7" s="1163"/>
      <c r="H7" s="1163"/>
      <c r="I7" s="1163"/>
      <c r="J7" s="1163"/>
      <c r="K7" s="1163"/>
      <c r="L7" s="50"/>
      <c r="M7" s="50"/>
    </row>
    <row r="8" spans="1:13" ht="15" customHeight="1" x14ac:dyDescent="0.25">
      <c r="A8" s="1162" t="s">
        <v>101</v>
      </c>
      <c r="B8" s="1162"/>
      <c r="C8" s="1162"/>
      <c r="D8" s="1162"/>
      <c r="E8" s="1162"/>
      <c r="F8" s="1162"/>
      <c r="G8" s="1162"/>
      <c r="H8" s="1162"/>
      <c r="I8" s="1162"/>
      <c r="J8" s="1162"/>
      <c r="K8" s="1162"/>
      <c r="L8" s="61"/>
      <c r="M8" s="61"/>
    </row>
    <row r="9" spans="1:13" ht="25.5" customHeight="1" x14ac:dyDescent="0.25">
      <c r="A9" s="1163" t="s">
        <v>123</v>
      </c>
      <c r="B9" s="1163"/>
      <c r="C9" s="1163"/>
      <c r="D9" s="1163"/>
      <c r="E9" s="1163"/>
      <c r="F9" s="1163"/>
      <c r="G9" s="1163"/>
      <c r="H9" s="1163"/>
      <c r="I9" s="1163"/>
      <c r="J9" s="1163"/>
      <c r="K9" s="1163"/>
    </row>
    <row r="10" spans="1:13" x14ac:dyDescent="0.25">
      <c r="A10" s="1137" t="s">
        <v>143</v>
      </c>
      <c r="B10" s="1137"/>
      <c r="C10" s="1137"/>
      <c r="D10" s="1137"/>
      <c r="E10" s="1137"/>
      <c r="F10" s="1137"/>
      <c r="G10" s="1137"/>
      <c r="H10" s="1137"/>
      <c r="I10" s="1137"/>
      <c r="J10" s="1137"/>
      <c r="K10" s="1137"/>
    </row>
  </sheetData>
  <mergeCells count="10">
    <mergeCell ref="L2:L3"/>
    <mergeCell ref="M2:M3"/>
    <mergeCell ref="A1:M1"/>
    <mergeCell ref="A10:K10"/>
    <mergeCell ref="A8:K8"/>
    <mergeCell ref="A9:K9"/>
    <mergeCell ref="A7:K7"/>
    <mergeCell ref="B2:H2"/>
    <mergeCell ref="A2:A3"/>
    <mergeCell ref="I2:K2"/>
  </mergeCells>
  <pageMargins left="0.7" right="0.7" top="0.75" bottom="0.75" header="0.3" footer="0.3"/>
  <pageSetup paperSize="9" scale="94" fitToHeight="0"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9">
    <pageSetUpPr fitToPage="1"/>
  </sheetPr>
  <dimension ref="A1:X17"/>
  <sheetViews>
    <sheetView zoomScaleNormal="100" workbookViewId="0">
      <selection activeCell="V12" sqref="V12"/>
    </sheetView>
  </sheetViews>
  <sheetFormatPr defaultColWidth="9.140625" defaultRowHeight="12.75" x14ac:dyDescent="0.2"/>
  <cols>
    <col min="1" max="1" width="21.28515625" style="2" customWidth="1"/>
    <col min="2" max="2" width="8.140625" style="1" customWidth="1"/>
    <col min="3" max="3" width="7.85546875" style="1" customWidth="1"/>
    <col min="4" max="5" width="7.7109375" style="1" customWidth="1"/>
    <col min="6" max="7" width="7.85546875" style="1" customWidth="1"/>
    <col min="8" max="8" width="8" style="1" customWidth="1"/>
    <col min="9" max="11" width="7.85546875" style="1" customWidth="1"/>
    <col min="12" max="12" width="8.28515625" style="1" customWidth="1"/>
    <col min="13" max="13" width="8.140625" style="1" customWidth="1"/>
    <col min="14" max="14" width="8.28515625" style="1" customWidth="1"/>
    <col min="15" max="15" width="8.85546875" style="1" customWidth="1"/>
    <col min="16" max="16" width="9.140625" style="1"/>
    <col min="17" max="17" width="9" style="1" customWidth="1"/>
    <col min="18" max="16384" width="9.140625" style="1"/>
  </cols>
  <sheetData>
    <row r="1" spans="1:24" ht="25.5" customHeight="1" thickBot="1" x14ac:dyDescent="0.25">
      <c r="A1" s="1168" t="s">
        <v>2398</v>
      </c>
      <c r="B1" s="1169"/>
      <c r="C1" s="1169"/>
      <c r="D1" s="1169"/>
      <c r="E1" s="1169"/>
      <c r="F1" s="1169"/>
      <c r="G1" s="1169"/>
      <c r="H1" s="1169"/>
      <c r="I1" s="1169"/>
      <c r="J1" s="1169"/>
      <c r="K1" s="1169"/>
      <c r="L1" s="1169"/>
      <c r="M1" s="1169"/>
      <c r="N1" s="1169"/>
      <c r="O1" s="1169"/>
      <c r="P1" s="1169"/>
      <c r="Q1" s="1169"/>
      <c r="R1" s="1169"/>
      <c r="S1" s="1169"/>
      <c r="T1" s="1169"/>
      <c r="U1" s="1169"/>
      <c r="V1" s="1169"/>
      <c r="W1" s="1170"/>
    </row>
    <row r="2" spans="1:24" s="5" customFormat="1" ht="38.25" customHeight="1" x14ac:dyDescent="0.2">
      <c r="A2" s="1182" t="s">
        <v>484</v>
      </c>
      <c r="B2" s="1134" t="s">
        <v>27</v>
      </c>
      <c r="C2" s="1134"/>
      <c r="D2" s="1134"/>
      <c r="E2" s="1134"/>
      <c r="F2" s="1134"/>
      <c r="G2" s="1134"/>
      <c r="H2" s="1134"/>
      <c r="I2" s="1134"/>
      <c r="J2" s="1134"/>
      <c r="K2" s="1134"/>
      <c r="L2" s="1134"/>
      <c r="M2" s="1134"/>
      <c r="N2" s="1184" t="s">
        <v>94</v>
      </c>
      <c r="O2" s="1185"/>
      <c r="P2" s="1185"/>
      <c r="Q2" s="1185"/>
      <c r="R2" s="1185"/>
      <c r="S2" s="1185"/>
      <c r="T2" s="1171" t="s">
        <v>1622</v>
      </c>
      <c r="U2" s="1172"/>
      <c r="V2" s="1175" t="s">
        <v>4</v>
      </c>
      <c r="W2" s="1178" t="s">
        <v>144</v>
      </c>
    </row>
    <row r="3" spans="1:24" s="5" customFormat="1" ht="52.5" customHeight="1" x14ac:dyDescent="0.2">
      <c r="A3" s="1167"/>
      <c r="B3" s="1107" t="s">
        <v>28</v>
      </c>
      <c r="C3" s="1107"/>
      <c r="D3" s="1107" t="s">
        <v>29</v>
      </c>
      <c r="E3" s="1107"/>
      <c r="F3" s="1107" t="s">
        <v>30</v>
      </c>
      <c r="G3" s="1107"/>
      <c r="H3" s="1107" t="s">
        <v>31</v>
      </c>
      <c r="I3" s="1107"/>
      <c r="J3" s="1107" t="s">
        <v>32</v>
      </c>
      <c r="K3" s="1107"/>
      <c r="L3" s="1107" t="s">
        <v>66</v>
      </c>
      <c r="M3" s="1107"/>
      <c r="N3" s="1103" t="s">
        <v>1623</v>
      </c>
      <c r="O3" s="1181"/>
      <c r="P3" s="1103" t="s">
        <v>1624</v>
      </c>
      <c r="Q3" s="1181"/>
      <c r="R3" s="1103" t="s">
        <v>1625</v>
      </c>
      <c r="S3" s="1181"/>
      <c r="T3" s="1173"/>
      <c r="U3" s="1174"/>
      <c r="V3" s="1176"/>
      <c r="W3" s="1179"/>
    </row>
    <row r="4" spans="1:24" s="5" customFormat="1" ht="13.5" customHeight="1" thickBot="1" x14ac:dyDescent="0.25">
      <c r="A4" s="1124"/>
      <c r="B4" s="36" t="s">
        <v>4</v>
      </c>
      <c r="C4" s="36" t="s">
        <v>33</v>
      </c>
      <c r="D4" s="36" t="s">
        <v>4</v>
      </c>
      <c r="E4" s="36" t="s">
        <v>33</v>
      </c>
      <c r="F4" s="36" t="s">
        <v>4</v>
      </c>
      <c r="G4" s="36" t="s">
        <v>33</v>
      </c>
      <c r="H4" s="36" t="s">
        <v>4</v>
      </c>
      <c r="I4" s="36" t="s">
        <v>33</v>
      </c>
      <c r="J4" s="36" t="s">
        <v>4</v>
      </c>
      <c r="K4" s="36" t="s">
        <v>33</v>
      </c>
      <c r="L4" s="36" t="s">
        <v>4</v>
      </c>
      <c r="M4" s="36" t="s">
        <v>33</v>
      </c>
      <c r="N4" s="36" t="s">
        <v>4</v>
      </c>
      <c r="O4" s="36" t="s">
        <v>33</v>
      </c>
      <c r="P4" s="36" t="s">
        <v>4</v>
      </c>
      <c r="Q4" s="36" t="s">
        <v>33</v>
      </c>
      <c r="R4" s="36" t="s">
        <v>4</v>
      </c>
      <c r="S4" s="36" t="s">
        <v>33</v>
      </c>
      <c r="T4" s="36" t="s">
        <v>4</v>
      </c>
      <c r="U4" s="36" t="s">
        <v>33</v>
      </c>
      <c r="V4" s="1177"/>
      <c r="W4" s="1180"/>
    </row>
    <row r="5" spans="1:24" s="6" customFormat="1" ht="12.75" customHeight="1" x14ac:dyDescent="0.2">
      <c r="A5" s="119" t="s">
        <v>34</v>
      </c>
      <c r="B5" s="962">
        <v>0</v>
      </c>
      <c r="C5" s="962">
        <v>0</v>
      </c>
      <c r="D5" s="962">
        <v>1</v>
      </c>
      <c r="E5" s="962">
        <v>0</v>
      </c>
      <c r="F5" s="962">
        <v>312</v>
      </c>
      <c r="G5" s="962">
        <v>124</v>
      </c>
      <c r="H5" s="962">
        <v>535</v>
      </c>
      <c r="I5" s="962">
        <v>254</v>
      </c>
      <c r="J5" s="962">
        <v>95</v>
      </c>
      <c r="K5" s="962">
        <v>65</v>
      </c>
      <c r="L5" s="962">
        <v>279</v>
      </c>
      <c r="M5" s="962">
        <v>141</v>
      </c>
      <c r="N5" s="962">
        <v>80</v>
      </c>
      <c r="O5" s="962">
        <v>30</v>
      </c>
      <c r="P5" s="962">
        <v>1353</v>
      </c>
      <c r="Q5" s="962">
        <v>432</v>
      </c>
      <c r="R5" s="962">
        <v>866</v>
      </c>
      <c r="S5" s="962">
        <v>417</v>
      </c>
      <c r="T5" s="962">
        <v>3103</v>
      </c>
      <c r="U5" s="962">
        <v>1660</v>
      </c>
      <c r="V5" s="963">
        <v>6624</v>
      </c>
      <c r="W5" s="964">
        <v>3123</v>
      </c>
    </row>
    <row r="6" spans="1:24" s="6" customFormat="1" ht="12.75" customHeight="1" x14ac:dyDescent="0.2">
      <c r="A6" s="23" t="s">
        <v>35</v>
      </c>
      <c r="B6" s="190">
        <v>21</v>
      </c>
      <c r="C6" s="190">
        <v>4</v>
      </c>
      <c r="D6" s="190">
        <v>465</v>
      </c>
      <c r="E6" s="190">
        <v>71</v>
      </c>
      <c r="F6" s="190">
        <v>5015</v>
      </c>
      <c r="G6" s="190">
        <v>1762</v>
      </c>
      <c r="H6" s="190">
        <v>856</v>
      </c>
      <c r="I6" s="190">
        <v>388</v>
      </c>
      <c r="J6" s="190">
        <v>336</v>
      </c>
      <c r="K6" s="190">
        <v>180</v>
      </c>
      <c r="L6" s="190">
        <v>367</v>
      </c>
      <c r="M6" s="190">
        <v>145</v>
      </c>
      <c r="N6" s="190">
        <v>743</v>
      </c>
      <c r="O6" s="190">
        <v>257</v>
      </c>
      <c r="P6" s="190">
        <v>1569</v>
      </c>
      <c r="Q6" s="190">
        <v>411</v>
      </c>
      <c r="R6" s="190">
        <v>1378</v>
      </c>
      <c r="S6" s="190">
        <v>588</v>
      </c>
      <c r="T6" s="190">
        <v>5012</v>
      </c>
      <c r="U6" s="190">
        <v>2902</v>
      </c>
      <c r="V6" s="191">
        <v>15762</v>
      </c>
      <c r="W6" s="192">
        <v>6708</v>
      </c>
    </row>
    <row r="7" spans="1:24" s="6" customFormat="1" ht="12.75" customHeight="1" x14ac:dyDescent="0.2">
      <c r="A7" s="23" t="s">
        <v>36</v>
      </c>
      <c r="B7" s="190">
        <v>332</v>
      </c>
      <c r="C7" s="190">
        <v>40</v>
      </c>
      <c r="D7" s="190">
        <v>1837</v>
      </c>
      <c r="E7" s="190">
        <v>356</v>
      </c>
      <c r="F7" s="190">
        <v>4821</v>
      </c>
      <c r="G7" s="190">
        <v>1906</v>
      </c>
      <c r="H7" s="190">
        <v>416</v>
      </c>
      <c r="I7" s="190">
        <v>220</v>
      </c>
      <c r="J7" s="190">
        <v>355</v>
      </c>
      <c r="K7" s="190">
        <v>207</v>
      </c>
      <c r="L7" s="190">
        <v>241</v>
      </c>
      <c r="M7" s="190">
        <v>86</v>
      </c>
      <c r="N7" s="190">
        <v>73</v>
      </c>
      <c r="O7" s="190">
        <v>28</v>
      </c>
      <c r="P7" s="190">
        <v>589</v>
      </c>
      <c r="Q7" s="190">
        <v>187</v>
      </c>
      <c r="R7" s="190">
        <v>605</v>
      </c>
      <c r="S7" s="190">
        <v>238</v>
      </c>
      <c r="T7" s="190">
        <v>5847</v>
      </c>
      <c r="U7" s="190">
        <v>4112</v>
      </c>
      <c r="V7" s="191">
        <v>15116</v>
      </c>
      <c r="W7" s="192">
        <v>7380</v>
      </c>
    </row>
    <row r="8" spans="1:24" s="6" customFormat="1" ht="12.75" customHeight="1" x14ac:dyDescent="0.2">
      <c r="A8" s="23" t="s">
        <v>37</v>
      </c>
      <c r="B8" s="190">
        <v>669</v>
      </c>
      <c r="C8" s="190">
        <v>105</v>
      </c>
      <c r="D8" s="190">
        <v>1143</v>
      </c>
      <c r="E8" s="190">
        <v>383</v>
      </c>
      <c r="F8" s="190">
        <v>2075</v>
      </c>
      <c r="G8" s="190">
        <v>979</v>
      </c>
      <c r="H8" s="190">
        <v>172</v>
      </c>
      <c r="I8" s="190">
        <v>101</v>
      </c>
      <c r="J8" s="190">
        <v>249</v>
      </c>
      <c r="K8" s="190">
        <v>139</v>
      </c>
      <c r="L8" s="190">
        <v>61</v>
      </c>
      <c r="M8" s="190">
        <v>26</v>
      </c>
      <c r="N8" s="190">
        <v>8</v>
      </c>
      <c r="O8" s="190">
        <v>3</v>
      </c>
      <c r="P8" s="190">
        <v>235</v>
      </c>
      <c r="Q8" s="190">
        <v>65</v>
      </c>
      <c r="R8" s="190">
        <v>232</v>
      </c>
      <c r="S8" s="190">
        <v>92</v>
      </c>
      <c r="T8" s="190">
        <v>5082</v>
      </c>
      <c r="U8" s="190">
        <v>3776</v>
      </c>
      <c r="V8" s="191">
        <v>9926</v>
      </c>
      <c r="W8" s="192">
        <v>5669</v>
      </c>
    </row>
    <row r="9" spans="1:24" s="6" customFormat="1" x14ac:dyDescent="0.2">
      <c r="A9" s="23" t="s">
        <v>38</v>
      </c>
      <c r="B9" s="190">
        <v>1055</v>
      </c>
      <c r="C9" s="190">
        <v>161</v>
      </c>
      <c r="D9" s="190">
        <v>1215</v>
      </c>
      <c r="E9" s="190">
        <v>358</v>
      </c>
      <c r="F9" s="190">
        <v>1312</v>
      </c>
      <c r="G9" s="190">
        <v>573</v>
      </c>
      <c r="H9" s="190">
        <v>107</v>
      </c>
      <c r="I9" s="190">
        <v>59</v>
      </c>
      <c r="J9" s="190">
        <v>141</v>
      </c>
      <c r="K9" s="190">
        <v>75</v>
      </c>
      <c r="L9" s="190">
        <v>53</v>
      </c>
      <c r="M9" s="190">
        <v>17</v>
      </c>
      <c r="N9" s="190">
        <v>2</v>
      </c>
      <c r="O9" s="190">
        <v>2</v>
      </c>
      <c r="P9" s="190">
        <v>151</v>
      </c>
      <c r="Q9" s="190">
        <v>22</v>
      </c>
      <c r="R9" s="190">
        <v>172</v>
      </c>
      <c r="S9" s="190">
        <v>58</v>
      </c>
      <c r="T9" s="190">
        <v>3054</v>
      </c>
      <c r="U9" s="190">
        <v>1894</v>
      </c>
      <c r="V9" s="191">
        <v>7262</v>
      </c>
      <c r="W9" s="192">
        <v>3219</v>
      </c>
    </row>
    <row r="10" spans="1:24" s="6" customFormat="1" x14ac:dyDescent="0.2">
      <c r="A10" s="23" t="s">
        <v>39</v>
      </c>
      <c r="B10" s="190">
        <v>807</v>
      </c>
      <c r="C10" s="190">
        <v>98</v>
      </c>
      <c r="D10" s="190">
        <v>605</v>
      </c>
      <c r="E10" s="190">
        <v>107</v>
      </c>
      <c r="F10" s="190">
        <v>282</v>
      </c>
      <c r="G10" s="190">
        <v>84</v>
      </c>
      <c r="H10" s="190">
        <v>18</v>
      </c>
      <c r="I10" s="190">
        <v>7</v>
      </c>
      <c r="J10" s="190">
        <v>29</v>
      </c>
      <c r="K10" s="190">
        <v>8</v>
      </c>
      <c r="L10" s="190">
        <v>31</v>
      </c>
      <c r="M10" s="190">
        <v>7</v>
      </c>
      <c r="N10" s="190">
        <v>2</v>
      </c>
      <c r="O10" s="190">
        <v>0</v>
      </c>
      <c r="P10" s="190">
        <v>127</v>
      </c>
      <c r="Q10" s="190">
        <v>12</v>
      </c>
      <c r="R10" s="190">
        <v>97</v>
      </c>
      <c r="S10" s="190">
        <v>19</v>
      </c>
      <c r="T10" s="190">
        <v>746</v>
      </c>
      <c r="U10" s="190">
        <v>333</v>
      </c>
      <c r="V10" s="191">
        <v>2744</v>
      </c>
      <c r="W10" s="192">
        <v>675</v>
      </c>
    </row>
    <row r="11" spans="1:24" ht="13.5" thickBot="1" x14ac:dyDescent="0.25">
      <c r="A11" s="19" t="s">
        <v>4</v>
      </c>
      <c r="B11" s="965">
        <v>2884</v>
      </c>
      <c r="C11" s="965">
        <v>408</v>
      </c>
      <c r="D11" s="965">
        <v>5266</v>
      </c>
      <c r="E11" s="965">
        <v>1275</v>
      </c>
      <c r="F11" s="965">
        <v>13817</v>
      </c>
      <c r="G11" s="965">
        <v>5428</v>
      </c>
      <c r="H11" s="965">
        <v>2104</v>
      </c>
      <c r="I11" s="965">
        <v>1029</v>
      </c>
      <c r="J11" s="965">
        <v>1205</v>
      </c>
      <c r="K11" s="965">
        <v>674</v>
      </c>
      <c r="L11" s="965">
        <v>1032</v>
      </c>
      <c r="M11" s="965">
        <v>422</v>
      </c>
      <c r="N11" s="965">
        <v>908</v>
      </c>
      <c r="O11" s="965">
        <v>320</v>
      </c>
      <c r="P11" s="965">
        <v>4024</v>
      </c>
      <c r="Q11" s="965">
        <v>1129</v>
      </c>
      <c r="R11" s="965">
        <v>3350</v>
      </c>
      <c r="S11" s="965">
        <v>1412</v>
      </c>
      <c r="T11" s="965">
        <v>22844</v>
      </c>
      <c r="U11" s="965">
        <v>14677</v>
      </c>
      <c r="V11" s="965">
        <v>57434</v>
      </c>
      <c r="W11" s="397">
        <v>26774</v>
      </c>
      <c r="X11" s="167"/>
    </row>
    <row r="12" spans="1:24" x14ac:dyDescent="0.2">
      <c r="V12" s="167"/>
    </row>
    <row r="13" spans="1:24" ht="15" customHeight="1" x14ac:dyDescent="0.2">
      <c r="A13" s="1128" t="s">
        <v>2397</v>
      </c>
      <c r="B13" s="1128"/>
      <c r="C13" s="1128"/>
      <c r="D13" s="1128"/>
      <c r="E13" s="1128"/>
      <c r="F13" s="1128"/>
      <c r="G13" s="1128"/>
      <c r="H13" s="1128"/>
      <c r="I13" s="1128"/>
      <c r="J13" s="1128"/>
      <c r="K13" s="1128"/>
      <c r="L13" s="1128"/>
      <c r="M13" s="1128"/>
      <c r="N13" s="1128"/>
      <c r="O13" s="1128"/>
      <c r="P13" s="1128"/>
      <c r="Q13" s="1128"/>
      <c r="R13" s="1128"/>
      <c r="S13" s="1128"/>
      <c r="T13" s="1128"/>
      <c r="U13" s="1128"/>
      <c r="V13" s="1128"/>
      <c r="W13" s="1128"/>
    </row>
    <row r="14" spans="1:24" ht="15" customHeight="1" x14ac:dyDescent="0.2">
      <c r="A14" s="1137" t="s">
        <v>1628</v>
      </c>
      <c r="B14" s="1137"/>
      <c r="C14" s="1137"/>
      <c r="D14" s="1137"/>
      <c r="E14" s="1137"/>
      <c r="F14" s="1137"/>
      <c r="G14" s="1137"/>
      <c r="H14" s="1137"/>
      <c r="I14" s="1137"/>
      <c r="J14" s="1137"/>
      <c r="K14" s="1137"/>
      <c r="L14" s="1137"/>
      <c r="M14" s="1137"/>
      <c r="N14" s="1137"/>
      <c r="O14" s="1137"/>
      <c r="P14" s="1137"/>
      <c r="Q14" s="1137"/>
      <c r="R14" s="1137"/>
      <c r="S14" s="1137"/>
      <c r="T14" s="1137"/>
      <c r="U14" s="1137"/>
      <c r="V14" s="1137"/>
      <c r="W14" s="1137"/>
    </row>
    <row r="15" spans="1:24" ht="45" customHeight="1" x14ac:dyDescent="0.2">
      <c r="A15" s="1183" t="s">
        <v>1629</v>
      </c>
      <c r="B15" s="1183"/>
      <c r="C15" s="1183"/>
      <c r="D15" s="1183"/>
      <c r="E15" s="1183"/>
      <c r="F15" s="1183"/>
      <c r="G15" s="1183"/>
      <c r="H15" s="1183"/>
      <c r="I15" s="1183"/>
      <c r="J15" s="1183"/>
      <c r="K15" s="1183"/>
      <c r="L15" s="1183"/>
      <c r="M15" s="1183"/>
      <c r="N15" s="1183"/>
      <c r="O15" s="1183"/>
      <c r="P15" s="1183"/>
      <c r="Q15" s="1183"/>
      <c r="R15" s="1183"/>
      <c r="S15" s="1183"/>
      <c r="T15" s="1183"/>
      <c r="U15" s="1183"/>
      <c r="V15" s="1183"/>
      <c r="W15" s="1183"/>
    </row>
    <row r="16" spans="1:24" ht="12.75" customHeight="1" x14ac:dyDescent="0.2">
      <c r="A16" s="1183" t="s">
        <v>1630</v>
      </c>
      <c r="B16" s="1183"/>
      <c r="C16" s="1183"/>
      <c r="D16" s="1183"/>
      <c r="E16" s="1183"/>
      <c r="F16" s="1183"/>
      <c r="G16" s="1183"/>
      <c r="H16" s="1183"/>
      <c r="I16" s="1183"/>
      <c r="J16" s="1183"/>
      <c r="K16" s="1183"/>
      <c r="L16" s="1183"/>
      <c r="M16" s="1183"/>
      <c r="N16" s="1183"/>
      <c r="O16" s="1183"/>
      <c r="P16" s="1183"/>
      <c r="Q16" s="1183"/>
      <c r="R16" s="1183"/>
      <c r="S16" s="1183"/>
      <c r="T16" s="1183"/>
      <c r="U16" s="1183"/>
      <c r="V16" s="1183"/>
      <c r="W16" s="1183"/>
    </row>
    <row r="17" spans="1:23" ht="12.75" customHeight="1" x14ac:dyDescent="0.2">
      <c r="A17" s="1183" t="s">
        <v>1631</v>
      </c>
      <c r="B17" s="1183"/>
      <c r="C17" s="1183"/>
      <c r="D17" s="1183"/>
      <c r="E17" s="1183"/>
      <c r="F17" s="1183"/>
      <c r="G17" s="1183"/>
      <c r="H17" s="1183"/>
      <c r="I17" s="1183"/>
      <c r="J17" s="1183"/>
      <c r="K17" s="1183"/>
      <c r="L17" s="1183"/>
      <c r="M17" s="1183"/>
      <c r="N17" s="1183"/>
      <c r="O17" s="1183"/>
      <c r="P17" s="1183"/>
      <c r="Q17" s="1183"/>
      <c r="R17" s="1183"/>
      <c r="S17" s="1183"/>
      <c r="T17" s="1183"/>
      <c r="U17" s="1183"/>
      <c r="V17" s="1183"/>
      <c r="W17" s="1183"/>
    </row>
  </sheetData>
  <mergeCells count="21">
    <mergeCell ref="A17:W17"/>
    <mergeCell ref="N2:S2"/>
    <mergeCell ref="A13:W13"/>
    <mergeCell ref="A14:W14"/>
    <mergeCell ref="A15:W15"/>
    <mergeCell ref="A16:W16"/>
    <mergeCell ref="A1:W1"/>
    <mergeCell ref="T2:U3"/>
    <mergeCell ref="V2:V4"/>
    <mergeCell ref="W2:W4"/>
    <mergeCell ref="R3:S3"/>
    <mergeCell ref="B3:C3"/>
    <mergeCell ref="D3:E3"/>
    <mergeCell ref="F3:G3"/>
    <mergeCell ref="H3:I3"/>
    <mergeCell ref="J3:K3"/>
    <mergeCell ref="N3:O3"/>
    <mergeCell ref="P3:Q3"/>
    <mergeCell ref="B2:M2"/>
    <mergeCell ref="L3:M3"/>
    <mergeCell ref="A2:A4"/>
  </mergeCells>
  <pageMargins left="0.25" right="0.25" top="0.75" bottom="0.75" header="0.3" footer="0.3"/>
  <pageSetup paperSize="9" fitToHeight="0" orientation="landscape"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0">
    <pageSetUpPr fitToPage="1"/>
  </sheetPr>
  <dimension ref="A1:O13"/>
  <sheetViews>
    <sheetView zoomScaleNormal="100" workbookViewId="0">
      <selection sqref="A1:M1"/>
    </sheetView>
  </sheetViews>
  <sheetFormatPr defaultColWidth="9.140625" defaultRowHeight="12.75" x14ac:dyDescent="0.2"/>
  <cols>
    <col min="1" max="1" width="22.7109375" style="2" customWidth="1"/>
    <col min="2" max="3" width="8.28515625" style="1" customWidth="1"/>
    <col min="4" max="4" width="7.42578125" style="1" customWidth="1"/>
    <col min="5" max="5" width="6.85546875" style="1" customWidth="1"/>
    <col min="6" max="7" width="14.85546875" style="1" customWidth="1"/>
    <col min="8" max="11" width="9.85546875" style="1" customWidth="1"/>
    <col min="12" max="13" width="11.85546875" style="1" customWidth="1"/>
    <col min="14" max="16384" width="9.140625" style="1"/>
  </cols>
  <sheetData>
    <row r="1" spans="1:15" ht="58.5" customHeight="1" x14ac:dyDescent="0.25">
      <c r="A1" s="1120" t="s">
        <v>435</v>
      </c>
      <c r="B1" s="1186"/>
      <c r="C1" s="1186"/>
      <c r="D1" s="1186"/>
      <c r="E1" s="1186"/>
      <c r="F1" s="1186"/>
      <c r="G1" s="1186"/>
      <c r="H1" s="1186"/>
      <c r="I1" s="1186"/>
      <c r="J1" s="1186"/>
      <c r="K1" s="1186"/>
      <c r="L1" s="1186"/>
      <c r="M1" s="1187"/>
      <c r="O1" s="65"/>
    </row>
    <row r="2" spans="1:15" s="5" customFormat="1" ht="30" customHeight="1" x14ac:dyDescent="0.2">
      <c r="A2" s="694" t="s">
        <v>484</v>
      </c>
      <c r="B2" s="1103" t="s">
        <v>27</v>
      </c>
      <c r="C2" s="1191"/>
      <c r="D2" s="1191"/>
      <c r="E2" s="1191"/>
      <c r="F2" s="1191"/>
      <c r="G2" s="1191"/>
      <c r="H2" s="1191"/>
      <c r="I2" s="1181"/>
      <c r="J2" s="1192" t="s">
        <v>95</v>
      </c>
      <c r="K2" s="1192"/>
      <c r="L2" s="85" t="s">
        <v>4</v>
      </c>
      <c r="M2" s="122" t="s">
        <v>144</v>
      </c>
      <c r="N2" s="91"/>
      <c r="O2" s="47"/>
    </row>
    <row r="3" spans="1:15" s="5" customFormat="1" ht="18" customHeight="1" x14ac:dyDescent="0.2">
      <c r="A3" s="15"/>
      <c r="B3" s="1193"/>
      <c r="C3" s="1193"/>
      <c r="D3" s="1193"/>
      <c r="E3" s="1193"/>
      <c r="F3" s="1193"/>
      <c r="G3" s="1193"/>
      <c r="H3" s="1193"/>
      <c r="I3" s="1193"/>
      <c r="J3" s="1193"/>
      <c r="K3" s="1193"/>
      <c r="L3" s="1193"/>
      <c r="M3" s="121"/>
    </row>
    <row r="4" spans="1:15" s="5" customFormat="1" ht="18" customHeight="1" x14ac:dyDescent="0.2">
      <c r="A4" s="120"/>
      <c r="B4" s="1188" t="s">
        <v>42</v>
      </c>
      <c r="C4" s="1188"/>
      <c r="D4" s="1188" t="s">
        <v>43</v>
      </c>
      <c r="E4" s="1188"/>
      <c r="F4" s="1188" t="s">
        <v>45</v>
      </c>
      <c r="G4" s="1188"/>
      <c r="H4" s="1188" t="s">
        <v>44</v>
      </c>
      <c r="I4" s="1188"/>
      <c r="J4" s="1107" t="s">
        <v>4</v>
      </c>
      <c r="K4" s="1107" t="s">
        <v>33</v>
      </c>
      <c r="L4" s="1192"/>
      <c r="M4" s="1189"/>
    </row>
    <row r="5" spans="1:15" s="5" customFormat="1" ht="15" customHeight="1" x14ac:dyDescent="0.2">
      <c r="A5" s="14" t="s">
        <v>40</v>
      </c>
      <c r="B5" s="84" t="s">
        <v>4</v>
      </c>
      <c r="C5" s="84" t="s">
        <v>33</v>
      </c>
      <c r="D5" s="84" t="s">
        <v>4</v>
      </c>
      <c r="E5" s="84" t="s">
        <v>33</v>
      </c>
      <c r="F5" s="84" t="s">
        <v>4</v>
      </c>
      <c r="G5" s="84" t="s">
        <v>33</v>
      </c>
      <c r="H5" s="84" t="s">
        <v>4</v>
      </c>
      <c r="I5" s="84" t="s">
        <v>33</v>
      </c>
      <c r="J5" s="1107"/>
      <c r="K5" s="1107"/>
      <c r="L5" s="1192"/>
      <c r="M5" s="1190"/>
    </row>
    <row r="6" spans="1:15" s="6" customFormat="1" ht="12.75" customHeight="1" x14ac:dyDescent="0.2">
      <c r="A6" s="23" t="s">
        <v>41</v>
      </c>
      <c r="B6" s="190">
        <v>397</v>
      </c>
      <c r="C6" s="190">
        <v>46</v>
      </c>
      <c r="D6" s="190">
        <v>617</v>
      </c>
      <c r="E6" s="190">
        <v>135</v>
      </c>
      <c r="F6" s="190">
        <v>2077</v>
      </c>
      <c r="G6" s="190">
        <v>733</v>
      </c>
      <c r="H6" s="190">
        <v>1238</v>
      </c>
      <c r="I6" s="190">
        <v>588</v>
      </c>
      <c r="J6" s="190">
        <v>1889</v>
      </c>
      <c r="K6" s="190">
        <v>732</v>
      </c>
      <c r="L6" s="191">
        <v>6218</v>
      </c>
      <c r="M6" s="192">
        <v>2234</v>
      </c>
    </row>
    <row r="7" spans="1:15" s="6" customFormat="1" ht="12.75" customHeight="1" x14ac:dyDescent="0.2">
      <c r="A7" s="23" t="s">
        <v>106</v>
      </c>
      <c r="B7" s="190">
        <v>368</v>
      </c>
      <c r="C7" s="190">
        <v>52</v>
      </c>
      <c r="D7" s="190">
        <v>603</v>
      </c>
      <c r="E7" s="190">
        <v>129</v>
      </c>
      <c r="F7" s="190">
        <v>1551</v>
      </c>
      <c r="G7" s="190">
        <v>659</v>
      </c>
      <c r="H7" s="190">
        <v>894</v>
      </c>
      <c r="I7" s="190">
        <v>425</v>
      </c>
      <c r="J7" s="190">
        <v>1431</v>
      </c>
      <c r="K7" s="190">
        <v>549</v>
      </c>
      <c r="L7" s="191">
        <v>4847</v>
      </c>
      <c r="M7" s="192">
        <v>1814</v>
      </c>
    </row>
    <row r="8" spans="1:15" s="6" customFormat="1" ht="12.75" customHeight="1" x14ac:dyDescent="0.2">
      <c r="A8" s="23" t="s">
        <v>107</v>
      </c>
      <c r="B8" s="190">
        <v>209</v>
      </c>
      <c r="C8" s="190">
        <v>26</v>
      </c>
      <c r="D8" s="190">
        <v>293</v>
      </c>
      <c r="E8" s="190">
        <v>63</v>
      </c>
      <c r="F8" s="190">
        <v>746</v>
      </c>
      <c r="G8" s="190">
        <v>307</v>
      </c>
      <c r="H8" s="190">
        <v>377</v>
      </c>
      <c r="I8" s="190">
        <v>184</v>
      </c>
      <c r="J8" s="190">
        <v>527</v>
      </c>
      <c r="K8" s="190">
        <v>205</v>
      </c>
      <c r="L8" s="191">
        <v>2152</v>
      </c>
      <c r="M8" s="192">
        <v>785</v>
      </c>
    </row>
    <row r="9" spans="1:15" s="6" customFormat="1" ht="12.75" customHeight="1" x14ac:dyDescent="0.2">
      <c r="A9" s="23" t="s">
        <v>108</v>
      </c>
      <c r="B9" s="190">
        <v>1547</v>
      </c>
      <c r="C9" s="190">
        <v>248</v>
      </c>
      <c r="D9" s="190">
        <v>3137</v>
      </c>
      <c r="E9" s="190">
        <v>845</v>
      </c>
      <c r="F9" s="190">
        <v>7261</v>
      </c>
      <c r="G9" s="190">
        <v>3034</v>
      </c>
      <c r="H9" s="190">
        <v>2014</v>
      </c>
      <c r="I9" s="190">
        <v>1008</v>
      </c>
      <c r="J9" s="190">
        <v>3191</v>
      </c>
      <c r="K9" s="190">
        <v>1110</v>
      </c>
      <c r="L9" s="191">
        <v>17150</v>
      </c>
      <c r="M9" s="192">
        <v>6245</v>
      </c>
    </row>
    <row r="10" spans="1:15" s="6" customFormat="1" ht="12.75" customHeight="1" x14ac:dyDescent="0.2">
      <c r="A10" s="23" t="s">
        <v>170</v>
      </c>
      <c r="B10" s="190">
        <v>13</v>
      </c>
      <c r="C10" s="190">
        <v>1</v>
      </c>
      <c r="D10" s="190">
        <v>19</v>
      </c>
      <c r="E10" s="190">
        <v>4</v>
      </c>
      <c r="F10" s="190">
        <v>39</v>
      </c>
      <c r="G10" s="190">
        <v>15</v>
      </c>
      <c r="H10" s="190">
        <v>30</v>
      </c>
      <c r="I10" s="190">
        <v>12</v>
      </c>
      <c r="J10" s="190">
        <v>11</v>
      </c>
      <c r="K10" s="190">
        <v>2</v>
      </c>
      <c r="L10" s="191">
        <v>112</v>
      </c>
      <c r="M10" s="192">
        <v>34</v>
      </c>
    </row>
    <row r="11" spans="1:15" s="6" customFormat="1" x14ac:dyDescent="0.2">
      <c r="A11" s="21" t="s">
        <v>110</v>
      </c>
      <c r="B11" s="191">
        <v>2604</v>
      </c>
      <c r="C11" s="191">
        <v>384</v>
      </c>
      <c r="D11" s="191">
        <v>4817</v>
      </c>
      <c r="E11" s="191">
        <v>1214</v>
      </c>
      <c r="F11" s="191">
        <v>12006</v>
      </c>
      <c r="G11" s="191">
        <v>4891</v>
      </c>
      <c r="H11" s="191">
        <v>4682</v>
      </c>
      <c r="I11" s="191">
        <v>2285</v>
      </c>
      <c r="J11" s="191">
        <v>7130</v>
      </c>
      <c r="K11" s="191">
        <v>2632</v>
      </c>
      <c r="L11" s="191">
        <v>31239</v>
      </c>
      <c r="M11" s="192">
        <v>11406</v>
      </c>
    </row>
    <row r="12" spans="1:15" s="38" customFormat="1" x14ac:dyDescent="0.2">
      <c r="A12" s="4" t="s">
        <v>46</v>
      </c>
      <c r="B12" s="1"/>
      <c r="C12" s="1"/>
      <c r="D12" s="1"/>
      <c r="E12" s="1"/>
      <c r="F12" s="1"/>
      <c r="G12" s="1"/>
      <c r="H12" s="1"/>
      <c r="I12" s="1"/>
      <c r="J12" s="1"/>
      <c r="K12" s="1"/>
      <c r="L12" s="1"/>
      <c r="M12" s="37"/>
    </row>
    <row r="13" spans="1:15" x14ac:dyDescent="0.2">
      <c r="A13" s="1163" t="s">
        <v>169</v>
      </c>
      <c r="B13" s="1163"/>
      <c r="C13" s="1163"/>
      <c r="D13" s="1163"/>
      <c r="E13" s="1163"/>
      <c r="F13" s="1163"/>
      <c r="G13" s="1163"/>
      <c r="H13" s="1163"/>
      <c r="I13" s="1163"/>
      <c r="J13" s="1163"/>
      <c r="K13" s="1163"/>
      <c r="L13" s="1163"/>
    </row>
  </sheetData>
  <mergeCells count="13">
    <mergeCell ref="A1:M1"/>
    <mergeCell ref="A13:L13"/>
    <mergeCell ref="B4:C4"/>
    <mergeCell ref="D4:E4"/>
    <mergeCell ref="F4:G4"/>
    <mergeCell ref="H4:I4"/>
    <mergeCell ref="J4:J5"/>
    <mergeCell ref="K4:K5"/>
    <mergeCell ref="M4:M5"/>
    <mergeCell ref="B2:I2"/>
    <mergeCell ref="J2:K2"/>
    <mergeCell ref="L4:L5"/>
    <mergeCell ref="B3:L3"/>
  </mergeCells>
  <pageMargins left="0.7" right="0.7" top="0.75" bottom="0.75" header="0.3" footer="0.3"/>
  <pageSetup paperSize="9" scale="8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586"/>
  <sheetViews>
    <sheetView workbookViewId="0">
      <selection sqref="A1:J1"/>
    </sheetView>
  </sheetViews>
  <sheetFormatPr defaultColWidth="9.140625" defaultRowHeight="15" x14ac:dyDescent="0.25"/>
  <cols>
    <col min="1" max="1" width="28.140625" style="2" customWidth="1"/>
    <col min="2" max="2" width="7.5703125" style="1" customWidth="1"/>
    <col min="3" max="3" width="10" style="1" customWidth="1"/>
    <col min="4" max="4" width="10.5703125" style="1" customWidth="1"/>
    <col min="5" max="5" width="15.85546875" style="1" customWidth="1"/>
    <col min="6" max="6" width="8.5703125" style="1" customWidth="1"/>
    <col min="7" max="7" width="13.28515625" style="1" customWidth="1"/>
    <col min="8" max="8" width="17" style="1" customWidth="1"/>
    <col min="9" max="9" width="14.85546875" style="1" customWidth="1"/>
    <col min="10" max="10" width="11.85546875" style="1" customWidth="1"/>
    <col min="11" max="14" width="9.140625" style="49"/>
    <col min="15" max="16384" width="9.140625" style="1"/>
  </cols>
  <sheetData>
    <row r="1" spans="1:15" ht="24" customHeight="1" thickBot="1" x14ac:dyDescent="0.3">
      <c r="A1" s="1198" t="s">
        <v>2321</v>
      </c>
      <c r="B1" s="1199"/>
      <c r="C1" s="1199"/>
      <c r="D1" s="1199"/>
      <c r="E1" s="1199"/>
      <c r="F1" s="1199"/>
      <c r="G1" s="1199"/>
      <c r="H1" s="1199"/>
      <c r="I1" s="1200"/>
      <c r="J1" s="1201"/>
    </row>
    <row r="2" spans="1:15" s="5" customFormat="1" ht="38.25" customHeight="1" x14ac:dyDescent="0.2">
      <c r="A2" s="1167" t="s">
        <v>511</v>
      </c>
      <c r="B2" s="1202" t="s">
        <v>1355</v>
      </c>
      <c r="C2" s="1202" t="s">
        <v>1356</v>
      </c>
      <c r="D2" s="1203" t="s">
        <v>1357</v>
      </c>
      <c r="E2" s="1203" t="s">
        <v>1358</v>
      </c>
      <c r="F2" s="1203" t="s">
        <v>1359</v>
      </c>
      <c r="G2" s="1203" t="s">
        <v>1360</v>
      </c>
      <c r="H2" s="1203" t="s">
        <v>1361</v>
      </c>
      <c r="I2" s="1203" t="s">
        <v>1362</v>
      </c>
      <c r="J2" s="1209" t="s">
        <v>1363</v>
      </c>
    </row>
    <row r="3" spans="1:15" s="5" customFormat="1" ht="15.95" customHeight="1" thickBot="1" x14ac:dyDescent="0.25">
      <c r="A3" s="1124"/>
      <c r="B3" s="1195"/>
      <c r="C3" s="1195"/>
      <c r="D3" s="1197"/>
      <c r="E3" s="1197"/>
      <c r="F3" s="1197"/>
      <c r="G3" s="1197"/>
      <c r="H3" s="1197"/>
      <c r="I3" s="1197"/>
      <c r="J3" s="1205"/>
    </row>
    <row r="4" spans="1:15" ht="15" customHeight="1" x14ac:dyDescent="0.2">
      <c r="A4" s="256" t="s">
        <v>511</v>
      </c>
      <c r="B4" s="257">
        <v>1</v>
      </c>
      <c r="C4" s="257">
        <v>3</v>
      </c>
      <c r="D4" s="257">
        <v>15</v>
      </c>
      <c r="E4" s="257">
        <v>16</v>
      </c>
      <c r="F4" s="257">
        <v>1</v>
      </c>
      <c r="G4" s="257">
        <v>15</v>
      </c>
      <c r="H4" s="258"/>
      <c r="I4" s="259"/>
      <c r="J4" s="260">
        <v>51</v>
      </c>
      <c r="K4" s="1"/>
      <c r="L4" s="1"/>
      <c r="M4" s="1"/>
      <c r="N4" s="1"/>
    </row>
    <row r="5" spans="1:15" ht="15" customHeight="1" thickBot="1" x14ac:dyDescent="0.25">
      <c r="A5" s="261" t="s">
        <v>113</v>
      </c>
      <c r="B5" s="262">
        <v>0</v>
      </c>
      <c r="C5" s="262">
        <v>2</v>
      </c>
      <c r="D5" s="262">
        <v>4</v>
      </c>
      <c r="E5" s="262">
        <v>2</v>
      </c>
      <c r="F5" s="262">
        <v>0</v>
      </c>
      <c r="G5" s="262">
        <v>3</v>
      </c>
      <c r="H5" s="263"/>
      <c r="I5" s="264"/>
      <c r="J5" s="265">
        <v>11</v>
      </c>
      <c r="K5" s="1"/>
      <c r="L5" s="1"/>
      <c r="M5" s="1"/>
      <c r="N5" s="1"/>
    </row>
    <row r="6" spans="1:15" ht="15" customHeight="1" x14ac:dyDescent="0.25">
      <c r="A6" s="266" t="s">
        <v>530</v>
      </c>
      <c r="B6" s="267">
        <v>1</v>
      </c>
      <c r="C6" s="267">
        <v>3</v>
      </c>
      <c r="D6" s="267">
        <v>13</v>
      </c>
      <c r="E6" s="267">
        <v>21</v>
      </c>
      <c r="F6" s="267">
        <v>1</v>
      </c>
      <c r="G6" s="268"/>
      <c r="H6" s="267">
        <v>2</v>
      </c>
      <c r="I6" s="269">
        <v>8</v>
      </c>
      <c r="J6" s="270">
        <v>49</v>
      </c>
    </row>
    <row r="7" spans="1:15" ht="15" customHeight="1" thickBot="1" x14ac:dyDescent="0.3">
      <c r="A7" s="271" t="s">
        <v>113</v>
      </c>
      <c r="B7" s="272">
        <v>1</v>
      </c>
      <c r="C7" s="272">
        <v>0</v>
      </c>
      <c r="D7" s="272">
        <v>3</v>
      </c>
      <c r="E7" s="272">
        <v>5</v>
      </c>
      <c r="F7" s="272">
        <v>1</v>
      </c>
      <c r="G7" s="273"/>
      <c r="H7" s="272">
        <v>1</v>
      </c>
      <c r="I7" s="274">
        <v>1</v>
      </c>
      <c r="J7" s="275">
        <v>12</v>
      </c>
    </row>
    <row r="8" spans="1:15" ht="15" customHeight="1" x14ac:dyDescent="0.25">
      <c r="A8" s="276" t="s">
        <v>1448</v>
      </c>
      <c r="B8" s="277">
        <v>1</v>
      </c>
      <c r="C8" s="277">
        <v>3</v>
      </c>
      <c r="D8" s="277">
        <v>9</v>
      </c>
      <c r="E8" s="277">
        <v>13</v>
      </c>
      <c r="F8" s="277">
        <v>1</v>
      </c>
      <c r="G8" s="258"/>
      <c r="H8" s="277"/>
      <c r="I8" s="277">
        <v>11</v>
      </c>
      <c r="J8" s="278">
        <v>38</v>
      </c>
    </row>
    <row r="9" spans="1:15" ht="15" customHeight="1" thickBot="1" x14ac:dyDescent="0.3">
      <c r="A9" s="279" t="s">
        <v>113</v>
      </c>
      <c r="B9" s="118">
        <v>0</v>
      </c>
      <c r="C9" s="118">
        <v>0</v>
      </c>
      <c r="D9" s="118">
        <v>3</v>
      </c>
      <c r="E9" s="118">
        <v>3</v>
      </c>
      <c r="F9" s="118">
        <v>0</v>
      </c>
      <c r="G9" s="263"/>
      <c r="H9" s="118"/>
      <c r="I9" s="118">
        <v>4</v>
      </c>
      <c r="J9" s="280">
        <v>10</v>
      </c>
    </row>
    <row r="10" spans="1:15" ht="15" customHeight="1" x14ac:dyDescent="0.25">
      <c r="A10" s="276" t="s">
        <v>1447</v>
      </c>
      <c r="B10" s="296">
        <v>1</v>
      </c>
      <c r="C10" s="296">
        <v>3</v>
      </c>
      <c r="D10" s="296">
        <v>13</v>
      </c>
      <c r="E10" s="296">
        <v>21</v>
      </c>
      <c r="F10" s="296">
        <v>1</v>
      </c>
      <c r="G10" s="258"/>
      <c r="H10" s="296">
        <v>5</v>
      </c>
      <c r="I10" s="295">
        <v>14</v>
      </c>
      <c r="J10" s="278">
        <v>58</v>
      </c>
    </row>
    <row r="11" spans="1:15" ht="15" customHeight="1" thickBot="1" x14ac:dyDescent="0.3">
      <c r="A11" s="279" t="s">
        <v>113</v>
      </c>
      <c r="B11" s="286">
        <v>0</v>
      </c>
      <c r="C11" s="286">
        <v>0</v>
      </c>
      <c r="D11" s="286">
        <v>2</v>
      </c>
      <c r="E11" s="286">
        <v>3</v>
      </c>
      <c r="F11" s="286">
        <v>1</v>
      </c>
      <c r="G11" s="263"/>
      <c r="H11" s="286">
        <v>2</v>
      </c>
      <c r="I11" s="287">
        <v>0</v>
      </c>
      <c r="J11" s="280">
        <v>8</v>
      </c>
    </row>
    <row r="12" spans="1:15" ht="15" customHeight="1" x14ac:dyDescent="0.25">
      <c r="A12" s="281" t="s">
        <v>1366</v>
      </c>
      <c r="B12" s="282">
        <v>3</v>
      </c>
      <c r="C12" s="282">
        <v>9</v>
      </c>
      <c r="D12" s="282">
        <v>35</v>
      </c>
      <c r="E12" s="282">
        <v>55</v>
      </c>
      <c r="F12" s="282">
        <v>3</v>
      </c>
      <c r="G12" s="283"/>
      <c r="H12" s="282">
        <v>7</v>
      </c>
      <c r="I12" s="282">
        <v>33</v>
      </c>
      <c r="J12" s="285">
        <v>107</v>
      </c>
    </row>
    <row r="13" spans="1:15" ht="15" customHeight="1" thickBot="1" x14ac:dyDescent="0.3">
      <c r="A13" s="279" t="s">
        <v>113</v>
      </c>
      <c r="B13" s="286">
        <v>1</v>
      </c>
      <c r="C13" s="286">
        <v>0</v>
      </c>
      <c r="D13" s="286">
        <v>8</v>
      </c>
      <c r="E13" s="286">
        <v>11</v>
      </c>
      <c r="F13" s="286">
        <v>2</v>
      </c>
      <c r="G13" s="286">
        <v>0</v>
      </c>
      <c r="H13" s="286">
        <v>3</v>
      </c>
      <c r="I13" s="286">
        <v>5</v>
      </c>
      <c r="J13" s="280">
        <v>20</v>
      </c>
      <c r="O13" s="38"/>
    </row>
    <row r="14" spans="1:15" ht="15" customHeight="1" x14ac:dyDescent="0.25">
      <c r="A14" s="288" t="s">
        <v>1367</v>
      </c>
      <c r="B14" s="289">
        <v>4</v>
      </c>
      <c r="C14" s="289">
        <v>12</v>
      </c>
      <c r="D14" s="289">
        <v>50</v>
      </c>
      <c r="E14" s="289">
        <v>71</v>
      </c>
      <c r="F14" s="289">
        <v>4</v>
      </c>
      <c r="G14" s="289">
        <v>15</v>
      </c>
      <c r="H14" s="289">
        <v>7</v>
      </c>
      <c r="I14" s="289">
        <v>33</v>
      </c>
      <c r="J14" s="290">
        <v>158</v>
      </c>
      <c r="O14" s="38"/>
    </row>
    <row r="15" spans="1:15" ht="15" customHeight="1" thickBot="1" x14ac:dyDescent="0.3">
      <c r="A15" s="261" t="s">
        <v>113</v>
      </c>
      <c r="B15" s="286">
        <v>1</v>
      </c>
      <c r="C15" s="286">
        <v>2</v>
      </c>
      <c r="D15" s="286">
        <v>12</v>
      </c>
      <c r="E15" s="286">
        <v>13</v>
      </c>
      <c r="F15" s="286">
        <v>2</v>
      </c>
      <c r="G15" s="286">
        <v>3</v>
      </c>
      <c r="H15" s="286">
        <v>3</v>
      </c>
      <c r="I15" s="286">
        <v>5</v>
      </c>
      <c r="J15" s="280">
        <v>31</v>
      </c>
      <c r="O15" s="38"/>
    </row>
    <row r="16" spans="1:15" ht="15" customHeight="1" x14ac:dyDescent="0.2">
      <c r="A16" s="88"/>
      <c r="B16" s="90"/>
      <c r="C16" s="90"/>
      <c r="D16" s="90"/>
      <c r="E16" s="90"/>
      <c r="F16" s="90"/>
      <c r="G16" s="90"/>
      <c r="H16" s="90"/>
      <c r="I16" s="90"/>
      <c r="J16" s="90"/>
      <c r="K16" s="50"/>
      <c r="L16" s="50"/>
      <c r="M16" s="50"/>
      <c r="N16" s="50"/>
      <c r="O16" s="38"/>
    </row>
    <row r="17" spans="1:15" ht="15" customHeight="1" x14ac:dyDescent="0.2">
      <c r="A17" s="1137" t="s">
        <v>1368</v>
      </c>
      <c r="B17" s="1137"/>
      <c r="C17" s="1137"/>
      <c r="D17" s="1137"/>
      <c r="E17" s="1137"/>
      <c r="F17" s="1137"/>
      <c r="G17" s="1137"/>
      <c r="H17" s="1137"/>
      <c r="I17" s="1137"/>
      <c r="J17" s="1137"/>
      <c r="K17" s="50"/>
      <c r="L17" s="50"/>
      <c r="M17" s="50"/>
      <c r="N17" s="50"/>
      <c r="O17" s="38"/>
    </row>
    <row r="18" spans="1:15" ht="15" customHeight="1" x14ac:dyDescent="0.2">
      <c r="A18" s="1183" t="s">
        <v>1369</v>
      </c>
      <c r="B18" s="1183"/>
      <c r="C18" s="1183"/>
      <c r="D18" s="1183"/>
      <c r="E18" s="1183"/>
      <c r="F18" s="1183"/>
      <c r="G18" s="1183"/>
      <c r="H18" s="1183"/>
      <c r="I18" s="1183"/>
      <c r="J18" s="1183"/>
      <c r="K18" s="50"/>
      <c r="L18" s="50"/>
      <c r="M18" s="50"/>
      <c r="N18" s="50"/>
      <c r="O18" s="38"/>
    </row>
    <row r="19" spans="1:15" ht="15" customHeight="1" x14ac:dyDescent="0.2">
      <c r="A19" s="1137" t="s">
        <v>1370</v>
      </c>
      <c r="B19" s="1137"/>
      <c r="C19" s="1137"/>
      <c r="D19" s="1137"/>
      <c r="E19" s="1137"/>
      <c r="F19" s="1137"/>
      <c r="G19" s="1137"/>
      <c r="H19" s="1137"/>
      <c r="I19" s="1137"/>
      <c r="J19" s="1137"/>
      <c r="K19" s="1"/>
      <c r="L19" s="1"/>
      <c r="M19" s="1"/>
      <c r="N19" s="1"/>
    </row>
    <row r="20" spans="1:15" ht="13.5" thickBot="1" x14ac:dyDescent="0.25">
      <c r="A20" s="1"/>
      <c r="K20" s="1"/>
      <c r="L20" s="1"/>
      <c r="M20" s="1"/>
      <c r="N20" s="1"/>
    </row>
    <row r="21" spans="1:15" ht="12.75" x14ac:dyDescent="0.2">
      <c r="A21" s="1182" t="s">
        <v>512</v>
      </c>
      <c r="B21" s="1194" t="s">
        <v>1355</v>
      </c>
      <c r="C21" s="1194" t="s">
        <v>1356</v>
      </c>
      <c r="D21" s="1196" t="s">
        <v>1357</v>
      </c>
      <c r="E21" s="1196" t="s">
        <v>1358</v>
      </c>
      <c r="F21" s="1196" t="s">
        <v>1359</v>
      </c>
      <c r="G21" s="1196" t="s">
        <v>1360</v>
      </c>
      <c r="H21" s="1196" t="s">
        <v>1361</v>
      </c>
      <c r="I21" s="1196" t="s">
        <v>1362</v>
      </c>
      <c r="J21" s="1204" t="s">
        <v>1363</v>
      </c>
      <c r="K21" s="1"/>
      <c r="L21" s="1"/>
      <c r="M21" s="1"/>
      <c r="N21" s="1"/>
    </row>
    <row r="22" spans="1:15" ht="38.25" customHeight="1" thickBot="1" x14ac:dyDescent="0.25">
      <c r="A22" s="1124"/>
      <c r="B22" s="1195"/>
      <c r="C22" s="1195"/>
      <c r="D22" s="1197"/>
      <c r="E22" s="1197"/>
      <c r="F22" s="1197"/>
      <c r="G22" s="1197"/>
      <c r="H22" s="1197"/>
      <c r="I22" s="1197"/>
      <c r="J22" s="1205"/>
      <c r="K22" s="1"/>
      <c r="L22" s="1"/>
      <c r="M22" s="1"/>
      <c r="N22" s="1"/>
    </row>
    <row r="23" spans="1:15" ht="12.75" x14ac:dyDescent="0.2">
      <c r="A23" s="256" t="s">
        <v>512</v>
      </c>
      <c r="B23" s="257">
        <v>1</v>
      </c>
      <c r="C23" s="257">
        <v>3</v>
      </c>
      <c r="D23" s="257">
        <v>21</v>
      </c>
      <c r="E23" s="257">
        <v>13</v>
      </c>
      <c r="F23" s="257">
        <v>1</v>
      </c>
      <c r="G23" s="257">
        <v>9</v>
      </c>
      <c r="H23" s="258"/>
      <c r="I23" s="259">
        <v>0</v>
      </c>
      <c r="J23" s="260">
        <v>48</v>
      </c>
      <c r="K23" s="1"/>
      <c r="L23" s="1"/>
      <c r="M23" s="1"/>
      <c r="N23" s="1"/>
    </row>
    <row r="24" spans="1:15" ht="15.75" thickBot="1" x14ac:dyDescent="0.3">
      <c r="A24" s="261" t="s">
        <v>113</v>
      </c>
      <c r="B24" s="262">
        <v>0</v>
      </c>
      <c r="C24" s="262">
        <v>1</v>
      </c>
      <c r="D24" s="262">
        <v>7</v>
      </c>
      <c r="E24" s="262">
        <v>4</v>
      </c>
      <c r="F24" s="262">
        <v>0</v>
      </c>
      <c r="G24" s="262">
        <v>4</v>
      </c>
      <c r="H24" s="263"/>
      <c r="I24" s="264">
        <v>0</v>
      </c>
      <c r="J24" s="265">
        <v>16</v>
      </c>
    </row>
    <row r="25" spans="1:15" ht="15.75" thickBot="1" x14ac:dyDescent="0.3">
      <c r="A25" s="1"/>
    </row>
    <row r="26" spans="1:15" x14ac:dyDescent="0.25">
      <c r="A26" s="1182" t="s">
        <v>513</v>
      </c>
      <c r="B26" s="1194" t="s">
        <v>1355</v>
      </c>
      <c r="C26" s="1194" t="s">
        <v>1356</v>
      </c>
      <c r="D26" s="1196" t="s">
        <v>1357</v>
      </c>
      <c r="E26" s="1196" t="s">
        <v>1358</v>
      </c>
      <c r="F26" s="1196" t="s">
        <v>1425</v>
      </c>
      <c r="G26" s="1196" t="s">
        <v>1360</v>
      </c>
      <c r="H26" s="1196" t="s">
        <v>1361</v>
      </c>
      <c r="I26" s="1196" t="s">
        <v>1362</v>
      </c>
      <c r="J26" s="1204" t="s">
        <v>1363</v>
      </c>
    </row>
    <row r="27" spans="1:15" ht="50.25" customHeight="1" thickBot="1" x14ac:dyDescent="0.3">
      <c r="A27" s="1124"/>
      <c r="B27" s="1195"/>
      <c r="C27" s="1195"/>
      <c r="D27" s="1197"/>
      <c r="E27" s="1197"/>
      <c r="F27" s="1197"/>
      <c r="G27" s="1197"/>
      <c r="H27" s="1197"/>
      <c r="I27" s="1197"/>
      <c r="J27" s="1205"/>
    </row>
    <row r="28" spans="1:15" x14ac:dyDescent="0.25">
      <c r="A28" s="78" t="s">
        <v>514</v>
      </c>
      <c r="B28" s="267">
        <v>2</v>
      </c>
      <c r="C28" s="267">
        <v>6</v>
      </c>
      <c r="D28" s="267">
        <v>3</v>
      </c>
      <c r="E28" s="267">
        <v>5</v>
      </c>
      <c r="F28" s="267">
        <v>1</v>
      </c>
      <c r="G28" s="268"/>
      <c r="H28" s="267">
        <v>0</v>
      </c>
      <c r="I28" s="269">
        <v>27</v>
      </c>
      <c r="J28" s="270">
        <v>44</v>
      </c>
    </row>
    <row r="29" spans="1:15" ht="15.75" thickBot="1" x14ac:dyDescent="0.3">
      <c r="A29" s="271" t="s">
        <v>113</v>
      </c>
      <c r="B29" s="272">
        <v>1</v>
      </c>
      <c r="C29" s="272">
        <v>2</v>
      </c>
      <c r="D29" s="272">
        <v>0</v>
      </c>
      <c r="E29" s="272">
        <v>0</v>
      </c>
      <c r="F29" s="272">
        <v>0</v>
      </c>
      <c r="G29" s="273"/>
      <c r="H29" s="272">
        <v>0</v>
      </c>
      <c r="I29" s="274">
        <v>3</v>
      </c>
      <c r="J29" s="275">
        <v>6</v>
      </c>
    </row>
    <row r="30" spans="1:15" x14ac:dyDescent="0.25">
      <c r="A30" s="276" t="s">
        <v>515</v>
      </c>
      <c r="B30" s="277">
        <v>1</v>
      </c>
      <c r="C30" s="277">
        <v>3</v>
      </c>
      <c r="D30" s="277">
        <v>3</v>
      </c>
      <c r="E30" s="277">
        <v>3</v>
      </c>
      <c r="F30" s="277">
        <v>1</v>
      </c>
      <c r="G30" s="258"/>
      <c r="H30" s="277">
        <v>0</v>
      </c>
      <c r="I30" s="277">
        <v>18</v>
      </c>
      <c r="J30" s="278">
        <v>29</v>
      </c>
    </row>
    <row r="31" spans="1:15" ht="15.75" thickBot="1" x14ac:dyDescent="0.3">
      <c r="A31" s="279" t="s">
        <v>113</v>
      </c>
      <c r="B31" s="118">
        <v>0</v>
      </c>
      <c r="C31" s="118">
        <v>0</v>
      </c>
      <c r="D31" s="118">
        <v>0</v>
      </c>
      <c r="E31" s="118">
        <v>0</v>
      </c>
      <c r="F31" s="118">
        <v>0</v>
      </c>
      <c r="G31" s="263"/>
      <c r="H31" s="118">
        <v>0</v>
      </c>
      <c r="I31" s="118">
        <v>1</v>
      </c>
      <c r="J31" s="280">
        <v>1</v>
      </c>
    </row>
    <row r="32" spans="1:15" x14ac:dyDescent="0.25">
      <c r="A32" s="78" t="s">
        <v>516</v>
      </c>
      <c r="B32" s="277">
        <v>1</v>
      </c>
      <c r="C32" s="277">
        <v>7</v>
      </c>
      <c r="D32" s="277">
        <v>3</v>
      </c>
      <c r="E32" s="277">
        <v>2</v>
      </c>
      <c r="F32" s="277">
        <v>1</v>
      </c>
      <c r="G32" s="258"/>
      <c r="H32" s="277">
        <v>0</v>
      </c>
      <c r="I32" s="277">
        <v>18</v>
      </c>
      <c r="J32" s="278">
        <v>32</v>
      </c>
    </row>
    <row r="33" spans="1:10" ht="15.75" thickBot="1" x14ac:dyDescent="0.3">
      <c r="A33" s="279" t="s">
        <v>113</v>
      </c>
      <c r="B33" s="272">
        <v>0</v>
      </c>
      <c r="C33" s="272">
        <v>0</v>
      </c>
      <c r="D33" s="272">
        <v>1</v>
      </c>
      <c r="E33" s="272">
        <v>0</v>
      </c>
      <c r="F33" s="272">
        <v>0</v>
      </c>
      <c r="G33" s="332"/>
      <c r="H33" s="272">
        <v>0</v>
      </c>
      <c r="I33" s="272">
        <v>1</v>
      </c>
      <c r="J33" s="275">
        <v>2</v>
      </c>
    </row>
    <row r="34" spans="1:10" ht="26.25" x14ac:dyDescent="0.25">
      <c r="A34" s="78" t="s">
        <v>519</v>
      </c>
      <c r="B34" s="277">
        <v>1</v>
      </c>
      <c r="C34" s="277">
        <v>4</v>
      </c>
      <c r="D34" s="277">
        <v>3</v>
      </c>
      <c r="E34" s="277">
        <v>2</v>
      </c>
      <c r="F34" s="277">
        <v>1</v>
      </c>
      <c r="G34" s="258"/>
      <c r="H34" s="277">
        <v>0</v>
      </c>
      <c r="I34" s="277">
        <v>10</v>
      </c>
      <c r="J34" s="278">
        <v>21</v>
      </c>
    </row>
    <row r="35" spans="1:10" ht="15.75" thickBot="1" x14ac:dyDescent="0.3">
      <c r="A35" s="279" t="s">
        <v>113</v>
      </c>
      <c r="B35" s="272">
        <v>0</v>
      </c>
      <c r="C35" s="272">
        <v>0</v>
      </c>
      <c r="D35" s="272">
        <v>0</v>
      </c>
      <c r="E35" s="272">
        <v>0</v>
      </c>
      <c r="F35" s="272">
        <v>0</v>
      </c>
      <c r="G35" s="332"/>
      <c r="H35" s="272">
        <v>0</v>
      </c>
      <c r="I35" s="272">
        <v>1</v>
      </c>
      <c r="J35" s="275">
        <v>1</v>
      </c>
    </row>
    <row r="36" spans="1:10" x14ac:dyDescent="0.25">
      <c r="A36" s="78" t="s">
        <v>520</v>
      </c>
      <c r="B36" s="277">
        <v>1</v>
      </c>
      <c r="C36" s="277">
        <v>5</v>
      </c>
      <c r="D36" s="277">
        <v>3</v>
      </c>
      <c r="E36" s="277">
        <v>3</v>
      </c>
      <c r="F36" s="277">
        <v>1</v>
      </c>
      <c r="G36" s="258"/>
      <c r="H36" s="277">
        <v>0</v>
      </c>
      <c r="I36" s="277">
        <v>17</v>
      </c>
      <c r="J36" s="278">
        <v>30</v>
      </c>
    </row>
    <row r="37" spans="1:10" ht="15.75" thickBot="1" x14ac:dyDescent="0.3">
      <c r="A37" s="279" t="s">
        <v>113</v>
      </c>
      <c r="B37" s="272">
        <v>0</v>
      </c>
      <c r="C37" s="272">
        <v>2</v>
      </c>
      <c r="D37" s="272">
        <v>0</v>
      </c>
      <c r="E37" s="272">
        <v>0</v>
      </c>
      <c r="F37" s="272">
        <v>1</v>
      </c>
      <c r="G37" s="332"/>
      <c r="H37" s="272">
        <v>0</v>
      </c>
      <c r="I37" s="272">
        <v>3</v>
      </c>
      <c r="J37" s="275">
        <v>6</v>
      </c>
    </row>
    <row r="38" spans="1:10" x14ac:dyDescent="0.25">
      <c r="A38" s="78" t="s">
        <v>518</v>
      </c>
      <c r="B38" s="277">
        <v>1</v>
      </c>
      <c r="C38" s="277">
        <v>5</v>
      </c>
      <c r="D38" s="277">
        <v>3</v>
      </c>
      <c r="E38" s="277">
        <v>3</v>
      </c>
      <c r="F38" s="277">
        <v>1</v>
      </c>
      <c r="G38" s="258"/>
      <c r="H38" s="277">
        <v>0</v>
      </c>
      <c r="I38" s="277">
        <v>11</v>
      </c>
      <c r="J38" s="278">
        <v>24</v>
      </c>
    </row>
    <row r="39" spans="1:10" ht="15.75" thickBot="1" x14ac:dyDescent="0.3">
      <c r="A39" s="279" t="s">
        <v>113</v>
      </c>
      <c r="B39" s="272">
        <v>0</v>
      </c>
      <c r="C39" s="272">
        <v>1</v>
      </c>
      <c r="D39" s="272">
        <v>0</v>
      </c>
      <c r="E39" s="272">
        <v>0</v>
      </c>
      <c r="F39" s="272">
        <v>0</v>
      </c>
      <c r="G39" s="332"/>
      <c r="H39" s="272">
        <v>0</v>
      </c>
      <c r="I39" s="272">
        <v>1</v>
      </c>
      <c r="J39" s="275">
        <v>2</v>
      </c>
    </row>
    <row r="40" spans="1:10" ht="26.25" x14ac:dyDescent="0.25">
      <c r="A40" s="78" t="s">
        <v>521</v>
      </c>
      <c r="B40" s="277">
        <v>1</v>
      </c>
      <c r="C40" s="277">
        <v>4</v>
      </c>
      <c r="D40" s="277">
        <v>3</v>
      </c>
      <c r="E40" s="277">
        <v>3</v>
      </c>
      <c r="F40" s="277">
        <v>1</v>
      </c>
      <c r="G40" s="258"/>
      <c r="H40" s="277">
        <v>0</v>
      </c>
      <c r="I40" s="277">
        <v>6</v>
      </c>
      <c r="J40" s="278">
        <v>18</v>
      </c>
    </row>
    <row r="41" spans="1:10" ht="15.75" thickBot="1" x14ac:dyDescent="0.3">
      <c r="A41" s="271" t="s">
        <v>113</v>
      </c>
      <c r="B41" s="272">
        <v>0</v>
      </c>
      <c r="C41" s="272">
        <v>0</v>
      </c>
      <c r="D41" s="272">
        <v>2</v>
      </c>
      <c r="E41" s="272">
        <v>1</v>
      </c>
      <c r="F41" s="272">
        <v>0</v>
      </c>
      <c r="G41" s="332"/>
      <c r="H41" s="272">
        <v>0</v>
      </c>
      <c r="I41" s="272">
        <v>1</v>
      </c>
      <c r="J41" s="275">
        <v>4</v>
      </c>
    </row>
    <row r="42" spans="1:10" x14ac:dyDescent="0.25">
      <c r="A42" s="276" t="s">
        <v>517</v>
      </c>
      <c r="B42" s="331">
        <v>1</v>
      </c>
      <c r="C42" s="331">
        <v>1</v>
      </c>
      <c r="D42" s="331">
        <v>3</v>
      </c>
      <c r="E42" s="331">
        <v>2</v>
      </c>
      <c r="F42" s="331">
        <v>1</v>
      </c>
      <c r="G42" s="302"/>
      <c r="H42" s="331">
        <v>0</v>
      </c>
      <c r="I42" s="330">
        <v>6</v>
      </c>
      <c r="J42" s="301">
        <v>14</v>
      </c>
    </row>
    <row r="43" spans="1:10" ht="15.75" thickBot="1" x14ac:dyDescent="0.3">
      <c r="A43" s="279" t="s">
        <v>113</v>
      </c>
      <c r="B43" s="286">
        <v>0</v>
      </c>
      <c r="C43" s="286">
        <v>0</v>
      </c>
      <c r="D43" s="286">
        <v>0</v>
      </c>
      <c r="E43" s="286">
        <v>0</v>
      </c>
      <c r="F43" s="286">
        <v>0</v>
      </c>
      <c r="G43" s="286"/>
      <c r="H43" s="286">
        <v>0</v>
      </c>
      <c r="I43" s="287">
        <v>1</v>
      </c>
      <c r="J43" s="280">
        <v>1</v>
      </c>
    </row>
    <row r="44" spans="1:10" x14ac:dyDescent="0.25">
      <c r="A44" s="276" t="s">
        <v>1446</v>
      </c>
      <c r="B44" s="282">
        <v>1</v>
      </c>
      <c r="C44" s="282">
        <v>9</v>
      </c>
      <c r="D44" s="282">
        <v>3</v>
      </c>
      <c r="E44" s="282">
        <v>0</v>
      </c>
      <c r="F44" s="282">
        <v>9</v>
      </c>
      <c r="G44" s="283"/>
      <c r="H44" s="282">
        <v>10</v>
      </c>
      <c r="I44" s="284">
        <v>12</v>
      </c>
      <c r="J44" s="285">
        <v>44</v>
      </c>
    </row>
    <row r="45" spans="1:10" ht="15.75" thickBot="1" x14ac:dyDescent="0.3">
      <c r="A45" s="279" t="s">
        <v>113</v>
      </c>
      <c r="B45" s="286">
        <v>0</v>
      </c>
      <c r="C45" s="286">
        <v>2</v>
      </c>
      <c r="D45" s="286">
        <v>0</v>
      </c>
      <c r="E45" s="286">
        <v>0</v>
      </c>
      <c r="F45" s="286">
        <v>2</v>
      </c>
      <c r="G45" s="286"/>
      <c r="H45" s="286">
        <v>0</v>
      </c>
      <c r="I45" s="287">
        <v>2</v>
      </c>
      <c r="J45" s="280">
        <v>6</v>
      </c>
    </row>
    <row r="46" spans="1:10" x14ac:dyDescent="0.25">
      <c r="A46" s="288" t="s">
        <v>1445</v>
      </c>
      <c r="B46" s="289">
        <v>10</v>
      </c>
      <c r="C46" s="289">
        <v>44</v>
      </c>
      <c r="D46" s="289">
        <v>27</v>
      </c>
      <c r="E46" s="289">
        <v>23</v>
      </c>
      <c r="F46" s="289">
        <v>17</v>
      </c>
      <c r="G46" s="289">
        <v>0</v>
      </c>
      <c r="H46" s="289">
        <v>10</v>
      </c>
      <c r="I46" s="289">
        <v>125</v>
      </c>
      <c r="J46" s="290">
        <v>256</v>
      </c>
    </row>
    <row r="47" spans="1:10" ht="15.75" thickBot="1" x14ac:dyDescent="0.3">
      <c r="A47" s="261" t="s">
        <v>113</v>
      </c>
      <c r="B47" s="286">
        <v>1</v>
      </c>
      <c r="C47" s="286">
        <v>7</v>
      </c>
      <c r="D47" s="286">
        <v>3</v>
      </c>
      <c r="E47" s="286">
        <v>1</v>
      </c>
      <c r="F47" s="286">
        <v>3</v>
      </c>
      <c r="G47" s="286">
        <v>0</v>
      </c>
      <c r="H47" s="286">
        <v>0</v>
      </c>
      <c r="I47" s="286">
        <v>14</v>
      </c>
      <c r="J47" s="294">
        <v>29</v>
      </c>
    </row>
    <row r="48" spans="1:10" ht="15.75" thickBot="1" x14ac:dyDescent="0.3"/>
    <row r="49" spans="1:10" x14ac:dyDescent="0.25">
      <c r="A49" s="1182" t="s">
        <v>522</v>
      </c>
      <c r="B49" s="1194" t="s">
        <v>1355</v>
      </c>
      <c r="C49" s="1194" t="s">
        <v>1356</v>
      </c>
      <c r="D49" s="1196" t="s">
        <v>1357</v>
      </c>
      <c r="E49" s="1196" t="s">
        <v>1358</v>
      </c>
      <c r="F49" s="1196" t="s">
        <v>1359</v>
      </c>
      <c r="G49" s="1196" t="s">
        <v>1360</v>
      </c>
      <c r="H49" s="1196" t="s">
        <v>1361</v>
      </c>
      <c r="I49" s="1196" t="s">
        <v>1362</v>
      </c>
      <c r="J49" s="1204" t="s">
        <v>1363</v>
      </c>
    </row>
    <row r="50" spans="1:10" ht="49.5" customHeight="1" thickBot="1" x14ac:dyDescent="0.3">
      <c r="A50" s="1124"/>
      <c r="B50" s="1195"/>
      <c r="C50" s="1195"/>
      <c r="D50" s="1197"/>
      <c r="E50" s="1197"/>
      <c r="F50" s="1197"/>
      <c r="G50" s="1197"/>
      <c r="H50" s="1197"/>
      <c r="I50" s="1197"/>
      <c r="J50" s="1205"/>
    </row>
    <row r="51" spans="1:10" ht="26.25" x14ac:dyDescent="0.25">
      <c r="A51" s="256" t="s">
        <v>522</v>
      </c>
      <c r="B51" s="257">
        <v>1</v>
      </c>
      <c r="C51" s="257">
        <v>5</v>
      </c>
      <c r="D51" s="257">
        <v>33</v>
      </c>
      <c r="E51" s="257">
        <v>44</v>
      </c>
      <c r="F51" s="257">
        <v>1</v>
      </c>
      <c r="G51" s="257">
        <v>9</v>
      </c>
      <c r="H51" s="258"/>
      <c r="I51" s="259">
        <v>0</v>
      </c>
      <c r="J51" s="260">
        <v>93</v>
      </c>
    </row>
    <row r="52" spans="1:10" ht="15.75" thickBot="1" x14ac:dyDescent="0.3">
      <c r="A52" s="261" t="s">
        <v>113</v>
      </c>
      <c r="B52" s="262">
        <v>0</v>
      </c>
      <c r="C52" s="262">
        <v>0</v>
      </c>
      <c r="D52" s="262">
        <v>6</v>
      </c>
      <c r="E52" s="262">
        <v>7</v>
      </c>
      <c r="F52" s="262">
        <v>1</v>
      </c>
      <c r="G52" s="252">
        <v>0</v>
      </c>
      <c r="H52" s="263"/>
      <c r="I52" s="264">
        <v>0</v>
      </c>
      <c r="J52" s="265">
        <v>14</v>
      </c>
    </row>
    <row r="53" spans="1:10" x14ac:dyDescent="0.25">
      <c r="A53" s="256" t="s">
        <v>527</v>
      </c>
      <c r="B53" s="267">
        <v>1</v>
      </c>
      <c r="C53" s="267">
        <v>6</v>
      </c>
      <c r="D53" s="267">
        <v>14</v>
      </c>
      <c r="E53" s="267">
        <v>40</v>
      </c>
      <c r="F53" s="267">
        <v>1</v>
      </c>
      <c r="G53" s="268"/>
      <c r="H53" s="267"/>
      <c r="I53" s="269">
        <v>12</v>
      </c>
      <c r="J53" s="270">
        <v>74</v>
      </c>
    </row>
    <row r="54" spans="1:10" ht="15.75" thickBot="1" x14ac:dyDescent="0.3">
      <c r="A54" s="271" t="s">
        <v>113</v>
      </c>
      <c r="B54" s="272"/>
      <c r="C54" s="272">
        <v>2</v>
      </c>
      <c r="D54" s="272">
        <v>5</v>
      </c>
      <c r="E54" s="272">
        <v>14</v>
      </c>
      <c r="F54" s="272">
        <v>1</v>
      </c>
      <c r="G54" s="273"/>
      <c r="H54" s="272"/>
      <c r="I54" s="274">
        <v>4</v>
      </c>
      <c r="J54" s="275">
        <v>26</v>
      </c>
    </row>
    <row r="55" spans="1:10" ht="26.25" x14ac:dyDescent="0.25">
      <c r="A55" s="276" t="s">
        <v>1444</v>
      </c>
      <c r="B55" s="277">
        <v>1</v>
      </c>
      <c r="C55" s="277">
        <v>6</v>
      </c>
      <c r="D55" s="277">
        <v>21</v>
      </c>
      <c r="E55" s="277">
        <v>39</v>
      </c>
      <c r="F55" s="277">
        <v>1</v>
      </c>
      <c r="G55" s="258"/>
      <c r="H55" s="277"/>
      <c r="I55" s="277">
        <v>18</v>
      </c>
      <c r="J55" s="278">
        <v>86</v>
      </c>
    </row>
    <row r="56" spans="1:10" ht="15.75" thickBot="1" x14ac:dyDescent="0.3">
      <c r="A56" s="279" t="s">
        <v>113</v>
      </c>
      <c r="B56" s="118">
        <v>1</v>
      </c>
      <c r="C56" s="118">
        <v>1</v>
      </c>
      <c r="D56" s="118">
        <v>5</v>
      </c>
      <c r="E56" s="118">
        <v>7</v>
      </c>
      <c r="F56" s="118">
        <v>0</v>
      </c>
      <c r="G56" s="263"/>
      <c r="H56" s="118"/>
      <c r="I56" s="118">
        <v>4</v>
      </c>
      <c r="J56" s="280">
        <v>18</v>
      </c>
    </row>
    <row r="57" spans="1:10" x14ac:dyDescent="0.25">
      <c r="A57" s="276" t="s">
        <v>528</v>
      </c>
      <c r="B57" s="277">
        <v>1</v>
      </c>
      <c r="C57" s="277">
        <v>4</v>
      </c>
      <c r="D57" s="277">
        <v>16</v>
      </c>
      <c r="E57" s="277">
        <v>34</v>
      </c>
      <c r="F57" s="277">
        <v>1</v>
      </c>
      <c r="G57" s="258"/>
      <c r="H57" s="277"/>
      <c r="I57" s="277">
        <v>10</v>
      </c>
      <c r="J57" s="278">
        <v>66</v>
      </c>
    </row>
    <row r="58" spans="1:10" ht="15.75" thickBot="1" x14ac:dyDescent="0.3">
      <c r="A58" s="279" t="s">
        <v>113</v>
      </c>
      <c r="B58" s="118">
        <v>0</v>
      </c>
      <c r="C58" s="118">
        <v>0</v>
      </c>
      <c r="D58" s="118">
        <v>6</v>
      </c>
      <c r="E58" s="118">
        <v>1</v>
      </c>
      <c r="F58" s="118">
        <v>0</v>
      </c>
      <c r="G58" s="263"/>
      <c r="H58" s="118"/>
      <c r="I58" s="118"/>
      <c r="J58" s="280">
        <v>7</v>
      </c>
    </row>
    <row r="59" spans="1:10" x14ac:dyDescent="0.25">
      <c r="A59" s="276" t="s">
        <v>525</v>
      </c>
      <c r="B59" s="277">
        <v>1</v>
      </c>
      <c r="C59" s="277">
        <v>4</v>
      </c>
      <c r="D59" s="277">
        <v>12</v>
      </c>
      <c r="E59" s="277"/>
      <c r="F59" s="277">
        <v>1</v>
      </c>
      <c r="G59" s="258"/>
      <c r="H59" s="277"/>
      <c r="I59" s="277">
        <v>6</v>
      </c>
      <c r="J59" s="278">
        <v>24</v>
      </c>
    </row>
    <row r="60" spans="1:10" ht="15.75" thickBot="1" x14ac:dyDescent="0.3">
      <c r="A60" s="279" t="s">
        <v>113</v>
      </c>
      <c r="B60" s="118">
        <v>0</v>
      </c>
      <c r="C60" s="118">
        <v>0</v>
      </c>
      <c r="D60" s="118">
        <v>2</v>
      </c>
      <c r="E60" s="118"/>
      <c r="F60" s="118">
        <v>0</v>
      </c>
      <c r="G60" s="263"/>
      <c r="H60" s="118"/>
      <c r="I60" s="286">
        <v>1</v>
      </c>
      <c r="J60" s="280">
        <v>3</v>
      </c>
    </row>
    <row r="61" spans="1:10" x14ac:dyDescent="0.25">
      <c r="A61" s="276" t="s">
        <v>523</v>
      </c>
      <c r="B61" s="277">
        <v>1</v>
      </c>
      <c r="C61" s="277">
        <v>5</v>
      </c>
      <c r="D61" s="277">
        <v>9</v>
      </c>
      <c r="E61" s="277">
        <v>32</v>
      </c>
      <c r="F61" s="277">
        <v>1</v>
      </c>
      <c r="G61" s="258"/>
      <c r="H61" s="277"/>
      <c r="I61" s="277">
        <v>10</v>
      </c>
      <c r="J61" s="278">
        <v>58</v>
      </c>
    </row>
    <row r="62" spans="1:10" ht="15.75" thickBot="1" x14ac:dyDescent="0.3">
      <c r="A62" s="279" t="s">
        <v>113</v>
      </c>
      <c r="B62" s="118">
        <v>0</v>
      </c>
      <c r="C62" s="118">
        <v>0</v>
      </c>
      <c r="D62" s="118">
        <v>4</v>
      </c>
      <c r="E62" s="118">
        <v>4</v>
      </c>
      <c r="F62" s="118">
        <v>0</v>
      </c>
      <c r="G62" s="263"/>
      <c r="H62" s="118"/>
      <c r="I62" s="118"/>
      <c r="J62" s="280">
        <v>8</v>
      </c>
    </row>
    <row r="63" spans="1:10" x14ac:dyDescent="0.25">
      <c r="A63" s="276" t="s">
        <v>524</v>
      </c>
      <c r="B63" s="277">
        <v>1</v>
      </c>
      <c r="C63" s="277">
        <v>4</v>
      </c>
      <c r="D63" s="277">
        <v>9</v>
      </c>
      <c r="E63" s="277">
        <v>21</v>
      </c>
      <c r="F63" s="277">
        <v>1</v>
      </c>
      <c r="G63" s="258"/>
      <c r="H63" s="277"/>
      <c r="I63" s="277">
        <v>4</v>
      </c>
      <c r="J63" s="278">
        <v>40</v>
      </c>
    </row>
    <row r="64" spans="1:10" ht="15.75" thickBot="1" x14ac:dyDescent="0.3">
      <c r="A64" s="279" t="s">
        <v>113</v>
      </c>
      <c r="B64" s="118"/>
      <c r="C64" s="118">
        <v>2</v>
      </c>
      <c r="D64" s="118">
        <v>3</v>
      </c>
      <c r="E64" s="118">
        <v>7</v>
      </c>
      <c r="F64" s="118">
        <v>1</v>
      </c>
      <c r="G64" s="263"/>
      <c r="H64" s="118"/>
      <c r="I64" s="118">
        <v>2</v>
      </c>
      <c r="J64" s="280">
        <v>15</v>
      </c>
    </row>
    <row r="65" spans="1:10" x14ac:dyDescent="0.25">
      <c r="A65" s="276" t="s">
        <v>526</v>
      </c>
      <c r="B65" s="277"/>
      <c r="C65" s="277"/>
      <c r="D65" s="277">
        <v>12</v>
      </c>
      <c r="E65" s="277"/>
      <c r="F65" s="277">
        <v>1</v>
      </c>
      <c r="G65" s="258"/>
      <c r="H65" s="277">
        <v>1</v>
      </c>
      <c r="I65" s="277">
        <v>3</v>
      </c>
      <c r="J65" s="278">
        <v>17</v>
      </c>
    </row>
    <row r="66" spans="1:10" ht="15.75" thickBot="1" x14ac:dyDescent="0.3">
      <c r="A66" s="279" t="s">
        <v>113</v>
      </c>
      <c r="B66" s="118"/>
      <c r="C66" s="118"/>
      <c r="D66" s="118">
        <v>4</v>
      </c>
      <c r="E66" s="118"/>
      <c r="F66" s="118">
        <v>1</v>
      </c>
      <c r="G66" s="263"/>
      <c r="H66" s="118"/>
      <c r="I66" s="118">
        <v>1</v>
      </c>
      <c r="J66" s="280">
        <v>6</v>
      </c>
    </row>
    <row r="67" spans="1:10" x14ac:dyDescent="0.25">
      <c r="A67" s="276" t="s">
        <v>1443</v>
      </c>
      <c r="B67" s="277"/>
      <c r="C67" s="277"/>
      <c r="D67" s="277"/>
      <c r="E67" s="277"/>
      <c r="F67" s="277">
        <v>1</v>
      </c>
      <c r="G67" s="258"/>
      <c r="H67" s="277"/>
      <c r="I67" s="277">
        <v>1</v>
      </c>
      <c r="J67" s="278">
        <v>2</v>
      </c>
    </row>
    <row r="68" spans="1:10" ht="15.75" thickBot="1" x14ac:dyDescent="0.3">
      <c r="A68" s="271" t="s">
        <v>113</v>
      </c>
      <c r="B68" s="316"/>
      <c r="C68" s="316"/>
      <c r="D68" s="316"/>
      <c r="E68" s="316"/>
      <c r="F68" s="316"/>
      <c r="G68" s="273"/>
      <c r="H68" s="316"/>
      <c r="I68" s="316">
        <v>0</v>
      </c>
      <c r="J68" s="329">
        <v>0</v>
      </c>
    </row>
    <row r="69" spans="1:10" x14ac:dyDescent="0.25">
      <c r="A69" s="328" t="s">
        <v>1442</v>
      </c>
      <c r="B69" s="292"/>
      <c r="C69" s="292"/>
      <c r="D69" s="292"/>
      <c r="E69" s="292"/>
      <c r="F69" s="292"/>
      <c r="G69" s="258"/>
      <c r="H69" s="292">
        <v>1</v>
      </c>
      <c r="I69" s="292">
        <v>0</v>
      </c>
      <c r="J69" s="278">
        <v>1</v>
      </c>
    </row>
    <row r="70" spans="1:10" ht="15.75" thickBot="1" x14ac:dyDescent="0.3">
      <c r="A70" s="279" t="s">
        <v>113</v>
      </c>
      <c r="B70" s="118"/>
      <c r="C70" s="118"/>
      <c r="D70" s="118"/>
      <c r="E70" s="118"/>
      <c r="F70" s="118"/>
      <c r="G70" s="263"/>
      <c r="H70" s="118"/>
      <c r="I70" s="118">
        <v>0</v>
      </c>
      <c r="J70" s="280">
        <v>0</v>
      </c>
    </row>
    <row r="71" spans="1:10" x14ac:dyDescent="0.25">
      <c r="A71" s="327" t="s">
        <v>1441</v>
      </c>
      <c r="B71" s="267"/>
      <c r="C71" s="267"/>
      <c r="D71" s="267"/>
      <c r="E71" s="267"/>
      <c r="F71" s="267"/>
      <c r="G71" s="268"/>
      <c r="H71" s="267">
        <v>1</v>
      </c>
      <c r="I71" s="267">
        <v>0</v>
      </c>
      <c r="J71" s="270">
        <v>1</v>
      </c>
    </row>
    <row r="72" spans="1:10" ht="15.75" thickBot="1" x14ac:dyDescent="0.3">
      <c r="A72" s="271" t="s">
        <v>113</v>
      </c>
      <c r="B72" s="316"/>
      <c r="C72" s="316"/>
      <c r="D72" s="316"/>
      <c r="E72" s="316"/>
      <c r="F72" s="316"/>
      <c r="G72" s="273"/>
      <c r="H72" s="316"/>
      <c r="I72" s="316">
        <v>0</v>
      </c>
      <c r="J72" s="329">
        <v>0</v>
      </c>
    </row>
    <row r="73" spans="1:10" x14ac:dyDescent="0.25">
      <c r="A73" s="326" t="s">
        <v>1440</v>
      </c>
      <c r="B73" s="324"/>
      <c r="C73" s="324"/>
      <c r="D73" s="324"/>
      <c r="E73" s="324"/>
      <c r="F73" s="324"/>
      <c r="G73" s="325"/>
      <c r="H73" s="324">
        <v>1</v>
      </c>
      <c r="I73" s="324">
        <v>0</v>
      </c>
      <c r="J73" s="323">
        <v>1</v>
      </c>
    </row>
    <row r="74" spans="1:10" ht="15.75" thickBot="1" x14ac:dyDescent="0.3">
      <c r="A74" s="322" t="s">
        <v>113</v>
      </c>
      <c r="B74" s="320"/>
      <c r="C74" s="320"/>
      <c r="D74" s="320"/>
      <c r="E74" s="320"/>
      <c r="F74" s="320"/>
      <c r="G74" s="321"/>
      <c r="H74" s="320">
        <v>1</v>
      </c>
      <c r="I74" s="320">
        <v>0</v>
      </c>
      <c r="J74" s="319">
        <v>1</v>
      </c>
    </row>
    <row r="75" spans="1:10" x14ac:dyDescent="0.25">
      <c r="A75" s="719" t="s">
        <v>1366</v>
      </c>
      <c r="B75" s="318">
        <v>6</v>
      </c>
      <c r="C75" s="318">
        <v>29</v>
      </c>
      <c r="D75" s="318">
        <v>81</v>
      </c>
      <c r="E75" s="318">
        <v>166</v>
      </c>
      <c r="F75" s="318">
        <v>8</v>
      </c>
      <c r="G75" s="318">
        <v>0</v>
      </c>
      <c r="H75" s="318">
        <v>0</v>
      </c>
      <c r="I75" s="318">
        <v>60</v>
      </c>
      <c r="J75" s="720">
        <v>312</v>
      </c>
    </row>
    <row r="76" spans="1:10" ht="15.75" thickBot="1" x14ac:dyDescent="0.3">
      <c r="A76" s="271" t="s">
        <v>113</v>
      </c>
      <c r="B76" s="317">
        <v>1</v>
      </c>
      <c r="C76" s="317">
        <v>5</v>
      </c>
      <c r="D76" s="317">
        <v>29</v>
      </c>
      <c r="E76" s="317">
        <v>33</v>
      </c>
      <c r="F76" s="317">
        <v>3</v>
      </c>
      <c r="G76" s="317">
        <v>0</v>
      </c>
      <c r="H76" s="317">
        <v>0</v>
      </c>
      <c r="I76" s="317">
        <v>8</v>
      </c>
      <c r="J76" s="329">
        <v>76</v>
      </c>
    </row>
    <row r="77" spans="1:10" x14ac:dyDescent="0.25">
      <c r="A77" s="288" t="s">
        <v>1367</v>
      </c>
      <c r="B77" s="289">
        <v>7</v>
      </c>
      <c r="C77" s="289">
        <v>34</v>
      </c>
      <c r="D77" s="289">
        <v>114</v>
      </c>
      <c r="E77" s="289">
        <v>210</v>
      </c>
      <c r="F77" s="289">
        <v>9</v>
      </c>
      <c r="G77" s="289">
        <v>9</v>
      </c>
      <c r="H77" s="289">
        <v>0</v>
      </c>
      <c r="I77" s="289">
        <v>60</v>
      </c>
      <c r="J77" s="290">
        <v>405</v>
      </c>
    </row>
    <row r="78" spans="1:10" ht="15.75" thickBot="1" x14ac:dyDescent="0.3">
      <c r="A78" s="261" t="s">
        <v>113</v>
      </c>
      <c r="B78" s="286">
        <v>1</v>
      </c>
      <c r="C78" s="286">
        <v>5</v>
      </c>
      <c r="D78" s="286">
        <v>35</v>
      </c>
      <c r="E78" s="286">
        <v>40</v>
      </c>
      <c r="F78" s="286">
        <v>4</v>
      </c>
      <c r="G78" s="286">
        <v>0</v>
      </c>
      <c r="H78" s="286">
        <v>0</v>
      </c>
      <c r="I78" s="286">
        <v>8</v>
      </c>
      <c r="J78" s="280">
        <v>90</v>
      </c>
    </row>
    <row r="79" spans="1:10" ht="15.75" thickBot="1" x14ac:dyDescent="0.3"/>
    <row r="80" spans="1:10" x14ac:dyDescent="0.25">
      <c r="A80" s="1182" t="s">
        <v>529</v>
      </c>
      <c r="B80" s="1194" t="s">
        <v>1355</v>
      </c>
      <c r="C80" s="1194" t="s">
        <v>1356</v>
      </c>
      <c r="D80" s="1196" t="s">
        <v>1357</v>
      </c>
      <c r="E80" s="1196" t="s">
        <v>1358</v>
      </c>
      <c r="F80" s="1196" t="s">
        <v>1359</v>
      </c>
      <c r="G80" s="1196" t="s">
        <v>1360</v>
      </c>
      <c r="H80" s="1196" t="s">
        <v>1361</v>
      </c>
      <c r="I80" s="1196" t="s">
        <v>1362</v>
      </c>
      <c r="J80" s="1204" t="s">
        <v>1363</v>
      </c>
    </row>
    <row r="81" spans="1:10" ht="36.75" customHeight="1" thickBot="1" x14ac:dyDescent="0.3">
      <c r="A81" s="1124"/>
      <c r="B81" s="1195"/>
      <c r="C81" s="1195"/>
      <c r="D81" s="1197"/>
      <c r="E81" s="1197"/>
      <c r="F81" s="1197"/>
      <c r="G81" s="1197"/>
      <c r="H81" s="1197"/>
      <c r="I81" s="1197"/>
      <c r="J81" s="1205"/>
    </row>
    <row r="82" spans="1:10" x14ac:dyDescent="0.25">
      <c r="A82" s="256" t="s">
        <v>25</v>
      </c>
      <c r="B82" s="257">
        <v>1</v>
      </c>
      <c r="C82" s="257">
        <v>4</v>
      </c>
      <c r="D82" s="257">
        <v>17</v>
      </c>
      <c r="E82" s="257">
        <v>21</v>
      </c>
      <c r="F82" s="257">
        <v>1</v>
      </c>
      <c r="G82" s="257">
        <v>14</v>
      </c>
      <c r="H82" s="258"/>
      <c r="I82" s="259">
        <v>0</v>
      </c>
      <c r="J82" s="260">
        <v>58</v>
      </c>
    </row>
    <row r="83" spans="1:10" ht="15.75" thickBot="1" x14ac:dyDescent="0.3">
      <c r="A83" s="261" t="s">
        <v>113</v>
      </c>
      <c r="B83" s="262">
        <v>0</v>
      </c>
      <c r="C83" s="262">
        <v>1</v>
      </c>
      <c r="D83" s="262">
        <v>8</v>
      </c>
      <c r="E83" s="262">
        <v>5</v>
      </c>
      <c r="F83" s="262">
        <v>1</v>
      </c>
      <c r="G83" s="262">
        <v>2</v>
      </c>
      <c r="H83" s="263"/>
      <c r="I83" s="264">
        <v>0</v>
      </c>
      <c r="J83" s="265">
        <v>17</v>
      </c>
    </row>
    <row r="84" spans="1:10" x14ac:dyDescent="0.25">
      <c r="A84" s="266" t="s">
        <v>530</v>
      </c>
      <c r="B84" s="267">
        <v>1</v>
      </c>
      <c r="C84" s="267">
        <v>4</v>
      </c>
      <c r="D84" s="267">
        <v>9</v>
      </c>
      <c r="E84" s="267">
        <v>22</v>
      </c>
      <c r="F84" s="267">
        <v>1</v>
      </c>
      <c r="G84" s="268"/>
      <c r="H84" s="267">
        <v>0</v>
      </c>
      <c r="I84" s="269">
        <v>18</v>
      </c>
      <c r="J84" s="270">
        <v>55</v>
      </c>
    </row>
    <row r="85" spans="1:10" ht="15.75" thickBot="1" x14ac:dyDescent="0.3">
      <c r="A85" s="271" t="s">
        <v>113</v>
      </c>
      <c r="B85" s="272">
        <v>0</v>
      </c>
      <c r="C85" s="272">
        <v>2</v>
      </c>
      <c r="D85" s="272">
        <v>2</v>
      </c>
      <c r="E85" s="272">
        <v>5</v>
      </c>
      <c r="F85" s="272">
        <v>0</v>
      </c>
      <c r="G85" s="273"/>
      <c r="H85" s="272">
        <v>0</v>
      </c>
      <c r="I85" s="274">
        <v>6</v>
      </c>
      <c r="J85" s="275">
        <v>15</v>
      </c>
    </row>
    <row r="86" spans="1:10" x14ac:dyDescent="0.25">
      <c r="A86" s="276" t="s">
        <v>531</v>
      </c>
      <c r="B86" s="277">
        <v>1</v>
      </c>
      <c r="C86" s="277">
        <v>4</v>
      </c>
      <c r="D86" s="277">
        <v>9</v>
      </c>
      <c r="E86" s="277">
        <v>24</v>
      </c>
      <c r="F86" s="277">
        <v>1</v>
      </c>
      <c r="G86" s="258"/>
      <c r="H86" s="277">
        <v>0</v>
      </c>
      <c r="I86" s="277">
        <v>11</v>
      </c>
      <c r="J86" s="278">
        <v>50</v>
      </c>
    </row>
    <row r="87" spans="1:10" ht="15.75" thickBot="1" x14ac:dyDescent="0.3">
      <c r="A87" s="279" t="s">
        <v>113</v>
      </c>
      <c r="B87" s="118">
        <v>0</v>
      </c>
      <c r="C87" s="118">
        <v>1</v>
      </c>
      <c r="D87" s="118">
        <v>4</v>
      </c>
      <c r="E87" s="118">
        <v>6</v>
      </c>
      <c r="F87" s="118">
        <v>1</v>
      </c>
      <c r="G87" s="263"/>
      <c r="H87" s="118">
        <v>0</v>
      </c>
      <c r="I87" s="118">
        <v>4</v>
      </c>
      <c r="J87" s="280">
        <v>16</v>
      </c>
    </row>
    <row r="88" spans="1:10" x14ac:dyDescent="0.25">
      <c r="A88" s="281" t="s">
        <v>1366</v>
      </c>
      <c r="B88" s="282">
        <v>2</v>
      </c>
      <c r="C88" s="282">
        <v>8</v>
      </c>
      <c r="D88" s="282">
        <v>18</v>
      </c>
      <c r="E88" s="282">
        <v>46</v>
      </c>
      <c r="F88" s="282">
        <v>2</v>
      </c>
      <c r="G88" s="283"/>
      <c r="H88" s="282">
        <v>0</v>
      </c>
      <c r="I88" s="284">
        <v>29</v>
      </c>
      <c r="J88" s="285">
        <v>105</v>
      </c>
    </row>
    <row r="89" spans="1:10" ht="15.75" thickBot="1" x14ac:dyDescent="0.3">
      <c r="A89" s="279" t="s">
        <v>113</v>
      </c>
      <c r="B89" s="286">
        <v>0</v>
      </c>
      <c r="C89" s="286">
        <v>3</v>
      </c>
      <c r="D89" s="286">
        <v>6</v>
      </c>
      <c r="E89" s="286">
        <v>11</v>
      </c>
      <c r="F89" s="286">
        <v>1</v>
      </c>
      <c r="G89" s="286">
        <v>0</v>
      </c>
      <c r="H89" s="286">
        <v>0</v>
      </c>
      <c r="I89" s="287">
        <v>10</v>
      </c>
      <c r="J89" s="280">
        <v>31</v>
      </c>
    </row>
    <row r="90" spans="1:10" x14ac:dyDescent="0.25">
      <c r="A90" s="288" t="s">
        <v>1367</v>
      </c>
      <c r="B90" s="289">
        <v>3</v>
      </c>
      <c r="C90" s="289">
        <v>12</v>
      </c>
      <c r="D90" s="289">
        <v>35</v>
      </c>
      <c r="E90" s="289">
        <v>67</v>
      </c>
      <c r="F90" s="289">
        <v>3</v>
      </c>
      <c r="G90" s="289">
        <v>14</v>
      </c>
      <c r="H90" s="289">
        <v>0</v>
      </c>
      <c r="I90" s="289">
        <v>29</v>
      </c>
      <c r="J90" s="290">
        <v>163</v>
      </c>
    </row>
    <row r="91" spans="1:10" ht="15.75" thickBot="1" x14ac:dyDescent="0.3">
      <c r="A91" s="261" t="s">
        <v>113</v>
      </c>
      <c r="B91" s="286">
        <v>0</v>
      </c>
      <c r="C91" s="286">
        <v>4</v>
      </c>
      <c r="D91" s="286">
        <v>14</v>
      </c>
      <c r="E91" s="286">
        <v>16</v>
      </c>
      <c r="F91" s="286">
        <v>2</v>
      </c>
      <c r="G91" s="286">
        <v>2</v>
      </c>
      <c r="H91" s="286">
        <v>0</v>
      </c>
      <c r="I91" s="286">
        <v>10</v>
      </c>
      <c r="J91" s="280">
        <v>48</v>
      </c>
    </row>
    <row r="92" spans="1:10" ht="15.75" thickBot="1" x14ac:dyDescent="0.3"/>
    <row r="93" spans="1:10" x14ac:dyDescent="0.25">
      <c r="A93" s="1182" t="s">
        <v>532</v>
      </c>
      <c r="B93" s="1194" t="s">
        <v>1355</v>
      </c>
      <c r="C93" s="1194" t="s">
        <v>1356</v>
      </c>
      <c r="D93" s="1196" t="s">
        <v>1357</v>
      </c>
      <c r="E93" s="1196" t="s">
        <v>1358</v>
      </c>
      <c r="F93" s="1196" t="s">
        <v>1359</v>
      </c>
      <c r="G93" s="1196" t="s">
        <v>1360</v>
      </c>
      <c r="H93" s="1196" t="s">
        <v>1361</v>
      </c>
      <c r="I93" s="1196" t="s">
        <v>1362</v>
      </c>
      <c r="J93" s="1204" t="s">
        <v>1363</v>
      </c>
    </row>
    <row r="94" spans="1:10" ht="35.25" customHeight="1" thickBot="1" x14ac:dyDescent="0.3">
      <c r="A94" s="1124"/>
      <c r="B94" s="1195"/>
      <c r="C94" s="1195"/>
      <c r="D94" s="1197"/>
      <c r="E94" s="1197"/>
      <c r="F94" s="1197"/>
      <c r="G94" s="1197"/>
      <c r="H94" s="1197"/>
      <c r="I94" s="1197"/>
      <c r="J94" s="1205"/>
    </row>
    <row r="95" spans="1:10" ht="26.25" x14ac:dyDescent="0.25">
      <c r="A95" s="256" t="s">
        <v>1439</v>
      </c>
      <c r="B95" s="257">
        <v>1</v>
      </c>
      <c r="C95" s="257">
        <v>5</v>
      </c>
      <c r="D95" s="257">
        <v>40</v>
      </c>
      <c r="E95" s="257">
        <v>44</v>
      </c>
      <c r="F95" s="257">
        <v>1</v>
      </c>
      <c r="G95" s="257">
        <v>12</v>
      </c>
      <c r="H95" s="258"/>
      <c r="I95" s="259">
        <v>6</v>
      </c>
      <c r="J95" s="260">
        <v>109</v>
      </c>
    </row>
    <row r="96" spans="1:10" ht="15.75" thickBot="1" x14ac:dyDescent="0.3">
      <c r="A96" s="261" t="s">
        <v>113</v>
      </c>
      <c r="B96" s="262">
        <v>0</v>
      </c>
      <c r="C96" s="262">
        <v>1</v>
      </c>
      <c r="D96" s="262">
        <v>11</v>
      </c>
      <c r="E96" s="262">
        <v>6</v>
      </c>
      <c r="F96" s="262">
        <v>1</v>
      </c>
      <c r="G96" s="262">
        <v>0</v>
      </c>
      <c r="H96" s="263"/>
      <c r="I96" s="264">
        <v>4</v>
      </c>
      <c r="J96" s="265">
        <v>23</v>
      </c>
    </row>
    <row r="97" spans="1:10" x14ac:dyDescent="0.25">
      <c r="A97" s="266" t="s">
        <v>553</v>
      </c>
      <c r="B97" s="267">
        <v>1</v>
      </c>
      <c r="C97" s="267">
        <v>4</v>
      </c>
      <c r="D97" s="267">
        <v>15</v>
      </c>
      <c r="E97" s="267">
        <v>32</v>
      </c>
      <c r="F97" s="267">
        <v>1</v>
      </c>
      <c r="G97" s="268"/>
      <c r="H97" s="267">
        <v>0</v>
      </c>
      <c r="I97" s="269">
        <v>8</v>
      </c>
      <c r="J97" s="270">
        <v>61</v>
      </c>
    </row>
    <row r="98" spans="1:10" ht="15.75" thickBot="1" x14ac:dyDescent="0.3">
      <c r="A98" s="271" t="s">
        <v>113</v>
      </c>
      <c r="B98" s="272">
        <v>0</v>
      </c>
      <c r="C98" s="272">
        <v>1</v>
      </c>
      <c r="D98" s="272">
        <v>3</v>
      </c>
      <c r="E98" s="272">
        <v>11</v>
      </c>
      <c r="F98" s="272">
        <v>0</v>
      </c>
      <c r="G98" s="273"/>
      <c r="H98" s="272">
        <v>0</v>
      </c>
      <c r="I98" s="274">
        <v>3</v>
      </c>
      <c r="J98" s="275">
        <v>18</v>
      </c>
    </row>
    <row r="99" spans="1:10" x14ac:dyDescent="0.25">
      <c r="A99" s="276" t="s">
        <v>533</v>
      </c>
      <c r="B99" s="277">
        <v>1</v>
      </c>
      <c r="C99" s="277">
        <v>3</v>
      </c>
      <c r="D99" s="277">
        <v>7</v>
      </c>
      <c r="E99" s="277">
        <v>33</v>
      </c>
      <c r="F99" s="277">
        <v>1</v>
      </c>
      <c r="G99" s="258"/>
      <c r="H99" s="277">
        <v>0</v>
      </c>
      <c r="I99" s="277">
        <v>8</v>
      </c>
      <c r="J99" s="278">
        <v>53</v>
      </c>
    </row>
    <row r="100" spans="1:10" ht="15.75" thickBot="1" x14ac:dyDescent="0.3">
      <c r="A100" s="279" t="s">
        <v>113</v>
      </c>
      <c r="B100" s="118">
        <v>0</v>
      </c>
      <c r="C100" s="118">
        <v>0</v>
      </c>
      <c r="D100" s="118">
        <v>2</v>
      </c>
      <c r="E100" s="118">
        <v>6</v>
      </c>
      <c r="F100" s="118">
        <v>1</v>
      </c>
      <c r="G100" s="263"/>
      <c r="H100" s="118">
        <v>0</v>
      </c>
      <c r="I100" s="118">
        <v>2</v>
      </c>
      <c r="J100" s="280">
        <v>11</v>
      </c>
    </row>
    <row r="101" spans="1:10" x14ac:dyDescent="0.25">
      <c r="A101" s="281" t="s">
        <v>534</v>
      </c>
      <c r="B101" s="282">
        <v>1</v>
      </c>
      <c r="C101" s="282">
        <v>5</v>
      </c>
      <c r="D101" s="282">
        <v>21</v>
      </c>
      <c r="E101" s="282">
        <v>32</v>
      </c>
      <c r="F101" s="282">
        <v>1</v>
      </c>
      <c r="G101" s="283"/>
      <c r="H101" s="282">
        <v>0</v>
      </c>
      <c r="I101" s="284">
        <v>15</v>
      </c>
      <c r="J101" s="285">
        <v>75</v>
      </c>
    </row>
    <row r="102" spans="1:10" ht="15.75" thickBot="1" x14ac:dyDescent="0.3">
      <c r="A102" s="279" t="s">
        <v>113</v>
      </c>
      <c r="B102" s="286">
        <v>1</v>
      </c>
      <c r="C102" s="286">
        <v>3</v>
      </c>
      <c r="D102" s="286">
        <v>9</v>
      </c>
      <c r="E102" s="286">
        <v>11</v>
      </c>
      <c r="F102" s="286">
        <v>1</v>
      </c>
      <c r="G102" s="263"/>
      <c r="H102" s="286">
        <v>0</v>
      </c>
      <c r="I102" s="287">
        <v>7</v>
      </c>
      <c r="J102" s="280">
        <v>32</v>
      </c>
    </row>
    <row r="103" spans="1:10" x14ac:dyDescent="0.25">
      <c r="A103" s="281" t="s">
        <v>535</v>
      </c>
      <c r="B103" s="282">
        <v>1</v>
      </c>
      <c r="C103" s="282">
        <v>5</v>
      </c>
      <c r="D103" s="282">
        <v>11</v>
      </c>
      <c r="E103" s="282">
        <v>21</v>
      </c>
      <c r="F103" s="282">
        <v>1</v>
      </c>
      <c r="G103" s="283"/>
      <c r="H103" s="282">
        <v>0</v>
      </c>
      <c r="I103" s="284">
        <v>14</v>
      </c>
      <c r="J103" s="285">
        <v>53</v>
      </c>
    </row>
    <row r="104" spans="1:10" ht="15.75" thickBot="1" x14ac:dyDescent="0.3">
      <c r="A104" s="279" t="s">
        <v>113</v>
      </c>
      <c r="B104" s="286">
        <v>0</v>
      </c>
      <c r="C104" s="286">
        <v>2</v>
      </c>
      <c r="D104" s="286">
        <v>3</v>
      </c>
      <c r="E104" s="286">
        <v>2</v>
      </c>
      <c r="F104" s="286">
        <v>1</v>
      </c>
      <c r="G104" s="263"/>
      <c r="H104" s="286">
        <v>0</v>
      </c>
      <c r="I104" s="287">
        <v>2</v>
      </c>
      <c r="J104" s="280">
        <v>10</v>
      </c>
    </row>
    <row r="105" spans="1:10" x14ac:dyDescent="0.25">
      <c r="A105" s="281" t="s">
        <v>536</v>
      </c>
      <c r="B105" s="282">
        <v>1</v>
      </c>
      <c r="C105" s="282">
        <v>5</v>
      </c>
      <c r="D105" s="282">
        <v>12</v>
      </c>
      <c r="E105" s="282">
        <v>22</v>
      </c>
      <c r="F105" s="282">
        <v>1</v>
      </c>
      <c r="G105" s="283"/>
      <c r="H105" s="282">
        <v>0</v>
      </c>
      <c r="I105" s="284">
        <v>4</v>
      </c>
      <c r="J105" s="285">
        <v>45</v>
      </c>
    </row>
    <row r="106" spans="1:10" ht="15.75" thickBot="1" x14ac:dyDescent="0.3">
      <c r="A106" s="279" t="s">
        <v>113</v>
      </c>
      <c r="B106" s="286">
        <v>0</v>
      </c>
      <c r="C106" s="286">
        <v>1</v>
      </c>
      <c r="D106" s="286">
        <v>2</v>
      </c>
      <c r="E106" s="286">
        <v>1</v>
      </c>
      <c r="F106" s="286">
        <v>0</v>
      </c>
      <c r="G106" s="263"/>
      <c r="H106" s="286">
        <v>0</v>
      </c>
      <c r="I106" s="287">
        <v>0</v>
      </c>
      <c r="J106" s="280">
        <v>4</v>
      </c>
    </row>
    <row r="107" spans="1:10" x14ac:dyDescent="0.25">
      <c r="A107" s="281" t="s">
        <v>537</v>
      </c>
      <c r="B107" s="282">
        <v>1</v>
      </c>
      <c r="C107" s="282">
        <v>3</v>
      </c>
      <c r="D107" s="282">
        <v>12</v>
      </c>
      <c r="E107" s="282">
        <v>25</v>
      </c>
      <c r="F107" s="282">
        <v>1</v>
      </c>
      <c r="G107" s="283"/>
      <c r="H107" s="282">
        <v>0</v>
      </c>
      <c r="I107" s="284">
        <v>7</v>
      </c>
      <c r="J107" s="285">
        <v>49</v>
      </c>
    </row>
    <row r="108" spans="1:10" ht="15.75" thickBot="1" x14ac:dyDescent="0.3">
      <c r="A108" s="279" t="s">
        <v>113</v>
      </c>
      <c r="B108" s="286">
        <v>0</v>
      </c>
      <c r="C108" s="286">
        <v>0</v>
      </c>
      <c r="D108" s="286">
        <v>8</v>
      </c>
      <c r="E108" s="286">
        <v>2</v>
      </c>
      <c r="F108" s="286">
        <v>1</v>
      </c>
      <c r="G108" s="263"/>
      <c r="H108" s="286">
        <v>0</v>
      </c>
      <c r="I108" s="287">
        <v>3</v>
      </c>
      <c r="J108" s="280">
        <v>14</v>
      </c>
    </row>
    <row r="109" spans="1:10" x14ac:dyDescent="0.25">
      <c r="A109" s="281" t="s">
        <v>538</v>
      </c>
      <c r="B109" s="282">
        <v>1</v>
      </c>
      <c r="C109" s="282">
        <v>4</v>
      </c>
      <c r="D109" s="282">
        <v>13</v>
      </c>
      <c r="E109" s="282">
        <v>25</v>
      </c>
      <c r="F109" s="282">
        <v>1</v>
      </c>
      <c r="G109" s="283"/>
      <c r="H109" s="282">
        <v>0</v>
      </c>
      <c r="I109" s="284">
        <v>7</v>
      </c>
      <c r="J109" s="285">
        <v>51</v>
      </c>
    </row>
    <row r="110" spans="1:10" ht="15.75" thickBot="1" x14ac:dyDescent="0.3">
      <c r="A110" s="279" t="s">
        <v>113</v>
      </c>
      <c r="B110" s="286">
        <v>1</v>
      </c>
      <c r="C110" s="286">
        <v>2</v>
      </c>
      <c r="D110" s="286">
        <v>8</v>
      </c>
      <c r="E110" s="286">
        <v>11</v>
      </c>
      <c r="F110" s="286">
        <v>0</v>
      </c>
      <c r="G110" s="263"/>
      <c r="H110" s="286">
        <v>0</v>
      </c>
      <c r="I110" s="287">
        <v>5</v>
      </c>
      <c r="J110" s="280">
        <v>27</v>
      </c>
    </row>
    <row r="111" spans="1:10" x14ac:dyDescent="0.25">
      <c r="A111" s="281" t="s">
        <v>539</v>
      </c>
      <c r="B111" s="282">
        <v>1</v>
      </c>
      <c r="C111" s="282">
        <v>5</v>
      </c>
      <c r="D111" s="282">
        <v>15</v>
      </c>
      <c r="E111" s="282">
        <v>34</v>
      </c>
      <c r="F111" s="282">
        <v>1</v>
      </c>
      <c r="G111" s="283"/>
      <c r="H111" s="282">
        <v>0</v>
      </c>
      <c r="I111" s="284">
        <v>8</v>
      </c>
      <c r="J111" s="285">
        <v>64</v>
      </c>
    </row>
    <row r="112" spans="1:10" ht="15.75" thickBot="1" x14ac:dyDescent="0.3">
      <c r="A112" s="279" t="s">
        <v>113</v>
      </c>
      <c r="B112" s="286">
        <v>0</v>
      </c>
      <c r="C112" s="286">
        <v>0</v>
      </c>
      <c r="D112" s="286">
        <v>1</v>
      </c>
      <c r="E112" s="286">
        <v>4</v>
      </c>
      <c r="F112" s="286">
        <v>0</v>
      </c>
      <c r="G112" s="263"/>
      <c r="H112" s="286">
        <v>0</v>
      </c>
      <c r="I112" s="287">
        <v>0</v>
      </c>
      <c r="J112" s="280">
        <v>5</v>
      </c>
    </row>
    <row r="113" spans="1:10" x14ac:dyDescent="0.25">
      <c r="A113" s="281" t="s">
        <v>1378</v>
      </c>
      <c r="B113" s="282">
        <v>8</v>
      </c>
      <c r="C113" s="282">
        <v>34</v>
      </c>
      <c r="D113" s="282">
        <v>106</v>
      </c>
      <c r="E113" s="282">
        <v>224</v>
      </c>
      <c r="F113" s="282">
        <v>8</v>
      </c>
      <c r="G113" s="283"/>
      <c r="H113" s="282">
        <v>0</v>
      </c>
      <c r="I113" s="282">
        <v>71</v>
      </c>
      <c r="J113" s="285">
        <v>451</v>
      </c>
    </row>
    <row r="114" spans="1:10" ht="15.75" thickBot="1" x14ac:dyDescent="0.3">
      <c r="A114" s="279" t="s">
        <v>113</v>
      </c>
      <c r="B114" s="286">
        <v>2</v>
      </c>
      <c r="C114" s="286">
        <v>9</v>
      </c>
      <c r="D114" s="286">
        <v>36</v>
      </c>
      <c r="E114" s="286">
        <v>48</v>
      </c>
      <c r="F114" s="286">
        <v>4</v>
      </c>
      <c r="G114" s="263"/>
      <c r="H114" s="286">
        <v>0</v>
      </c>
      <c r="I114" s="286">
        <v>22</v>
      </c>
      <c r="J114" s="280">
        <v>121</v>
      </c>
    </row>
    <row r="115" spans="1:10" x14ac:dyDescent="0.25">
      <c r="A115" s="288" t="s">
        <v>1367</v>
      </c>
      <c r="B115" s="289">
        <v>9</v>
      </c>
      <c r="C115" s="289">
        <v>39</v>
      </c>
      <c r="D115" s="289">
        <v>146</v>
      </c>
      <c r="E115" s="289">
        <v>268</v>
      </c>
      <c r="F115" s="289">
        <v>9</v>
      </c>
      <c r="G115" s="289">
        <v>12</v>
      </c>
      <c r="H115" s="289">
        <v>0</v>
      </c>
      <c r="I115" s="289">
        <v>77</v>
      </c>
      <c r="J115" s="290">
        <v>560</v>
      </c>
    </row>
    <row r="116" spans="1:10" ht="15.75" thickBot="1" x14ac:dyDescent="0.3">
      <c r="A116" s="261" t="s">
        <v>113</v>
      </c>
      <c r="B116" s="286">
        <v>2</v>
      </c>
      <c r="C116" s="286">
        <v>10</v>
      </c>
      <c r="D116" s="286">
        <v>47</v>
      </c>
      <c r="E116" s="286">
        <v>54</v>
      </c>
      <c r="F116" s="286">
        <v>5</v>
      </c>
      <c r="G116" s="286">
        <v>0</v>
      </c>
      <c r="H116" s="286">
        <v>0</v>
      </c>
      <c r="I116" s="286">
        <v>26</v>
      </c>
      <c r="J116" s="280">
        <v>144</v>
      </c>
    </row>
    <row r="117" spans="1:10" ht="15.75" thickBot="1" x14ac:dyDescent="0.3"/>
    <row r="118" spans="1:10" x14ac:dyDescent="0.25">
      <c r="A118" s="1182" t="s">
        <v>540</v>
      </c>
      <c r="B118" s="1194" t="s">
        <v>1355</v>
      </c>
      <c r="C118" s="1194" t="s">
        <v>1356</v>
      </c>
      <c r="D118" s="1196" t="s">
        <v>1357</v>
      </c>
      <c r="E118" s="1196" t="s">
        <v>1358</v>
      </c>
      <c r="F118" s="1196" t="s">
        <v>1425</v>
      </c>
      <c r="G118" s="1196" t="s">
        <v>1360</v>
      </c>
      <c r="H118" s="1196" t="s">
        <v>1361</v>
      </c>
      <c r="I118" s="1196" t="s">
        <v>1362</v>
      </c>
      <c r="J118" s="1204" t="s">
        <v>1363</v>
      </c>
    </row>
    <row r="119" spans="1:10" ht="40.5" customHeight="1" thickBot="1" x14ac:dyDescent="0.3">
      <c r="A119" s="1124"/>
      <c r="B119" s="1195"/>
      <c r="C119" s="1195"/>
      <c r="D119" s="1197"/>
      <c r="E119" s="1197"/>
      <c r="F119" s="1197"/>
      <c r="G119" s="1197"/>
      <c r="H119" s="1197"/>
      <c r="I119" s="1197"/>
      <c r="J119" s="1205"/>
    </row>
    <row r="120" spans="1:10" x14ac:dyDescent="0.25">
      <c r="A120" s="256" t="s">
        <v>540</v>
      </c>
      <c r="B120" s="257">
        <v>1</v>
      </c>
      <c r="C120" s="257">
        <v>5</v>
      </c>
      <c r="D120" s="257">
        <v>32</v>
      </c>
      <c r="E120" s="257">
        <v>50</v>
      </c>
      <c r="F120" s="257">
        <v>1</v>
      </c>
      <c r="G120" s="257">
        <v>12</v>
      </c>
      <c r="H120" s="258"/>
      <c r="I120" s="259"/>
      <c r="J120" s="260">
        <v>101</v>
      </c>
    </row>
    <row r="121" spans="1:10" ht="15.75" thickBot="1" x14ac:dyDescent="0.3">
      <c r="A121" s="261" t="s">
        <v>113</v>
      </c>
      <c r="B121" s="262">
        <v>1</v>
      </c>
      <c r="C121" s="262">
        <v>3</v>
      </c>
      <c r="D121" s="262">
        <v>6</v>
      </c>
      <c r="E121" s="262">
        <v>13</v>
      </c>
      <c r="F121" s="262"/>
      <c r="G121" s="262">
        <v>1</v>
      </c>
      <c r="H121" s="263"/>
      <c r="I121" s="264"/>
      <c r="J121" s="265">
        <v>24</v>
      </c>
    </row>
    <row r="122" spans="1:10" x14ac:dyDescent="0.25">
      <c r="A122" s="266" t="s">
        <v>1438</v>
      </c>
      <c r="B122" s="267">
        <v>1</v>
      </c>
      <c r="C122" s="267">
        <v>6</v>
      </c>
      <c r="D122" s="267">
        <v>21</v>
      </c>
      <c r="E122" s="267">
        <v>40</v>
      </c>
      <c r="F122" s="267">
        <v>1</v>
      </c>
      <c r="G122" s="268"/>
      <c r="H122" s="267"/>
      <c r="I122" s="269">
        <v>16</v>
      </c>
      <c r="J122" s="270">
        <v>85</v>
      </c>
    </row>
    <row r="123" spans="1:10" ht="15.75" thickBot="1" x14ac:dyDescent="0.3">
      <c r="A123" s="271" t="s">
        <v>113</v>
      </c>
      <c r="B123" s="272"/>
      <c r="C123" s="272">
        <v>2</v>
      </c>
      <c r="D123" s="272">
        <v>5</v>
      </c>
      <c r="E123" s="272">
        <v>7</v>
      </c>
      <c r="F123" s="272">
        <v>1</v>
      </c>
      <c r="G123" s="273"/>
      <c r="H123" s="272"/>
      <c r="I123" s="274">
        <v>3</v>
      </c>
      <c r="J123" s="275">
        <v>18</v>
      </c>
    </row>
    <row r="124" spans="1:10" x14ac:dyDescent="0.25">
      <c r="A124" s="276" t="s">
        <v>1437</v>
      </c>
      <c r="B124" s="277">
        <v>1</v>
      </c>
      <c r="C124" s="277">
        <v>5</v>
      </c>
      <c r="D124" s="277">
        <v>17</v>
      </c>
      <c r="E124" s="277">
        <v>34</v>
      </c>
      <c r="F124" s="277">
        <v>1</v>
      </c>
      <c r="G124" s="258"/>
      <c r="H124" s="277"/>
      <c r="I124" s="277">
        <v>15</v>
      </c>
      <c r="J124" s="278">
        <v>73</v>
      </c>
    </row>
    <row r="125" spans="1:10" ht="15.75" thickBot="1" x14ac:dyDescent="0.3">
      <c r="A125" s="279" t="s">
        <v>113</v>
      </c>
      <c r="B125" s="118"/>
      <c r="C125" s="118">
        <v>2</v>
      </c>
      <c r="D125" s="118">
        <v>4</v>
      </c>
      <c r="E125" s="118">
        <v>2</v>
      </c>
      <c r="F125" s="118"/>
      <c r="G125" s="263"/>
      <c r="H125" s="118"/>
      <c r="I125" s="118">
        <v>1</v>
      </c>
      <c r="J125" s="280">
        <v>9</v>
      </c>
    </row>
    <row r="126" spans="1:10" x14ac:dyDescent="0.25">
      <c r="A126" s="266" t="s">
        <v>527</v>
      </c>
      <c r="B126" s="267">
        <v>1</v>
      </c>
      <c r="C126" s="267">
        <v>4</v>
      </c>
      <c r="D126" s="267">
        <v>15</v>
      </c>
      <c r="E126" s="267">
        <v>36</v>
      </c>
      <c r="F126" s="267">
        <v>1</v>
      </c>
      <c r="G126" s="268"/>
      <c r="H126" s="267"/>
      <c r="I126" s="269">
        <v>11</v>
      </c>
      <c r="J126" s="270">
        <v>68</v>
      </c>
    </row>
    <row r="127" spans="1:10" ht="15.75" thickBot="1" x14ac:dyDescent="0.3">
      <c r="A127" s="271" t="s">
        <v>113</v>
      </c>
      <c r="B127" s="272"/>
      <c r="C127" s="272">
        <v>1</v>
      </c>
      <c r="D127" s="272">
        <v>6</v>
      </c>
      <c r="E127" s="272">
        <v>15</v>
      </c>
      <c r="F127" s="272"/>
      <c r="G127" s="273"/>
      <c r="H127" s="272"/>
      <c r="I127" s="274">
        <v>7</v>
      </c>
      <c r="J127" s="275">
        <v>29</v>
      </c>
    </row>
    <row r="128" spans="1:10" x14ac:dyDescent="0.25">
      <c r="A128" s="276" t="s">
        <v>1436</v>
      </c>
      <c r="B128" s="277">
        <v>1</v>
      </c>
      <c r="C128" s="277">
        <v>4</v>
      </c>
      <c r="D128" s="277">
        <v>15</v>
      </c>
      <c r="E128" s="277">
        <v>31</v>
      </c>
      <c r="F128" s="277">
        <v>1</v>
      </c>
      <c r="G128" s="258"/>
      <c r="H128" s="277"/>
      <c r="I128" s="277">
        <v>12</v>
      </c>
      <c r="J128" s="278">
        <v>64</v>
      </c>
    </row>
    <row r="129" spans="1:10" ht="15.75" thickBot="1" x14ac:dyDescent="0.3">
      <c r="A129" s="279" t="s">
        <v>113</v>
      </c>
      <c r="B129" s="118"/>
      <c r="C129" s="118"/>
      <c r="D129" s="118">
        <v>3</v>
      </c>
      <c r="E129" s="118">
        <v>5</v>
      </c>
      <c r="F129" s="118">
        <v>1</v>
      </c>
      <c r="G129" s="263"/>
      <c r="H129" s="118"/>
      <c r="I129" s="118">
        <v>3</v>
      </c>
      <c r="J129" s="280">
        <v>12</v>
      </c>
    </row>
    <row r="130" spans="1:10" ht="26.25" x14ac:dyDescent="0.25">
      <c r="A130" s="266" t="s">
        <v>1435</v>
      </c>
      <c r="B130" s="267">
        <v>1</v>
      </c>
      <c r="C130" s="267">
        <v>4</v>
      </c>
      <c r="D130" s="267">
        <v>9</v>
      </c>
      <c r="E130" s="267">
        <v>30</v>
      </c>
      <c r="F130" s="267">
        <v>1</v>
      </c>
      <c r="G130" s="268"/>
      <c r="H130" s="267"/>
      <c r="I130" s="269">
        <v>9</v>
      </c>
      <c r="J130" s="270">
        <v>54</v>
      </c>
    </row>
    <row r="131" spans="1:10" ht="15.75" thickBot="1" x14ac:dyDescent="0.3">
      <c r="A131" s="271" t="s">
        <v>113</v>
      </c>
      <c r="B131" s="272"/>
      <c r="C131" s="272">
        <v>2</v>
      </c>
      <c r="D131" s="272">
        <v>4</v>
      </c>
      <c r="E131" s="272">
        <v>6</v>
      </c>
      <c r="F131" s="272">
        <v>1</v>
      </c>
      <c r="G131" s="273"/>
      <c r="H131" s="272"/>
      <c r="I131" s="274">
        <v>5</v>
      </c>
      <c r="J131" s="275">
        <v>18</v>
      </c>
    </row>
    <row r="132" spans="1:10" x14ac:dyDescent="0.25">
      <c r="A132" s="276" t="s">
        <v>1434</v>
      </c>
      <c r="B132" s="277"/>
      <c r="C132" s="277"/>
      <c r="D132" s="277"/>
      <c r="E132" s="277">
        <v>20</v>
      </c>
      <c r="F132" s="277">
        <v>1</v>
      </c>
      <c r="G132" s="258"/>
      <c r="H132" s="277">
        <v>1</v>
      </c>
      <c r="I132" s="277">
        <v>6</v>
      </c>
      <c r="J132" s="278">
        <v>28</v>
      </c>
    </row>
    <row r="133" spans="1:10" ht="15.75" thickBot="1" x14ac:dyDescent="0.3">
      <c r="A133" s="279" t="s">
        <v>113</v>
      </c>
      <c r="B133" s="118"/>
      <c r="C133" s="118"/>
      <c r="D133" s="118"/>
      <c r="E133" s="118">
        <v>5</v>
      </c>
      <c r="F133" s="118"/>
      <c r="G133" s="263"/>
      <c r="H133" s="118"/>
      <c r="I133" s="118">
        <v>4</v>
      </c>
      <c r="J133" s="280">
        <v>9</v>
      </c>
    </row>
    <row r="134" spans="1:10" ht="26.25" x14ac:dyDescent="0.25">
      <c r="A134" s="266" t="s">
        <v>1433</v>
      </c>
      <c r="B134" s="267"/>
      <c r="C134" s="267"/>
      <c r="D134" s="267"/>
      <c r="E134" s="267"/>
      <c r="F134" s="267"/>
      <c r="G134" s="268"/>
      <c r="H134" s="267"/>
      <c r="I134" s="269">
        <v>14</v>
      </c>
      <c r="J134" s="270">
        <v>14</v>
      </c>
    </row>
    <row r="135" spans="1:10" ht="15.75" thickBot="1" x14ac:dyDescent="0.3">
      <c r="A135" s="271" t="s">
        <v>113</v>
      </c>
      <c r="B135" s="272"/>
      <c r="C135" s="272"/>
      <c r="D135" s="272"/>
      <c r="E135" s="272"/>
      <c r="F135" s="272"/>
      <c r="G135" s="273"/>
      <c r="H135" s="272"/>
      <c r="I135" s="274">
        <v>7</v>
      </c>
      <c r="J135" s="275">
        <v>7</v>
      </c>
    </row>
    <row r="136" spans="1:10" x14ac:dyDescent="0.25">
      <c r="A136" s="276" t="s">
        <v>1432</v>
      </c>
      <c r="B136" s="277"/>
      <c r="C136" s="277"/>
      <c r="D136" s="277"/>
      <c r="E136" s="277"/>
      <c r="F136" s="277"/>
      <c r="G136" s="258"/>
      <c r="H136" s="277">
        <v>1</v>
      </c>
      <c r="I136" s="277">
        <v>4</v>
      </c>
      <c r="J136" s="278">
        <v>5</v>
      </c>
    </row>
    <row r="137" spans="1:10" ht="15.75" thickBot="1" x14ac:dyDescent="0.3">
      <c r="A137" s="279" t="s">
        <v>113</v>
      </c>
      <c r="B137" s="118"/>
      <c r="C137" s="118"/>
      <c r="D137" s="118"/>
      <c r="E137" s="118"/>
      <c r="F137" s="118"/>
      <c r="G137" s="263"/>
      <c r="H137" s="118">
        <v>1</v>
      </c>
      <c r="I137" s="118">
        <v>3</v>
      </c>
      <c r="J137" s="280">
        <v>4</v>
      </c>
    </row>
    <row r="138" spans="1:10" x14ac:dyDescent="0.25">
      <c r="A138" s="266" t="s">
        <v>1431</v>
      </c>
      <c r="B138" s="267"/>
      <c r="C138" s="267"/>
      <c r="D138" s="267"/>
      <c r="E138" s="267"/>
      <c r="F138" s="267"/>
      <c r="G138" s="268"/>
      <c r="H138" s="267">
        <v>1</v>
      </c>
      <c r="I138" s="269">
        <v>5</v>
      </c>
      <c r="J138" s="270">
        <v>6</v>
      </c>
    </row>
    <row r="139" spans="1:10" ht="15.75" thickBot="1" x14ac:dyDescent="0.3">
      <c r="A139" s="271" t="s">
        <v>113</v>
      </c>
      <c r="B139" s="272"/>
      <c r="C139" s="272"/>
      <c r="D139" s="272"/>
      <c r="E139" s="272"/>
      <c r="F139" s="272"/>
      <c r="G139" s="273"/>
      <c r="H139" s="272"/>
      <c r="I139" s="274">
        <v>2</v>
      </c>
      <c r="J139" s="275">
        <v>2</v>
      </c>
    </row>
    <row r="140" spans="1:10" ht="26.25" x14ac:dyDescent="0.25">
      <c r="A140" s="276" t="s">
        <v>1430</v>
      </c>
      <c r="B140" s="277"/>
      <c r="C140" s="277"/>
      <c r="D140" s="277"/>
      <c r="E140" s="277"/>
      <c r="F140" s="277"/>
      <c r="G140" s="258"/>
      <c r="H140" s="277">
        <v>1</v>
      </c>
      <c r="I140" s="277">
        <v>11</v>
      </c>
      <c r="J140" s="278">
        <v>12</v>
      </c>
    </row>
    <row r="141" spans="1:10" ht="15.75" thickBot="1" x14ac:dyDescent="0.3">
      <c r="A141" s="279" t="s">
        <v>113</v>
      </c>
      <c r="B141" s="118"/>
      <c r="C141" s="118"/>
      <c r="D141" s="118"/>
      <c r="E141" s="118"/>
      <c r="F141" s="118"/>
      <c r="G141" s="263"/>
      <c r="H141" s="118"/>
      <c r="I141" s="118">
        <v>2</v>
      </c>
      <c r="J141" s="280">
        <v>2</v>
      </c>
    </row>
    <row r="142" spans="1:10" x14ac:dyDescent="0.25">
      <c r="A142" s="281" t="s">
        <v>1366</v>
      </c>
      <c r="B142" s="282">
        <v>5</v>
      </c>
      <c r="C142" s="282">
        <v>23</v>
      </c>
      <c r="D142" s="282">
        <v>77</v>
      </c>
      <c r="E142" s="282">
        <v>191</v>
      </c>
      <c r="F142" s="282">
        <v>6</v>
      </c>
      <c r="G142" s="283"/>
      <c r="H142" s="282">
        <v>1</v>
      </c>
      <c r="I142" s="282">
        <v>69</v>
      </c>
      <c r="J142" s="285">
        <v>372</v>
      </c>
    </row>
    <row r="143" spans="1:10" ht="15.75" thickBot="1" x14ac:dyDescent="0.3">
      <c r="A143" s="279" t="s">
        <v>113</v>
      </c>
      <c r="B143" s="286">
        <v>0</v>
      </c>
      <c r="C143" s="286">
        <v>7</v>
      </c>
      <c r="D143" s="286">
        <v>22</v>
      </c>
      <c r="E143" s="286">
        <v>40</v>
      </c>
      <c r="F143" s="286">
        <v>3</v>
      </c>
      <c r="G143" s="315"/>
      <c r="H143" s="286">
        <v>0</v>
      </c>
      <c r="I143" s="286">
        <v>23</v>
      </c>
      <c r="J143" s="294">
        <v>95</v>
      </c>
    </row>
    <row r="144" spans="1:10" x14ac:dyDescent="0.25">
      <c r="A144" s="288" t="s">
        <v>1367</v>
      </c>
      <c r="B144" s="306">
        <v>6</v>
      </c>
      <c r="C144" s="306">
        <v>28</v>
      </c>
      <c r="D144" s="306">
        <v>109</v>
      </c>
      <c r="E144" s="306">
        <v>241</v>
      </c>
      <c r="F144" s="306">
        <v>7</v>
      </c>
      <c r="G144" s="306">
        <v>12</v>
      </c>
      <c r="H144" s="306">
        <v>4</v>
      </c>
      <c r="I144" s="306">
        <v>103</v>
      </c>
      <c r="J144" s="305">
        <v>510</v>
      </c>
    </row>
    <row r="145" spans="1:10" ht="15.75" thickBot="1" x14ac:dyDescent="0.3">
      <c r="A145" s="261" t="s">
        <v>113</v>
      </c>
      <c r="B145" s="314">
        <v>1</v>
      </c>
      <c r="C145" s="314">
        <v>10</v>
      </c>
      <c r="D145" s="314">
        <v>28</v>
      </c>
      <c r="E145" s="314">
        <v>53</v>
      </c>
      <c r="F145" s="314">
        <v>3</v>
      </c>
      <c r="G145" s="314">
        <v>1</v>
      </c>
      <c r="H145" s="314">
        <v>1</v>
      </c>
      <c r="I145" s="314">
        <v>37</v>
      </c>
      <c r="J145" s="313">
        <v>134</v>
      </c>
    </row>
    <row r="146" spans="1:10" ht="15.75" thickBot="1" x14ac:dyDescent="0.3"/>
    <row r="147" spans="1:10" x14ac:dyDescent="0.25">
      <c r="A147" s="1213" t="s">
        <v>541</v>
      </c>
      <c r="B147" s="1215" t="s">
        <v>1355</v>
      </c>
      <c r="C147" s="1215" t="s">
        <v>1356</v>
      </c>
      <c r="D147" s="1217" t="s">
        <v>1357</v>
      </c>
      <c r="E147" s="1217" t="s">
        <v>1358</v>
      </c>
      <c r="F147" s="1217" t="s">
        <v>1359</v>
      </c>
      <c r="G147" s="1217" t="s">
        <v>1360</v>
      </c>
      <c r="H147" s="1217" t="s">
        <v>1361</v>
      </c>
      <c r="I147" s="1217" t="s">
        <v>1362</v>
      </c>
      <c r="J147" s="1219" t="s">
        <v>1363</v>
      </c>
    </row>
    <row r="148" spans="1:10" ht="41.25" customHeight="1" thickBot="1" x14ac:dyDescent="0.3">
      <c r="A148" s="1214"/>
      <c r="B148" s="1216"/>
      <c r="C148" s="1216"/>
      <c r="D148" s="1218"/>
      <c r="E148" s="1218"/>
      <c r="F148" s="1218"/>
      <c r="G148" s="1218"/>
      <c r="H148" s="1218"/>
      <c r="I148" s="1218"/>
      <c r="J148" s="1220"/>
    </row>
    <row r="149" spans="1:10" x14ac:dyDescent="0.25">
      <c r="A149" s="276" t="s">
        <v>541</v>
      </c>
      <c r="B149" s="292">
        <v>1</v>
      </c>
      <c r="C149" s="292">
        <v>6</v>
      </c>
      <c r="D149" s="292">
        <v>49</v>
      </c>
      <c r="E149" s="292">
        <v>59</v>
      </c>
      <c r="F149" s="292">
        <v>2</v>
      </c>
      <c r="G149" s="292">
        <v>15</v>
      </c>
      <c r="H149" s="1065"/>
      <c r="I149" s="1067"/>
      <c r="J149" s="278">
        <v>123</v>
      </c>
    </row>
    <row r="150" spans="1:10" ht="15.75" thickBot="1" x14ac:dyDescent="0.3">
      <c r="A150" s="381" t="s">
        <v>113</v>
      </c>
      <c r="B150" s="262">
        <v>0</v>
      </c>
      <c r="C150" s="262">
        <v>3</v>
      </c>
      <c r="D150" s="262">
        <v>14</v>
      </c>
      <c r="E150" s="262">
        <v>14</v>
      </c>
      <c r="F150" s="262">
        <v>2</v>
      </c>
      <c r="G150" s="262">
        <v>1</v>
      </c>
      <c r="H150" s="1066"/>
      <c r="I150" s="1066"/>
      <c r="J150" s="265">
        <v>30</v>
      </c>
    </row>
    <row r="151" spans="1:10" x14ac:dyDescent="0.25">
      <c r="A151" s="266" t="s">
        <v>542</v>
      </c>
      <c r="B151" s="267">
        <v>1</v>
      </c>
      <c r="C151" s="267">
        <v>9</v>
      </c>
      <c r="D151" s="267">
        <v>29</v>
      </c>
      <c r="E151" s="267">
        <v>45</v>
      </c>
      <c r="F151" s="267">
        <v>1</v>
      </c>
      <c r="G151" s="1067"/>
      <c r="H151" s="267">
        <v>0</v>
      </c>
      <c r="I151" s="269">
        <v>70</v>
      </c>
      <c r="J151" s="270">
        <v>110</v>
      </c>
    </row>
    <row r="152" spans="1:10" ht="15.75" thickBot="1" x14ac:dyDescent="0.3">
      <c r="A152" s="1068" t="s">
        <v>113</v>
      </c>
      <c r="B152" s="272">
        <v>0</v>
      </c>
      <c r="C152" s="272">
        <v>4</v>
      </c>
      <c r="D152" s="272">
        <v>9</v>
      </c>
      <c r="E152" s="272">
        <v>15</v>
      </c>
      <c r="F152" s="272">
        <v>0</v>
      </c>
      <c r="G152" s="1069"/>
      <c r="H152" s="272">
        <v>0</v>
      </c>
      <c r="I152" s="274">
        <v>15</v>
      </c>
      <c r="J152" s="275">
        <v>33</v>
      </c>
    </row>
    <row r="153" spans="1:10" x14ac:dyDescent="0.25">
      <c r="A153" s="276" t="s">
        <v>533</v>
      </c>
      <c r="B153" s="277">
        <v>1</v>
      </c>
      <c r="C153" s="277">
        <v>6</v>
      </c>
      <c r="D153" s="277">
        <v>19</v>
      </c>
      <c r="E153" s="277">
        <v>30</v>
      </c>
      <c r="F153" s="277">
        <v>1</v>
      </c>
      <c r="G153" s="1065"/>
      <c r="H153" s="277">
        <v>0</v>
      </c>
      <c r="I153" s="277">
        <v>33</v>
      </c>
      <c r="J153" s="278">
        <v>76</v>
      </c>
    </row>
    <row r="154" spans="1:10" ht="15.75" thickBot="1" x14ac:dyDescent="0.3">
      <c r="A154" s="1068" t="s">
        <v>113</v>
      </c>
      <c r="B154" s="118">
        <v>0</v>
      </c>
      <c r="C154" s="118">
        <v>1</v>
      </c>
      <c r="D154" s="118">
        <v>4</v>
      </c>
      <c r="E154" s="118">
        <v>6</v>
      </c>
      <c r="F154" s="118">
        <v>0</v>
      </c>
      <c r="G154" s="1066"/>
      <c r="H154" s="118">
        <v>0</v>
      </c>
      <c r="I154" s="118">
        <v>6</v>
      </c>
      <c r="J154" s="280">
        <v>17</v>
      </c>
    </row>
    <row r="155" spans="1:10" x14ac:dyDescent="0.25">
      <c r="A155" s="266" t="s">
        <v>543</v>
      </c>
      <c r="B155" s="267">
        <v>1</v>
      </c>
      <c r="C155" s="267">
        <v>6</v>
      </c>
      <c r="D155" s="267">
        <v>20</v>
      </c>
      <c r="E155" s="267">
        <v>47</v>
      </c>
      <c r="F155" s="267">
        <v>1</v>
      </c>
      <c r="G155" s="1067"/>
      <c r="H155" s="267">
        <v>0</v>
      </c>
      <c r="I155" s="269">
        <v>13</v>
      </c>
      <c r="J155" s="270">
        <v>67</v>
      </c>
    </row>
    <row r="156" spans="1:10" ht="15.75" thickBot="1" x14ac:dyDescent="0.3">
      <c r="A156" s="1068" t="s">
        <v>113</v>
      </c>
      <c r="B156" s="272">
        <v>1</v>
      </c>
      <c r="C156" s="272">
        <v>2</v>
      </c>
      <c r="D156" s="272">
        <v>3</v>
      </c>
      <c r="E156" s="272">
        <v>11</v>
      </c>
      <c r="F156" s="272">
        <v>1</v>
      </c>
      <c r="G156" s="1069"/>
      <c r="H156" s="272">
        <v>0</v>
      </c>
      <c r="I156" s="274">
        <v>3</v>
      </c>
      <c r="J156" s="275">
        <v>16</v>
      </c>
    </row>
    <row r="157" spans="1:10" x14ac:dyDescent="0.25">
      <c r="A157" s="276" t="s">
        <v>544</v>
      </c>
      <c r="B157" s="277">
        <v>1</v>
      </c>
      <c r="C157" s="277">
        <v>4</v>
      </c>
      <c r="D157" s="277">
        <v>11</v>
      </c>
      <c r="E157" s="277">
        <v>33</v>
      </c>
      <c r="F157" s="277">
        <v>1</v>
      </c>
      <c r="G157" s="1065"/>
      <c r="H157" s="277">
        <v>0</v>
      </c>
      <c r="I157" s="277">
        <v>12</v>
      </c>
      <c r="J157" s="278">
        <v>52</v>
      </c>
    </row>
    <row r="158" spans="1:10" ht="15.75" thickBot="1" x14ac:dyDescent="0.3">
      <c r="A158" s="1068" t="s">
        <v>113</v>
      </c>
      <c r="B158" s="118">
        <v>0</v>
      </c>
      <c r="C158" s="118">
        <v>2</v>
      </c>
      <c r="D158" s="118">
        <v>3</v>
      </c>
      <c r="E158" s="118">
        <v>6</v>
      </c>
      <c r="F158" s="118">
        <v>1</v>
      </c>
      <c r="G158" s="1066"/>
      <c r="H158" s="118">
        <v>0</v>
      </c>
      <c r="I158" s="118">
        <v>1</v>
      </c>
      <c r="J158" s="280">
        <v>13</v>
      </c>
    </row>
    <row r="159" spans="1:10" x14ac:dyDescent="0.25">
      <c r="A159" s="266" t="s">
        <v>535</v>
      </c>
      <c r="B159" s="267">
        <v>1</v>
      </c>
      <c r="C159" s="267">
        <v>5</v>
      </c>
      <c r="D159" s="267">
        <v>27</v>
      </c>
      <c r="E159" s="267">
        <v>39</v>
      </c>
      <c r="F159" s="267">
        <v>1</v>
      </c>
      <c r="G159" s="1067"/>
      <c r="H159" s="267">
        <v>0</v>
      </c>
      <c r="I159" s="269">
        <v>13</v>
      </c>
      <c r="J159" s="270">
        <v>73</v>
      </c>
    </row>
    <row r="160" spans="1:10" ht="15.75" thickBot="1" x14ac:dyDescent="0.3">
      <c r="A160" s="1068" t="s">
        <v>113</v>
      </c>
      <c r="B160" s="272">
        <v>0</v>
      </c>
      <c r="C160" s="272">
        <v>0</v>
      </c>
      <c r="D160" s="272">
        <v>7</v>
      </c>
      <c r="E160" s="272">
        <v>3</v>
      </c>
      <c r="F160" s="272">
        <v>0</v>
      </c>
      <c r="G160" s="1069"/>
      <c r="H160" s="272">
        <v>0</v>
      </c>
      <c r="I160" s="274">
        <v>1</v>
      </c>
      <c r="J160" s="275">
        <v>11</v>
      </c>
    </row>
    <row r="161" spans="1:11" x14ac:dyDescent="0.25">
      <c r="A161" s="276" t="s">
        <v>545</v>
      </c>
      <c r="B161" s="277">
        <v>1</v>
      </c>
      <c r="C161" s="277">
        <v>5</v>
      </c>
      <c r="D161" s="277">
        <v>12</v>
      </c>
      <c r="E161" s="277">
        <v>28</v>
      </c>
      <c r="F161" s="277">
        <v>1</v>
      </c>
      <c r="G161" s="1065"/>
      <c r="H161" s="277">
        <v>0</v>
      </c>
      <c r="I161" s="277">
        <v>5</v>
      </c>
      <c r="J161" s="278">
        <v>45</v>
      </c>
    </row>
    <row r="162" spans="1:11" ht="15.75" thickBot="1" x14ac:dyDescent="0.3">
      <c r="A162" s="1068" t="s">
        <v>113</v>
      </c>
      <c r="B162" s="118">
        <v>0</v>
      </c>
      <c r="C162" s="118">
        <v>0</v>
      </c>
      <c r="D162" s="118">
        <v>4</v>
      </c>
      <c r="E162" s="118">
        <v>1</v>
      </c>
      <c r="F162" s="118">
        <v>1</v>
      </c>
      <c r="G162" s="1066"/>
      <c r="H162" s="118">
        <v>0</v>
      </c>
      <c r="I162" s="118">
        <v>1</v>
      </c>
      <c r="J162" s="280">
        <v>6</v>
      </c>
    </row>
    <row r="163" spans="1:11" x14ac:dyDescent="0.25">
      <c r="A163" s="266" t="s">
        <v>534</v>
      </c>
      <c r="B163" s="267">
        <v>1</v>
      </c>
      <c r="C163" s="267">
        <v>5</v>
      </c>
      <c r="D163" s="267">
        <v>23</v>
      </c>
      <c r="E163" s="267">
        <v>33</v>
      </c>
      <c r="F163" s="267">
        <v>1</v>
      </c>
      <c r="G163" s="1067"/>
      <c r="H163" s="267">
        <v>0</v>
      </c>
      <c r="I163" s="269">
        <v>23</v>
      </c>
      <c r="J163" s="270">
        <v>74</v>
      </c>
    </row>
    <row r="164" spans="1:11" ht="15.75" thickBot="1" x14ac:dyDescent="0.3">
      <c r="A164" s="1068" t="s">
        <v>113</v>
      </c>
      <c r="B164" s="272">
        <v>0</v>
      </c>
      <c r="C164" s="272">
        <v>1</v>
      </c>
      <c r="D164" s="272">
        <v>12</v>
      </c>
      <c r="E164" s="272">
        <v>13</v>
      </c>
      <c r="F164" s="272">
        <v>1</v>
      </c>
      <c r="G164" s="1069"/>
      <c r="H164" s="272">
        <v>0</v>
      </c>
      <c r="I164" s="274">
        <v>9</v>
      </c>
      <c r="J164" s="275">
        <v>32</v>
      </c>
    </row>
    <row r="165" spans="1:11" x14ac:dyDescent="0.25">
      <c r="A165" s="276" t="s">
        <v>546</v>
      </c>
      <c r="B165" s="277">
        <v>1</v>
      </c>
      <c r="C165" s="277">
        <v>5</v>
      </c>
      <c r="D165" s="277">
        <v>9</v>
      </c>
      <c r="E165" s="277">
        <v>31</v>
      </c>
      <c r="F165" s="277">
        <v>1</v>
      </c>
      <c r="G165" s="1065"/>
      <c r="H165" s="277">
        <v>0</v>
      </c>
      <c r="I165" s="277">
        <v>9</v>
      </c>
      <c r="J165" s="278">
        <v>44</v>
      </c>
    </row>
    <row r="166" spans="1:11" ht="15.75" thickBot="1" x14ac:dyDescent="0.3">
      <c r="A166" s="1068" t="s">
        <v>113</v>
      </c>
      <c r="B166" s="118">
        <v>0</v>
      </c>
      <c r="C166" s="118">
        <v>0</v>
      </c>
      <c r="D166" s="118">
        <v>4</v>
      </c>
      <c r="E166" s="118">
        <v>3</v>
      </c>
      <c r="F166" s="118">
        <v>1</v>
      </c>
      <c r="G166" s="1066"/>
      <c r="H166" s="118">
        <v>0</v>
      </c>
      <c r="I166" s="118">
        <v>4</v>
      </c>
      <c r="J166" s="280">
        <v>10</v>
      </c>
    </row>
    <row r="167" spans="1:11" x14ac:dyDescent="0.25">
      <c r="A167" s="266" t="s">
        <v>547</v>
      </c>
      <c r="B167" s="267">
        <v>1</v>
      </c>
      <c r="C167" s="267">
        <v>5</v>
      </c>
      <c r="D167" s="267">
        <v>17</v>
      </c>
      <c r="E167" s="267">
        <v>27</v>
      </c>
      <c r="F167" s="267">
        <v>1</v>
      </c>
      <c r="G167" s="1067"/>
      <c r="H167" s="267">
        <v>0</v>
      </c>
      <c r="I167" s="269">
        <v>16</v>
      </c>
      <c r="J167" s="270">
        <v>52</v>
      </c>
    </row>
    <row r="168" spans="1:11" ht="15.75" thickBot="1" x14ac:dyDescent="0.3">
      <c r="A168" s="1068" t="s">
        <v>113</v>
      </c>
      <c r="B168" s="272">
        <v>0</v>
      </c>
      <c r="C168" s="272">
        <v>1</v>
      </c>
      <c r="D168" s="272">
        <v>7</v>
      </c>
      <c r="E168" s="272">
        <v>2</v>
      </c>
      <c r="F168" s="272">
        <v>0</v>
      </c>
      <c r="G168" s="1069"/>
      <c r="H168" s="272">
        <v>0</v>
      </c>
      <c r="I168" s="274">
        <v>4</v>
      </c>
      <c r="J168" s="275">
        <v>11</v>
      </c>
    </row>
    <row r="169" spans="1:11" x14ac:dyDescent="0.25">
      <c r="A169" s="1070" t="s">
        <v>1429</v>
      </c>
      <c r="B169" s="1065"/>
      <c r="C169" s="1065"/>
      <c r="D169" s="1065"/>
      <c r="E169" s="277">
        <v>22</v>
      </c>
      <c r="F169" s="277">
        <v>2</v>
      </c>
      <c r="G169" s="1065"/>
      <c r="H169" s="277">
        <v>2</v>
      </c>
      <c r="I169" s="1065"/>
      <c r="J169" s="278">
        <v>25</v>
      </c>
    </row>
    <row r="170" spans="1:11" ht="15.75" thickBot="1" x14ac:dyDescent="0.3">
      <c r="A170" s="1068" t="s">
        <v>113</v>
      </c>
      <c r="B170" s="1066"/>
      <c r="C170" s="1066"/>
      <c r="D170" s="1066"/>
      <c r="E170" s="118">
        <v>4</v>
      </c>
      <c r="F170" s="118">
        <v>1</v>
      </c>
      <c r="G170" s="1066"/>
      <c r="H170" s="118">
        <v>0</v>
      </c>
      <c r="I170" s="1066"/>
      <c r="J170" s="280">
        <v>5</v>
      </c>
      <c r="K170" s="384"/>
    </row>
    <row r="171" spans="1:11" x14ac:dyDescent="0.25">
      <c r="A171" s="281" t="s">
        <v>1366</v>
      </c>
      <c r="B171" s="282">
        <v>9</v>
      </c>
      <c r="C171" s="282">
        <v>50</v>
      </c>
      <c r="D171" s="282">
        <v>167</v>
      </c>
      <c r="E171" s="282">
        <v>318</v>
      </c>
      <c r="F171" s="282">
        <v>11</v>
      </c>
      <c r="G171" s="1071"/>
      <c r="H171" s="282">
        <v>2</v>
      </c>
      <c r="I171" s="284">
        <v>194</v>
      </c>
      <c r="J171" s="285">
        <v>599</v>
      </c>
    </row>
    <row r="172" spans="1:11" ht="15.75" thickBot="1" x14ac:dyDescent="0.3">
      <c r="A172" s="1068" t="s">
        <v>113</v>
      </c>
      <c r="B172" s="286">
        <v>1</v>
      </c>
      <c r="C172" s="286">
        <v>11</v>
      </c>
      <c r="D172" s="286">
        <v>53</v>
      </c>
      <c r="E172" s="286">
        <v>62</v>
      </c>
      <c r="F172" s="286">
        <v>6</v>
      </c>
      <c r="G172" s="1066"/>
      <c r="H172" s="286">
        <v>0</v>
      </c>
      <c r="I172" s="287">
        <v>44</v>
      </c>
      <c r="J172" s="280">
        <v>152</v>
      </c>
    </row>
    <row r="173" spans="1:11" x14ac:dyDescent="0.25">
      <c r="A173" s="1072" t="s">
        <v>1367</v>
      </c>
      <c r="B173" s="289">
        <v>10</v>
      </c>
      <c r="C173" s="289">
        <v>56</v>
      </c>
      <c r="D173" s="289">
        <v>194</v>
      </c>
      <c r="E173" s="289">
        <v>346</v>
      </c>
      <c r="F173" s="289">
        <v>13</v>
      </c>
      <c r="G173" s="289">
        <v>15</v>
      </c>
      <c r="H173" s="289">
        <v>2</v>
      </c>
      <c r="I173" s="289">
        <v>194</v>
      </c>
      <c r="J173" s="290">
        <v>667</v>
      </c>
    </row>
    <row r="174" spans="1:11" ht="15.75" thickBot="1" x14ac:dyDescent="0.3">
      <c r="A174" s="381" t="s">
        <v>113</v>
      </c>
      <c r="B174" s="286">
        <v>1</v>
      </c>
      <c r="C174" s="286">
        <v>14</v>
      </c>
      <c r="D174" s="286">
        <v>63</v>
      </c>
      <c r="E174" s="286">
        <v>71</v>
      </c>
      <c r="F174" s="286">
        <v>8</v>
      </c>
      <c r="G174" s="286">
        <v>1</v>
      </c>
      <c r="H174" s="286">
        <v>0</v>
      </c>
      <c r="I174" s="286">
        <v>44</v>
      </c>
      <c r="J174" s="280">
        <v>173</v>
      </c>
    </row>
    <row r="176" spans="1:11" x14ac:dyDescent="0.25">
      <c r="A176" s="1212" t="s">
        <v>1428</v>
      </c>
      <c r="B176" s="1212"/>
      <c r="C176" s="1212"/>
      <c r="D176" s="1212"/>
      <c r="E176" s="1212"/>
      <c r="F176" s="1212"/>
      <c r="G176" s="1212"/>
      <c r="H176" s="1212"/>
      <c r="I176" s="1212"/>
      <c r="J176" s="1212"/>
    </row>
    <row r="177" spans="1:10" ht="15.75" thickBot="1" x14ac:dyDescent="0.3"/>
    <row r="178" spans="1:10" x14ac:dyDescent="0.25">
      <c r="A178" s="1182" t="s">
        <v>25</v>
      </c>
      <c r="B178" s="1194" t="s">
        <v>1355</v>
      </c>
      <c r="C178" s="1194" t="s">
        <v>1356</v>
      </c>
      <c r="D178" s="1196" t="s">
        <v>1357</v>
      </c>
      <c r="E178" s="1196" t="s">
        <v>1358</v>
      </c>
      <c r="F178" s="1196" t="s">
        <v>1359</v>
      </c>
      <c r="G178" s="1196" t="s">
        <v>1360</v>
      </c>
      <c r="H178" s="1196" t="s">
        <v>1361</v>
      </c>
      <c r="I178" s="1196" t="s">
        <v>1362</v>
      </c>
      <c r="J178" s="1204" t="s">
        <v>1363</v>
      </c>
    </row>
    <row r="179" spans="1:10" ht="45.75" customHeight="1" thickBot="1" x14ac:dyDescent="0.3">
      <c r="A179" s="1124"/>
      <c r="B179" s="1195"/>
      <c r="C179" s="1195"/>
      <c r="D179" s="1197"/>
      <c r="E179" s="1197"/>
      <c r="F179" s="1197"/>
      <c r="G179" s="1197"/>
      <c r="H179" s="1197"/>
      <c r="I179" s="1197"/>
      <c r="J179" s="1205"/>
    </row>
    <row r="180" spans="1:10" x14ac:dyDescent="0.25">
      <c r="A180" s="256" t="s">
        <v>548</v>
      </c>
      <c r="B180" s="257">
        <v>1</v>
      </c>
      <c r="C180" s="257">
        <v>4</v>
      </c>
      <c r="D180" s="257">
        <v>38</v>
      </c>
      <c r="E180" s="257">
        <v>45</v>
      </c>
      <c r="F180" s="257">
        <v>1</v>
      </c>
      <c r="G180" s="257">
        <v>11</v>
      </c>
      <c r="H180" s="258"/>
      <c r="I180" s="259">
        <v>1</v>
      </c>
      <c r="J180" s="260">
        <v>101</v>
      </c>
    </row>
    <row r="181" spans="1:10" ht="15.75" thickBot="1" x14ac:dyDescent="0.3">
      <c r="A181" s="261" t="s">
        <v>113</v>
      </c>
      <c r="B181" s="262">
        <v>0</v>
      </c>
      <c r="C181" s="262">
        <v>2</v>
      </c>
      <c r="D181" s="262">
        <v>15</v>
      </c>
      <c r="E181" s="262">
        <v>9</v>
      </c>
      <c r="F181" s="262">
        <v>1</v>
      </c>
      <c r="G181" s="262">
        <v>0</v>
      </c>
      <c r="H181" s="263"/>
      <c r="I181" s="264">
        <v>0</v>
      </c>
      <c r="J181" s="265">
        <v>27</v>
      </c>
    </row>
    <row r="182" spans="1:10" x14ac:dyDescent="0.25">
      <c r="A182" s="266" t="s">
        <v>549</v>
      </c>
      <c r="B182" s="267">
        <v>1</v>
      </c>
      <c r="C182" s="267">
        <v>4</v>
      </c>
      <c r="D182" s="267">
        <v>19</v>
      </c>
      <c r="E182" s="267">
        <v>21</v>
      </c>
      <c r="F182" s="267">
        <v>1</v>
      </c>
      <c r="G182" s="268"/>
      <c r="H182" s="267"/>
      <c r="I182" s="269">
        <v>19</v>
      </c>
      <c r="J182" s="270">
        <v>65</v>
      </c>
    </row>
    <row r="183" spans="1:10" ht="15.75" thickBot="1" x14ac:dyDescent="0.3">
      <c r="A183" s="271" t="s">
        <v>113</v>
      </c>
      <c r="B183" s="272">
        <v>0</v>
      </c>
      <c r="C183" s="272">
        <v>3</v>
      </c>
      <c r="D183" s="272">
        <v>11</v>
      </c>
      <c r="E183" s="272">
        <v>5</v>
      </c>
      <c r="F183" s="272">
        <v>1</v>
      </c>
      <c r="G183" s="273"/>
      <c r="H183" s="272"/>
      <c r="I183" s="274">
        <v>2</v>
      </c>
      <c r="J183" s="275">
        <v>22</v>
      </c>
    </row>
    <row r="184" spans="1:10" x14ac:dyDescent="0.25">
      <c r="A184" s="276" t="s">
        <v>544</v>
      </c>
      <c r="B184" s="277">
        <v>1</v>
      </c>
      <c r="C184" s="277">
        <v>3</v>
      </c>
      <c r="D184" s="277">
        <v>15</v>
      </c>
      <c r="E184" s="277">
        <v>29</v>
      </c>
      <c r="F184" s="277">
        <v>1</v>
      </c>
      <c r="G184" s="258"/>
      <c r="H184" s="277"/>
      <c r="I184" s="277">
        <v>16</v>
      </c>
      <c r="J184" s="278">
        <v>65</v>
      </c>
    </row>
    <row r="185" spans="1:10" ht="15.75" thickBot="1" x14ac:dyDescent="0.3">
      <c r="A185" s="279" t="s">
        <v>113</v>
      </c>
      <c r="B185" s="118">
        <v>0</v>
      </c>
      <c r="C185" s="118">
        <v>2</v>
      </c>
      <c r="D185" s="118">
        <v>9</v>
      </c>
      <c r="E185" s="118">
        <v>8</v>
      </c>
      <c r="F185" s="118">
        <v>1</v>
      </c>
      <c r="G185" s="263"/>
      <c r="H185" s="118"/>
      <c r="I185" s="118">
        <v>4</v>
      </c>
      <c r="J185" s="280">
        <v>24</v>
      </c>
    </row>
    <row r="186" spans="1:10" x14ac:dyDescent="0.25">
      <c r="A186" s="266" t="s">
        <v>1427</v>
      </c>
      <c r="B186" s="267">
        <v>1</v>
      </c>
      <c r="C186" s="267">
        <v>3</v>
      </c>
      <c r="D186" s="267">
        <v>9</v>
      </c>
      <c r="E186" s="267">
        <v>22</v>
      </c>
      <c r="F186" s="267">
        <v>1</v>
      </c>
      <c r="G186" s="268"/>
      <c r="H186" s="267"/>
      <c r="I186" s="269">
        <v>2</v>
      </c>
      <c r="J186" s="270">
        <v>38</v>
      </c>
    </row>
    <row r="187" spans="1:10" ht="15.75" thickBot="1" x14ac:dyDescent="0.3">
      <c r="A187" s="271" t="s">
        <v>113</v>
      </c>
      <c r="B187" s="272">
        <v>1</v>
      </c>
      <c r="C187" s="272">
        <v>3</v>
      </c>
      <c r="D187" s="272">
        <v>8</v>
      </c>
      <c r="E187" s="272">
        <v>12</v>
      </c>
      <c r="F187" s="272">
        <v>1</v>
      </c>
      <c r="G187" s="273"/>
      <c r="H187" s="272"/>
      <c r="I187" s="274">
        <v>2</v>
      </c>
      <c r="J187" s="275">
        <v>27</v>
      </c>
    </row>
    <row r="188" spans="1:10" x14ac:dyDescent="0.25">
      <c r="A188" s="276" t="s">
        <v>533</v>
      </c>
      <c r="B188" s="277">
        <v>1</v>
      </c>
      <c r="C188" s="277">
        <v>4</v>
      </c>
      <c r="D188" s="277">
        <v>21</v>
      </c>
      <c r="E188" s="277">
        <v>28</v>
      </c>
      <c r="F188" s="277">
        <v>1</v>
      </c>
      <c r="G188" s="258"/>
      <c r="H188" s="277"/>
      <c r="I188" s="277">
        <v>9</v>
      </c>
      <c r="J188" s="278">
        <v>64</v>
      </c>
    </row>
    <row r="189" spans="1:10" ht="15.75" thickBot="1" x14ac:dyDescent="0.3">
      <c r="A189" s="279" t="s">
        <v>113</v>
      </c>
      <c r="B189" s="118">
        <v>0</v>
      </c>
      <c r="C189" s="118">
        <v>1</v>
      </c>
      <c r="D189" s="118">
        <v>5</v>
      </c>
      <c r="E189" s="118">
        <v>4</v>
      </c>
      <c r="F189" s="118">
        <v>0</v>
      </c>
      <c r="G189" s="263"/>
      <c r="H189" s="118"/>
      <c r="I189" s="118">
        <v>0</v>
      </c>
      <c r="J189" s="280">
        <v>10</v>
      </c>
    </row>
    <row r="190" spans="1:10" x14ac:dyDescent="0.25">
      <c r="A190" s="266" t="s">
        <v>534</v>
      </c>
      <c r="B190" s="267">
        <v>1</v>
      </c>
      <c r="C190" s="267">
        <v>4</v>
      </c>
      <c r="D190" s="267">
        <v>18</v>
      </c>
      <c r="E190" s="267">
        <v>31</v>
      </c>
      <c r="F190" s="267">
        <v>1</v>
      </c>
      <c r="G190" s="268"/>
      <c r="H190" s="267"/>
      <c r="I190" s="269">
        <v>19</v>
      </c>
      <c r="J190" s="270">
        <v>74</v>
      </c>
    </row>
    <row r="191" spans="1:10" ht="15.75" thickBot="1" x14ac:dyDescent="0.3">
      <c r="A191" s="271" t="s">
        <v>113</v>
      </c>
      <c r="B191" s="272">
        <v>0</v>
      </c>
      <c r="C191" s="272">
        <v>3</v>
      </c>
      <c r="D191" s="272">
        <v>4</v>
      </c>
      <c r="E191" s="272">
        <v>15</v>
      </c>
      <c r="F191" s="272">
        <v>1</v>
      </c>
      <c r="G191" s="273"/>
      <c r="H191" s="272"/>
      <c r="I191" s="274">
        <v>5</v>
      </c>
      <c r="J191" s="275">
        <v>28</v>
      </c>
    </row>
    <row r="192" spans="1:10" x14ac:dyDescent="0.25">
      <c r="A192" s="276" t="s">
        <v>535</v>
      </c>
      <c r="B192" s="277">
        <v>1</v>
      </c>
      <c r="C192" s="277">
        <v>3</v>
      </c>
      <c r="D192" s="277">
        <v>12</v>
      </c>
      <c r="E192" s="277">
        <v>20</v>
      </c>
      <c r="F192" s="277">
        <v>1</v>
      </c>
      <c r="G192" s="258"/>
      <c r="H192" s="277"/>
      <c r="I192" s="277">
        <v>9</v>
      </c>
      <c r="J192" s="278">
        <v>46</v>
      </c>
    </row>
    <row r="193" spans="1:10" ht="15.75" thickBot="1" x14ac:dyDescent="0.3">
      <c r="A193" s="279" t="s">
        <v>113</v>
      </c>
      <c r="B193" s="118">
        <v>0</v>
      </c>
      <c r="C193" s="118">
        <v>0</v>
      </c>
      <c r="D193" s="118">
        <v>4</v>
      </c>
      <c r="E193" s="118">
        <v>2</v>
      </c>
      <c r="F193" s="118">
        <v>1</v>
      </c>
      <c r="G193" s="263"/>
      <c r="H193" s="118"/>
      <c r="I193" s="118">
        <v>2</v>
      </c>
      <c r="J193" s="280">
        <v>9</v>
      </c>
    </row>
    <row r="194" spans="1:10" x14ac:dyDescent="0.25">
      <c r="A194" s="266" t="s">
        <v>1426</v>
      </c>
      <c r="B194" s="267">
        <v>6</v>
      </c>
      <c r="C194" s="267">
        <v>21</v>
      </c>
      <c r="D194" s="267">
        <v>94</v>
      </c>
      <c r="E194" s="267">
        <v>151</v>
      </c>
      <c r="F194" s="267">
        <v>6</v>
      </c>
      <c r="G194" s="268"/>
      <c r="H194" s="267"/>
      <c r="I194" s="269">
        <v>74</v>
      </c>
      <c r="J194" s="270">
        <v>103</v>
      </c>
    </row>
    <row r="195" spans="1:10" x14ac:dyDescent="0.25">
      <c r="A195" s="271" t="s">
        <v>113</v>
      </c>
      <c r="B195" s="272">
        <v>1</v>
      </c>
      <c r="C195" s="272">
        <v>12</v>
      </c>
      <c r="D195" s="272">
        <v>41</v>
      </c>
      <c r="E195" s="272">
        <v>46</v>
      </c>
      <c r="F195" s="272">
        <v>5</v>
      </c>
      <c r="G195" s="273"/>
      <c r="H195" s="272"/>
      <c r="I195" s="274">
        <v>15</v>
      </c>
      <c r="J195" s="275">
        <v>51</v>
      </c>
    </row>
    <row r="196" spans="1:10" x14ac:dyDescent="0.25">
      <c r="A196" s="281" t="s">
        <v>1366</v>
      </c>
      <c r="B196" s="282">
        <v>0</v>
      </c>
      <c r="C196" s="282">
        <v>0</v>
      </c>
      <c r="D196" s="282">
        <v>1</v>
      </c>
      <c r="E196" s="282">
        <v>2</v>
      </c>
      <c r="F196" s="282"/>
      <c r="G196" s="283"/>
      <c r="H196" s="282">
        <v>1</v>
      </c>
      <c r="I196" s="282">
        <v>3</v>
      </c>
      <c r="J196" s="285">
        <v>7</v>
      </c>
    </row>
    <row r="197" spans="1:10" ht="15.75" thickBot="1" x14ac:dyDescent="0.3">
      <c r="A197" s="279" t="s">
        <v>113</v>
      </c>
      <c r="B197" s="286">
        <v>0</v>
      </c>
      <c r="C197" s="286">
        <v>0</v>
      </c>
      <c r="D197" s="286">
        <v>1</v>
      </c>
      <c r="E197" s="286">
        <v>1</v>
      </c>
      <c r="F197" s="286"/>
      <c r="G197" s="286"/>
      <c r="H197" s="286">
        <v>0</v>
      </c>
      <c r="I197" s="286">
        <v>1</v>
      </c>
      <c r="J197" s="280">
        <v>3</v>
      </c>
    </row>
    <row r="198" spans="1:10" x14ac:dyDescent="0.25">
      <c r="A198" s="288" t="s">
        <v>1367</v>
      </c>
      <c r="B198" s="289">
        <v>7</v>
      </c>
      <c r="C198" s="289">
        <v>25</v>
      </c>
      <c r="D198" s="289">
        <v>133</v>
      </c>
      <c r="E198" s="289">
        <v>198</v>
      </c>
      <c r="F198" s="289">
        <v>7</v>
      </c>
      <c r="G198" s="289">
        <v>11</v>
      </c>
      <c r="H198" s="289">
        <v>1</v>
      </c>
      <c r="I198" s="289">
        <v>78</v>
      </c>
      <c r="J198" s="290">
        <v>460</v>
      </c>
    </row>
    <row r="199" spans="1:10" ht="15.75" thickBot="1" x14ac:dyDescent="0.3">
      <c r="A199" s="261" t="s">
        <v>113</v>
      </c>
      <c r="B199" s="286">
        <v>1</v>
      </c>
      <c r="C199" s="286">
        <v>14</v>
      </c>
      <c r="D199" s="286">
        <v>57</v>
      </c>
      <c r="E199" s="286">
        <v>56</v>
      </c>
      <c r="F199" s="286">
        <v>6</v>
      </c>
      <c r="G199" s="286">
        <v>0</v>
      </c>
      <c r="H199" s="286">
        <v>0</v>
      </c>
      <c r="I199" s="286">
        <v>16</v>
      </c>
      <c r="J199" s="280">
        <v>150</v>
      </c>
    </row>
    <row r="200" spans="1:10" ht="15.75" thickBot="1" x14ac:dyDescent="0.3"/>
    <row r="201" spans="1:10" x14ac:dyDescent="0.25">
      <c r="A201" s="1182" t="s">
        <v>550</v>
      </c>
      <c r="B201" s="1210" t="s">
        <v>1355</v>
      </c>
      <c r="C201" s="1210" t="s">
        <v>1415</v>
      </c>
      <c r="D201" s="1206" t="s">
        <v>1357</v>
      </c>
      <c r="E201" s="1206" t="s">
        <v>1414</v>
      </c>
      <c r="F201" s="1206" t="s">
        <v>1425</v>
      </c>
      <c r="G201" s="1206" t="s">
        <v>1360</v>
      </c>
      <c r="H201" s="1206" t="s">
        <v>1361</v>
      </c>
      <c r="I201" s="1206" t="s">
        <v>1424</v>
      </c>
      <c r="J201" s="1207" t="s">
        <v>1363</v>
      </c>
    </row>
    <row r="202" spans="1:10" ht="39.75" customHeight="1" thickBot="1" x14ac:dyDescent="0.3">
      <c r="A202" s="1124"/>
      <c r="B202" s="1211"/>
      <c r="C202" s="1211"/>
      <c r="D202" s="1157"/>
      <c r="E202" s="1157"/>
      <c r="F202" s="1157"/>
      <c r="G202" s="1157"/>
      <c r="H202" s="1157"/>
      <c r="I202" s="1157"/>
      <c r="J202" s="1208"/>
    </row>
    <row r="203" spans="1:10" x14ac:dyDescent="0.25">
      <c r="A203" s="256" t="s">
        <v>550</v>
      </c>
      <c r="B203" s="257">
        <v>1</v>
      </c>
      <c r="C203" s="257">
        <v>3</v>
      </c>
      <c r="D203" s="257">
        <v>22</v>
      </c>
      <c r="E203" s="267">
        <v>34</v>
      </c>
      <c r="F203" s="257">
        <v>1</v>
      </c>
      <c r="G203" s="257">
        <v>13</v>
      </c>
      <c r="H203" s="258"/>
      <c r="I203" s="259">
        <v>2</v>
      </c>
      <c r="J203" s="260">
        <v>76</v>
      </c>
    </row>
    <row r="204" spans="1:10" x14ac:dyDescent="0.25">
      <c r="A204" s="23" t="s">
        <v>113</v>
      </c>
      <c r="B204" s="164"/>
      <c r="C204" s="164"/>
      <c r="D204" s="164">
        <v>7</v>
      </c>
      <c r="E204" s="255">
        <v>3</v>
      </c>
      <c r="F204" s="164">
        <v>1</v>
      </c>
      <c r="G204" s="164">
        <v>1</v>
      </c>
      <c r="H204" s="311"/>
      <c r="I204" s="310">
        <v>1</v>
      </c>
      <c r="J204" s="309">
        <v>13</v>
      </c>
    </row>
    <row r="205" spans="1:10" ht="26.25" x14ac:dyDescent="0.25">
      <c r="A205" s="266" t="s">
        <v>1423</v>
      </c>
      <c r="B205" s="267">
        <v>1</v>
      </c>
      <c r="C205" s="267">
        <v>3</v>
      </c>
      <c r="D205" s="267">
        <v>10</v>
      </c>
      <c r="E205" s="267">
        <v>24</v>
      </c>
      <c r="F205" s="267">
        <v>1</v>
      </c>
      <c r="G205" s="268"/>
      <c r="H205" s="267"/>
      <c r="I205" s="269">
        <v>13</v>
      </c>
      <c r="J205" s="270">
        <v>52</v>
      </c>
    </row>
    <row r="206" spans="1:10" ht="15.75" thickBot="1" x14ac:dyDescent="0.3">
      <c r="A206" s="312" t="s">
        <v>113</v>
      </c>
      <c r="B206" s="164"/>
      <c r="C206" s="164">
        <v>2</v>
      </c>
      <c r="D206" s="164">
        <v>0</v>
      </c>
      <c r="E206" s="255">
        <v>5</v>
      </c>
      <c r="F206" s="164"/>
      <c r="G206" s="311"/>
      <c r="H206" s="164"/>
      <c r="I206" s="310">
        <v>2</v>
      </c>
      <c r="J206" s="309">
        <v>9</v>
      </c>
    </row>
    <row r="207" spans="1:10" ht="26.25" x14ac:dyDescent="0.25">
      <c r="A207" s="266" t="s">
        <v>1422</v>
      </c>
      <c r="B207" s="267">
        <v>1</v>
      </c>
      <c r="C207" s="267">
        <v>4</v>
      </c>
      <c r="D207" s="257">
        <v>11</v>
      </c>
      <c r="E207" s="267">
        <v>28</v>
      </c>
      <c r="F207" s="267">
        <v>1</v>
      </c>
      <c r="G207" s="268"/>
      <c r="H207" s="257"/>
      <c r="I207" s="257">
        <v>7</v>
      </c>
      <c r="J207" s="270">
        <v>52</v>
      </c>
    </row>
    <row r="208" spans="1:10" ht="15.75" thickBot="1" x14ac:dyDescent="0.3">
      <c r="A208" s="312" t="s">
        <v>113</v>
      </c>
      <c r="B208" s="164"/>
      <c r="C208" s="164">
        <v>0</v>
      </c>
      <c r="D208" s="164">
        <v>7</v>
      </c>
      <c r="E208" s="255">
        <v>7</v>
      </c>
      <c r="F208" s="164">
        <v>1</v>
      </c>
      <c r="G208" s="311"/>
      <c r="H208" s="164"/>
      <c r="I208" s="310">
        <v>1</v>
      </c>
      <c r="J208" s="309">
        <v>16</v>
      </c>
    </row>
    <row r="209" spans="1:10" x14ac:dyDescent="0.25">
      <c r="A209" s="266" t="s">
        <v>1421</v>
      </c>
      <c r="B209" s="267">
        <v>1</v>
      </c>
      <c r="C209" s="267">
        <v>3</v>
      </c>
      <c r="D209" s="257">
        <v>7</v>
      </c>
      <c r="E209" s="267">
        <v>34</v>
      </c>
      <c r="F209" s="267">
        <v>1</v>
      </c>
      <c r="G209" s="268"/>
      <c r="H209" s="267"/>
      <c r="I209" s="269">
        <v>5</v>
      </c>
      <c r="J209" s="270">
        <v>51</v>
      </c>
    </row>
    <row r="210" spans="1:10" x14ac:dyDescent="0.25">
      <c r="A210" s="312" t="s">
        <v>113</v>
      </c>
      <c r="B210" s="164"/>
      <c r="C210" s="164">
        <v>2</v>
      </c>
      <c r="D210" s="164">
        <v>6</v>
      </c>
      <c r="E210" s="255">
        <v>8</v>
      </c>
      <c r="F210" s="164"/>
      <c r="G210" s="311"/>
      <c r="H210" s="164"/>
      <c r="I210" s="310">
        <v>3</v>
      </c>
      <c r="J210" s="309">
        <v>19</v>
      </c>
    </row>
    <row r="211" spans="1:10" x14ac:dyDescent="0.25">
      <c r="A211" s="266" t="s">
        <v>1420</v>
      </c>
      <c r="B211" s="308"/>
      <c r="C211" s="308"/>
      <c r="D211" s="268"/>
      <c r="E211" s="267">
        <v>12</v>
      </c>
      <c r="F211" s="268"/>
      <c r="G211" s="268"/>
      <c r="H211" s="308">
        <v>1</v>
      </c>
      <c r="I211" s="308">
        <v>4</v>
      </c>
      <c r="J211" s="270">
        <v>17</v>
      </c>
    </row>
    <row r="212" spans="1:10" ht="15.75" thickBot="1" x14ac:dyDescent="0.3">
      <c r="A212" s="279" t="s">
        <v>113</v>
      </c>
      <c r="B212" s="118"/>
      <c r="C212" s="118"/>
      <c r="D212" s="263"/>
      <c r="E212" s="286">
        <v>1</v>
      </c>
      <c r="F212" s="263"/>
      <c r="G212" s="263"/>
      <c r="H212" s="118"/>
      <c r="I212" s="118">
        <v>1</v>
      </c>
      <c r="J212" s="280">
        <v>2</v>
      </c>
    </row>
    <row r="213" spans="1:10" x14ac:dyDescent="0.25">
      <c r="A213" s="281" t="s">
        <v>1366</v>
      </c>
      <c r="B213" s="282">
        <v>3</v>
      </c>
      <c r="C213" s="282">
        <v>10</v>
      </c>
      <c r="D213" s="282">
        <v>28</v>
      </c>
      <c r="E213" s="282">
        <v>98</v>
      </c>
      <c r="F213" s="282">
        <v>3</v>
      </c>
      <c r="G213" s="283"/>
      <c r="H213" s="282">
        <v>1</v>
      </c>
      <c r="I213" s="282">
        <v>29</v>
      </c>
      <c r="J213" s="285">
        <v>172</v>
      </c>
    </row>
    <row r="214" spans="1:10" ht="15.75" thickBot="1" x14ac:dyDescent="0.3">
      <c r="A214" s="279" t="s">
        <v>113</v>
      </c>
      <c r="B214" s="286">
        <v>0</v>
      </c>
      <c r="C214" s="286">
        <v>4</v>
      </c>
      <c r="D214" s="286">
        <v>13</v>
      </c>
      <c r="E214" s="286">
        <v>21</v>
      </c>
      <c r="F214" s="286">
        <v>1</v>
      </c>
      <c r="G214" s="286">
        <v>0</v>
      </c>
      <c r="H214" s="286">
        <v>0</v>
      </c>
      <c r="I214" s="286">
        <v>7</v>
      </c>
      <c r="J214" s="294">
        <v>46</v>
      </c>
    </row>
    <row r="215" spans="1:10" x14ac:dyDescent="0.25">
      <c r="A215" s="288" t="s">
        <v>1367</v>
      </c>
      <c r="B215" s="289">
        <v>4</v>
      </c>
      <c r="C215" s="289">
        <v>13</v>
      </c>
      <c r="D215" s="289">
        <v>50</v>
      </c>
      <c r="E215" s="289">
        <v>132</v>
      </c>
      <c r="F215" s="289">
        <v>4</v>
      </c>
      <c r="G215" s="289">
        <v>13</v>
      </c>
      <c r="H215" s="289">
        <v>1</v>
      </c>
      <c r="I215" s="289">
        <v>31</v>
      </c>
      <c r="J215" s="290">
        <v>248</v>
      </c>
    </row>
    <row r="216" spans="1:10" ht="15.75" thickBot="1" x14ac:dyDescent="0.3">
      <c r="A216" s="261" t="s">
        <v>113</v>
      </c>
      <c r="B216" s="286">
        <v>0</v>
      </c>
      <c r="C216" s="286">
        <v>4</v>
      </c>
      <c r="D216" s="286">
        <v>20</v>
      </c>
      <c r="E216" s="286">
        <v>24</v>
      </c>
      <c r="F216" s="286">
        <v>2</v>
      </c>
      <c r="G216" s="286">
        <v>1</v>
      </c>
      <c r="H216" s="286">
        <v>0</v>
      </c>
      <c r="I216" s="286">
        <v>8</v>
      </c>
      <c r="J216" s="280">
        <v>59</v>
      </c>
    </row>
    <row r="217" spans="1:10" ht="15.75" thickBot="1" x14ac:dyDescent="0.3"/>
    <row r="218" spans="1:10" x14ac:dyDescent="0.25">
      <c r="A218" s="1182" t="s">
        <v>551</v>
      </c>
      <c r="B218" s="1194" t="s">
        <v>1355</v>
      </c>
      <c r="C218" s="1194" t="s">
        <v>1356</v>
      </c>
      <c r="D218" s="1196" t="s">
        <v>1357</v>
      </c>
      <c r="E218" s="1196" t="s">
        <v>1358</v>
      </c>
      <c r="F218" s="1196" t="s">
        <v>1359</v>
      </c>
      <c r="G218" s="1196" t="s">
        <v>1360</v>
      </c>
      <c r="H218" s="1196" t="s">
        <v>1361</v>
      </c>
      <c r="I218" s="1196" t="s">
        <v>1362</v>
      </c>
      <c r="J218" s="1204" t="s">
        <v>1363</v>
      </c>
    </row>
    <row r="219" spans="1:10" ht="46.5" customHeight="1" thickBot="1" x14ac:dyDescent="0.3">
      <c r="A219" s="1124"/>
      <c r="B219" s="1195"/>
      <c r="C219" s="1195"/>
      <c r="D219" s="1197"/>
      <c r="E219" s="1197"/>
      <c r="F219" s="1197"/>
      <c r="G219" s="1197"/>
      <c r="H219" s="1197"/>
      <c r="I219" s="1197"/>
      <c r="J219" s="1205"/>
    </row>
    <row r="220" spans="1:10" x14ac:dyDescent="0.25">
      <c r="A220" s="256" t="s">
        <v>551</v>
      </c>
      <c r="B220" s="257">
        <v>1</v>
      </c>
      <c r="C220" s="257">
        <v>4</v>
      </c>
      <c r="D220" s="257">
        <v>21</v>
      </c>
      <c r="E220" s="257">
        <v>32</v>
      </c>
      <c r="F220" s="257">
        <v>1</v>
      </c>
      <c r="G220" s="257">
        <v>12</v>
      </c>
      <c r="H220" s="258"/>
      <c r="I220" s="259">
        <v>18</v>
      </c>
      <c r="J220" s="260">
        <v>89</v>
      </c>
    </row>
    <row r="221" spans="1:10" ht="15.75" thickBot="1" x14ac:dyDescent="0.3">
      <c r="A221" s="261" t="s">
        <v>113</v>
      </c>
      <c r="B221" s="262"/>
      <c r="C221" s="262"/>
      <c r="D221" s="262">
        <v>1</v>
      </c>
      <c r="E221" s="262">
        <v>4</v>
      </c>
      <c r="F221" s="262"/>
      <c r="G221" s="262">
        <v>1</v>
      </c>
      <c r="H221" s="263"/>
      <c r="I221" s="264">
        <v>12</v>
      </c>
      <c r="J221" s="265">
        <v>18</v>
      </c>
    </row>
    <row r="222" spans="1:10" x14ac:dyDescent="0.25">
      <c r="A222" s="276" t="s">
        <v>515</v>
      </c>
      <c r="B222" s="292">
        <v>1</v>
      </c>
      <c r="C222" s="292">
        <v>4</v>
      </c>
      <c r="D222" s="292">
        <v>18</v>
      </c>
      <c r="E222" s="292">
        <v>34</v>
      </c>
      <c r="F222" s="292">
        <v>1</v>
      </c>
      <c r="G222" s="258"/>
      <c r="H222" s="292"/>
      <c r="I222" s="291">
        <v>10</v>
      </c>
      <c r="J222" s="278">
        <v>68</v>
      </c>
    </row>
    <row r="223" spans="1:10" ht="15.75" thickBot="1" x14ac:dyDescent="0.3">
      <c r="A223" s="279" t="s">
        <v>113</v>
      </c>
      <c r="B223" s="262"/>
      <c r="C223" s="262">
        <v>1</v>
      </c>
      <c r="D223" s="262">
        <v>1</v>
      </c>
      <c r="E223" s="262">
        <v>3</v>
      </c>
      <c r="F223" s="262">
        <v>1</v>
      </c>
      <c r="G223" s="263"/>
      <c r="H223" s="262"/>
      <c r="I223" s="264">
        <v>1</v>
      </c>
      <c r="J223" s="265">
        <v>7</v>
      </c>
    </row>
    <row r="224" spans="1:10" x14ac:dyDescent="0.25">
      <c r="A224" s="78" t="s">
        <v>552</v>
      </c>
      <c r="B224" s="292">
        <v>1</v>
      </c>
      <c r="C224" s="292">
        <v>4</v>
      </c>
      <c r="D224" s="292">
        <v>9</v>
      </c>
      <c r="E224" s="292">
        <v>26</v>
      </c>
      <c r="F224" s="292">
        <v>1</v>
      </c>
      <c r="G224" s="258"/>
      <c r="H224" s="292"/>
      <c r="I224" s="291">
        <v>6</v>
      </c>
      <c r="J224" s="278">
        <v>47</v>
      </c>
    </row>
    <row r="225" spans="1:10" ht="15.75" thickBot="1" x14ac:dyDescent="0.3">
      <c r="A225" s="279" t="s">
        <v>113</v>
      </c>
      <c r="B225" s="262">
        <v>1</v>
      </c>
      <c r="C225" s="262">
        <v>3</v>
      </c>
      <c r="D225" s="262">
        <v>6</v>
      </c>
      <c r="E225" s="262">
        <v>2</v>
      </c>
      <c r="F225" s="262">
        <v>1</v>
      </c>
      <c r="G225" s="263"/>
      <c r="H225" s="262"/>
      <c r="I225" s="264">
        <v>3</v>
      </c>
      <c r="J225" s="265">
        <v>16</v>
      </c>
    </row>
    <row r="226" spans="1:10" ht="26.25" x14ac:dyDescent="0.25">
      <c r="A226" s="276" t="s">
        <v>1419</v>
      </c>
      <c r="B226" s="292">
        <v>1</v>
      </c>
      <c r="C226" s="292">
        <v>4</v>
      </c>
      <c r="D226" s="292">
        <v>12</v>
      </c>
      <c r="E226" s="292">
        <v>26</v>
      </c>
      <c r="F226" s="292">
        <v>1</v>
      </c>
      <c r="G226" s="258"/>
      <c r="H226" s="292"/>
      <c r="I226" s="291">
        <v>15</v>
      </c>
      <c r="J226" s="278">
        <v>59</v>
      </c>
    </row>
    <row r="227" spans="1:10" ht="15.75" thickBot="1" x14ac:dyDescent="0.3">
      <c r="A227" s="279" t="s">
        <v>113</v>
      </c>
      <c r="B227" s="262"/>
      <c r="C227" s="262">
        <v>1</v>
      </c>
      <c r="D227" s="262">
        <v>7</v>
      </c>
      <c r="E227" s="262">
        <v>6</v>
      </c>
      <c r="F227" s="262">
        <v>1</v>
      </c>
      <c r="G227" s="263"/>
      <c r="H227" s="262"/>
      <c r="I227" s="264">
        <v>3</v>
      </c>
      <c r="J227" s="265">
        <v>18</v>
      </c>
    </row>
    <row r="228" spans="1:10" x14ac:dyDescent="0.25">
      <c r="A228" s="276" t="s">
        <v>553</v>
      </c>
      <c r="B228" s="292">
        <v>1</v>
      </c>
      <c r="C228" s="292">
        <v>5</v>
      </c>
      <c r="D228" s="292">
        <v>12</v>
      </c>
      <c r="E228" s="292">
        <v>30</v>
      </c>
      <c r="F228" s="292">
        <v>1</v>
      </c>
      <c r="G228" s="258"/>
      <c r="H228" s="292"/>
      <c r="I228" s="291">
        <v>7</v>
      </c>
      <c r="J228" s="278">
        <v>56</v>
      </c>
    </row>
    <row r="229" spans="1:10" ht="15.75" thickBot="1" x14ac:dyDescent="0.3">
      <c r="A229" s="279" t="s">
        <v>113</v>
      </c>
      <c r="B229" s="262"/>
      <c r="C229" s="262">
        <v>3</v>
      </c>
      <c r="D229" s="262">
        <v>5</v>
      </c>
      <c r="E229" s="262">
        <v>11</v>
      </c>
      <c r="F229" s="262">
        <v>1</v>
      </c>
      <c r="G229" s="263"/>
      <c r="H229" s="262"/>
      <c r="I229" s="264">
        <v>4</v>
      </c>
      <c r="J229" s="265">
        <v>24</v>
      </c>
    </row>
    <row r="230" spans="1:10" x14ac:dyDescent="0.25">
      <c r="A230" s="78" t="s">
        <v>554</v>
      </c>
      <c r="B230" s="292">
        <v>1</v>
      </c>
      <c r="C230" s="292">
        <v>3</v>
      </c>
      <c r="D230" s="292">
        <v>9</v>
      </c>
      <c r="E230" s="292">
        <v>12</v>
      </c>
      <c r="F230" s="292">
        <v>1</v>
      </c>
      <c r="G230" s="258"/>
      <c r="H230" s="292"/>
      <c r="I230" s="291">
        <v>7</v>
      </c>
      <c r="J230" s="278">
        <v>33</v>
      </c>
    </row>
    <row r="231" spans="1:10" ht="15.75" thickBot="1" x14ac:dyDescent="0.3">
      <c r="A231" s="279" t="s">
        <v>113</v>
      </c>
      <c r="B231" s="262"/>
      <c r="C231" s="262">
        <v>1</v>
      </c>
      <c r="D231" s="262">
        <v>2</v>
      </c>
      <c r="E231" s="262">
        <v>1</v>
      </c>
      <c r="F231" s="262">
        <v>1</v>
      </c>
      <c r="G231" s="263"/>
      <c r="H231" s="262"/>
      <c r="I231" s="264">
        <v>1</v>
      </c>
      <c r="J231" s="265">
        <v>6</v>
      </c>
    </row>
    <row r="232" spans="1:10" ht="39" x14ac:dyDescent="0.25">
      <c r="A232" s="276" t="s">
        <v>1418</v>
      </c>
      <c r="B232" s="292">
        <v>1</v>
      </c>
      <c r="C232" s="292">
        <v>3</v>
      </c>
      <c r="D232" s="292">
        <v>9</v>
      </c>
      <c r="E232" s="292">
        <v>27</v>
      </c>
      <c r="F232" s="292">
        <v>1</v>
      </c>
      <c r="G232" s="258"/>
      <c r="H232" s="292"/>
      <c r="I232" s="291">
        <v>3</v>
      </c>
      <c r="J232" s="278">
        <v>44</v>
      </c>
    </row>
    <row r="233" spans="1:10" ht="15.75" thickBot="1" x14ac:dyDescent="0.3">
      <c r="A233" s="279" t="s">
        <v>113</v>
      </c>
      <c r="B233" s="262"/>
      <c r="C233" s="262"/>
      <c r="D233" s="262"/>
      <c r="E233" s="262">
        <v>2</v>
      </c>
      <c r="F233" s="262">
        <v>1</v>
      </c>
      <c r="G233" s="263"/>
      <c r="H233" s="262"/>
      <c r="I233" s="264"/>
      <c r="J233" s="265">
        <v>3</v>
      </c>
    </row>
    <row r="234" spans="1:10" x14ac:dyDescent="0.25">
      <c r="A234" s="78" t="s">
        <v>565</v>
      </c>
      <c r="B234" s="267">
        <v>1</v>
      </c>
      <c r="C234" s="267">
        <v>3</v>
      </c>
      <c r="D234" s="267">
        <v>13</v>
      </c>
      <c r="E234" s="267">
        <v>15</v>
      </c>
      <c r="F234" s="267">
        <v>1</v>
      </c>
      <c r="G234" s="268"/>
      <c r="H234" s="267"/>
      <c r="I234" s="269"/>
      <c r="J234" s="270">
        <v>33</v>
      </c>
    </row>
    <row r="235" spans="1:10" ht="15.75" thickBot="1" x14ac:dyDescent="0.3">
      <c r="A235" s="271" t="s">
        <v>113</v>
      </c>
      <c r="B235" s="272"/>
      <c r="C235" s="272">
        <v>1</v>
      </c>
      <c r="D235" s="272">
        <v>2</v>
      </c>
      <c r="E235" s="272">
        <v>6</v>
      </c>
      <c r="F235" s="272">
        <v>1</v>
      </c>
      <c r="G235" s="273"/>
      <c r="H235" s="272"/>
      <c r="I235" s="274"/>
      <c r="J235" s="275">
        <v>10</v>
      </c>
    </row>
    <row r="236" spans="1:10" ht="26.25" x14ac:dyDescent="0.25">
      <c r="A236" s="276" t="s">
        <v>1417</v>
      </c>
      <c r="B236" s="277"/>
      <c r="C236" s="277"/>
      <c r="D236" s="277"/>
      <c r="E236" s="277">
        <v>29</v>
      </c>
      <c r="F236" s="277">
        <v>1</v>
      </c>
      <c r="G236" s="258"/>
      <c r="H236" s="277">
        <v>1</v>
      </c>
      <c r="I236" s="277">
        <v>14</v>
      </c>
      <c r="J236" s="278">
        <v>45</v>
      </c>
    </row>
    <row r="237" spans="1:10" ht="15.75" thickBot="1" x14ac:dyDescent="0.3">
      <c r="A237" s="279" t="s">
        <v>113</v>
      </c>
      <c r="B237" s="118"/>
      <c r="C237" s="118"/>
      <c r="D237" s="118"/>
      <c r="E237" s="118">
        <v>2</v>
      </c>
      <c r="F237" s="118">
        <v>1</v>
      </c>
      <c r="G237" s="263"/>
      <c r="H237" s="118"/>
      <c r="I237" s="118">
        <v>3</v>
      </c>
      <c r="J237" s="280">
        <v>6</v>
      </c>
    </row>
    <row r="238" spans="1:10" x14ac:dyDescent="0.25">
      <c r="A238" s="281" t="s">
        <v>1366</v>
      </c>
      <c r="B238" s="282">
        <v>7</v>
      </c>
      <c r="C238" s="282">
        <v>26</v>
      </c>
      <c r="D238" s="282">
        <v>82</v>
      </c>
      <c r="E238" s="282">
        <v>199</v>
      </c>
      <c r="F238" s="282">
        <v>8</v>
      </c>
      <c r="G238" s="283"/>
      <c r="H238" s="282">
        <v>1</v>
      </c>
      <c r="I238" s="282">
        <v>62</v>
      </c>
      <c r="J238" s="285">
        <v>385</v>
      </c>
    </row>
    <row r="239" spans="1:10" ht="15.75" thickBot="1" x14ac:dyDescent="0.3">
      <c r="A239" s="279" t="s">
        <v>113</v>
      </c>
      <c r="B239" s="286">
        <v>1</v>
      </c>
      <c r="C239" s="286">
        <v>10</v>
      </c>
      <c r="D239" s="286">
        <v>23</v>
      </c>
      <c r="E239" s="286">
        <v>33</v>
      </c>
      <c r="F239" s="286">
        <v>8</v>
      </c>
      <c r="G239" s="286">
        <v>0</v>
      </c>
      <c r="H239" s="286">
        <v>0</v>
      </c>
      <c r="I239" s="286">
        <v>15</v>
      </c>
      <c r="J239" s="294">
        <v>90</v>
      </c>
    </row>
    <row r="240" spans="1:10" x14ac:dyDescent="0.25">
      <c r="A240" s="288" t="s">
        <v>1367</v>
      </c>
      <c r="B240" s="289">
        <v>8</v>
      </c>
      <c r="C240" s="289">
        <v>30</v>
      </c>
      <c r="D240" s="289">
        <v>103</v>
      </c>
      <c r="E240" s="289">
        <v>231</v>
      </c>
      <c r="F240" s="289">
        <v>9</v>
      </c>
      <c r="G240" s="289">
        <v>12</v>
      </c>
      <c r="H240" s="289">
        <v>1</v>
      </c>
      <c r="I240" s="289">
        <v>80</v>
      </c>
      <c r="J240" s="290">
        <v>474</v>
      </c>
    </row>
    <row r="241" spans="1:10" ht="15.75" thickBot="1" x14ac:dyDescent="0.3">
      <c r="A241" s="261" t="s">
        <v>113</v>
      </c>
      <c r="B241" s="286">
        <v>1</v>
      </c>
      <c r="C241" s="286">
        <v>10</v>
      </c>
      <c r="D241" s="286">
        <v>24</v>
      </c>
      <c r="E241" s="286">
        <v>37</v>
      </c>
      <c r="F241" s="286">
        <v>8</v>
      </c>
      <c r="G241" s="286">
        <v>1</v>
      </c>
      <c r="H241" s="286">
        <v>0</v>
      </c>
      <c r="I241" s="286">
        <v>27</v>
      </c>
      <c r="J241" s="294">
        <v>108</v>
      </c>
    </row>
    <row r="242" spans="1:10" ht="15.75" thickBot="1" x14ac:dyDescent="0.3"/>
    <row r="243" spans="1:10" x14ac:dyDescent="0.25">
      <c r="A243" s="1182" t="s">
        <v>555</v>
      </c>
      <c r="B243" s="1194" t="s">
        <v>1416</v>
      </c>
      <c r="C243" s="1194" t="s">
        <v>1415</v>
      </c>
      <c r="D243" s="1196" t="s">
        <v>1357</v>
      </c>
      <c r="E243" s="1196" t="s">
        <v>1414</v>
      </c>
      <c r="F243" s="1196" t="s">
        <v>1413</v>
      </c>
      <c r="G243" s="1196" t="s">
        <v>1360</v>
      </c>
      <c r="H243" s="1196" t="s">
        <v>1361</v>
      </c>
      <c r="I243" s="1196" t="s">
        <v>1362</v>
      </c>
      <c r="J243" s="1204" t="s">
        <v>1363</v>
      </c>
    </row>
    <row r="244" spans="1:10" ht="39" customHeight="1" thickBot="1" x14ac:dyDescent="0.3">
      <c r="A244" s="1124"/>
      <c r="B244" s="1195"/>
      <c r="C244" s="1195"/>
      <c r="D244" s="1197"/>
      <c r="E244" s="1197"/>
      <c r="F244" s="1197"/>
      <c r="G244" s="1197"/>
      <c r="H244" s="1197"/>
      <c r="I244" s="1197"/>
      <c r="J244" s="1205"/>
    </row>
    <row r="245" spans="1:10" x14ac:dyDescent="0.25">
      <c r="A245" s="256" t="s">
        <v>555</v>
      </c>
      <c r="B245" s="257">
        <v>1</v>
      </c>
      <c r="C245" s="257">
        <v>4</v>
      </c>
      <c r="D245" s="257">
        <v>24</v>
      </c>
      <c r="E245" s="257">
        <v>31</v>
      </c>
      <c r="F245" s="257">
        <v>1</v>
      </c>
      <c r="G245" s="257">
        <v>11</v>
      </c>
      <c r="H245" s="258"/>
      <c r="I245" s="259">
        <v>0</v>
      </c>
      <c r="J245" s="260">
        <v>72</v>
      </c>
    </row>
    <row r="246" spans="1:10" ht="15.75" thickBot="1" x14ac:dyDescent="0.3">
      <c r="A246" s="261" t="s">
        <v>113</v>
      </c>
      <c r="B246" s="262">
        <v>0</v>
      </c>
      <c r="C246" s="262">
        <v>1</v>
      </c>
      <c r="D246" s="262">
        <v>9</v>
      </c>
      <c r="E246" s="262">
        <v>9</v>
      </c>
      <c r="F246" s="262">
        <v>0</v>
      </c>
      <c r="G246" s="262">
        <v>1</v>
      </c>
      <c r="H246" s="263"/>
      <c r="I246" s="264">
        <v>0</v>
      </c>
      <c r="J246" s="265">
        <v>20</v>
      </c>
    </row>
    <row r="247" spans="1:10" x14ac:dyDescent="0.25">
      <c r="A247" s="78" t="s">
        <v>1412</v>
      </c>
      <c r="B247" s="267">
        <v>1</v>
      </c>
      <c r="C247" s="267">
        <v>4</v>
      </c>
      <c r="D247" s="267">
        <v>11</v>
      </c>
      <c r="E247" s="267">
        <v>27</v>
      </c>
      <c r="F247" s="267">
        <v>1</v>
      </c>
      <c r="G247" s="268"/>
      <c r="H247" s="267">
        <v>0</v>
      </c>
      <c r="I247" s="269">
        <v>15</v>
      </c>
      <c r="J247" s="270">
        <v>59</v>
      </c>
    </row>
    <row r="248" spans="1:10" ht="15.75" thickBot="1" x14ac:dyDescent="0.3">
      <c r="A248" s="271" t="s">
        <v>113</v>
      </c>
      <c r="B248" s="272">
        <v>0</v>
      </c>
      <c r="C248" s="272">
        <v>3</v>
      </c>
      <c r="D248" s="272">
        <v>4</v>
      </c>
      <c r="E248" s="272">
        <v>10</v>
      </c>
      <c r="F248" s="272">
        <v>1</v>
      </c>
      <c r="G248" s="273"/>
      <c r="H248" s="272">
        <v>0</v>
      </c>
      <c r="I248" s="274">
        <v>10</v>
      </c>
      <c r="J248" s="275">
        <v>28</v>
      </c>
    </row>
    <row r="249" spans="1:10" x14ac:dyDescent="0.25">
      <c r="A249" s="307" t="s">
        <v>1411</v>
      </c>
      <c r="B249" s="277">
        <v>1</v>
      </c>
      <c r="C249" s="277">
        <v>3</v>
      </c>
      <c r="D249" s="277">
        <v>4</v>
      </c>
      <c r="E249" s="277">
        <v>31</v>
      </c>
      <c r="F249" s="277">
        <v>1</v>
      </c>
      <c r="G249" s="258"/>
      <c r="H249" s="277">
        <v>0</v>
      </c>
      <c r="I249" s="277">
        <v>9</v>
      </c>
      <c r="J249" s="278">
        <v>49</v>
      </c>
    </row>
    <row r="250" spans="1:10" ht="15.75" thickBot="1" x14ac:dyDescent="0.3">
      <c r="A250" s="279" t="s">
        <v>113</v>
      </c>
      <c r="B250" s="118">
        <v>0</v>
      </c>
      <c r="C250" s="118">
        <v>1</v>
      </c>
      <c r="D250" s="118">
        <v>2</v>
      </c>
      <c r="E250" s="118">
        <v>8</v>
      </c>
      <c r="F250" s="118">
        <v>1</v>
      </c>
      <c r="G250" s="263"/>
      <c r="H250" s="118">
        <v>0</v>
      </c>
      <c r="I250" s="118">
        <v>4</v>
      </c>
      <c r="J250" s="280">
        <v>16</v>
      </c>
    </row>
    <row r="251" spans="1:10" x14ac:dyDescent="0.25">
      <c r="A251" s="307" t="s">
        <v>1410</v>
      </c>
      <c r="B251" s="267">
        <v>1</v>
      </c>
      <c r="C251" s="267">
        <v>3</v>
      </c>
      <c r="D251" s="267">
        <v>11</v>
      </c>
      <c r="E251" s="267">
        <v>29</v>
      </c>
      <c r="F251" s="267">
        <v>1</v>
      </c>
      <c r="G251" s="268"/>
      <c r="H251" s="267">
        <v>0</v>
      </c>
      <c r="I251" s="269">
        <v>8</v>
      </c>
      <c r="J251" s="270">
        <v>53</v>
      </c>
    </row>
    <row r="252" spans="1:10" ht="15.75" thickBot="1" x14ac:dyDescent="0.3">
      <c r="A252" s="271" t="s">
        <v>113</v>
      </c>
      <c r="B252" s="272">
        <v>1</v>
      </c>
      <c r="C252" s="272">
        <v>1</v>
      </c>
      <c r="D252" s="272">
        <v>4</v>
      </c>
      <c r="E252" s="272">
        <v>9</v>
      </c>
      <c r="F252" s="272">
        <v>1</v>
      </c>
      <c r="G252" s="273"/>
      <c r="H252" s="272">
        <v>0</v>
      </c>
      <c r="I252" s="274">
        <v>2</v>
      </c>
      <c r="J252" s="275">
        <v>18</v>
      </c>
    </row>
    <row r="253" spans="1:10" x14ac:dyDescent="0.25">
      <c r="A253" s="307" t="s">
        <v>1409</v>
      </c>
      <c r="B253" s="277">
        <v>1</v>
      </c>
      <c r="C253" s="277">
        <v>2</v>
      </c>
      <c r="D253" s="277">
        <v>9</v>
      </c>
      <c r="E253" s="277">
        <v>26</v>
      </c>
      <c r="F253" s="277">
        <v>1</v>
      </c>
      <c r="G253" s="258"/>
      <c r="H253" s="277">
        <v>0</v>
      </c>
      <c r="I253" s="277">
        <v>5</v>
      </c>
      <c r="J253" s="278">
        <v>44</v>
      </c>
    </row>
    <row r="254" spans="1:10" ht="15.75" thickBot="1" x14ac:dyDescent="0.3">
      <c r="A254" s="279" t="s">
        <v>113</v>
      </c>
      <c r="B254" s="118">
        <v>0</v>
      </c>
      <c r="C254" s="118">
        <v>0</v>
      </c>
      <c r="D254" s="118">
        <v>5</v>
      </c>
      <c r="E254" s="118">
        <v>3</v>
      </c>
      <c r="F254" s="118">
        <v>1</v>
      </c>
      <c r="G254" s="263"/>
      <c r="H254" s="118">
        <v>0</v>
      </c>
      <c r="I254" s="118">
        <v>1</v>
      </c>
      <c r="J254" s="280">
        <v>10</v>
      </c>
    </row>
    <row r="255" spans="1:10" x14ac:dyDescent="0.25">
      <c r="A255" s="281" t="s">
        <v>1366</v>
      </c>
      <c r="B255" s="282">
        <v>4</v>
      </c>
      <c r="C255" s="282">
        <v>12</v>
      </c>
      <c r="D255" s="282">
        <v>35</v>
      </c>
      <c r="E255" s="282">
        <v>113</v>
      </c>
      <c r="F255" s="282">
        <v>4</v>
      </c>
      <c r="G255" s="283"/>
      <c r="H255" s="282">
        <v>0</v>
      </c>
      <c r="I255" s="284">
        <v>37</v>
      </c>
      <c r="J255" s="285">
        <v>205</v>
      </c>
    </row>
    <row r="256" spans="1:10" ht="15.75" thickBot="1" x14ac:dyDescent="0.3">
      <c r="A256" s="279" t="s">
        <v>113</v>
      </c>
      <c r="B256" s="286">
        <v>1</v>
      </c>
      <c r="C256" s="286">
        <v>5</v>
      </c>
      <c r="D256" s="286">
        <v>15</v>
      </c>
      <c r="E256" s="286">
        <v>30</v>
      </c>
      <c r="F256" s="286">
        <v>4</v>
      </c>
      <c r="G256" s="286">
        <v>0</v>
      </c>
      <c r="H256" s="286">
        <v>0</v>
      </c>
      <c r="I256" s="287">
        <v>17</v>
      </c>
      <c r="J256" s="280">
        <v>72</v>
      </c>
    </row>
    <row r="257" spans="1:10" x14ac:dyDescent="0.25">
      <c r="A257" s="288" t="s">
        <v>1367</v>
      </c>
      <c r="B257" s="289">
        <v>5</v>
      </c>
      <c r="C257" s="289">
        <v>16</v>
      </c>
      <c r="D257" s="289">
        <v>59</v>
      </c>
      <c r="E257" s="289">
        <v>144</v>
      </c>
      <c r="F257" s="289">
        <v>5</v>
      </c>
      <c r="G257" s="289">
        <v>11</v>
      </c>
      <c r="H257" s="289">
        <v>0</v>
      </c>
      <c r="I257" s="289">
        <v>37</v>
      </c>
      <c r="J257" s="290">
        <v>277</v>
      </c>
    </row>
    <row r="258" spans="1:10" ht="15.75" thickBot="1" x14ac:dyDescent="0.3">
      <c r="A258" s="261" t="s">
        <v>113</v>
      </c>
      <c r="B258" s="286">
        <v>1</v>
      </c>
      <c r="C258" s="286">
        <v>6</v>
      </c>
      <c r="D258" s="286">
        <v>24</v>
      </c>
      <c r="E258" s="286">
        <v>39</v>
      </c>
      <c r="F258" s="286">
        <v>4</v>
      </c>
      <c r="G258" s="286">
        <v>1</v>
      </c>
      <c r="H258" s="286">
        <v>0</v>
      </c>
      <c r="I258" s="286">
        <v>17</v>
      </c>
      <c r="J258" s="280">
        <v>92</v>
      </c>
    </row>
    <row r="259" spans="1:10" ht="15.75" thickBot="1" x14ac:dyDescent="0.3"/>
    <row r="260" spans="1:10" ht="15" customHeight="1" x14ac:dyDescent="0.25">
      <c r="A260" s="1182" t="s">
        <v>556</v>
      </c>
      <c r="B260" s="1210" t="s">
        <v>1408</v>
      </c>
      <c r="C260" s="1210" t="s">
        <v>1356</v>
      </c>
      <c r="D260" s="1206" t="s">
        <v>1407</v>
      </c>
      <c r="E260" s="1206" t="s">
        <v>1406</v>
      </c>
      <c r="F260" s="1206" t="s">
        <v>1384</v>
      </c>
      <c r="G260" s="1206" t="s">
        <v>1360</v>
      </c>
      <c r="H260" s="1206" t="s">
        <v>1361</v>
      </c>
      <c r="I260" s="1206" t="s">
        <v>1362</v>
      </c>
      <c r="J260" s="1207" t="s">
        <v>1383</v>
      </c>
    </row>
    <row r="261" spans="1:10" ht="43.5" customHeight="1" thickBot="1" x14ac:dyDescent="0.3">
      <c r="A261" s="1124"/>
      <c r="B261" s="1211"/>
      <c r="C261" s="1211"/>
      <c r="D261" s="1157"/>
      <c r="E261" s="1157"/>
      <c r="F261" s="1157"/>
      <c r="G261" s="1156"/>
      <c r="H261" s="1157"/>
      <c r="I261" s="1157"/>
      <c r="J261" s="1208"/>
    </row>
    <row r="262" spans="1:10" x14ac:dyDescent="0.25">
      <c r="A262" s="256" t="s">
        <v>497</v>
      </c>
      <c r="B262" s="257">
        <v>9</v>
      </c>
      <c r="C262" s="257">
        <v>34</v>
      </c>
      <c r="D262" s="257">
        <v>5</v>
      </c>
      <c r="E262" s="257">
        <v>9</v>
      </c>
      <c r="F262" s="257">
        <v>9</v>
      </c>
      <c r="G262" s="994"/>
      <c r="H262" s="995"/>
      <c r="I262" s="259">
        <v>45</v>
      </c>
      <c r="J262" s="260">
        <v>111</v>
      </c>
    </row>
    <row r="263" spans="1:10" ht="15.75" thickBot="1" x14ac:dyDescent="0.3">
      <c r="A263" s="261" t="s">
        <v>113</v>
      </c>
      <c r="B263" s="262">
        <v>1</v>
      </c>
      <c r="C263" s="262">
        <v>9</v>
      </c>
      <c r="D263" s="262">
        <v>1</v>
      </c>
      <c r="E263" s="262">
        <v>1</v>
      </c>
      <c r="F263" s="262">
        <v>3</v>
      </c>
      <c r="G263" s="996"/>
      <c r="H263" s="263"/>
      <c r="I263" s="264">
        <v>19</v>
      </c>
      <c r="J263" s="265">
        <v>34</v>
      </c>
    </row>
    <row r="264" spans="1:10" x14ac:dyDescent="0.25">
      <c r="A264" s="78" t="s">
        <v>1405</v>
      </c>
      <c r="B264" s="267">
        <v>1</v>
      </c>
      <c r="C264" s="267">
        <v>4</v>
      </c>
      <c r="D264" s="267">
        <v>2</v>
      </c>
      <c r="E264" s="267">
        <v>1</v>
      </c>
      <c r="F264" s="267">
        <v>1</v>
      </c>
      <c r="G264" s="268"/>
      <c r="H264" s="997"/>
      <c r="I264" s="269">
        <v>7</v>
      </c>
      <c r="J264" s="270">
        <v>16</v>
      </c>
    </row>
    <row r="265" spans="1:10" ht="15.75" thickBot="1" x14ac:dyDescent="0.3">
      <c r="A265" s="261" t="s">
        <v>113</v>
      </c>
      <c r="B265" s="272">
        <v>0</v>
      </c>
      <c r="C265" s="272">
        <v>1</v>
      </c>
      <c r="D265" s="272">
        <v>1</v>
      </c>
      <c r="E265" s="272">
        <v>0</v>
      </c>
      <c r="F265" s="272">
        <v>1</v>
      </c>
      <c r="G265" s="273"/>
      <c r="H265" s="998"/>
      <c r="I265" s="274">
        <v>3</v>
      </c>
      <c r="J265" s="275">
        <v>6</v>
      </c>
    </row>
    <row r="266" spans="1:10" x14ac:dyDescent="0.25">
      <c r="A266" s="276" t="s">
        <v>1404</v>
      </c>
      <c r="B266" s="277">
        <v>1</v>
      </c>
      <c r="C266" s="277">
        <v>4</v>
      </c>
      <c r="D266" s="277"/>
      <c r="E266" s="277">
        <v>1</v>
      </c>
      <c r="F266" s="277">
        <v>1</v>
      </c>
      <c r="G266" s="258"/>
      <c r="H266" s="999"/>
      <c r="I266" s="277">
        <v>3</v>
      </c>
      <c r="J266" s="278">
        <v>10</v>
      </c>
    </row>
    <row r="267" spans="1:10" ht="15.75" thickBot="1" x14ac:dyDescent="0.3">
      <c r="A267" s="261" t="s">
        <v>113</v>
      </c>
      <c r="B267" s="316">
        <v>0</v>
      </c>
      <c r="C267" s="316">
        <v>0</v>
      </c>
      <c r="D267" s="316">
        <v>0</v>
      </c>
      <c r="E267" s="316">
        <v>0</v>
      </c>
      <c r="F267" s="316">
        <v>0</v>
      </c>
      <c r="G267" s="273"/>
      <c r="H267" s="1000"/>
      <c r="I267" s="316">
        <v>1</v>
      </c>
      <c r="J267" s="329">
        <v>1</v>
      </c>
    </row>
    <row r="268" spans="1:10" x14ac:dyDescent="0.25">
      <c r="A268" s="78" t="s">
        <v>600</v>
      </c>
      <c r="B268" s="292">
        <v>1</v>
      </c>
      <c r="C268" s="292">
        <v>4</v>
      </c>
      <c r="D268" s="292">
        <v>1</v>
      </c>
      <c r="E268" s="292">
        <v>1</v>
      </c>
      <c r="F268" s="292">
        <v>1</v>
      </c>
      <c r="G268" s="1001"/>
      <c r="H268" s="1002"/>
      <c r="I268" s="292">
        <v>6</v>
      </c>
      <c r="J268" s="278">
        <v>14</v>
      </c>
    </row>
    <row r="269" spans="1:10" ht="15.75" thickBot="1" x14ac:dyDescent="0.3">
      <c r="A269" s="261" t="s">
        <v>113</v>
      </c>
      <c r="B269" s="118">
        <v>0</v>
      </c>
      <c r="C269" s="118">
        <v>2</v>
      </c>
      <c r="D269" s="118">
        <v>0</v>
      </c>
      <c r="E269" s="118">
        <v>0</v>
      </c>
      <c r="F269" s="118">
        <v>0</v>
      </c>
      <c r="G269" s="311"/>
      <c r="H269" s="1003"/>
      <c r="I269" s="118">
        <v>0</v>
      </c>
      <c r="J269" s="280">
        <v>2</v>
      </c>
    </row>
    <row r="270" spans="1:10" x14ac:dyDescent="0.25">
      <c r="A270" s="276" t="s">
        <v>565</v>
      </c>
      <c r="B270" s="267">
        <v>1</v>
      </c>
      <c r="C270" s="267">
        <v>3</v>
      </c>
      <c r="D270" s="267">
        <v>0</v>
      </c>
      <c r="E270" s="267">
        <v>1</v>
      </c>
      <c r="F270" s="267">
        <v>1</v>
      </c>
      <c r="G270" s="1001"/>
      <c r="H270" s="997"/>
      <c r="I270" s="267">
        <v>3</v>
      </c>
      <c r="J270" s="278">
        <v>9</v>
      </c>
    </row>
    <row r="271" spans="1:10" ht="15.75" thickBot="1" x14ac:dyDescent="0.3">
      <c r="A271" s="261" t="s">
        <v>113</v>
      </c>
      <c r="B271" s="316">
        <v>0</v>
      </c>
      <c r="C271" s="316">
        <v>2</v>
      </c>
      <c r="D271" s="316">
        <v>0</v>
      </c>
      <c r="E271" s="316">
        <v>0</v>
      </c>
      <c r="F271" s="316"/>
      <c r="G271" s="311"/>
      <c r="H271" s="1000"/>
      <c r="I271" s="316">
        <v>3</v>
      </c>
      <c r="J271" s="329">
        <v>5</v>
      </c>
    </row>
    <row r="272" spans="1:10" x14ac:dyDescent="0.25">
      <c r="A272" s="78" t="s">
        <v>525</v>
      </c>
      <c r="B272" s="292">
        <v>1</v>
      </c>
      <c r="C272" s="292">
        <v>4</v>
      </c>
      <c r="D272" s="292"/>
      <c r="E272" s="292">
        <v>1</v>
      </c>
      <c r="F272" s="292">
        <v>1</v>
      </c>
      <c r="G272" s="1001"/>
      <c r="H272" s="1002"/>
      <c r="I272" s="292">
        <v>4</v>
      </c>
      <c r="J272" s="278">
        <v>11</v>
      </c>
    </row>
    <row r="273" spans="1:10" ht="15.75" thickBot="1" x14ac:dyDescent="0.3">
      <c r="A273" s="261" t="s">
        <v>113</v>
      </c>
      <c r="B273" s="118">
        <v>0</v>
      </c>
      <c r="C273" s="118">
        <v>0</v>
      </c>
      <c r="D273" s="118">
        <v>0</v>
      </c>
      <c r="E273" s="118">
        <v>0</v>
      </c>
      <c r="F273" s="118">
        <v>0</v>
      </c>
      <c r="G273" s="311"/>
      <c r="H273" s="1003"/>
      <c r="I273" s="118">
        <v>2</v>
      </c>
      <c r="J273" s="280">
        <v>2</v>
      </c>
    </row>
    <row r="274" spans="1:10" x14ac:dyDescent="0.25">
      <c r="A274" s="276" t="s">
        <v>562</v>
      </c>
      <c r="B274" s="267">
        <v>1</v>
      </c>
      <c r="C274" s="267">
        <v>3</v>
      </c>
      <c r="D274" s="267">
        <v>0</v>
      </c>
      <c r="E274" s="267">
        <v>1</v>
      </c>
      <c r="F274" s="267">
        <v>1</v>
      </c>
      <c r="G274" s="1001"/>
      <c r="H274" s="997"/>
      <c r="I274" s="267">
        <v>5</v>
      </c>
      <c r="J274" s="270">
        <v>11</v>
      </c>
    </row>
    <row r="275" spans="1:10" ht="15.75" thickBot="1" x14ac:dyDescent="0.3">
      <c r="A275" s="261" t="s">
        <v>113</v>
      </c>
      <c r="B275" s="316">
        <v>1</v>
      </c>
      <c r="C275" s="316">
        <v>1</v>
      </c>
      <c r="D275" s="316">
        <v>0</v>
      </c>
      <c r="E275" s="316">
        <v>1</v>
      </c>
      <c r="F275" s="316">
        <v>1</v>
      </c>
      <c r="G275" s="311"/>
      <c r="H275" s="1000"/>
      <c r="I275" s="316">
        <v>3</v>
      </c>
      <c r="J275" s="329">
        <v>7</v>
      </c>
    </row>
    <row r="276" spans="1:10" x14ac:dyDescent="0.25">
      <c r="A276" s="78" t="s">
        <v>1403</v>
      </c>
      <c r="B276" s="292">
        <v>1</v>
      </c>
      <c r="C276" s="292">
        <v>4</v>
      </c>
      <c r="D276" s="292">
        <v>1</v>
      </c>
      <c r="E276" s="292">
        <v>1</v>
      </c>
      <c r="F276" s="292">
        <v>1</v>
      </c>
      <c r="G276" s="1001"/>
      <c r="H276" s="1002"/>
      <c r="I276" s="292">
        <v>11</v>
      </c>
      <c r="J276" s="278">
        <v>19</v>
      </c>
    </row>
    <row r="277" spans="1:10" ht="15.75" thickBot="1" x14ac:dyDescent="0.3">
      <c r="A277" s="261" t="s">
        <v>113</v>
      </c>
      <c r="B277" s="118">
        <v>0</v>
      </c>
      <c r="C277" s="118">
        <v>1</v>
      </c>
      <c r="D277" s="118">
        <v>0</v>
      </c>
      <c r="E277" s="118">
        <v>0</v>
      </c>
      <c r="F277" s="118">
        <v>1</v>
      </c>
      <c r="G277" s="311"/>
      <c r="H277" s="996"/>
      <c r="I277" s="164">
        <v>6</v>
      </c>
      <c r="J277" s="309">
        <v>8</v>
      </c>
    </row>
    <row r="278" spans="1:10" ht="15.75" thickBot="1" x14ac:dyDescent="0.3">
      <c r="A278" s="276" t="s">
        <v>1402</v>
      </c>
      <c r="B278" s="267">
        <v>1</v>
      </c>
      <c r="C278" s="267">
        <v>4</v>
      </c>
      <c r="D278" s="267">
        <v>1</v>
      </c>
      <c r="E278" s="267">
        <v>1</v>
      </c>
      <c r="F278" s="267">
        <v>1</v>
      </c>
      <c r="G278" s="1001"/>
      <c r="H278" s="1004"/>
      <c r="I278" s="1005">
        <v>6</v>
      </c>
      <c r="J278" s="1006">
        <v>14</v>
      </c>
    </row>
    <row r="279" spans="1:10" ht="15.75" thickBot="1" x14ac:dyDescent="0.3">
      <c r="A279" s="261" t="s">
        <v>113</v>
      </c>
      <c r="B279" s="316">
        <v>0</v>
      </c>
      <c r="C279" s="316">
        <v>1</v>
      </c>
      <c r="D279" s="316">
        <v>0</v>
      </c>
      <c r="E279" s="316">
        <v>0</v>
      </c>
      <c r="F279" s="316">
        <v>0</v>
      </c>
      <c r="G279" s="273"/>
      <c r="H279" s="998"/>
      <c r="I279" s="272">
        <v>1</v>
      </c>
      <c r="J279" s="275">
        <v>2</v>
      </c>
    </row>
    <row r="280" spans="1:10" x14ac:dyDescent="0.25">
      <c r="A280" s="281" t="s">
        <v>1378</v>
      </c>
      <c r="B280" s="289">
        <v>8</v>
      </c>
      <c r="C280" s="289">
        <v>30</v>
      </c>
      <c r="D280" s="289">
        <v>5</v>
      </c>
      <c r="E280" s="289">
        <v>8</v>
      </c>
      <c r="F280" s="289">
        <v>8</v>
      </c>
      <c r="G280" s="1007">
        <v>0</v>
      </c>
      <c r="H280" s="289">
        <v>0</v>
      </c>
      <c r="I280" s="1008">
        <v>45</v>
      </c>
      <c r="J280" s="290">
        <v>104</v>
      </c>
    </row>
    <row r="281" spans="1:10" ht="15.75" thickBot="1" x14ac:dyDescent="0.3">
      <c r="A281" s="279" t="s">
        <v>113</v>
      </c>
      <c r="B281" s="286">
        <v>1</v>
      </c>
      <c r="C281" s="286">
        <v>8</v>
      </c>
      <c r="D281" s="118">
        <v>1</v>
      </c>
      <c r="E281" s="286">
        <v>1</v>
      </c>
      <c r="F281" s="286">
        <v>3</v>
      </c>
      <c r="G281" s="286">
        <v>0</v>
      </c>
      <c r="H281" s="286">
        <v>0</v>
      </c>
      <c r="I281" s="287">
        <v>19</v>
      </c>
      <c r="J281" s="280">
        <v>33</v>
      </c>
    </row>
    <row r="282" spans="1:10" x14ac:dyDescent="0.25">
      <c r="A282" s="1009" t="s">
        <v>1401</v>
      </c>
      <c r="B282" s="1010">
        <v>9</v>
      </c>
      <c r="C282" s="1010">
        <v>34</v>
      </c>
      <c r="D282" s="1010">
        <v>5</v>
      </c>
      <c r="E282" s="1010">
        <v>9</v>
      </c>
      <c r="F282" s="1010">
        <v>9</v>
      </c>
      <c r="G282" s="1010">
        <v>0</v>
      </c>
      <c r="H282" s="1010">
        <v>0</v>
      </c>
      <c r="I282" s="1010">
        <v>45</v>
      </c>
      <c r="J282" s="1011">
        <v>111</v>
      </c>
    </row>
    <row r="283" spans="1:10" ht="15.75" thickBot="1" x14ac:dyDescent="0.3">
      <c r="A283" s="261" t="s">
        <v>113</v>
      </c>
      <c r="B283" s="286">
        <v>1</v>
      </c>
      <c r="C283" s="286">
        <v>9</v>
      </c>
      <c r="D283" s="118">
        <v>1</v>
      </c>
      <c r="E283" s="286">
        <v>1</v>
      </c>
      <c r="F283" s="286">
        <v>3</v>
      </c>
      <c r="G283" s="286">
        <v>0</v>
      </c>
      <c r="H283" s="286">
        <v>0</v>
      </c>
      <c r="I283" s="286">
        <v>19</v>
      </c>
      <c r="J283" s="280">
        <v>34</v>
      </c>
    </row>
    <row r="284" spans="1:10" ht="15.75" thickBot="1" x14ac:dyDescent="0.3"/>
    <row r="285" spans="1:10" ht="15" customHeight="1" x14ac:dyDescent="0.25">
      <c r="A285" s="1221" t="s">
        <v>2310</v>
      </c>
      <c r="B285" s="1222"/>
      <c r="C285" s="1222"/>
      <c r="D285" s="1222"/>
      <c r="E285" s="1222"/>
      <c r="F285" s="1222"/>
      <c r="G285" s="1222"/>
      <c r="H285" s="1222"/>
      <c r="I285" s="1222"/>
      <c r="J285" s="1223"/>
    </row>
    <row r="286" spans="1:10" ht="48" x14ac:dyDescent="0.25">
      <c r="A286" s="977" t="s">
        <v>2311</v>
      </c>
      <c r="B286" s="966" t="s">
        <v>1355</v>
      </c>
      <c r="C286" s="966" t="s">
        <v>2312</v>
      </c>
      <c r="D286" s="966" t="s">
        <v>2313</v>
      </c>
      <c r="E286" s="966" t="s">
        <v>2314</v>
      </c>
      <c r="F286" s="966" t="s">
        <v>2315</v>
      </c>
      <c r="G286" s="966" t="s">
        <v>1360</v>
      </c>
      <c r="H286" s="966" t="s">
        <v>2316</v>
      </c>
      <c r="I286" s="966" t="s">
        <v>1362</v>
      </c>
      <c r="J286" s="978" t="s">
        <v>87</v>
      </c>
    </row>
    <row r="287" spans="1:10" x14ac:dyDescent="0.25">
      <c r="A287" s="979" t="s">
        <v>557</v>
      </c>
      <c r="B287" s="967">
        <v>1</v>
      </c>
      <c r="C287" s="967">
        <v>9</v>
      </c>
      <c r="D287" s="967">
        <v>70</v>
      </c>
      <c r="E287" s="967">
        <v>73</v>
      </c>
      <c r="F287" s="967">
        <v>1</v>
      </c>
      <c r="G287" s="967">
        <v>16</v>
      </c>
      <c r="H287" s="967">
        <v>0</v>
      </c>
      <c r="I287" s="967">
        <v>0</v>
      </c>
      <c r="J287" s="980">
        <f>SUM(B287:I287)</f>
        <v>170</v>
      </c>
    </row>
    <row r="288" spans="1:10" x14ac:dyDescent="0.25">
      <c r="A288" s="981" t="s">
        <v>144</v>
      </c>
      <c r="B288" s="968">
        <v>0</v>
      </c>
      <c r="C288" s="968">
        <v>3</v>
      </c>
      <c r="D288" s="968">
        <v>14</v>
      </c>
      <c r="E288" s="968">
        <v>19</v>
      </c>
      <c r="F288" s="968">
        <v>1</v>
      </c>
      <c r="G288" s="968">
        <v>1</v>
      </c>
      <c r="H288" s="968">
        <v>0</v>
      </c>
      <c r="I288" s="968">
        <v>0</v>
      </c>
      <c r="J288" s="982">
        <f t="shared" ref="J288:J326" si="0">SUM(B288:I288)</f>
        <v>38</v>
      </c>
    </row>
    <row r="289" spans="1:10" x14ac:dyDescent="0.25">
      <c r="A289" s="983" t="s">
        <v>1400</v>
      </c>
      <c r="B289" s="969">
        <v>1</v>
      </c>
      <c r="C289" s="969">
        <v>5</v>
      </c>
      <c r="D289" s="969">
        <v>12</v>
      </c>
      <c r="E289" s="969">
        <v>18</v>
      </c>
      <c r="F289" s="969">
        <v>1</v>
      </c>
      <c r="G289" s="969">
        <v>0</v>
      </c>
      <c r="H289" s="969">
        <v>0</v>
      </c>
      <c r="I289" s="969">
        <v>7</v>
      </c>
      <c r="J289" s="980">
        <f>SUM(B289:I289)</f>
        <v>44</v>
      </c>
    </row>
    <row r="290" spans="1:10" x14ac:dyDescent="0.25">
      <c r="A290" s="984" t="s">
        <v>144</v>
      </c>
      <c r="B290" s="972">
        <v>0</v>
      </c>
      <c r="C290" s="972">
        <v>2</v>
      </c>
      <c r="D290" s="972">
        <v>4</v>
      </c>
      <c r="E290" s="972">
        <v>4</v>
      </c>
      <c r="F290" s="972">
        <v>1</v>
      </c>
      <c r="G290" s="972">
        <v>0</v>
      </c>
      <c r="H290" s="972">
        <v>0</v>
      </c>
      <c r="I290" s="972">
        <v>0</v>
      </c>
      <c r="J290" s="982">
        <f t="shared" si="0"/>
        <v>11</v>
      </c>
    </row>
    <row r="291" spans="1:10" x14ac:dyDescent="0.25">
      <c r="A291" s="979" t="s">
        <v>1399</v>
      </c>
      <c r="B291" s="970">
        <v>1</v>
      </c>
      <c r="C291" s="970">
        <v>4</v>
      </c>
      <c r="D291" s="970">
        <v>12</v>
      </c>
      <c r="E291" s="970">
        <v>15</v>
      </c>
      <c r="F291" s="970">
        <v>1</v>
      </c>
      <c r="G291" s="970">
        <v>0</v>
      </c>
      <c r="H291" s="970">
        <v>2</v>
      </c>
      <c r="I291" s="970">
        <v>11</v>
      </c>
      <c r="J291" s="980">
        <f t="shared" si="0"/>
        <v>46</v>
      </c>
    </row>
    <row r="292" spans="1:10" x14ac:dyDescent="0.25">
      <c r="A292" s="981" t="s">
        <v>144</v>
      </c>
      <c r="B292" s="1012">
        <v>0</v>
      </c>
      <c r="C292" s="1012">
        <v>0</v>
      </c>
      <c r="D292" s="1012">
        <v>5</v>
      </c>
      <c r="E292" s="1012">
        <v>3</v>
      </c>
      <c r="F292" s="1012">
        <v>1</v>
      </c>
      <c r="G292" s="1012">
        <v>0</v>
      </c>
      <c r="H292" s="1012">
        <v>0</v>
      </c>
      <c r="I292" s="1012">
        <v>4</v>
      </c>
      <c r="J292" s="982">
        <f t="shared" si="0"/>
        <v>13</v>
      </c>
    </row>
    <row r="293" spans="1:10" x14ac:dyDescent="0.25">
      <c r="A293" s="983" t="s">
        <v>1398</v>
      </c>
      <c r="B293" s="969">
        <v>1</v>
      </c>
      <c r="C293" s="969">
        <v>3</v>
      </c>
      <c r="D293" s="969">
        <v>10</v>
      </c>
      <c r="E293" s="969">
        <v>18</v>
      </c>
      <c r="F293" s="969">
        <v>1</v>
      </c>
      <c r="G293" s="969">
        <v>0</v>
      </c>
      <c r="H293" s="969">
        <v>0</v>
      </c>
      <c r="I293" s="969">
        <v>9</v>
      </c>
      <c r="J293" s="980">
        <f t="shared" si="0"/>
        <v>42</v>
      </c>
    </row>
    <row r="294" spans="1:10" x14ac:dyDescent="0.25">
      <c r="A294" s="984" t="s">
        <v>144</v>
      </c>
      <c r="B294" s="972">
        <v>1</v>
      </c>
      <c r="C294" s="972">
        <v>0</v>
      </c>
      <c r="D294" s="972">
        <v>5</v>
      </c>
      <c r="E294" s="972">
        <v>5</v>
      </c>
      <c r="F294" s="972">
        <v>0</v>
      </c>
      <c r="G294" s="972">
        <v>0</v>
      </c>
      <c r="H294" s="972">
        <v>0</v>
      </c>
      <c r="I294" s="972">
        <v>3</v>
      </c>
      <c r="J294" s="982">
        <f t="shared" si="0"/>
        <v>14</v>
      </c>
    </row>
    <row r="295" spans="1:10" x14ac:dyDescent="0.25">
      <c r="A295" s="985" t="s">
        <v>1397</v>
      </c>
      <c r="B295" s="971">
        <v>1</v>
      </c>
      <c r="C295" s="970">
        <v>7</v>
      </c>
      <c r="D295" s="970">
        <v>21</v>
      </c>
      <c r="E295" s="970">
        <v>51</v>
      </c>
      <c r="F295" s="970">
        <v>1</v>
      </c>
      <c r="G295" s="970">
        <v>0</v>
      </c>
      <c r="H295" s="970">
        <v>2</v>
      </c>
      <c r="I295" s="970">
        <v>21</v>
      </c>
      <c r="J295" s="980">
        <f t="shared" si="0"/>
        <v>104</v>
      </c>
    </row>
    <row r="296" spans="1:10" x14ac:dyDescent="0.25">
      <c r="A296" s="986" t="s">
        <v>144</v>
      </c>
      <c r="B296" s="1012">
        <v>0</v>
      </c>
      <c r="C296" s="1012">
        <v>2</v>
      </c>
      <c r="D296" s="1012">
        <v>9</v>
      </c>
      <c r="E296" s="1012">
        <v>15</v>
      </c>
      <c r="F296" s="1012">
        <v>0</v>
      </c>
      <c r="G296" s="1012">
        <v>0</v>
      </c>
      <c r="H296" s="1012">
        <v>0</v>
      </c>
      <c r="I296" s="1012">
        <v>5</v>
      </c>
      <c r="J296" s="982">
        <f t="shared" si="0"/>
        <v>31</v>
      </c>
    </row>
    <row r="297" spans="1:10" x14ac:dyDescent="0.25">
      <c r="A297" s="983" t="s">
        <v>2317</v>
      </c>
      <c r="B297" s="969">
        <v>1</v>
      </c>
      <c r="C297" s="969">
        <v>9</v>
      </c>
      <c r="D297" s="969">
        <v>30</v>
      </c>
      <c r="E297" s="969">
        <v>59</v>
      </c>
      <c r="F297" s="969">
        <v>1</v>
      </c>
      <c r="G297" s="969">
        <v>0</v>
      </c>
      <c r="H297" s="969">
        <v>0</v>
      </c>
      <c r="I297" s="969">
        <v>86</v>
      </c>
      <c r="J297" s="980">
        <f t="shared" si="0"/>
        <v>186</v>
      </c>
    </row>
    <row r="298" spans="1:10" x14ac:dyDescent="0.25">
      <c r="A298" s="984" t="s">
        <v>144</v>
      </c>
      <c r="B298" s="972">
        <v>0</v>
      </c>
      <c r="C298" s="972">
        <v>2</v>
      </c>
      <c r="D298" s="972">
        <v>3</v>
      </c>
      <c r="E298" s="972">
        <v>7</v>
      </c>
      <c r="F298" s="972">
        <v>1</v>
      </c>
      <c r="G298" s="972">
        <v>0</v>
      </c>
      <c r="H298" s="972">
        <v>0</v>
      </c>
      <c r="I298" s="972">
        <v>21</v>
      </c>
      <c r="J298" s="982">
        <f t="shared" si="0"/>
        <v>34</v>
      </c>
    </row>
    <row r="299" spans="1:10" x14ac:dyDescent="0.25">
      <c r="A299" s="979" t="s">
        <v>2318</v>
      </c>
      <c r="B299" s="970">
        <v>1</v>
      </c>
      <c r="C299" s="970">
        <v>8</v>
      </c>
      <c r="D299" s="970">
        <v>24</v>
      </c>
      <c r="E299" s="970">
        <v>39</v>
      </c>
      <c r="F299" s="970">
        <v>1</v>
      </c>
      <c r="G299" s="970">
        <v>0</v>
      </c>
      <c r="H299" s="970">
        <v>0</v>
      </c>
      <c r="I299" s="970">
        <v>48</v>
      </c>
      <c r="J299" s="980">
        <f t="shared" si="0"/>
        <v>121</v>
      </c>
    </row>
    <row r="300" spans="1:10" x14ac:dyDescent="0.25">
      <c r="A300" s="981" t="s">
        <v>144</v>
      </c>
      <c r="B300" s="1012">
        <v>0</v>
      </c>
      <c r="C300" s="1012">
        <v>2</v>
      </c>
      <c r="D300" s="1012">
        <v>3</v>
      </c>
      <c r="E300" s="1012">
        <v>7</v>
      </c>
      <c r="F300" s="1012">
        <v>1</v>
      </c>
      <c r="G300" s="1012">
        <v>0</v>
      </c>
      <c r="H300" s="1012">
        <v>0</v>
      </c>
      <c r="I300" s="1012">
        <v>12</v>
      </c>
      <c r="J300" s="982">
        <f t="shared" si="0"/>
        <v>25</v>
      </c>
    </row>
    <row r="301" spans="1:10" x14ac:dyDescent="0.25">
      <c r="A301" s="983" t="s">
        <v>2319</v>
      </c>
      <c r="B301" s="969">
        <v>1</v>
      </c>
      <c r="C301" s="969">
        <v>8</v>
      </c>
      <c r="D301" s="969">
        <v>16</v>
      </c>
      <c r="E301" s="969">
        <v>29</v>
      </c>
      <c r="F301" s="969">
        <v>1</v>
      </c>
      <c r="G301" s="969">
        <v>0</v>
      </c>
      <c r="H301" s="969">
        <v>0</v>
      </c>
      <c r="I301" s="969">
        <v>50</v>
      </c>
      <c r="J301" s="980">
        <f t="shared" si="0"/>
        <v>105</v>
      </c>
    </row>
    <row r="302" spans="1:10" x14ac:dyDescent="0.25">
      <c r="A302" s="984" t="s">
        <v>144</v>
      </c>
      <c r="B302" s="972">
        <v>0</v>
      </c>
      <c r="C302" s="972">
        <v>2</v>
      </c>
      <c r="D302" s="972">
        <v>3</v>
      </c>
      <c r="E302" s="972">
        <v>2</v>
      </c>
      <c r="F302" s="972">
        <v>1</v>
      </c>
      <c r="G302" s="972">
        <v>0</v>
      </c>
      <c r="H302" s="972">
        <v>0</v>
      </c>
      <c r="I302" s="972">
        <v>9</v>
      </c>
      <c r="J302" s="982">
        <f t="shared" si="0"/>
        <v>17</v>
      </c>
    </row>
    <row r="303" spans="1:10" x14ac:dyDescent="0.25">
      <c r="A303" s="979" t="s">
        <v>1396</v>
      </c>
      <c r="B303" s="970">
        <v>1</v>
      </c>
      <c r="C303" s="970">
        <v>8</v>
      </c>
      <c r="D303" s="970">
        <v>24</v>
      </c>
      <c r="E303" s="970">
        <v>36</v>
      </c>
      <c r="F303" s="970">
        <v>1</v>
      </c>
      <c r="G303" s="970">
        <v>0</v>
      </c>
      <c r="H303" s="970">
        <v>0</v>
      </c>
      <c r="I303" s="970">
        <v>45</v>
      </c>
      <c r="J303" s="980">
        <f t="shared" si="0"/>
        <v>115</v>
      </c>
    </row>
    <row r="304" spans="1:10" x14ac:dyDescent="0.25">
      <c r="A304" s="981" t="s">
        <v>144</v>
      </c>
      <c r="B304" s="1012">
        <v>0</v>
      </c>
      <c r="C304" s="1012">
        <v>2</v>
      </c>
      <c r="D304" s="1012">
        <v>5</v>
      </c>
      <c r="E304" s="1012">
        <v>5</v>
      </c>
      <c r="F304" s="1012">
        <v>1</v>
      </c>
      <c r="G304" s="1012">
        <v>0</v>
      </c>
      <c r="H304" s="1012">
        <v>0</v>
      </c>
      <c r="I304" s="1012">
        <v>9</v>
      </c>
      <c r="J304" s="982">
        <f t="shared" si="0"/>
        <v>22</v>
      </c>
    </row>
    <row r="305" spans="1:10" x14ac:dyDescent="0.25">
      <c r="A305" s="983" t="s">
        <v>1395</v>
      </c>
      <c r="B305" s="969">
        <v>1</v>
      </c>
      <c r="C305" s="969">
        <v>8</v>
      </c>
      <c r="D305" s="969">
        <v>36</v>
      </c>
      <c r="E305" s="969">
        <v>45</v>
      </c>
      <c r="F305" s="969">
        <v>1</v>
      </c>
      <c r="G305" s="969">
        <v>0</v>
      </c>
      <c r="H305" s="969">
        <v>0</v>
      </c>
      <c r="I305" s="969">
        <v>0</v>
      </c>
      <c r="J305" s="980">
        <f t="shared" si="0"/>
        <v>91</v>
      </c>
    </row>
    <row r="306" spans="1:10" x14ac:dyDescent="0.25">
      <c r="A306" s="984" t="s">
        <v>144</v>
      </c>
      <c r="B306" s="972">
        <v>0</v>
      </c>
      <c r="C306" s="972">
        <v>1</v>
      </c>
      <c r="D306" s="972">
        <v>7</v>
      </c>
      <c r="E306" s="972">
        <v>4</v>
      </c>
      <c r="F306" s="972">
        <v>1</v>
      </c>
      <c r="G306" s="972">
        <v>0</v>
      </c>
      <c r="H306" s="972">
        <v>0</v>
      </c>
      <c r="I306" s="972">
        <v>0</v>
      </c>
      <c r="J306" s="982">
        <f t="shared" si="0"/>
        <v>13</v>
      </c>
    </row>
    <row r="307" spans="1:10" x14ac:dyDescent="0.25">
      <c r="A307" s="979" t="s">
        <v>1394</v>
      </c>
      <c r="B307" s="970">
        <v>1</v>
      </c>
      <c r="C307" s="970">
        <v>5</v>
      </c>
      <c r="D307" s="970">
        <v>22</v>
      </c>
      <c r="E307" s="970">
        <v>35</v>
      </c>
      <c r="F307" s="970">
        <v>1</v>
      </c>
      <c r="G307" s="970">
        <v>0</v>
      </c>
      <c r="H307" s="970">
        <v>0</v>
      </c>
      <c r="I307" s="970">
        <v>12</v>
      </c>
      <c r="J307" s="980">
        <f t="shared" si="0"/>
        <v>76</v>
      </c>
    </row>
    <row r="308" spans="1:10" x14ac:dyDescent="0.25">
      <c r="A308" s="981" t="s">
        <v>144</v>
      </c>
      <c r="B308" s="1012">
        <v>0</v>
      </c>
      <c r="C308" s="1012">
        <v>0</v>
      </c>
      <c r="D308" s="1012">
        <v>6</v>
      </c>
      <c r="E308" s="1012">
        <v>7</v>
      </c>
      <c r="F308" s="1012">
        <v>1</v>
      </c>
      <c r="G308" s="1012">
        <v>0</v>
      </c>
      <c r="H308" s="1012">
        <v>0</v>
      </c>
      <c r="I308" s="1012">
        <v>2</v>
      </c>
      <c r="J308" s="982">
        <f t="shared" si="0"/>
        <v>16</v>
      </c>
    </row>
    <row r="309" spans="1:10" x14ac:dyDescent="0.25">
      <c r="A309" s="983" t="s">
        <v>1393</v>
      </c>
      <c r="B309" s="969">
        <v>1</v>
      </c>
      <c r="C309" s="969">
        <v>7</v>
      </c>
      <c r="D309" s="969">
        <v>31</v>
      </c>
      <c r="E309" s="969">
        <v>45</v>
      </c>
      <c r="F309" s="969">
        <v>1</v>
      </c>
      <c r="G309" s="969">
        <v>0</v>
      </c>
      <c r="H309" s="969">
        <v>0</v>
      </c>
      <c r="I309" s="969">
        <v>0</v>
      </c>
      <c r="J309" s="980">
        <f t="shared" si="0"/>
        <v>85</v>
      </c>
    </row>
    <row r="310" spans="1:10" x14ac:dyDescent="0.25">
      <c r="A310" s="984" t="s">
        <v>144</v>
      </c>
      <c r="B310" s="972">
        <v>0</v>
      </c>
      <c r="C310" s="972">
        <v>4</v>
      </c>
      <c r="D310" s="972">
        <v>12</v>
      </c>
      <c r="E310" s="972">
        <v>9</v>
      </c>
      <c r="F310" s="972">
        <v>1</v>
      </c>
      <c r="G310" s="972">
        <v>0</v>
      </c>
      <c r="H310" s="972">
        <v>0</v>
      </c>
      <c r="I310" s="972">
        <v>0</v>
      </c>
      <c r="J310" s="982">
        <f t="shared" si="0"/>
        <v>26</v>
      </c>
    </row>
    <row r="311" spans="1:10" x14ac:dyDescent="0.25">
      <c r="A311" s="979" t="s">
        <v>1392</v>
      </c>
      <c r="B311" s="970">
        <v>1</v>
      </c>
      <c r="C311" s="970">
        <v>9</v>
      </c>
      <c r="D311" s="970">
        <v>28</v>
      </c>
      <c r="E311" s="970">
        <v>32</v>
      </c>
      <c r="F311" s="970">
        <v>1</v>
      </c>
      <c r="G311" s="970">
        <v>0</v>
      </c>
      <c r="H311" s="970">
        <v>0</v>
      </c>
      <c r="I311" s="970">
        <v>46</v>
      </c>
      <c r="J311" s="980">
        <f t="shared" si="0"/>
        <v>117</v>
      </c>
    </row>
    <row r="312" spans="1:10" x14ac:dyDescent="0.25">
      <c r="A312" s="981" t="s">
        <v>144</v>
      </c>
      <c r="B312" s="1012">
        <v>0</v>
      </c>
      <c r="C312" s="1012">
        <v>1</v>
      </c>
      <c r="D312" s="1012">
        <v>6</v>
      </c>
      <c r="E312" s="1012">
        <v>3</v>
      </c>
      <c r="F312" s="1012">
        <v>0</v>
      </c>
      <c r="G312" s="1012">
        <v>0</v>
      </c>
      <c r="H312" s="1012">
        <v>0</v>
      </c>
      <c r="I312" s="1012">
        <v>14</v>
      </c>
      <c r="J312" s="982">
        <f t="shared" si="0"/>
        <v>24</v>
      </c>
    </row>
    <row r="313" spans="1:10" x14ac:dyDescent="0.25">
      <c r="A313" s="983" t="s">
        <v>1391</v>
      </c>
      <c r="B313" s="969">
        <v>1</v>
      </c>
      <c r="C313" s="969">
        <v>7</v>
      </c>
      <c r="D313" s="969">
        <v>29</v>
      </c>
      <c r="E313" s="969">
        <v>26</v>
      </c>
      <c r="F313" s="969">
        <v>1</v>
      </c>
      <c r="G313" s="969">
        <v>0</v>
      </c>
      <c r="H313" s="969">
        <v>7</v>
      </c>
      <c r="I313" s="969">
        <v>22</v>
      </c>
      <c r="J313" s="980">
        <f t="shared" si="0"/>
        <v>93</v>
      </c>
    </row>
    <row r="314" spans="1:10" x14ac:dyDescent="0.25">
      <c r="A314" s="984" t="s">
        <v>144</v>
      </c>
      <c r="B314" s="972">
        <v>0</v>
      </c>
      <c r="C314" s="972">
        <v>0</v>
      </c>
      <c r="D314" s="972">
        <v>6</v>
      </c>
      <c r="E314" s="972">
        <v>1</v>
      </c>
      <c r="F314" s="972">
        <v>0</v>
      </c>
      <c r="G314" s="972">
        <v>0</v>
      </c>
      <c r="H314" s="972">
        <v>1</v>
      </c>
      <c r="I314" s="972">
        <v>4</v>
      </c>
      <c r="J314" s="982">
        <f t="shared" si="0"/>
        <v>12</v>
      </c>
    </row>
    <row r="315" spans="1:10" x14ac:dyDescent="0.25">
      <c r="A315" s="979" t="s">
        <v>1390</v>
      </c>
      <c r="B315" s="970">
        <v>1</v>
      </c>
      <c r="C315" s="970">
        <v>5</v>
      </c>
      <c r="D315" s="970">
        <v>12</v>
      </c>
      <c r="E315" s="970">
        <v>45</v>
      </c>
      <c r="F315" s="970">
        <v>1</v>
      </c>
      <c r="G315" s="970">
        <v>0</v>
      </c>
      <c r="H315" s="970">
        <v>2</v>
      </c>
      <c r="I315" s="970">
        <v>20</v>
      </c>
      <c r="J315" s="980">
        <f t="shared" si="0"/>
        <v>86</v>
      </c>
    </row>
    <row r="316" spans="1:10" x14ac:dyDescent="0.25">
      <c r="A316" s="981" t="s">
        <v>144</v>
      </c>
      <c r="B316" s="1012">
        <v>0</v>
      </c>
      <c r="C316" s="1012">
        <v>3</v>
      </c>
      <c r="D316" s="1012">
        <v>5</v>
      </c>
      <c r="E316" s="1012">
        <v>19</v>
      </c>
      <c r="F316" s="1012">
        <v>1</v>
      </c>
      <c r="G316" s="1012">
        <v>0</v>
      </c>
      <c r="H316" s="1012">
        <v>0</v>
      </c>
      <c r="I316" s="1012">
        <v>13</v>
      </c>
      <c r="J316" s="982">
        <f t="shared" si="0"/>
        <v>41</v>
      </c>
    </row>
    <row r="317" spans="1:10" x14ac:dyDescent="0.25">
      <c r="A317" s="983" t="s">
        <v>1389</v>
      </c>
      <c r="B317" s="969">
        <v>1</v>
      </c>
      <c r="C317" s="969">
        <v>6</v>
      </c>
      <c r="D317" s="969">
        <v>10</v>
      </c>
      <c r="E317" s="969">
        <v>37</v>
      </c>
      <c r="F317" s="969">
        <v>1</v>
      </c>
      <c r="G317" s="969">
        <v>0</v>
      </c>
      <c r="H317" s="969">
        <v>0</v>
      </c>
      <c r="I317" s="969">
        <v>24</v>
      </c>
      <c r="J317" s="980">
        <f t="shared" si="0"/>
        <v>79</v>
      </c>
    </row>
    <row r="318" spans="1:10" x14ac:dyDescent="0.25">
      <c r="A318" s="984" t="s">
        <v>144</v>
      </c>
      <c r="B318" s="972">
        <v>1</v>
      </c>
      <c r="C318" s="972">
        <v>2</v>
      </c>
      <c r="D318" s="972">
        <v>2</v>
      </c>
      <c r="E318" s="972">
        <v>7</v>
      </c>
      <c r="F318" s="972">
        <v>0</v>
      </c>
      <c r="G318" s="972">
        <v>0</v>
      </c>
      <c r="H318" s="972">
        <v>0</v>
      </c>
      <c r="I318" s="972">
        <v>3</v>
      </c>
      <c r="J318" s="982">
        <f t="shared" si="0"/>
        <v>15</v>
      </c>
    </row>
    <row r="319" spans="1:10" x14ac:dyDescent="0.25">
      <c r="A319" s="979" t="s">
        <v>1388</v>
      </c>
      <c r="B319" s="970">
        <v>1</v>
      </c>
      <c r="C319" s="970">
        <v>4</v>
      </c>
      <c r="D319" s="970">
        <v>21</v>
      </c>
      <c r="E319" s="970">
        <v>30</v>
      </c>
      <c r="F319" s="970">
        <v>1</v>
      </c>
      <c r="G319" s="970">
        <v>0</v>
      </c>
      <c r="H319" s="970">
        <v>0</v>
      </c>
      <c r="I319" s="970">
        <v>17</v>
      </c>
      <c r="J319" s="980">
        <f t="shared" si="0"/>
        <v>74</v>
      </c>
    </row>
    <row r="320" spans="1:10" x14ac:dyDescent="0.25">
      <c r="A320" s="981" t="s">
        <v>144</v>
      </c>
      <c r="B320" s="1012">
        <v>1</v>
      </c>
      <c r="C320" s="1012">
        <v>1</v>
      </c>
      <c r="D320" s="1012">
        <v>8</v>
      </c>
      <c r="E320" s="1012">
        <v>10</v>
      </c>
      <c r="F320" s="1012">
        <v>0</v>
      </c>
      <c r="G320" s="1012">
        <v>0</v>
      </c>
      <c r="H320" s="1012">
        <v>0</v>
      </c>
      <c r="I320" s="1012">
        <v>4</v>
      </c>
      <c r="J320" s="982">
        <f t="shared" si="0"/>
        <v>24</v>
      </c>
    </row>
    <row r="321" spans="1:10" x14ac:dyDescent="0.25">
      <c r="A321" s="983" t="s">
        <v>1387</v>
      </c>
      <c r="B321" s="969">
        <v>1</v>
      </c>
      <c r="C321" s="969">
        <v>6</v>
      </c>
      <c r="D321" s="969">
        <v>15</v>
      </c>
      <c r="E321" s="969">
        <v>26</v>
      </c>
      <c r="F321" s="969">
        <v>1</v>
      </c>
      <c r="G321" s="969">
        <v>0</v>
      </c>
      <c r="H321" s="969">
        <v>0</v>
      </c>
      <c r="I321" s="969">
        <v>11</v>
      </c>
      <c r="J321" s="980">
        <f t="shared" si="0"/>
        <v>60</v>
      </c>
    </row>
    <row r="322" spans="1:10" x14ac:dyDescent="0.25">
      <c r="A322" s="984" t="s">
        <v>144</v>
      </c>
      <c r="B322" s="972">
        <v>1</v>
      </c>
      <c r="C322" s="972">
        <v>3</v>
      </c>
      <c r="D322" s="972">
        <v>7</v>
      </c>
      <c r="E322" s="972">
        <v>5</v>
      </c>
      <c r="F322" s="972">
        <v>0</v>
      </c>
      <c r="G322" s="972">
        <v>0</v>
      </c>
      <c r="H322" s="972">
        <v>0</v>
      </c>
      <c r="I322" s="972">
        <v>5</v>
      </c>
      <c r="J322" s="982">
        <f t="shared" si="0"/>
        <v>21</v>
      </c>
    </row>
    <row r="323" spans="1:10" x14ac:dyDescent="0.25">
      <c r="A323" s="987" t="s">
        <v>1386</v>
      </c>
      <c r="B323" s="973">
        <v>0</v>
      </c>
      <c r="C323" s="973">
        <v>0</v>
      </c>
      <c r="D323" s="973">
        <v>0</v>
      </c>
      <c r="E323" s="973">
        <v>57</v>
      </c>
      <c r="F323" s="973">
        <v>1</v>
      </c>
      <c r="G323" s="973">
        <v>0</v>
      </c>
      <c r="H323" s="973">
        <v>8</v>
      </c>
      <c r="I323" s="973">
        <v>22</v>
      </c>
      <c r="J323" s="980">
        <f t="shared" si="0"/>
        <v>88</v>
      </c>
    </row>
    <row r="324" spans="1:10" x14ac:dyDescent="0.25">
      <c r="A324" s="988" t="s">
        <v>144</v>
      </c>
      <c r="B324" s="968">
        <v>0</v>
      </c>
      <c r="C324" s="968">
        <v>0</v>
      </c>
      <c r="D324" s="968">
        <v>0</v>
      </c>
      <c r="E324" s="968">
        <v>4</v>
      </c>
      <c r="F324" s="968">
        <v>1</v>
      </c>
      <c r="G324" s="968">
        <v>0</v>
      </c>
      <c r="H324" s="968">
        <v>2</v>
      </c>
      <c r="I324" s="968">
        <v>6</v>
      </c>
      <c r="J324" s="982">
        <f t="shared" si="0"/>
        <v>13</v>
      </c>
    </row>
    <row r="325" spans="1:10" x14ac:dyDescent="0.25">
      <c r="A325" s="989" t="s">
        <v>1378</v>
      </c>
      <c r="B325" s="974">
        <f>+B289+B291+B293+B295+B297+B299+B301+B303+B305+B307+B309+B311+B313+B315+B317+B319+B321+B323</f>
        <v>17</v>
      </c>
      <c r="C325" s="974">
        <f t="shared" ref="C325:I325" si="1">+C289+C291+C293+C295+C297+C299+C301+C303+C305+C307+C309+C311+C313+C315+C317+C319+C321+C323</f>
        <v>109</v>
      </c>
      <c r="D325" s="974">
        <f t="shared" si="1"/>
        <v>353</v>
      </c>
      <c r="E325" s="974">
        <f t="shared" si="1"/>
        <v>643</v>
      </c>
      <c r="F325" s="974">
        <f t="shared" si="1"/>
        <v>18</v>
      </c>
      <c r="G325" s="974">
        <f t="shared" si="1"/>
        <v>0</v>
      </c>
      <c r="H325" s="974">
        <f t="shared" si="1"/>
        <v>21</v>
      </c>
      <c r="I325" s="974">
        <f t="shared" si="1"/>
        <v>451</v>
      </c>
      <c r="J325" s="980">
        <f t="shared" si="0"/>
        <v>1612</v>
      </c>
    </row>
    <row r="326" spans="1:10" x14ac:dyDescent="0.25">
      <c r="A326" s="990" t="s">
        <v>144</v>
      </c>
      <c r="B326" s="975">
        <f>+B290+B292+B294+B296+B298+B300+B302+B304+B308+B306+B310+B312+B314+B316+B318+B320+B322+B324</f>
        <v>4</v>
      </c>
      <c r="C326" s="975">
        <f t="shared" ref="C326:I326" si="2">+C290+C292+C294+C296+C298+C300+C302+C304+C308+C306+C310+C312+C314+C316+C318+C320+C322+C324</f>
        <v>27</v>
      </c>
      <c r="D326" s="975">
        <f t="shared" si="2"/>
        <v>96</v>
      </c>
      <c r="E326" s="975">
        <f t="shared" si="2"/>
        <v>117</v>
      </c>
      <c r="F326" s="975">
        <f t="shared" si="2"/>
        <v>11</v>
      </c>
      <c r="G326" s="975">
        <f t="shared" si="2"/>
        <v>0</v>
      </c>
      <c r="H326" s="975">
        <f t="shared" si="2"/>
        <v>3</v>
      </c>
      <c r="I326" s="975">
        <f t="shared" si="2"/>
        <v>114</v>
      </c>
      <c r="J326" s="980">
        <f t="shared" si="0"/>
        <v>372</v>
      </c>
    </row>
    <row r="327" spans="1:10" x14ac:dyDescent="0.25">
      <c r="A327" s="991" t="s">
        <v>2320</v>
      </c>
      <c r="B327" s="976">
        <f>+B325+B287</f>
        <v>18</v>
      </c>
      <c r="C327" s="976">
        <f t="shared" ref="C327:J328" si="3">+C325+C287</f>
        <v>118</v>
      </c>
      <c r="D327" s="976">
        <f t="shared" si="3"/>
        <v>423</v>
      </c>
      <c r="E327" s="976">
        <f t="shared" si="3"/>
        <v>716</v>
      </c>
      <c r="F327" s="976">
        <f t="shared" si="3"/>
        <v>19</v>
      </c>
      <c r="G327" s="976">
        <f t="shared" si="3"/>
        <v>16</v>
      </c>
      <c r="H327" s="976">
        <f t="shared" si="3"/>
        <v>21</v>
      </c>
      <c r="I327" s="976">
        <f t="shared" si="3"/>
        <v>451</v>
      </c>
      <c r="J327" s="992">
        <f t="shared" si="3"/>
        <v>1782</v>
      </c>
    </row>
    <row r="328" spans="1:10" ht="15.75" thickBot="1" x14ac:dyDescent="0.3">
      <c r="A328" s="993" t="s">
        <v>144</v>
      </c>
      <c r="B328" s="1013">
        <f>+B326+B288</f>
        <v>4</v>
      </c>
      <c r="C328" s="1013">
        <f t="shared" si="3"/>
        <v>30</v>
      </c>
      <c r="D328" s="1013">
        <f t="shared" si="3"/>
        <v>110</v>
      </c>
      <c r="E328" s="1013">
        <f t="shared" si="3"/>
        <v>136</v>
      </c>
      <c r="F328" s="1013">
        <f t="shared" si="3"/>
        <v>12</v>
      </c>
      <c r="G328" s="1013">
        <f t="shared" si="3"/>
        <v>1</v>
      </c>
      <c r="H328" s="1013">
        <f t="shared" si="3"/>
        <v>3</v>
      </c>
      <c r="I328" s="1013">
        <f t="shared" si="3"/>
        <v>114</v>
      </c>
      <c r="J328" s="1014">
        <f t="shared" si="3"/>
        <v>410</v>
      </c>
    </row>
    <row r="329" spans="1:10" ht="15.75" thickBot="1" x14ac:dyDescent="0.3"/>
    <row r="330" spans="1:10" x14ac:dyDescent="0.25">
      <c r="A330" s="1182" t="s">
        <v>601</v>
      </c>
      <c r="B330" s="1194" t="s">
        <v>1355</v>
      </c>
      <c r="C330" s="1194" t="s">
        <v>1356</v>
      </c>
      <c r="D330" s="1196" t="s">
        <v>1357</v>
      </c>
      <c r="E330" s="1196" t="s">
        <v>1358</v>
      </c>
      <c r="F330" s="1196" t="s">
        <v>1359</v>
      </c>
      <c r="G330" s="1196" t="s">
        <v>1360</v>
      </c>
      <c r="H330" s="1196" t="s">
        <v>1361</v>
      </c>
      <c r="I330" s="1196" t="s">
        <v>1362</v>
      </c>
      <c r="J330" s="1204" t="s">
        <v>1363</v>
      </c>
    </row>
    <row r="331" spans="1:10" ht="47.25" customHeight="1" thickBot="1" x14ac:dyDescent="0.3">
      <c r="A331" s="1124"/>
      <c r="B331" s="1195"/>
      <c r="C331" s="1195"/>
      <c r="D331" s="1197"/>
      <c r="E331" s="1197"/>
      <c r="F331" s="1197"/>
      <c r="G331" s="1197"/>
      <c r="H331" s="1197"/>
      <c r="I331" s="1197"/>
      <c r="J331" s="1205"/>
    </row>
    <row r="332" spans="1:10" x14ac:dyDescent="0.25">
      <c r="A332" s="256" t="s">
        <v>601</v>
      </c>
      <c r="B332" s="257">
        <v>1</v>
      </c>
      <c r="C332" s="257">
        <v>4</v>
      </c>
      <c r="D332" s="257">
        <v>39</v>
      </c>
      <c r="E332" s="257">
        <v>36</v>
      </c>
      <c r="F332" s="257">
        <v>1</v>
      </c>
      <c r="G332" s="257">
        <v>12</v>
      </c>
      <c r="H332" s="258"/>
      <c r="I332" s="259">
        <v>2</v>
      </c>
      <c r="J332" s="260">
        <f t="shared" ref="J332:J347" si="4">SUM(B332:I332)</f>
        <v>95</v>
      </c>
    </row>
    <row r="333" spans="1:10" ht="15.75" thickBot="1" x14ac:dyDescent="0.3">
      <c r="A333" s="261" t="s">
        <v>113</v>
      </c>
      <c r="B333" s="262">
        <v>0</v>
      </c>
      <c r="C333" s="262">
        <v>2</v>
      </c>
      <c r="D333" s="262">
        <v>14</v>
      </c>
      <c r="E333" s="262">
        <v>5</v>
      </c>
      <c r="F333" s="262">
        <v>0</v>
      </c>
      <c r="G333" s="262">
        <v>1</v>
      </c>
      <c r="H333" s="263"/>
      <c r="I333" s="264">
        <v>1</v>
      </c>
      <c r="J333" s="265">
        <f t="shared" si="4"/>
        <v>23</v>
      </c>
    </row>
    <row r="334" spans="1:10" x14ac:dyDescent="0.25">
      <c r="A334" s="266" t="s">
        <v>533</v>
      </c>
      <c r="B334" s="267">
        <v>1</v>
      </c>
      <c r="C334" s="267">
        <v>4</v>
      </c>
      <c r="D334" s="267">
        <v>15</v>
      </c>
      <c r="E334" s="267">
        <v>26</v>
      </c>
      <c r="F334" s="267">
        <v>1</v>
      </c>
      <c r="G334" s="268"/>
      <c r="H334" s="267">
        <v>0</v>
      </c>
      <c r="I334" s="269">
        <v>8</v>
      </c>
      <c r="J334" s="270">
        <f t="shared" si="4"/>
        <v>55</v>
      </c>
    </row>
    <row r="335" spans="1:10" ht="15.75" thickBot="1" x14ac:dyDescent="0.3">
      <c r="A335" s="271" t="s">
        <v>113</v>
      </c>
      <c r="B335" s="118">
        <v>0</v>
      </c>
      <c r="C335" s="118">
        <v>2</v>
      </c>
      <c r="D335" s="118">
        <v>8</v>
      </c>
      <c r="E335" s="118">
        <v>8</v>
      </c>
      <c r="F335" s="118">
        <v>1</v>
      </c>
      <c r="G335" s="263"/>
      <c r="H335" s="118">
        <v>0</v>
      </c>
      <c r="I335" s="118">
        <v>2</v>
      </c>
      <c r="J335" s="280">
        <f t="shared" si="4"/>
        <v>21</v>
      </c>
    </row>
    <row r="336" spans="1:10" x14ac:dyDescent="0.25">
      <c r="A336" s="266" t="s">
        <v>564</v>
      </c>
      <c r="B336" s="267">
        <v>1</v>
      </c>
      <c r="C336" s="267">
        <v>2</v>
      </c>
      <c r="D336" s="267">
        <v>9</v>
      </c>
      <c r="E336" s="267">
        <v>17</v>
      </c>
      <c r="F336" s="267">
        <v>1</v>
      </c>
      <c r="G336" s="268"/>
      <c r="H336" s="267">
        <v>0</v>
      </c>
      <c r="I336" s="269">
        <v>7</v>
      </c>
      <c r="J336" s="270">
        <f t="shared" si="4"/>
        <v>37</v>
      </c>
    </row>
    <row r="337" spans="1:10" ht="15.75" thickBot="1" x14ac:dyDescent="0.3">
      <c r="A337" s="271" t="s">
        <v>113</v>
      </c>
      <c r="B337" s="118">
        <v>0</v>
      </c>
      <c r="C337" s="118">
        <v>0</v>
      </c>
      <c r="D337" s="118">
        <v>4</v>
      </c>
      <c r="E337" s="118">
        <v>3</v>
      </c>
      <c r="F337" s="118">
        <v>1</v>
      </c>
      <c r="G337" s="263"/>
      <c r="H337" s="118">
        <v>0</v>
      </c>
      <c r="I337" s="118">
        <v>0</v>
      </c>
      <c r="J337" s="280">
        <f t="shared" si="4"/>
        <v>8</v>
      </c>
    </row>
    <row r="338" spans="1:10" x14ac:dyDescent="0.25">
      <c r="A338" s="266" t="s">
        <v>563</v>
      </c>
      <c r="B338" s="267">
        <v>1</v>
      </c>
      <c r="C338" s="267">
        <v>3</v>
      </c>
      <c r="D338" s="267">
        <v>15</v>
      </c>
      <c r="E338" s="267">
        <v>30</v>
      </c>
      <c r="F338" s="267">
        <v>1</v>
      </c>
      <c r="G338" s="268"/>
      <c r="H338" s="267">
        <v>0</v>
      </c>
      <c r="I338" s="269">
        <v>14</v>
      </c>
      <c r="J338" s="270">
        <f t="shared" si="4"/>
        <v>64</v>
      </c>
    </row>
    <row r="339" spans="1:10" ht="15.75" thickBot="1" x14ac:dyDescent="0.3">
      <c r="A339" s="271" t="s">
        <v>113</v>
      </c>
      <c r="B339" s="118">
        <v>0</v>
      </c>
      <c r="C339" s="118">
        <v>0</v>
      </c>
      <c r="D339" s="118">
        <v>3</v>
      </c>
      <c r="E339" s="118">
        <v>3</v>
      </c>
      <c r="F339" s="118">
        <v>0</v>
      </c>
      <c r="G339" s="263"/>
      <c r="H339" s="118">
        <v>0</v>
      </c>
      <c r="I339" s="118">
        <v>2</v>
      </c>
      <c r="J339" s="280">
        <f t="shared" si="4"/>
        <v>8</v>
      </c>
    </row>
    <row r="340" spans="1:10" x14ac:dyDescent="0.25">
      <c r="A340" s="266" t="s">
        <v>561</v>
      </c>
      <c r="B340" s="267">
        <v>1</v>
      </c>
      <c r="C340" s="267">
        <v>4</v>
      </c>
      <c r="D340" s="267">
        <v>15</v>
      </c>
      <c r="E340" s="267">
        <v>25</v>
      </c>
      <c r="F340" s="267">
        <v>1</v>
      </c>
      <c r="G340" s="268"/>
      <c r="H340" s="267">
        <v>0</v>
      </c>
      <c r="I340" s="269">
        <v>6</v>
      </c>
      <c r="J340" s="270">
        <f t="shared" si="4"/>
        <v>52</v>
      </c>
    </row>
    <row r="341" spans="1:10" ht="15.75" thickBot="1" x14ac:dyDescent="0.3">
      <c r="A341" s="271" t="s">
        <v>113</v>
      </c>
      <c r="B341" s="118">
        <v>1</v>
      </c>
      <c r="C341" s="118">
        <v>1</v>
      </c>
      <c r="D341" s="118">
        <v>3</v>
      </c>
      <c r="E341" s="118">
        <v>7</v>
      </c>
      <c r="F341" s="118">
        <v>0</v>
      </c>
      <c r="G341" s="263"/>
      <c r="H341" s="118">
        <v>0</v>
      </c>
      <c r="I341" s="118">
        <v>2</v>
      </c>
      <c r="J341" s="280">
        <f t="shared" si="4"/>
        <v>14</v>
      </c>
    </row>
    <row r="342" spans="1:10" x14ac:dyDescent="0.25">
      <c r="A342" s="266" t="s">
        <v>559</v>
      </c>
      <c r="B342" s="267">
        <v>1</v>
      </c>
      <c r="C342" s="267">
        <v>4</v>
      </c>
      <c r="D342" s="267">
        <v>15</v>
      </c>
      <c r="E342" s="267">
        <v>31</v>
      </c>
      <c r="F342" s="267">
        <v>1</v>
      </c>
      <c r="G342" s="268"/>
      <c r="H342" s="267">
        <v>0</v>
      </c>
      <c r="I342" s="269">
        <v>8</v>
      </c>
      <c r="J342" s="270">
        <f t="shared" si="4"/>
        <v>60</v>
      </c>
    </row>
    <row r="343" spans="1:10" ht="15.75" thickBot="1" x14ac:dyDescent="0.3">
      <c r="A343" s="271" t="s">
        <v>113</v>
      </c>
      <c r="B343" s="118">
        <v>0</v>
      </c>
      <c r="C343" s="118">
        <v>1</v>
      </c>
      <c r="D343" s="118">
        <v>2</v>
      </c>
      <c r="E343" s="118">
        <v>3</v>
      </c>
      <c r="F343" s="118">
        <v>1</v>
      </c>
      <c r="G343" s="263"/>
      <c r="H343" s="118">
        <v>0</v>
      </c>
      <c r="I343" s="118">
        <v>1</v>
      </c>
      <c r="J343" s="280">
        <f t="shared" si="4"/>
        <v>8</v>
      </c>
    </row>
    <row r="344" spans="1:10" ht="26.25" x14ac:dyDescent="0.25">
      <c r="A344" s="276" t="s">
        <v>560</v>
      </c>
      <c r="B344" s="277">
        <v>1</v>
      </c>
      <c r="C344" s="277">
        <v>3</v>
      </c>
      <c r="D344" s="277">
        <v>9</v>
      </c>
      <c r="E344" s="277">
        <v>25</v>
      </c>
      <c r="F344" s="277">
        <v>1</v>
      </c>
      <c r="G344" s="258"/>
      <c r="H344" s="277">
        <v>0</v>
      </c>
      <c r="I344" s="277">
        <v>6</v>
      </c>
      <c r="J344" s="278">
        <f t="shared" si="4"/>
        <v>45</v>
      </c>
    </row>
    <row r="345" spans="1:10" ht="15.75" thickBot="1" x14ac:dyDescent="0.3">
      <c r="A345" s="279" t="s">
        <v>113</v>
      </c>
      <c r="B345" s="118">
        <v>0</v>
      </c>
      <c r="C345" s="118">
        <v>0</v>
      </c>
      <c r="D345" s="118">
        <v>0</v>
      </c>
      <c r="E345" s="118">
        <v>2</v>
      </c>
      <c r="F345" s="118">
        <v>1</v>
      </c>
      <c r="G345" s="263"/>
      <c r="H345" s="118">
        <v>0</v>
      </c>
      <c r="I345" s="118">
        <v>0</v>
      </c>
      <c r="J345" s="280">
        <f t="shared" si="4"/>
        <v>3</v>
      </c>
    </row>
    <row r="346" spans="1:10" x14ac:dyDescent="0.25">
      <c r="A346" s="276" t="s">
        <v>565</v>
      </c>
      <c r="B346" s="277">
        <v>1</v>
      </c>
      <c r="C346" s="277">
        <v>3</v>
      </c>
      <c r="D346" s="277">
        <v>9</v>
      </c>
      <c r="E346" s="277">
        <v>17</v>
      </c>
      <c r="F346" s="277">
        <v>1</v>
      </c>
      <c r="G346" s="258"/>
      <c r="H346" s="277">
        <v>0</v>
      </c>
      <c r="I346" s="277">
        <v>3</v>
      </c>
      <c r="J346" s="278">
        <f t="shared" si="4"/>
        <v>34</v>
      </c>
    </row>
    <row r="347" spans="1:10" ht="15.75" thickBot="1" x14ac:dyDescent="0.3">
      <c r="A347" s="279" t="s">
        <v>113</v>
      </c>
      <c r="B347" s="118">
        <v>0</v>
      </c>
      <c r="C347" s="118">
        <v>3</v>
      </c>
      <c r="D347" s="118">
        <v>7</v>
      </c>
      <c r="E347" s="118">
        <v>8</v>
      </c>
      <c r="F347" s="118">
        <v>1</v>
      </c>
      <c r="G347" s="263"/>
      <c r="H347" s="118">
        <v>0</v>
      </c>
      <c r="I347" s="118">
        <v>2</v>
      </c>
      <c r="J347" s="280">
        <f t="shared" si="4"/>
        <v>21</v>
      </c>
    </row>
    <row r="348" spans="1:10" x14ac:dyDescent="0.25">
      <c r="A348" s="281" t="s">
        <v>1366</v>
      </c>
      <c r="B348" s="282">
        <f t="shared" ref="B348:F349" si="5">SUM(B334,B336,B338,B340,B342,B344,B346)</f>
        <v>7</v>
      </c>
      <c r="C348" s="282">
        <f t="shared" si="5"/>
        <v>23</v>
      </c>
      <c r="D348" s="282">
        <f t="shared" si="5"/>
        <v>87</v>
      </c>
      <c r="E348" s="282">
        <f t="shared" si="5"/>
        <v>171</v>
      </c>
      <c r="F348" s="282">
        <f t="shared" si="5"/>
        <v>7</v>
      </c>
      <c r="G348" s="283"/>
      <c r="H348" s="289">
        <f t="shared" ref="H348:J349" si="6">SUM(H334,H336,H338,H340,H342,H344,H346)</f>
        <v>0</v>
      </c>
      <c r="I348" s="331">
        <f t="shared" si="6"/>
        <v>52</v>
      </c>
      <c r="J348" s="285">
        <f t="shared" si="6"/>
        <v>347</v>
      </c>
    </row>
    <row r="349" spans="1:10" ht="15.75" thickBot="1" x14ac:dyDescent="0.3">
      <c r="A349" s="279" t="s">
        <v>113</v>
      </c>
      <c r="B349" s="286">
        <f t="shared" si="5"/>
        <v>1</v>
      </c>
      <c r="C349" s="286">
        <f t="shared" si="5"/>
        <v>7</v>
      </c>
      <c r="D349" s="286">
        <f t="shared" si="5"/>
        <v>27</v>
      </c>
      <c r="E349" s="286">
        <f t="shared" si="5"/>
        <v>34</v>
      </c>
      <c r="F349" s="286">
        <f t="shared" si="5"/>
        <v>5</v>
      </c>
      <c r="G349" s="263"/>
      <c r="H349" s="272">
        <f t="shared" si="6"/>
        <v>0</v>
      </c>
      <c r="I349" s="118">
        <f t="shared" si="6"/>
        <v>9</v>
      </c>
      <c r="J349" s="280">
        <f t="shared" si="6"/>
        <v>83</v>
      </c>
    </row>
    <row r="350" spans="1:10" x14ac:dyDescent="0.25">
      <c r="A350" s="288" t="s">
        <v>1367</v>
      </c>
      <c r="B350" s="289">
        <f t="shared" ref="B350:J351" si="7">B348+B332</f>
        <v>8</v>
      </c>
      <c r="C350" s="289">
        <f t="shared" si="7"/>
        <v>27</v>
      </c>
      <c r="D350" s="289">
        <f t="shared" si="7"/>
        <v>126</v>
      </c>
      <c r="E350" s="289">
        <f t="shared" si="7"/>
        <v>207</v>
      </c>
      <c r="F350" s="289">
        <f t="shared" si="7"/>
        <v>8</v>
      </c>
      <c r="G350" s="289">
        <f t="shared" si="7"/>
        <v>12</v>
      </c>
      <c r="H350" s="289">
        <f t="shared" si="7"/>
        <v>0</v>
      </c>
      <c r="I350" s="289">
        <f t="shared" si="7"/>
        <v>54</v>
      </c>
      <c r="J350" s="290">
        <f t="shared" si="7"/>
        <v>442</v>
      </c>
    </row>
    <row r="351" spans="1:10" ht="15.75" thickBot="1" x14ac:dyDescent="0.3">
      <c r="A351" s="261" t="s">
        <v>113</v>
      </c>
      <c r="B351" s="286">
        <f t="shared" si="7"/>
        <v>1</v>
      </c>
      <c r="C351" s="286">
        <f t="shared" si="7"/>
        <v>9</v>
      </c>
      <c r="D351" s="286">
        <f t="shared" si="7"/>
        <v>41</v>
      </c>
      <c r="E351" s="286">
        <f t="shared" si="7"/>
        <v>39</v>
      </c>
      <c r="F351" s="286">
        <f t="shared" si="7"/>
        <v>5</v>
      </c>
      <c r="G351" s="286">
        <f t="shared" si="7"/>
        <v>1</v>
      </c>
      <c r="H351" s="286">
        <f t="shared" si="7"/>
        <v>0</v>
      </c>
      <c r="I351" s="286">
        <f t="shared" si="7"/>
        <v>10</v>
      </c>
      <c r="J351" s="280">
        <f t="shared" si="7"/>
        <v>106</v>
      </c>
    </row>
    <row r="352" spans="1:10" ht="15.75" thickBot="1" x14ac:dyDescent="0.3"/>
    <row r="353" spans="1:10" x14ac:dyDescent="0.25">
      <c r="A353" s="1182" t="s">
        <v>566</v>
      </c>
      <c r="B353" s="1194" t="s">
        <v>1355</v>
      </c>
      <c r="C353" s="1194" t="s">
        <v>1356</v>
      </c>
      <c r="D353" s="1196" t="s">
        <v>1357</v>
      </c>
      <c r="E353" s="1196" t="s">
        <v>1358</v>
      </c>
      <c r="F353" s="1196" t="s">
        <v>1359</v>
      </c>
      <c r="G353" s="1196" t="s">
        <v>1360</v>
      </c>
      <c r="H353" s="1196" t="s">
        <v>1361</v>
      </c>
      <c r="I353" s="1196" t="s">
        <v>1362</v>
      </c>
      <c r="J353" s="1204" t="s">
        <v>1363</v>
      </c>
    </row>
    <row r="354" spans="1:10" ht="40.5" customHeight="1" thickBot="1" x14ac:dyDescent="0.3">
      <c r="A354" s="1124"/>
      <c r="B354" s="1195"/>
      <c r="C354" s="1195"/>
      <c r="D354" s="1197"/>
      <c r="E354" s="1197"/>
      <c r="F354" s="1197"/>
      <c r="G354" s="1197"/>
      <c r="H354" s="1197"/>
      <c r="I354" s="1197"/>
      <c r="J354" s="1205"/>
    </row>
    <row r="355" spans="1:10" x14ac:dyDescent="0.25">
      <c r="A355" s="256" t="s">
        <v>566</v>
      </c>
      <c r="B355" s="257">
        <v>1</v>
      </c>
      <c r="C355" s="257">
        <v>7</v>
      </c>
      <c r="D355" s="257">
        <v>24</v>
      </c>
      <c r="E355" s="257">
        <v>47</v>
      </c>
      <c r="F355" s="257">
        <v>1</v>
      </c>
      <c r="G355" s="257">
        <v>14</v>
      </c>
      <c r="H355" s="258"/>
      <c r="I355" s="259"/>
      <c r="J355" s="260">
        <f t="shared" ref="J355:J372" si="8">SUM(B355:I355)</f>
        <v>94</v>
      </c>
    </row>
    <row r="356" spans="1:10" ht="15.75" thickBot="1" x14ac:dyDescent="0.3">
      <c r="A356" s="261" t="s">
        <v>113</v>
      </c>
      <c r="B356" s="695">
        <v>0</v>
      </c>
      <c r="C356" s="695">
        <v>2</v>
      </c>
      <c r="D356" s="695">
        <v>10</v>
      </c>
      <c r="E356" s="695">
        <v>10</v>
      </c>
      <c r="F356" s="695">
        <v>0</v>
      </c>
      <c r="G356" s="695">
        <v>3</v>
      </c>
      <c r="H356" s="263"/>
      <c r="I356" s="696"/>
      <c r="J356" s="697">
        <f t="shared" si="8"/>
        <v>25</v>
      </c>
    </row>
    <row r="357" spans="1:10" x14ac:dyDescent="0.25">
      <c r="A357" s="304" t="s">
        <v>542</v>
      </c>
      <c r="B357" s="267">
        <v>1</v>
      </c>
      <c r="C357" s="267">
        <v>6</v>
      </c>
      <c r="D357" s="267">
        <v>36</v>
      </c>
      <c r="E357" s="267">
        <v>49</v>
      </c>
      <c r="F357" s="267">
        <v>1</v>
      </c>
      <c r="G357" s="268"/>
      <c r="H357" s="267"/>
      <c r="I357" s="269">
        <v>53</v>
      </c>
      <c r="J357" s="270">
        <f t="shared" si="8"/>
        <v>146</v>
      </c>
    </row>
    <row r="358" spans="1:10" ht="15.75" thickBot="1" x14ac:dyDescent="0.3">
      <c r="A358" s="279" t="s">
        <v>113</v>
      </c>
      <c r="B358" s="698">
        <v>0</v>
      </c>
      <c r="C358" s="698">
        <v>2</v>
      </c>
      <c r="D358" s="698">
        <v>6</v>
      </c>
      <c r="E358" s="698">
        <v>5</v>
      </c>
      <c r="F358" s="698">
        <v>1</v>
      </c>
      <c r="G358" s="273"/>
      <c r="H358" s="698"/>
      <c r="I358" s="699">
        <v>10</v>
      </c>
      <c r="J358" s="700">
        <f t="shared" si="8"/>
        <v>24</v>
      </c>
    </row>
    <row r="359" spans="1:10" x14ac:dyDescent="0.25">
      <c r="A359" s="303" t="s">
        <v>567</v>
      </c>
      <c r="B359" s="277">
        <v>1</v>
      </c>
      <c r="C359" s="277">
        <v>4</v>
      </c>
      <c r="D359" s="277">
        <v>12</v>
      </c>
      <c r="E359" s="277">
        <v>15</v>
      </c>
      <c r="F359" s="277">
        <v>1</v>
      </c>
      <c r="G359" s="258"/>
      <c r="H359" s="277"/>
      <c r="I359" s="277">
        <v>8</v>
      </c>
      <c r="J359" s="278">
        <f t="shared" si="8"/>
        <v>41</v>
      </c>
    </row>
    <row r="360" spans="1:10" ht="15.75" thickBot="1" x14ac:dyDescent="0.3">
      <c r="A360" s="279" t="s">
        <v>113</v>
      </c>
      <c r="B360" s="253">
        <v>0</v>
      </c>
      <c r="C360" s="253">
        <v>3</v>
      </c>
      <c r="D360" s="253">
        <v>9</v>
      </c>
      <c r="E360" s="253">
        <v>7</v>
      </c>
      <c r="F360" s="253">
        <v>1</v>
      </c>
      <c r="G360" s="263"/>
      <c r="H360" s="253"/>
      <c r="I360" s="253">
        <v>2</v>
      </c>
      <c r="J360" s="701">
        <f t="shared" si="8"/>
        <v>22</v>
      </c>
    </row>
    <row r="361" spans="1:10" x14ac:dyDescent="0.25">
      <c r="A361" s="304" t="s">
        <v>1385</v>
      </c>
      <c r="B361" s="267">
        <v>1</v>
      </c>
      <c r="C361" s="267">
        <v>6</v>
      </c>
      <c r="D361" s="267">
        <v>21</v>
      </c>
      <c r="E361" s="267">
        <v>27</v>
      </c>
      <c r="F361" s="267">
        <v>1</v>
      </c>
      <c r="G361" s="268"/>
      <c r="H361" s="267"/>
      <c r="I361" s="269">
        <v>21</v>
      </c>
      <c r="J361" s="270">
        <f t="shared" si="8"/>
        <v>77</v>
      </c>
    </row>
    <row r="362" spans="1:10" ht="15.75" thickBot="1" x14ac:dyDescent="0.3">
      <c r="A362" s="279" t="s">
        <v>113</v>
      </c>
      <c r="B362" s="698">
        <v>0</v>
      </c>
      <c r="C362" s="698">
        <v>3</v>
      </c>
      <c r="D362" s="698">
        <v>4</v>
      </c>
      <c r="E362" s="698">
        <v>7</v>
      </c>
      <c r="F362" s="698">
        <v>1</v>
      </c>
      <c r="G362" s="273"/>
      <c r="H362" s="698"/>
      <c r="I362" s="699">
        <v>6</v>
      </c>
      <c r="J362" s="700">
        <f t="shared" si="8"/>
        <v>21</v>
      </c>
    </row>
    <row r="363" spans="1:10" x14ac:dyDescent="0.25">
      <c r="A363" s="303" t="s">
        <v>535</v>
      </c>
      <c r="B363" s="277">
        <v>1</v>
      </c>
      <c r="C363" s="277">
        <v>6</v>
      </c>
      <c r="D363" s="277">
        <v>21</v>
      </c>
      <c r="E363" s="277">
        <v>44</v>
      </c>
      <c r="F363" s="277">
        <v>1</v>
      </c>
      <c r="G363" s="258"/>
      <c r="H363" s="277"/>
      <c r="I363" s="277">
        <v>47</v>
      </c>
      <c r="J363" s="278">
        <f t="shared" si="8"/>
        <v>120</v>
      </c>
    </row>
    <row r="364" spans="1:10" ht="15.75" thickBot="1" x14ac:dyDescent="0.3">
      <c r="A364" s="279" t="s">
        <v>113</v>
      </c>
      <c r="B364" s="253">
        <v>0</v>
      </c>
      <c r="C364" s="253">
        <v>6</v>
      </c>
      <c r="D364" s="253">
        <v>1</v>
      </c>
      <c r="E364" s="253">
        <v>2</v>
      </c>
      <c r="F364" s="253">
        <v>1</v>
      </c>
      <c r="G364" s="263"/>
      <c r="H364" s="253"/>
      <c r="I364" s="253">
        <v>4</v>
      </c>
      <c r="J364" s="701">
        <f t="shared" si="8"/>
        <v>14</v>
      </c>
    </row>
    <row r="365" spans="1:10" x14ac:dyDescent="0.25">
      <c r="A365" s="304" t="s">
        <v>543</v>
      </c>
      <c r="B365" s="267">
        <v>1</v>
      </c>
      <c r="C365" s="267">
        <v>5</v>
      </c>
      <c r="D365" s="267">
        <v>15</v>
      </c>
      <c r="E365" s="267">
        <v>33</v>
      </c>
      <c r="F365" s="267">
        <v>1</v>
      </c>
      <c r="G365" s="268"/>
      <c r="H365" s="267"/>
      <c r="I365" s="269">
        <v>9</v>
      </c>
      <c r="J365" s="270">
        <f t="shared" si="8"/>
        <v>64</v>
      </c>
    </row>
    <row r="366" spans="1:10" ht="15.75" thickBot="1" x14ac:dyDescent="0.3">
      <c r="A366" s="279" t="s">
        <v>113</v>
      </c>
      <c r="B366" s="698">
        <v>1</v>
      </c>
      <c r="C366" s="698">
        <v>3</v>
      </c>
      <c r="D366" s="698">
        <v>4</v>
      </c>
      <c r="E366" s="698">
        <v>8</v>
      </c>
      <c r="F366" s="698">
        <v>0</v>
      </c>
      <c r="G366" s="273"/>
      <c r="H366" s="698"/>
      <c r="I366" s="699">
        <v>5</v>
      </c>
      <c r="J366" s="700">
        <f t="shared" si="8"/>
        <v>21</v>
      </c>
    </row>
    <row r="367" spans="1:10" ht="26.25" x14ac:dyDescent="0.25">
      <c r="A367" s="303" t="s">
        <v>568</v>
      </c>
      <c r="B367" s="277">
        <v>1</v>
      </c>
      <c r="C367" s="277">
        <v>5</v>
      </c>
      <c r="D367" s="277">
        <v>12</v>
      </c>
      <c r="E367" s="277">
        <v>18</v>
      </c>
      <c r="F367" s="277">
        <v>1</v>
      </c>
      <c r="G367" s="258"/>
      <c r="H367" s="277"/>
      <c r="I367" s="277">
        <v>10</v>
      </c>
      <c r="J367" s="278">
        <f t="shared" si="8"/>
        <v>47</v>
      </c>
    </row>
    <row r="368" spans="1:10" ht="15.75" thickBot="1" x14ac:dyDescent="0.3">
      <c r="A368" s="279" t="s">
        <v>113</v>
      </c>
      <c r="B368" s="253">
        <v>0</v>
      </c>
      <c r="C368" s="253">
        <v>1</v>
      </c>
      <c r="D368" s="253">
        <v>5</v>
      </c>
      <c r="E368" s="253">
        <v>4</v>
      </c>
      <c r="F368" s="253">
        <v>0</v>
      </c>
      <c r="G368" s="263"/>
      <c r="H368" s="253"/>
      <c r="I368" s="253">
        <v>2</v>
      </c>
      <c r="J368" s="701">
        <f t="shared" si="8"/>
        <v>12</v>
      </c>
    </row>
    <row r="369" spans="1:10" x14ac:dyDescent="0.25">
      <c r="A369" s="304" t="s">
        <v>534</v>
      </c>
      <c r="B369" s="267">
        <v>1</v>
      </c>
      <c r="C369" s="267">
        <v>4</v>
      </c>
      <c r="D369" s="267">
        <v>21</v>
      </c>
      <c r="E369" s="267">
        <v>21</v>
      </c>
      <c r="F369" s="267">
        <v>1</v>
      </c>
      <c r="G369" s="268"/>
      <c r="H369" s="267"/>
      <c r="I369" s="269">
        <v>15</v>
      </c>
      <c r="J369" s="270">
        <f t="shared" si="8"/>
        <v>63</v>
      </c>
    </row>
    <row r="370" spans="1:10" ht="15.75" thickBot="1" x14ac:dyDescent="0.3">
      <c r="A370" s="279" t="s">
        <v>113</v>
      </c>
      <c r="B370" s="698">
        <v>1</v>
      </c>
      <c r="C370" s="698">
        <v>2</v>
      </c>
      <c r="D370" s="698">
        <v>9</v>
      </c>
      <c r="E370" s="698">
        <v>6</v>
      </c>
      <c r="F370" s="698">
        <v>0</v>
      </c>
      <c r="G370" s="273"/>
      <c r="H370" s="698"/>
      <c r="I370" s="699">
        <v>10</v>
      </c>
      <c r="J370" s="700">
        <f t="shared" si="8"/>
        <v>28</v>
      </c>
    </row>
    <row r="371" spans="1:10" x14ac:dyDescent="0.25">
      <c r="A371" s="303" t="s">
        <v>569</v>
      </c>
      <c r="B371" s="277">
        <v>1</v>
      </c>
      <c r="C371" s="277">
        <v>5</v>
      </c>
      <c r="D371" s="277">
        <v>15</v>
      </c>
      <c r="E371" s="277">
        <v>24</v>
      </c>
      <c r="F371" s="277">
        <v>1</v>
      </c>
      <c r="G371" s="258"/>
      <c r="H371" s="277"/>
      <c r="I371" s="277">
        <v>9</v>
      </c>
      <c r="J371" s="278">
        <f t="shared" si="8"/>
        <v>55</v>
      </c>
    </row>
    <row r="372" spans="1:10" ht="15.75" thickBot="1" x14ac:dyDescent="0.3">
      <c r="A372" s="279" t="s">
        <v>113</v>
      </c>
      <c r="B372" s="253">
        <v>0</v>
      </c>
      <c r="C372" s="253">
        <v>1</v>
      </c>
      <c r="D372" s="253">
        <v>2</v>
      </c>
      <c r="E372" s="253">
        <v>5</v>
      </c>
      <c r="F372" s="253">
        <v>0</v>
      </c>
      <c r="G372" s="263"/>
      <c r="H372" s="253"/>
      <c r="I372" s="253">
        <v>1</v>
      </c>
      <c r="J372" s="701">
        <f t="shared" si="8"/>
        <v>9</v>
      </c>
    </row>
    <row r="373" spans="1:10" x14ac:dyDescent="0.25">
      <c r="A373" s="281" t="s">
        <v>1366</v>
      </c>
      <c r="B373" s="282">
        <f>SUM(B357,B359,B361,B363,B365,B367,B369,B371)</f>
        <v>8</v>
      </c>
      <c r="C373" s="282">
        <f t="shared" ref="C373:J374" si="9">SUM(C357,C359,C361,C363,C365,C367,C369,C371)</f>
        <v>41</v>
      </c>
      <c r="D373" s="282">
        <f t="shared" si="9"/>
        <v>153</v>
      </c>
      <c r="E373" s="282">
        <f t="shared" si="9"/>
        <v>231</v>
      </c>
      <c r="F373" s="282">
        <f t="shared" si="9"/>
        <v>8</v>
      </c>
      <c r="G373" s="302"/>
      <c r="H373" s="282">
        <f t="shared" si="9"/>
        <v>0</v>
      </c>
      <c r="I373" s="282">
        <f t="shared" si="9"/>
        <v>172</v>
      </c>
      <c r="J373" s="285">
        <f t="shared" si="9"/>
        <v>613</v>
      </c>
    </row>
    <row r="374" spans="1:10" ht="15.75" thickBot="1" x14ac:dyDescent="0.3">
      <c r="A374" s="279" t="s">
        <v>113</v>
      </c>
      <c r="B374" s="286">
        <f>SUM(B358,B360,B362,B364,B366,B368,B370,B372)</f>
        <v>2</v>
      </c>
      <c r="C374" s="286">
        <f t="shared" si="9"/>
        <v>21</v>
      </c>
      <c r="D374" s="286">
        <f t="shared" si="9"/>
        <v>40</v>
      </c>
      <c r="E374" s="286">
        <f t="shared" si="9"/>
        <v>44</v>
      </c>
      <c r="F374" s="286">
        <f t="shared" si="9"/>
        <v>4</v>
      </c>
      <c r="G374" s="297"/>
      <c r="H374" s="286">
        <f t="shared" si="9"/>
        <v>0</v>
      </c>
      <c r="I374" s="286">
        <f t="shared" si="9"/>
        <v>40</v>
      </c>
      <c r="J374" s="294">
        <f t="shared" si="9"/>
        <v>151</v>
      </c>
    </row>
    <row r="375" spans="1:10" x14ac:dyDescent="0.25">
      <c r="A375" s="288" t="s">
        <v>1367</v>
      </c>
      <c r="B375" s="289">
        <f t="shared" ref="B375:J376" si="10">B373+B355</f>
        <v>9</v>
      </c>
      <c r="C375" s="289">
        <f t="shared" si="10"/>
        <v>48</v>
      </c>
      <c r="D375" s="289">
        <f t="shared" si="10"/>
        <v>177</v>
      </c>
      <c r="E375" s="289">
        <f t="shared" si="10"/>
        <v>278</v>
      </c>
      <c r="F375" s="289">
        <f t="shared" si="10"/>
        <v>9</v>
      </c>
      <c r="G375" s="289">
        <f t="shared" si="10"/>
        <v>14</v>
      </c>
      <c r="H375" s="289">
        <f t="shared" si="10"/>
        <v>0</v>
      </c>
      <c r="I375" s="289">
        <f t="shared" si="10"/>
        <v>172</v>
      </c>
      <c r="J375" s="290">
        <f t="shared" si="10"/>
        <v>707</v>
      </c>
    </row>
    <row r="376" spans="1:10" ht="15.75" thickBot="1" x14ac:dyDescent="0.3">
      <c r="A376" s="261" t="s">
        <v>113</v>
      </c>
      <c r="B376" s="286">
        <f t="shared" si="10"/>
        <v>2</v>
      </c>
      <c r="C376" s="286">
        <f t="shared" si="10"/>
        <v>23</v>
      </c>
      <c r="D376" s="286">
        <f t="shared" si="10"/>
        <v>50</v>
      </c>
      <c r="E376" s="286">
        <f t="shared" si="10"/>
        <v>54</v>
      </c>
      <c r="F376" s="286">
        <f t="shared" si="10"/>
        <v>4</v>
      </c>
      <c r="G376" s="286">
        <f t="shared" si="10"/>
        <v>3</v>
      </c>
      <c r="H376" s="286">
        <f t="shared" si="10"/>
        <v>0</v>
      </c>
      <c r="I376" s="286">
        <f t="shared" si="10"/>
        <v>40</v>
      </c>
      <c r="J376" s="701">
        <f t="shared" si="10"/>
        <v>176</v>
      </c>
    </row>
    <row r="377" spans="1:10" ht="15.75" thickBot="1" x14ac:dyDescent="0.3"/>
    <row r="378" spans="1:10" ht="15" customHeight="1" x14ac:dyDescent="0.25">
      <c r="A378" s="1224" t="s">
        <v>570</v>
      </c>
      <c r="B378" s="1194" t="s">
        <v>1355</v>
      </c>
      <c r="C378" s="1194" t="s">
        <v>1356</v>
      </c>
      <c r="D378" s="1196" t="s">
        <v>1357</v>
      </c>
      <c r="E378" s="1196" t="s">
        <v>1358</v>
      </c>
      <c r="F378" s="1196" t="s">
        <v>1384</v>
      </c>
      <c r="G378" s="1196" t="s">
        <v>1360</v>
      </c>
      <c r="H378" s="1196" t="s">
        <v>1361</v>
      </c>
      <c r="I378" s="1196" t="s">
        <v>1362</v>
      </c>
      <c r="J378" s="1204" t="s">
        <v>1383</v>
      </c>
    </row>
    <row r="379" spans="1:10" ht="37.5" customHeight="1" thickBot="1" x14ac:dyDescent="0.3">
      <c r="A379" s="1225"/>
      <c r="B379" s="1195"/>
      <c r="C379" s="1195"/>
      <c r="D379" s="1197"/>
      <c r="E379" s="1197"/>
      <c r="F379" s="1197"/>
      <c r="G379" s="1197"/>
      <c r="H379" s="1197"/>
      <c r="I379" s="1197"/>
      <c r="J379" s="1205"/>
    </row>
    <row r="380" spans="1:10" x14ac:dyDescent="0.25">
      <c r="A380" s="256" t="s">
        <v>570</v>
      </c>
      <c r="B380" s="257">
        <v>1</v>
      </c>
      <c r="C380" s="257">
        <v>5</v>
      </c>
      <c r="D380" s="257">
        <v>36</v>
      </c>
      <c r="E380" s="257">
        <v>34</v>
      </c>
      <c r="F380" s="257">
        <v>1</v>
      </c>
      <c r="G380" s="257">
        <v>9</v>
      </c>
      <c r="H380" s="258"/>
      <c r="I380" s="259">
        <v>2</v>
      </c>
      <c r="J380" s="260">
        <f>SUM(B380:I380)</f>
        <v>88</v>
      </c>
    </row>
    <row r="381" spans="1:10" ht="15.75" thickBot="1" x14ac:dyDescent="0.3">
      <c r="A381" s="261" t="s">
        <v>113</v>
      </c>
      <c r="B381" s="262"/>
      <c r="C381" s="262">
        <v>1</v>
      </c>
      <c r="D381" s="262">
        <v>14</v>
      </c>
      <c r="E381" s="262">
        <v>8</v>
      </c>
      <c r="F381" s="262"/>
      <c r="G381" s="262">
        <v>4</v>
      </c>
      <c r="H381" s="263"/>
      <c r="I381" s="264"/>
      <c r="J381" s="265">
        <f t="shared" ref="J381:J389" si="11">SUM(B381:I381)</f>
        <v>27</v>
      </c>
    </row>
    <row r="382" spans="1:10" x14ac:dyDescent="0.25">
      <c r="A382" s="276" t="s">
        <v>571</v>
      </c>
      <c r="B382" s="277">
        <v>1</v>
      </c>
      <c r="C382" s="277">
        <v>4</v>
      </c>
      <c r="D382" s="277">
        <v>11</v>
      </c>
      <c r="E382" s="277">
        <v>32</v>
      </c>
      <c r="F382" s="277">
        <v>1</v>
      </c>
      <c r="G382" s="258"/>
      <c r="H382" s="277" t="s">
        <v>1351</v>
      </c>
      <c r="I382" s="277">
        <v>9</v>
      </c>
      <c r="J382" s="278">
        <f t="shared" si="11"/>
        <v>58</v>
      </c>
    </row>
    <row r="383" spans="1:10" ht="15.75" thickBot="1" x14ac:dyDescent="0.3">
      <c r="A383" s="279" t="s">
        <v>113</v>
      </c>
      <c r="B383" s="118"/>
      <c r="C383" s="118">
        <v>3</v>
      </c>
      <c r="D383" s="118">
        <v>5</v>
      </c>
      <c r="E383" s="118">
        <v>7</v>
      </c>
      <c r="F383" s="118">
        <v>1</v>
      </c>
      <c r="G383" s="263"/>
      <c r="H383" s="118" t="s">
        <v>1351</v>
      </c>
      <c r="I383" s="118">
        <v>1</v>
      </c>
      <c r="J383" s="280">
        <f t="shared" si="11"/>
        <v>17</v>
      </c>
    </row>
    <row r="384" spans="1:10" ht="26.25" x14ac:dyDescent="0.25">
      <c r="A384" s="276" t="s">
        <v>572</v>
      </c>
      <c r="B384" s="277">
        <v>1</v>
      </c>
      <c r="C384" s="277">
        <v>5</v>
      </c>
      <c r="D384" s="277">
        <v>11</v>
      </c>
      <c r="E384" s="277">
        <v>34</v>
      </c>
      <c r="F384" s="277">
        <v>1</v>
      </c>
      <c r="G384" s="258"/>
      <c r="H384" s="277" t="s">
        <v>1351</v>
      </c>
      <c r="I384" s="277">
        <v>9</v>
      </c>
      <c r="J384" s="278">
        <f t="shared" si="11"/>
        <v>61</v>
      </c>
    </row>
    <row r="385" spans="1:10" ht="15.75" thickBot="1" x14ac:dyDescent="0.3">
      <c r="A385" s="279" t="s">
        <v>113</v>
      </c>
      <c r="B385" s="118"/>
      <c r="C385" s="118"/>
      <c r="D385" s="118">
        <v>5</v>
      </c>
      <c r="E385" s="118">
        <v>7</v>
      </c>
      <c r="F385" s="118">
        <v>1</v>
      </c>
      <c r="G385" s="263"/>
      <c r="H385" s="118" t="s">
        <v>1351</v>
      </c>
      <c r="I385" s="118">
        <v>5</v>
      </c>
      <c r="J385" s="280">
        <f t="shared" si="11"/>
        <v>18</v>
      </c>
    </row>
    <row r="386" spans="1:10" ht="26.25" x14ac:dyDescent="0.25">
      <c r="A386" s="276" t="s">
        <v>573</v>
      </c>
      <c r="B386" s="277">
        <v>1</v>
      </c>
      <c r="C386" s="277">
        <v>5</v>
      </c>
      <c r="D386" s="277">
        <v>11</v>
      </c>
      <c r="E386" s="277">
        <v>27</v>
      </c>
      <c r="F386" s="277">
        <v>1</v>
      </c>
      <c r="G386" s="258"/>
      <c r="H386" s="277" t="s">
        <v>1351</v>
      </c>
      <c r="I386" s="277">
        <v>13</v>
      </c>
      <c r="J386" s="278">
        <f t="shared" si="11"/>
        <v>58</v>
      </c>
    </row>
    <row r="387" spans="1:10" ht="15.75" thickBot="1" x14ac:dyDescent="0.3">
      <c r="A387" s="279" t="s">
        <v>113</v>
      </c>
      <c r="B387" s="118">
        <v>1</v>
      </c>
      <c r="C387" s="118">
        <v>4</v>
      </c>
      <c r="D387" s="118">
        <v>3</v>
      </c>
      <c r="E387" s="118">
        <v>11</v>
      </c>
      <c r="F387" s="118">
        <v>1</v>
      </c>
      <c r="G387" s="263"/>
      <c r="H387" s="118" t="s">
        <v>1351</v>
      </c>
      <c r="I387" s="118">
        <v>2</v>
      </c>
      <c r="J387" s="280">
        <f t="shared" si="11"/>
        <v>22</v>
      </c>
    </row>
    <row r="388" spans="1:10" x14ac:dyDescent="0.25">
      <c r="A388" s="276" t="s">
        <v>574</v>
      </c>
      <c r="B388" s="277">
        <v>1</v>
      </c>
      <c r="C388" s="277">
        <v>4</v>
      </c>
      <c r="D388" s="277">
        <v>10</v>
      </c>
      <c r="E388" s="277">
        <v>30</v>
      </c>
      <c r="F388" s="277">
        <v>1</v>
      </c>
      <c r="G388" s="258"/>
      <c r="H388" s="277" t="s">
        <v>1351</v>
      </c>
      <c r="I388" s="277">
        <v>8</v>
      </c>
      <c r="J388" s="278">
        <f t="shared" si="11"/>
        <v>54</v>
      </c>
    </row>
    <row r="389" spans="1:10" ht="15.75" thickBot="1" x14ac:dyDescent="0.3">
      <c r="A389" s="279" t="s">
        <v>113</v>
      </c>
      <c r="B389" s="118"/>
      <c r="C389" s="118"/>
      <c r="D389" s="118"/>
      <c r="E389" s="118">
        <v>1</v>
      </c>
      <c r="F389" s="118">
        <v>1</v>
      </c>
      <c r="G389" s="263"/>
      <c r="H389" s="118"/>
      <c r="I389" s="118"/>
      <c r="J389" s="280">
        <f t="shared" si="11"/>
        <v>2</v>
      </c>
    </row>
    <row r="390" spans="1:10" x14ac:dyDescent="0.25">
      <c r="A390" s="276" t="s">
        <v>558</v>
      </c>
      <c r="B390" s="277">
        <v>1</v>
      </c>
      <c r="C390" s="277">
        <v>4</v>
      </c>
      <c r="D390" s="277">
        <v>10</v>
      </c>
      <c r="E390" s="277">
        <v>27</v>
      </c>
      <c r="F390" s="277">
        <v>1</v>
      </c>
      <c r="G390" s="258"/>
      <c r="H390" s="277" t="s">
        <v>1351</v>
      </c>
      <c r="I390" s="277">
        <v>6</v>
      </c>
      <c r="J390" s="278">
        <f>SUM(B390:I390)</f>
        <v>49</v>
      </c>
    </row>
    <row r="391" spans="1:10" ht="15.75" thickBot="1" x14ac:dyDescent="0.3">
      <c r="A391" s="279" t="s">
        <v>113</v>
      </c>
      <c r="B391" s="118">
        <v>1</v>
      </c>
      <c r="C391" s="118">
        <v>3</v>
      </c>
      <c r="D391" s="118">
        <v>8</v>
      </c>
      <c r="E391" s="118">
        <v>17</v>
      </c>
      <c r="F391" s="118"/>
      <c r="G391" s="263"/>
      <c r="H391" s="118" t="s">
        <v>1351</v>
      </c>
      <c r="I391" s="118">
        <v>3</v>
      </c>
      <c r="J391" s="280">
        <f>SUM(B391:I391)</f>
        <v>32</v>
      </c>
    </row>
    <row r="392" spans="1:10" ht="26.25" x14ac:dyDescent="0.25">
      <c r="A392" s="276" t="s">
        <v>575</v>
      </c>
      <c r="B392" s="277">
        <v>1</v>
      </c>
      <c r="C392" s="277">
        <v>3</v>
      </c>
      <c r="D392" s="277">
        <v>11</v>
      </c>
      <c r="E392" s="277">
        <v>31</v>
      </c>
      <c r="F392" s="277">
        <v>1</v>
      </c>
      <c r="G392" s="258"/>
      <c r="H392" s="277" t="s">
        <v>1351</v>
      </c>
      <c r="I392" s="277">
        <v>4</v>
      </c>
      <c r="J392" s="278">
        <f>SUM(B392:I392)</f>
        <v>51</v>
      </c>
    </row>
    <row r="393" spans="1:10" ht="15.75" thickBot="1" x14ac:dyDescent="0.3">
      <c r="A393" s="279" t="s">
        <v>113</v>
      </c>
      <c r="B393" s="118">
        <v>1</v>
      </c>
      <c r="C393" s="118"/>
      <c r="D393" s="118">
        <v>4</v>
      </c>
      <c r="E393" s="118">
        <v>1</v>
      </c>
      <c r="F393" s="118">
        <v>1</v>
      </c>
      <c r="G393" s="263"/>
      <c r="H393" s="118" t="s">
        <v>1351</v>
      </c>
      <c r="I393" s="118">
        <v>1</v>
      </c>
      <c r="J393" s="280">
        <f>SUM(B393:I393)</f>
        <v>8</v>
      </c>
    </row>
    <row r="394" spans="1:10" x14ac:dyDescent="0.25">
      <c r="A394" s="705" t="s">
        <v>2089</v>
      </c>
      <c r="B394" s="299"/>
      <c r="C394" s="299"/>
      <c r="D394" s="299"/>
      <c r="E394" s="299"/>
      <c r="F394" s="299"/>
      <c r="G394" s="706"/>
      <c r="H394" s="299">
        <v>1</v>
      </c>
      <c r="I394" s="300">
        <v>2</v>
      </c>
      <c r="J394" s="298">
        <v>3</v>
      </c>
    </row>
    <row r="395" spans="1:10" ht="15.75" thickBot="1" x14ac:dyDescent="0.3">
      <c r="A395" s="279" t="s">
        <v>113</v>
      </c>
      <c r="B395" s="118"/>
      <c r="C395" s="118"/>
      <c r="D395" s="118"/>
      <c r="E395" s="118"/>
      <c r="F395" s="118"/>
      <c r="G395" s="263"/>
      <c r="H395" s="118"/>
      <c r="I395" s="293">
        <v>1</v>
      </c>
      <c r="J395" s="280">
        <v>1</v>
      </c>
    </row>
    <row r="396" spans="1:10" x14ac:dyDescent="0.25">
      <c r="A396" s="281" t="s">
        <v>1378</v>
      </c>
      <c r="B396" s="282">
        <f t="shared" ref="B396:F397" si="12">SUM(B382,B384,B386,B388,B390,B392)</f>
        <v>6</v>
      </c>
      <c r="C396" s="282">
        <f t="shared" si="12"/>
        <v>25</v>
      </c>
      <c r="D396" s="282">
        <f t="shared" si="12"/>
        <v>64</v>
      </c>
      <c r="E396" s="282">
        <f t="shared" si="12"/>
        <v>181</v>
      </c>
      <c r="F396" s="282">
        <f t="shared" si="12"/>
        <v>6</v>
      </c>
      <c r="G396" s="283"/>
      <c r="H396" s="282">
        <v>1</v>
      </c>
      <c r="I396" s="284">
        <v>51</v>
      </c>
      <c r="J396" s="285">
        <v>334</v>
      </c>
    </row>
    <row r="397" spans="1:10" ht="15.75" thickBot="1" x14ac:dyDescent="0.3">
      <c r="A397" s="279" t="s">
        <v>113</v>
      </c>
      <c r="B397" s="286">
        <f t="shared" si="12"/>
        <v>3</v>
      </c>
      <c r="C397" s="286">
        <f t="shared" si="12"/>
        <v>10</v>
      </c>
      <c r="D397" s="286">
        <f t="shared" si="12"/>
        <v>25</v>
      </c>
      <c r="E397" s="286">
        <f t="shared" si="12"/>
        <v>44</v>
      </c>
      <c r="F397" s="286">
        <f t="shared" si="12"/>
        <v>5</v>
      </c>
      <c r="G397" s="263"/>
      <c r="H397" s="286" t="s">
        <v>1351</v>
      </c>
      <c r="I397" s="287">
        <v>13</v>
      </c>
      <c r="J397" s="280">
        <v>100</v>
      </c>
    </row>
    <row r="398" spans="1:10" x14ac:dyDescent="0.25">
      <c r="A398" s="288" t="s">
        <v>1382</v>
      </c>
      <c r="B398" s="289">
        <f t="shared" ref="B398:H398" si="13">B396+B380</f>
        <v>7</v>
      </c>
      <c r="C398" s="289">
        <f t="shared" si="13"/>
        <v>30</v>
      </c>
      <c r="D398" s="289">
        <f t="shared" si="13"/>
        <v>100</v>
      </c>
      <c r="E398" s="289">
        <f t="shared" si="13"/>
        <v>215</v>
      </c>
      <c r="F398" s="289">
        <f t="shared" si="13"/>
        <v>7</v>
      </c>
      <c r="G398" s="289">
        <f t="shared" si="13"/>
        <v>9</v>
      </c>
      <c r="H398" s="289">
        <f t="shared" si="13"/>
        <v>1</v>
      </c>
      <c r="I398" s="289">
        <v>51</v>
      </c>
      <c r="J398" s="290">
        <v>420</v>
      </c>
    </row>
    <row r="399" spans="1:10" ht="15.75" thickBot="1" x14ac:dyDescent="0.3">
      <c r="A399" s="261" t="s">
        <v>113</v>
      </c>
      <c r="B399" s="286">
        <f>B397+B381</f>
        <v>3</v>
      </c>
      <c r="C399" s="286">
        <f>C397+C381</f>
        <v>11</v>
      </c>
      <c r="D399" s="286">
        <f>D397+D381</f>
        <v>39</v>
      </c>
      <c r="E399" s="286">
        <f>E397+E381</f>
        <v>52</v>
      </c>
      <c r="F399" s="286">
        <f>F397+F381</f>
        <v>5</v>
      </c>
      <c r="G399" s="286">
        <f>G381</f>
        <v>4</v>
      </c>
      <c r="H399" s="286" t="s">
        <v>1351</v>
      </c>
      <c r="I399" s="286">
        <v>13</v>
      </c>
      <c r="J399" s="280">
        <v>127</v>
      </c>
    </row>
    <row r="400" spans="1:10" ht="15.75" thickBot="1" x14ac:dyDescent="0.3">
      <c r="A400" s="702"/>
      <c r="B400" s="703"/>
      <c r="C400" s="703"/>
      <c r="D400" s="703"/>
      <c r="E400" s="703"/>
      <c r="F400" s="703"/>
      <c r="G400" s="703"/>
      <c r="H400" s="703"/>
      <c r="I400" s="703"/>
      <c r="J400" s="704"/>
    </row>
    <row r="401" spans="1:10" ht="15" customHeight="1" x14ac:dyDescent="0.25">
      <c r="A401" s="1224"/>
      <c r="B401" s="1194" t="s">
        <v>1355</v>
      </c>
      <c r="C401" s="1194" t="s">
        <v>1356</v>
      </c>
      <c r="D401" s="1196" t="s">
        <v>1357</v>
      </c>
      <c r="E401" s="1196" t="s">
        <v>1358</v>
      </c>
      <c r="F401" s="1196" t="s">
        <v>1359</v>
      </c>
      <c r="G401" s="1196" t="s">
        <v>1360</v>
      </c>
      <c r="H401" s="1196" t="s">
        <v>1361</v>
      </c>
      <c r="I401" s="1196" t="s">
        <v>1362</v>
      </c>
      <c r="J401" s="1204" t="s">
        <v>1363</v>
      </c>
    </row>
    <row r="402" spans="1:10" ht="47.25" customHeight="1" thickBot="1" x14ac:dyDescent="0.3">
      <c r="A402" s="1225"/>
      <c r="B402" s="1195"/>
      <c r="C402" s="1195"/>
      <c r="D402" s="1197"/>
      <c r="E402" s="1197"/>
      <c r="F402" s="1197"/>
      <c r="G402" s="1197"/>
      <c r="H402" s="1197"/>
      <c r="I402" s="1197"/>
      <c r="J402" s="1205"/>
    </row>
    <row r="403" spans="1:10" x14ac:dyDescent="0.25">
      <c r="A403" s="256" t="s">
        <v>1381</v>
      </c>
      <c r="B403" s="257">
        <v>1</v>
      </c>
      <c r="C403" s="257">
        <v>3</v>
      </c>
      <c r="D403" s="257">
        <v>27</v>
      </c>
      <c r="E403" s="257">
        <v>49</v>
      </c>
      <c r="F403" s="257">
        <v>1</v>
      </c>
      <c r="G403" s="257">
        <v>12</v>
      </c>
      <c r="H403" s="258"/>
      <c r="I403" s="259">
        <v>0</v>
      </c>
      <c r="J403" s="260">
        <f t="shared" ref="J403:J408" si="14">SUM(B403:I403)</f>
        <v>93</v>
      </c>
    </row>
    <row r="404" spans="1:10" ht="15.75" thickBot="1" x14ac:dyDescent="0.3">
      <c r="A404" s="261" t="s">
        <v>113</v>
      </c>
      <c r="B404" s="262"/>
      <c r="C404" s="262"/>
      <c r="D404" s="262">
        <v>11</v>
      </c>
      <c r="E404" s="262">
        <v>7</v>
      </c>
      <c r="F404" s="262"/>
      <c r="G404" s="262">
        <v>1</v>
      </c>
      <c r="H404" s="263"/>
      <c r="I404" s="264">
        <v>0</v>
      </c>
      <c r="J404" s="265">
        <f t="shared" si="14"/>
        <v>19</v>
      </c>
    </row>
    <row r="405" spans="1:10" x14ac:dyDescent="0.25">
      <c r="A405" s="266" t="s">
        <v>2090</v>
      </c>
      <c r="B405" s="267">
        <v>1</v>
      </c>
      <c r="C405" s="267">
        <v>2</v>
      </c>
      <c r="D405" s="267">
        <v>36</v>
      </c>
      <c r="E405" s="267">
        <v>38</v>
      </c>
      <c r="F405" s="267">
        <v>1</v>
      </c>
      <c r="G405" s="268"/>
      <c r="H405" s="267"/>
      <c r="I405" s="269">
        <v>12</v>
      </c>
      <c r="J405" s="270">
        <f t="shared" si="14"/>
        <v>90</v>
      </c>
    </row>
    <row r="406" spans="1:10" ht="15.75" thickBot="1" x14ac:dyDescent="0.3">
      <c r="A406" s="271" t="s">
        <v>113</v>
      </c>
      <c r="B406" s="272"/>
      <c r="C406" s="272"/>
      <c r="D406" s="272">
        <v>19</v>
      </c>
      <c r="E406" s="272">
        <v>4</v>
      </c>
      <c r="F406" s="272"/>
      <c r="G406" s="273"/>
      <c r="H406" s="272"/>
      <c r="I406" s="274">
        <v>1</v>
      </c>
      <c r="J406" s="275">
        <f t="shared" si="14"/>
        <v>24</v>
      </c>
    </row>
    <row r="407" spans="1:10" x14ac:dyDescent="0.25">
      <c r="A407" s="276" t="s">
        <v>2091</v>
      </c>
      <c r="B407" s="277">
        <v>1</v>
      </c>
      <c r="C407" s="277">
        <v>2</v>
      </c>
      <c r="D407" s="277">
        <v>27</v>
      </c>
      <c r="E407" s="277">
        <v>40</v>
      </c>
      <c r="F407" s="277">
        <v>1</v>
      </c>
      <c r="G407" s="258"/>
      <c r="H407" s="277"/>
      <c r="I407" s="277">
        <v>10</v>
      </c>
      <c r="J407" s="278">
        <f t="shared" si="14"/>
        <v>81</v>
      </c>
    </row>
    <row r="408" spans="1:10" ht="15.75" thickBot="1" x14ac:dyDescent="0.3">
      <c r="A408" s="279" t="s">
        <v>113</v>
      </c>
      <c r="B408" s="118">
        <v>1</v>
      </c>
      <c r="C408" s="118">
        <v>1</v>
      </c>
      <c r="D408" s="118">
        <v>19</v>
      </c>
      <c r="E408" s="118">
        <v>12</v>
      </c>
      <c r="F408" s="118"/>
      <c r="G408" s="263"/>
      <c r="H408" s="118"/>
      <c r="I408" s="118">
        <v>4</v>
      </c>
      <c r="J408" s="280">
        <f t="shared" si="14"/>
        <v>37</v>
      </c>
    </row>
    <row r="409" spans="1:10" x14ac:dyDescent="0.25">
      <c r="A409" s="276" t="s">
        <v>1394</v>
      </c>
      <c r="B409" s="277">
        <v>1</v>
      </c>
      <c r="C409" s="277">
        <v>2</v>
      </c>
      <c r="D409" s="277">
        <v>21</v>
      </c>
      <c r="E409" s="277">
        <v>24</v>
      </c>
      <c r="F409" s="277">
        <v>1</v>
      </c>
      <c r="G409" s="258"/>
      <c r="H409" s="277"/>
      <c r="I409" s="277">
        <v>8</v>
      </c>
      <c r="J409" s="278">
        <f t="shared" ref="J409:J410" si="15">SUM(B409:I409)</f>
        <v>57</v>
      </c>
    </row>
    <row r="410" spans="1:10" ht="15.75" thickBot="1" x14ac:dyDescent="0.3">
      <c r="A410" s="279" t="s">
        <v>113</v>
      </c>
      <c r="B410" s="118">
        <v>1</v>
      </c>
      <c r="C410" s="118">
        <v>1</v>
      </c>
      <c r="D410" s="118">
        <v>8</v>
      </c>
      <c r="E410" s="118">
        <v>6</v>
      </c>
      <c r="F410" s="118">
        <v>1</v>
      </c>
      <c r="G410" s="263"/>
      <c r="H410" s="118"/>
      <c r="I410" s="118">
        <v>1</v>
      </c>
      <c r="J410" s="280">
        <f t="shared" si="15"/>
        <v>18</v>
      </c>
    </row>
    <row r="411" spans="1:10" x14ac:dyDescent="0.25">
      <c r="A411" s="281" t="s">
        <v>1366</v>
      </c>
      <c r="B411" s="282">
        <f>SUM(B405,B407,B409)</f>
        <v>3</v>
      </c>
      <c r="C411" s="282">
        <f t="shared" ref="C411:F411" si="16">SUM(C405,C407,C409)</f>
        <v>6</v>
      </c>
      <c r="D411" s="282">
        <f t="shared" si="16"/>
        <v>84</v>
      </c>
      <c r="E411" s="282">
        <f t="shared" si="16"/>
        <v>102</v>
      </c>
      <c r="F411" s="282">
        <f t="shared" si="16"/>
        <v>3</v>
      </c>
      <c r="G411" s="283"/>
      <c r="H411" s="282">
        <f t="shared" ref="H411:H412" si="17">SUM(H405,H407)</f>
        <v>0</v>
      </c>
      <c r="I411" s="284">
        <f>SUM(I405,I407,I409)</f>
        <v>30</v>
      </c>
      <c r="J411" s="285">
        <f>SUM(J405,J407,J409)</f>
        <v>228</v>
      </c>
    </row>
    <row r="412" spans="1:10" ht="15.75" thickBot="1" x14ac:dyDescent="0.3">
      <c r="A412" s="279" t="s">
        <v>113</v>
      </c>
      <c r="B412" s="286">
        <f>SUM(B406,B408,B410)</f>
        <v>2</v>
      </c>
      <c r="C412" s="286">
        <f t="shared" ref="C412" si="18">SUM(C406,C408)</f>
        <v>1</v>
      </c>
      <c r="D412" s="286">
        <f>SUM(D406,D408,D410)</f>
        <v>46</v>
      </c>
      <c r="E412" s="286">
        <f>SUM(E406,E408,E410)</f>
        <v>22</v>
      </c>
      <c r="F412" s="286">
        <f>SUM(F406,F408,F410)</f>
        <v>1</v>
      </c>
      <c r="G412" s="286">
        <f>SUM(G406,G408,G410)</f>
        <v>0</v>
      </c>
      <c r="H412" s="286">
        <f t="shared" si="17"/>
        <v>0</v>
      </c>
      <c r="I412" s="287">
        <f>SUM(I406,I408,I410)</f>
        <v>6</v>
      </c>
      <c r="J412" s="280">
        <f>SUM(J406,J408,J410)</f>
        <v>79</v>
      </c>
    </row>
    <row r="413" spans="1:10" x14ac:dyDescent="0.25">
      <c r="A413" s="288" t="s">
        <v>1367</v>
      </c>
      <c r="B413" s="289">
        <f t="shared" ref="B413:J414" si="19">B411+B403</f>
        <v>4</v>
      </c>
      <c r="C413" s="289">
        <f t="shared" si="19"/>
        <v>9</v>
      </c>
      <c r="D413" s="289">
        <f t="shared" si="19"/>
        <v>111</v>
      </c>
      <c r="E413" s="289">
        <f t="shared" si="19"/>
        <v>151</v>
      </c>
      <c r="F413" s="289">
        <f t="shared" si="19"/>
        <v>4</v>
      </c>
      <c r="G413" s="289">
        <f t="shared" si="19"/>
        <v>12</v>
      </c>
      <c r="H413" s="289">
        <f t="shared" si="19"/>
        <v>0</v>
      </c>
      <c r="I413" s="289">
        <f t="shared" si="19"/>
        <v>30</v>
      </c>
      <c r="J413" s="290">
        <f t="shared" si="19"/>
        <v>321</v>
      </c>
    </row>
    <row r="414" spans="1:10" ht="15.75" thickBot="1" x14ac:dyDescent="0.3">
      <c r="A414" s="261" t="s">
        <v>113</v>
      </c>
      <c r="B414" s="286">
        <f t="shared" si="19"/>
        <v>2</v>
      </c>
      <c r="C414" s="286">
        <f t="shared" si="19"/>
        <v>1</v>
      </c>
      <c r="D414" s="286">
        <f t="shared" si="19"/>
        <v>57</v>
      </c>
      <c r="E414" s="286">
        <f t="shared" si="19"/>
        <v>29</v>
      </c>
      <c r="F414" s="286">
        <f t="shared" si="19"/>
        <v>1</v>
      </c>
      <c r="G414" s="286">
        <f t="shared" si="19"/>
        <v>1</v>
      </c>
      <c r="H414" s="286">
        <f t="shared" si="19"/>
        <v>0</v>
      </c>
      <c r="I414" s="286">
        <f t="shared" si="19"/>
        <v>6</v>
      </c>
      <c r="J414" s="280">
        <f t="shared" si="19"/>
        <v>98</v>
      </c>
    </row>
    <row r="415" spans="1:10" ht="15.75" thickBot="1" x14ac:dyDescent="0.3"/>
    <row r="416" spans="1:10" ht="15" customHeight="1" x14ac:dyDescent="0.25">
      <c r="A416" s="1182" t="s">
        <v>502</v>
      </c>
      <c r="B416" s="1194" t="s">
        <v>1355</v>
      </c>
      <c r="C416" s="1194" t="s">
        <v>1356</v>
      </c>
      <c r="D416" s="1196" t="s">
        <v>1357</v>
      </c>
      <c r="E416" s="1196" t="s">
        <v>1358</v>
      </c>
      <c r="F416" s="1196" t="s">
        <v>1359</v>
      </c>
      <c r="G416" s="1196" t="s">
        <v>1360</v>
      </c>
      <c r="H416" s="1196" t="s">
        <v>1361</v>
      </c>
      <c r="I416" s="1196" t="s">
        <v>1362</v>
      </c>
      <c r="J416" s="1204" t="s">
        <v>1363</v>
      </c>
    </row>
    <row r="417" spans="1:10" ht="43.5" customHeight="1" thickBot="1" x14ac:dyDescent="0.3">
      <c r="A417" s="1124"/>
      <c r="B417" s="1195"/>
      <c r="C417" s="1195"/>
      <c r="D417" s="1197"/>
      <c r="E417" s="1197"/>
      <c r="F417" s="1197"/>
      <c r="G417" s="1197"/>
      <c r="H417" s="1197"/>
      <c r="I417" s="1197"/>
      <c r="J417" s="1205"/>
    </row>
    <row r="418" spans="1:10" x14ac:dyDescent="0.25">
      <c r="A418" s="256" t="s">
        <v>25</v>
      </c>
      <c r="B418" s="257">
        <v>1</v>
      </c>
      <c r="C418" s="257">
        <v>4</v>
      </c>
      <c r="D418" s="257">
        <v>38</v>
      </c>
      <c r="E418" s="257">
        <v>40</v>
      </c>
      <c r="F418" s="257">
        <v>1</v>
      </c>
      <c r="G418" s="257">
        <v>12</v>
      </c>
      <c r="H418" s="707"/>
      <c r="I418" s="259">
        <v>6</v>
      </c>
      <c r="J418" s="260">
        <f t="shared" ref="J418:J433" si="20">SUM(B418:I418)</f>
        <v>102</v>
      </c>
    </row>
    <row r="419" spans="1:10" ht="15.75" thickBot="1" x14ac:dyDescent="0.3">
      <c r="A419" s="261" t="s">
        <v>113</v>
      </c>
      <c r="B419" s="262">
        <v>0</v>
      </c>
      <c r="C419" s="262">
        <v>2</v>
      </c>
      <c r="D419" s="262">
        <v>13</v>
      </c>
      <c r="E419" s="262">
        <v>6</v>
      </c>
      <c r="F419" s="262">
        <v>1</v>
      </c>
      <c r="G419" s="262">
        <v>1</v>
      </c>
      <c r="H419" s="708"/>
      <c r="I419" s="264">
        <v>3</v>
      </c>
      <c r="J419" s="265">
        <f t="shared" si="20"/>
        <v>26</v>
      </c>
    </row>
    <row r="420" spans="1:10" x14ac:dyDescent="0.25">
      <c r="A420" s="266" t="s">
        <v>514</v>
      </c>
      <c r="B420" s="267">
        <v>1</v>
      </c>
      <c r="C420" s="267">
        <v>3</v>
      </c>
      <c r="D420" s="267">
        <v>8</v>
      </c>
      <c r="E420" s="267">
        <v>39</v>
      </c>
      <c r="F420" s="267">
        <v>1</v>
      </c>
      <c r="G420" s="709"/>
      <c r="H420" s="267"/>
      <c r="I420" s="269">
        <v>12</v>
      </c>
      <c r="J420" s="270">
        <f t="shared" si="20"/>
        <v>64</v>
      </c>
    </row>
    <row r="421" spans="1:10" ht="15.75" thickBot="1" x14ac:dyDescent="0.3">
      <c r="A421" s="271" t="s">
        <v>113</v>
      </c>
      <c r="B421" s="272">
        <v>0</v>
      </c>
      <c r="C421" s="272">
        <v>1</v>
      </c>
      <c r="D421" s="272">
        <v>2</v>
      </c>
      <c r="E421" s="272">
        <v>8</v>
      </c>
      <c r="F421" s="272">
        <v>1</v>
      </c>
      <c r="G421" s="710"/>
      <c r="H421" s="272"/>
      <c r="I421" s="274">
        <v>5</v>
      </c>
      <c r="J421" s="275">
        <f t="shared" si="20"/>
        <v>17</v>
      </c>
    </row>
    <row r="422" spans="1:10" ht="26.25" x14ac:dyDescent="0.25">
      <c r="A422" s="276" t="s">
        <v>1380</v>
      </c>
      <c r="B422" s="277">
        <v>1</v>
      </c>
      <c r="C422" s="277">
        <v>2</v>
      </c>
      <c r="D422" s="277">
        <v>6</v>
      </c>
      <c r="E422" s="277">
        <v>36</v>
      </c>
      <c r="F422" s="277">
        <v>1</v>
      </c>
      <c r="G422" s="707"/>
      <c r="H422" s="277"/>
      <c r="I422" s="277">
        <v>4</v>
      </c>
      <c r="J422" s="278">
        <f t="shared" si="20"/>
        <v>50</v>
      </c>
    </row>
    <row r="423" spans="1:10" ht="15.75" thickBot="1" x14ac:dyDescent="0.3">
      <c r="A423" s="279" t="s">
        <v>113</v>
      </c>
      <c r="B423" s="118">
        <v>0</v>
      </c>
      <c r="C423" s="118">
        <v>2</v>
      </c>
      <c r="D423" s="118">
        <v>3</v>
      </c>
      <c r="E423" s="118">
        <v>5</v>
      </c>
      <c r="F423" s="118">
        <v>1</v>
      </c>
      <c r="G423" s="708"/>
      <c r="H423" s="118"/>
      <c r="I423" s="118">
        <v>1</v>
      </c>
      <c r="J423" s="280">
        <f t="shared" si="20"/>
        <v>12</v>
      </c>
    </row>
    <row r="424" spans="1:10" x14ac:dyDescent="0.25">
      <c r="A424" s="276" t="s">
        <v>515</v>
      </c>
      <c r="B424" s="277">
        <v>1</v>
      </c>
      <c r="C424" s="277">
        <v>4</v>
      </c>
      <c r="D424" s="277">
        <v>15</v>
      </c>
      <c r="E424" s="277">
        <v>45</v>
      </c>
      <c r="F424" s="277">
        <v>1</v>
      </c>
      <c r="G424" s="707"/>
      <c r="H424" s="277"/>
      <c r="I424" s="277">
        <v>11</v>
      </c>
      <c r="J424" s="278">
        <f t="shared" si="20"/>
        <v>77</v>
      </c>
    </row>
    <row r="425" spans="1:10" ht="15.75" thickBot="1" x14ac:dyDescent="0.3">
      <c r="A425" s="279" t="s">
        <v>113</v>
      </c>
      <c r="B425" s="118">
        <v>0</v>
      </c>
      <c r="C425" s="118">
        <v>0</v>
      </c>
      <c r="D425" s="118">
        <v>3</v>
      </c>
      <c r="E425" s="118">
        <v>7</v>
      </c>
      <c r="F425" s="118">
        <v>1</v>
      </c>
      <c r="G425" s="708"/>
      <c r="H425" s="118"/>
      <c r="I425" s="118">
        <v>3</v>
      </c>
      <c r="J425" s="280">
        <f t="shared" si="20"/>
        <v>14</v>
      </c>
    </row>
    <row r="426" spans="1:10" ht="25.5" x14ac:dyDescent="0.25">
      <c r="A426" s="711" t="s">
        <v>560</v>
      </c>
      <c r="B426" s="277">
        <v>1</v>
      </c>
      <c r="C426" s="277">
        <v>4</v>
      </c>
      <c r="D426" s="277">
        <v>8</v>
      </c>
      <c r="E426" s="277">
        <v>33</v>
      </c>
      <c r="F426" s="277">
        <v>1</v>
      </c>
      <c r="G426" s="707"/>
      <c r="H426" s="277"/>
      <c r="I426" s="277">
        <v>8</v>
      </c>
      <c r="J426" s="278">
        <f t="shared" si="20"/>
        <v>55</v>
      </c>
    </row>
    <row r="427" spans="1:10" ht="15.75" thickBot="1" x14ac:dyDescent="0.3">
      <c r="A427" s="279" t="s">
        <v>113</v>
      </c>
      <c r="B427" s="118">
        <v>0</v>
      </c>
      <c r="C427" s="118">
        <v>0</v>
      </c>
      <c r="D427" s="118">
        <v>1</v>
      </c>
      <c r="E427" s="118">
        <v>1</v>
      </c>
      <c r="F427" s="118">
        <v>1</v>
      </c>
      <c r="G427" s="708"/>
      <c r="H427" s="118"/>
      <c r="I427" s="118">
        <v>0</v>
      </c>
      <c r="J427" s="280">
        <f t="shared" si="20"/>
        <v>3</v>
      </c>
    </row>
    <row r="428" spans="1:10" x14ac:dyDescent="0.25">
      <c r="A428" s="711" t="s">
        <v>577</v>
      </c>
      <c r="B428" s="277">
        <v>1</v>
      </c>
      <c r="C428" s="277">
        <v>3</v>
      </c>
      <c r="D428" s="277">
        <v>14</v>
      </c>
      <c r="E428" s="277">
        <v>41</v>
      </c>
      <c r="F428" s="277">
        <v>1</v>
      </c>
      <c r="G428" s="707"/>
      <c r="H428" s="277"/>
      <c r="I428" s="277">
        <v>9</v>
      </c>
      <c r="J428" s="278">
        <f t="shared" si="20"/>
        <v>69</v>
      </c>
    </row>
    <row r="429" spans="1:10" ht="15.75" thickBot="1" x14ac:dyDescent="0.3">
      <c r="A429" s="279" t="s">
        <v>113</v>
      </c>
      <c r="B429" s="118">
        <v>0</v>
      </c>
      <c r="C429" s="118">
        <v>1</v>
      </c>
      <c r="D429" s="118">
        <v>4</v>
      </c>
      <c r="E429" s="118">
        <v>7</v>
      </c>
      <c r="F429" s="118">
        <v>1</v>
      </c>
      <c r="G429" s="708"/>
      <c r="H429" s="118"/>
      <c r="I429" s="118">
        <v>2</v>
      </c>
      <c r="J429" s="280">
        <f t="shared" si="20"/>
        <v>15</v>
      </c>
    </row>
    <row r="430" spans="1:10" ht="25.5" x14ac:dyDescent="0.25">
      <c r="A430" s="711" t="s">
        <v>2092</v>
      </c>
      <c r="B430" s="277">
        <v>1</v>
      </c>
      <c r="C430" s="277">
        <v>4</v>
      </c>
      <c r="D430" s="277">
        <v>11</v>
      </c>
      <c r="E430" s="277">
        <v>41</v>
      </c>
      <c r="F430" s="277">
        <v>1</v>
      </c>
      <c r="G430" s="707"/>
      <c r="H430" s="277"/>
      <c r="I430" s="277">
        <v>13</v>
      </c>
      <c r="J430" s="278">
        <f t="shared" si="20"/>
        <v>71</v>
      </c>
    </row>
    <row r="431" spans="1:10" ht="15.75" thickBot="1" x14ac:dyDescent="0.3">
      <c r="A431" s="279" t="s">
        <v>113</v>
      </c>
      <c r="B431" s="118">
        <v>1</v>
      </c>
      <c r="C431" s="118">
        <v>2</v>
      </c>
      <c r="D431" s="118">
        <v>4</v>
      </c>
      <c r="E431" s="118">
        <v>8</v>
      </c>
      <c r="F431" s="118">
        <v>1</v>
      </c>
      <c r="G431" s="708"/>
      <c r="H431" s="118"/>
      <c r="I431" s="118">
        <v>2</v>
      </c>
      <c r="J431" s="280">
        <f t="shared" si="20"/>
        <v>18</v>
      </c>
    </row>
    <row r="432" spans="1:10" x14ac:dyDescent="0.25">
      <c r="A432" s="711" t="s">
        <v>553</v>
      </c>
      <c r="B432" s="277">
        <v>1</v>
      </c>
      <c r="C432" s="277">
        <v>3</v>
      </c>
      <c r="D432" s="277">
        <v>9</v>
      </c>
      <c r="E432" s="277">
        <v>31</v>
      </c>
      <c r="F432" s="277">
        <v>1</v>
      </c>
      <c r="G432" s="707"/>
      <c r="H432" s="277"/>
      <c r="I432" s="277">
        <v>14</v>
      </c>
      <c r="J432" s="278">
        <f t="shared" si="20"/>
        <v>59</v>
      </c>
    </row>
    <row r="433" spans="1:10" ht="15.75" thickBot="1" x14ac:dyDescent="0.3">
      <c r="A433" s="279" t="s">
        <v>113</v>
      </c>
      <c r="B433" s="118">
        <v>0</v>
      </c>
      <c r="C433" s="118">
        <v>2</v>
      </c>
      <c r="D433" s="118">
        <v>4</v>
      </c>
      <c r="E433" s="118">
        <v>7</v>
      </c>
      <c r="F433" s="118">
        <v>1</v>
      </c>
      <c r="G433" s="708"/>
      <c r="H433" s="118"/>
      <c r="I433" s="118">
        <v>4</v>
      </c>
      <c r="J433" s="280">
        <f t="shared" si="20"/>
        <v>18</v>
      </c>
    </row>
    <row r="434" spans="1:10" x14ac:dyDescent="0.25">
      <c r="A434" s="281" t="s">
        <v>1366</v>
      </c>
      <c r="B434" s="282">
        <f t="shared" ref="B434:E435" si="21">SUM(B420,B422,B424,B426,B428,B430,B432)</f>
        <v>7</v>
      </c>
      <c r="C434" s="282">
        <f t="shared" si="21"/>
        <v>23</v>
      </c>
      <c r="D434" s="282">
        <f t="shared" si="21"/>
        <v>71</v>
      </c>
      <c r="E434" s="282">
        <f t="shared" si="21"/>
        <v>266</v>
      </c>
      <c r="F434" s="282">
        <f>SUM(F420,F422,F424,F426,F428,F427,F432)</f>
        <v>7</v>
      </c>
      <c r="G434" s="712"/>
      <c r="H434" s="282">
        <f>SUM(H420,H422)</f>
        <v>0</v>
      </c>
      <c r="I434" s="284">
        <f>SUM(I420,I422,I424,I426,I428,I430,I432,)</f>
        <v>71</v>
      </c>
      <c r="J434" s="285">
        <f>SUM(J420,J422,J424,J426,J428,J430,J432)</f>
        <v>445</v>
      </c>
    </row>
    <row r="435" spans="1:10" ht="15.75" thickBot="1" x14ac:dyDescent="0.3">
      <c r="A435" s="279" t="s">
        <v>113</v>
      </c>
      <c r="B435" s="286">
        <f t="shared" si="21"/>
        <v>1</v>
      </c>
      <c r="C435" s="286">
        <f t="shared" si="21"/>
        <v>8</v>
      </c>
      <c r="D435" s="286">
        <f t="shared" si="21"/>
        <v>21</v>
      </c>
      <c r="E435" s="286">
        <f t="shared" si="21"/>
        <v>43</v>
      </c>
      <c r="F435" s="286">
        <f>SUM(F421,F423,F425,F427,F429,F431,F433)</f>
        <v>7</v>
      </c>
      <c r="G435" s="286">
        <f>SUM(G421,G423)</f>
        <v>0</v>
      </c>
      <c r="H435" s="286">
        <f>SUM(H421,H423)</f>
        <v>0</v>
      </c>
      <c r="I435" s="287">
        <f>SUM(I421,I423,I425,I427,I429,I431,I433)</f>
        <v>17</v>
      </c>
      <c r="J435" s="280">
        <f>SUM(J421,J423,J425,J427,J429,J431,J433)</f>
        <v>97</v>
      </c>
    </row>
    <row r="436" spans="1:10" x14ac:dyDescent="0.25">
      <c r="A436" s="281" t="s">
        <v>1379</v>
      </c>
      <c r="B436" s="282"/>
      <c r="C436" s="282"/>
      <c r="D436" s="282"/>
      <c r="E436" s="282"/>
      <c r="F436" s="282"/>
      <c r="G436" s="712"/>
      <c r="H436" s="282">
        <v>5</v>
      </c>
      <c r="I436" s="284"/>
      <c r="J436" s="285">
        <f>SUM(B436:I436)</f>
        <v>5</v>
      </c>
    </row>
    <row r="437" spans="1:10" ht="15.75" thickBot="1" x14ac:dyDescent="0.3">
      <c r="A437" s="97" t="s">
        <v>113</v>
      </c>
      <c r="B437" s="272"/>
      <c r="C437" s="272"/>
      <c r="D437" s="272"/>
      <c r="E437" s="272"/>
      <c r="F437" s="272"/>
      <c r="G437" s="713"/>
      <c r="H437" s="272">
        <v>1</v>
      </c>
      <c r="I437" s="274"/>
      <c r="J437" s="275">
        <f>SUM(B437:I437)</f>
        <v>1</v>
      </c>
    </row>
    <row r="438" spans="1:10" x14ac:dyDescent="0.25">
      <c r="A438" s="288" t="s">
        <v>1367</v>
      </c>
      <c r="B438" s="289">
        <f t="shared" ref="B438:J439" si="22">B434+B418+B436</f>
        <v>8</v>
      </c>
      <c r="C438" s="289">
        <f t="shared" si="22"/>
        <v>27</v>
      </c>
      <c r="D438" s="289">
        <f t="shared" si="22"/>
        <v>109</v>
      </c>
      <c r="E438" s="289">
        <f t="shared" si="22"/>
        <v>306</v>
      </c>
      <c r="F438" s="289">
        <f t="shared" si="22"/>
        <v>8</v>
      </c>
      <c r="G438" s="289">
        <f t="shared" si="22"/>
        <v>12</v>
      </c>
      <c r="H438" s="289">
        <f t="shared" si="22"/>
        <v>5</v>
      </c>
      <c r="I438" s="289">
        <f t="shared" si="22"/>
        <v>77</v>
      </c>
      <c r="J438" s="290">
        <f t="shared" si="22"/>
        <v>552</v>
      </c>
    </row>
    <row r="439" spans="1:10" ht="15.75" thickBot="1" x14ac:dyDescent="0.3">
      <c r="A439" s="261" t="s">
        <v>113</v>
      </c>
      <c r="B439" s="286">
        <f>B435+B419+B437</f>
        <v>1</v>
      </c>
      <c r="C439" s="286">
        <f t="shared" si="22"/>
        <v>10</v>
      </c>
      <c r="D439" s="286">
        <f t="shared" si="22"/>
        <v>34</v>
      </c>
      <c r="E439" s="286">
        <f t="shared" si="22"/>
        <v>49</v>
      </c>
      <c r="F439" s="286">
        <f t="shared" si="22"/>
        <v>8</v>
      </c>
      <c r="G439" s="286">
        <f t="shared" si="22"/>
        <v>1</v>
      </c>
      <c r="H439" s="286">
        <f t="shared" si="22"/>
        <v>1</v>
      </c>
      <c r="I439" s="286">
        <f t="shared" si="22"/>
        <v>20</v>
      </c>
      <c r="J439" s="294">
        <f t="shared" si="22"/>
        <v>124</v>
      </c>
    </row>
    <row r="440" spans="1:10" ht="15.75" thickBot="1" x14ac:dyDescent="0.3"/>
    <row r="441" spans="1:10" ht="15" customHeight="1" x14ac:dyDescent="0.25">
      <c r="A441" s="1226" t="s">
        <v>578</v>
      </c>
      <c r="B441" s="1210" t="s">
        <v>1355</v>
      </c>
      <c r="C441" s="1210" t="s">
        <v>1356</v>
      </c>
      <c r="D441" s="1206" t="s">
        <v>1357</v>
      </c>
      <c r="E441" s="1206" t="s">
        <v>1358</v>
      </c>
      <c r="F441" s="1206" t="s">
        <v>1359</v>
      </c>
      <c r="G441" s="1206" t="s">
        <v>1360</v>
      </c>
      <c r="H441" s="1206" t="s">
        <v>1361</v>
      </c>
      <c r="I441" s="1206" t="s">
        <v>1362</v>
      </c>
      <c r="J441" s="1207" t="s">
        <v>1363</v>
      </c>
    </row>
    <row r="442" spans="1:10" ht="36.75" customHeight="1" thickBot="1" x14ac:dyDescent="0.3">
      <c r="A442" s="1227"/>
      <c r="B442" s="1211"/>
      <c r="C442" s="1211"/>
      <c r="D442" s="1157"/>
      <c r="E442" s="1157"/>
      <c r="F442" s="1157"/>
      <c r="G442" s="1157"/>
      <c r="H442" s="1157"/>
      <c r="I442" s="1157"/>
      <c r="J442" s="1208"/>
    </row>
    <row r="443" spans="1:10" x14ac:dyDescent="0.25">
      <c r="A443" s="256" t="s">
        <v>578</v>
      </c>
      <c r="B443" s="257">
        <v>1</v>
      </c>
      <c r="C443" s="257">
        <v>4</v>
      </c>
      <c r="D443" s="257">
        <v>31</v>
      </c>
      <c r="E443" s="257">
        <v>44</v>
      </c>
      <c r="F443" s="257">
        <v>1</v>
      </c>
      <c r="G443" s="257">
        <v>12</v>
      </c>
      <c r="H443" s="258"/>
      <c r="I443" s="259">
        <v>32</v>
      </c>
      <c r="J443" s="260">
        <f t="shared" ref="J443:J448" si="23">SUM(B443:I443)</f>
        <v>125</v>
      </c>
    </row>
    <row r="444" spans="1:10" ht="15.75" thickBot="1" x14ac:dyDescent="0.3">
      <c r="A444" s="261" t="s">
        <v>113</v>
      </c>
      <c r="B444" s="262">
        <v>1</v>
      </c>
      <c r="C444" s="262">
        <v>1</v>
      </c>
      <c r="D444" s="262">
        <v>7</v>
      </c>
      <c r="E444" s="262">
        <v>7</v>
      </c>
      <c r="F444" s="262">
        <v>0</v>
      </c>
      <c r="G444" s="262">
        <v>3</v>
      </c>
      <c r="H444" s="263"/>
      <c r="I444" s="264">
        <v>22</v>
      </c>
      <c r="J444" s="265">
        <f t="shared" si="23"/>
        <v>41</v>
      </c>
    </row>
    <row r="445" spans="1:10" x14ac:dyDescent="0.25">
      <c r="A445" s="78" t="s">
        <v>579</v>
      </c>
      <c r="B445" s="267">
        <v>1</v>
      </c>
      <c r="C445" s="267">
        <v>3</v>
      </c>
      <c r="D445" s="267">
        <v>15</v>
      </c>
      <c r="E445" s="267">
        <v>38</v>
      </c>
      <c r="F445" s="267">
        <v>1</v>
      </c>
      <c r="G445" s="268"/>
      <c r="H445" s="267">
        <v>0</v>
      </c>
      <c r="I445" s="269">
        <v>9</v>
      </c>
      <c r="J445" s="270">
        <f t="shared" si="23"/>
        <v>67</v>
      </c>
    </row>
    <row r="446" spans="1:10" ht="15.75" thickBot="1" x14ac:dyDescent="0.3">
      <c r="A446" s="271" t="s">
        <v>113</v>
      </c>
      <c r="B446" s="272">
        <v>0</v>
      </c>
      <c r="C446" s="272">
        <v>2</v>
      </c>
      <c r="D446" s="272">
        <v>6</v>
      </c>
      <c r="E446" s="272">
        <v>9</v>
      </c>
      <c r="F446" s="272">
        <v>1</v>
      </c>
      <c r="G446" s="273"/>
      <c r="H446" s="272">
        <v>0</v>
      </c>
      <c r="I446" s="274">
        <v>4</v>
      </c>
      <c r="J446" s="275">
        <f t="shared" si="23"/>
        <v>22</v>
      </c>
    </row>
    <row r="447" spans="1:10" x14ac:dyDescent="0.25">
      <c r="A447" s="276" t="s">
        <v>580</v>
      </c>
      <c r="B447" s="277">
        <v>1</v>
      </c>
      <c r="C447" s="277">
        <v>4</v>
      </c>
      <c r="D447" s="277">
        <v>18</v>
      </c>
      <c r="E447" s="277">
        <v>29</v>
      </c>
      <c r="F447" s="277">
        <v>1</v>
      </c>
      <c r="G447" s="258"/>
      <c r="H447" s="277">
        <v>0</v>
      </c>
      <c r="I447" s="277">
        <v>12</v>
      </c>
      <c r="J447" s="278">
        <f t="shared" si="23"/>
        <v>65</v>
      </c>
    </row>
    <row r="448" spans="1:10" ht="15.75" thickBot="1" x14ac:dyDescent="0.3">
      <c r="A448" s="279" t="s">
        <v>113</v>
      </c>
      <c r="B448" s="118">
        <v>0</v>
      </c>
      <c r="C448" s="118">
        <v>1</v>
      </c>
      <c r="D448" s="118">
        <v>9</v>
      </c>
      <c r="E448" s="118">
        <v>12</v>
      </c>
      <c r="F448" s="118">
        <v>1</v>
      </c>
      <c r="G448" s="263"/>
      <c r="H448" s="118">
        <v>0</v>
      </c>
      <c r="I448" s="118">
        <v>6</v>
      </c>
      <c r="J448" s="280">
        <f t="shared" si="23"/>
        <v>29</v>
      </c>
    </row>
    <row r="449" spans="1:10" x14ac:dyDescent="0.25">
      <c r="A449" s="276" t="s">
        <v>581</v>
      </c>
      <c r="B449" s="277">
        <v>1</v>
      </c>
      <c r="C449" s="277">
        <v>4</v>
      </c>
      <c r="D449" s="277">
        <v>17</v>
      </c>
      <c r="E449" s="277">
        <v>38</v>
      </c>
      <c r="F449" s="277">
        <v>1</v>
      </c>
      <c r="G449" s="258"/>
      <c r="H449" s="277">
        <v>0</v>
      </c>
      <c r="I449" s="277">
        <v>13</v>
      </c>
      <c r="J449" s="278">
        <f t="shared" ref="J449:J458" si="24">SUM(B449:I449)</f>
        <v>74</v>
      </c>
    </row>
    <row r="450" spans="1:10" ht="15.75" thickBot="1" x14ac:dyDescent="0.3">
      <c r="A450" s="279" t="s">
        <v>113</v>
      </c>
      <c r="B450" s="118">
        <v>0</v>
      </c>
      <c r="C450" s="118">
        <v>1</v>
      </c>
      <c r="D450" s="118">
        <v>7</v>
      </c>
      <c r="E450" s="118">
        <v>11</v>
      </c>
      <c r="F450" s="118">
        <v>1</v>
      </c>
      <c r="G450" s="263"/>
      <c r="H450" s="118">
        <v>0</v>
      </c>
      <c r="I450" s="118">
        <v>3</v>
      </c>
      <c r="J450" s="280">
        <f t="shared" si="24"/>
        <v>23</v>
      </c>
    </row>
    <row r="451" spans="1:10" x14ac:dyDescent="0.25">
      <c r="A451" s="276" t="s">
        <v>582</v>
      </c>
      <c r="B451" s="277">
        <v>1</v>
      </c>
      <c r="C451" s="277">
        <v>3</v>
      </c>
      <c r="D451" s="277">
        <v>17</v>
      </c>
      <c r="E451" s="277">
        <v>42</v>
      </c>
      <c r="F451" s="277">
        <v>1</v>
      </c>
      <c r="G451" s="258"/>
      <c r="H451" s="277">
        <v>0</v>
      </c>
      <c r="I451" s="277">
        <v>9</v>
      </c>
      <c r="J451" s="278">
        <f t="shared" si="24"/>
        <v>73</v>
      </c>
    </row>
    <row r="452" spans="1:10" ht="15.75" thickBot="1" x14ac:dyDescent="0.3">
      <c r="A452" s="279" t="s">
        <v>113</v>
      </c>
      <c r="B452" s="118">
        <v>0</v>
      </c>
      <c r="C452" s="118">
        <v>1</v>
      </c>
      <c r="D452" s="118">
        <v>8</v>
      </c>
      <c r="E452" s="118">
        <v>8</v>
      </c>
      <c r="F452" s="118">
        <v>1</v>
      </c>
      <c r="G452" s="263"/>
      <c r="H452" s="118">
        <v>0</v>
      </c>
      <c r="I452" s="118">
        <v>1</v>
      </c>
      <c r="J452" s="280">
        <f t="shared" si="24"/>
        <v>19</v>
      </c>
    </row>
    <row r="453" spans="1:10" x14ac:dyDescent="0.25">
      <c r="A453" s="276" t="s">
        <v>583</v>
      </c>
      <c r="B453" s="277">
        <v>1</v>
      </c>
      <c r="C453" s="277">
        <v>3</v>
      </c>
      <c r="D453" s="277">
        <v>9</v>
      </c>
      <c r="E453" s="277">
        <v>36</v>
      </c>
      <c r="F453" s="277">
        <v>1</v>
      </c>
      <c r="G453" s="258"/>
      <c r="H453" s="277">
        <v>0</v>
      </c>
      <c r="I453" s="277">
        <v>6</v>
      </c>
      <c r="J453" s="278">
        <f t="shared" si="24"/>
        <v>56</v>
      </c>
    </row>
    <row r="454" spans="1:10" ht="15.75" thickBot="1" x14ac:dyDescent="0.3">
      <c r="A454" s="279" t="s">
        <v>113</v>
      </c>
      <c r="B454" s="118">
        <v>0</v>
      </c>
      <c r="C454" s="118">
        <v>0</v>
      </c>
      <c r="D454" s="118">
        <v>2</v>
      </c>
      <c r="E454" s="118">
        <v>5</v>
      </c>
      <c r="F454" s="118">
        <v>1</v>
      </c>
      <c r="G454" s="263"/>
      <c r="H454" s="118">
        <v>0</v>
      </c>
      <c r="I454" s="118">
        <v>0</v>
      </c>
      <c r="J454" s="280">
        <f t="shared" si="24"/>
        <v>8</v>
      </c>
    </row>
    <row r="455" spans="1:10" x14ac:dyDescent="0.25">
      <c r="A455" s="276" t="s">
        <v>584</v>
      </c>
      <c r="B455" s="277">
        <v>1</v>
      </c>
      <c r="C455" s="277">
        <v>3</v>
      </c>
      <c r="D455" s="277">
        <v>9</v>
      </c>
      <c r="E455" s="277">
        <v>28</v>
      </c>
      <c r="F455" s="277">
        <v>1</v>
      </c>
      <c r="G455" s="258"/>
      <c r="H455" s="277">
        <v>0</v>
      </c>
      <c r="I455" s="277">
        <v>8</v>
      </c>
      <c r="J455" s="278">
        <f t="shared" si="24"/>
        <v>50</v>
      </c>
    </row>
    <row r="456" spans="1:10" ht="15.75" thickBot="1" x14ac:dyDescent="0.3">
      <c r="A456" s="279" t="s">
        <v>113</v>
      </c>
      <c r="B456" s="118">
        <v>0</v>
      </c>
      <c r="C456" s="118">
        <v>0</v>
      </c>
      <c r="D456" s="118">
        <v>6</v>
      </c>
      <c r="E456" s="118">
        <v>3</v>
      </c>
      <c r="F456" s="118">
        <v>0</v>
      </c>
      <c r="G456" s="263"/>
      <c r="H456" s="118">
        <v>0</v>
      </c>
      <c r="I456" s="118">
        <v>3</v>
      </c>
      <c r="J456" s="280">
        <f t="shared" si="24"/>
        <v>12</v>
      </c>
    </row>
    <row r="457" spans="1:10" x14ac:dyDescent="0.25">
      <c r="A457" s="714" t="s">
        <v>1378</v>
      </c>
      <c r="B457" s="715">
        <f>B455+B453+B451+B449+B447+B445</f>
        <v>6</v>
      </c>
      <c r="C457" s="715">
        <f t="shared" ref="C457:I458" si="25">C455+C453+C451+C449+C447+C445</f>
        <v>20</v>
      </c>
      <c r="D457" s="715">
        <f t="shared" si="25"/>
        <v>85</v>
      </c>
      <c r="E457" s="715">
        <f t="shared" si="25"/>
        <v>211</v>
      </c>
      <c r="F457" s="715">
        <f t="shared" si="25"/>
        <v>6</v>
      </c>
      <c r="G457" s="302"/>
      <c r="H457" s="715">
        <f t="shared" si="25"/>
        <v>0</v>
      </c>
      <c r="I457" s="715">
        <f t="shared" si="25"/>
        <v>57</v>
      </c>
      <c r="J457" s="290">
        <f t="shared" si="24"/>
        <v>385</v>
      </c>
    </row>
    <row r="458" spans="1:10" ht="15.75" thickBot="1" x14ac:dyDescent="0.3">
      <c r="A458" s="279" t="s">
        <v>113</v>
      </c>
      <c r="B458" s="118">
        <f>B446+B448+B450+B452+B454+B456</f>
        <v>0</v>
      </c>
      <c r="C458" s="118">
        <f t="shared" si="25"/>
        <v>5</v>
      </c>
      <c r="D458" s="118">
        <f t="shared" si="25"/>
        <v>38</v>
      </c>
      <c r="E458" s="118">
        <f t="shared" si="25"/>
        <v>48</v>
      </c>
      <c r="F458" s="118">
        <f t="shared" si="25"/>
        <v>5</v>
      </c>
      <c r="G458" s="263"/>
      <c r="H458" s="118">
        <f t="shared" si="25"/>
        <v>0</v>
      </c>
      <c r="I458" s="118">
        <f t="shared" si="25"/>
        <v>17</v>
      </c>
      <c r="J458" s="280">
        <f t="shared" si="24"/>
        <v>113</v>
      </c>
    </row>
    <row r="459" spans="1:10" x14ac:dyDescent="0.25">
      <c r="A459" s="266" t="s">
        <v>2093</v>
      </c>
      <c r="B459" s="267">
        <v>0</v>
      </c>
      <c r="C459" s="267">
        <v>0</v>
      </c>
      <c r="D459" s="267">
        <v>0</v>
      </c>
      <c r="E459" s="267">
        <v>0</v>
      </c>
      <c r="F459" s="267">
        <v>0</v>
      </c>
      <c r="G459" s="716"/>
      <c r="H459" s="267">
        <v>1</v>
      </c>
      <c r="I459" s="267">
        <v>10</v>
      </c>
      <c r="J459" s="278">
        <f t="shared" ref="J459" si="26">SUM(J451,J453)</f>
        <v>129</v>
      </c>
    </row>
    <row r="460" spans="1:10" ht="15.75" thickBot="1" x14ac:dyDescent="0.3">
      <c r="A460" s="717" t="s">
        <v>113</v>
      </c>
      <c r="B460" s="252">
        <f t="shared" ref="B460:J460" si="27">SUM(B452,B454)</f>
        <v>0</v>
      </c>
      <c r="C460" s="252">
        <v>0</v>
      </c>
      <c r="D460" s="252">
        <v>0</v>
      </c>
      <c r="E460" s="252">
        <v>0</v>
      </c>
      <c r="F460" s="252">
        <v>0</v>
      </c>
      <c r="G460" s="315"/>
      <c r="H460" s="252">
        <v>0</v>
      </c>
      <c r="I460" s="264">
        <v>9</v>
      </c>
      <c r="J460" s="265">
        <f t="shared" si="27"/>
        <v>27</v>
      </c>
    </row>
    <row r="461" spans="1:10" x14ac:dyDescent="0.25">
      <c r="A461" s="288" t="s">
        <v>1367</v>
      </c>
      <c r="B461" s="289">
        <f>B443+B457+B459</f>
        <v>7</v>
      </c>
      <c r="C461" s="289">
        <f t="shared" ref="C461:I462" si="28">C443+C457+C459</f>
        <v>24</v>
      </c>
      <c r="D461" s="289">
        <f t="shared" si="28"/>
        <v>116</v>
      </c>
      <c r="E461" s="289">
        <f t="shared" si="28"/>
        <v>255</v>
      </c>
      <c r="F461" s="289">
        <f t="shared" si="28"/>
        <v>7</v>
      </c>
      <c r="G461" s="289">
        <f t="shared" si="28"/>
        <v>12</v>
      </c>
      <c r="H461" s="289">
        <f t="shared" si="28"/>
        <v>1</v>
      </c>
      <c r="I461" s="289">
        <f t="shared" si="28"/>
        <v>99</v>
      </c>
      <c r="J461" s="290">
        <f t="shared" ref="J461:J462" si="29">J449+J443</f>
        <v>199</v>
      </c>
    </row>
    <row r="462" spans="1:10" ht="15.75" thickBot="1" x14ac:dyDescent="0.3">
      <c r="A462" s="261" t="s">
        <v>113</v>
      </c>
      <c r="B462" s="286">
        <f>B444+B458+B460</f>
        <v>1</v>
      </c>
      <c r="C462" s="286">
        <f t="shared" si="28"/>
        <v>6</v>
      </c>
      <c r="D462" s="286">
        <f t="shared" si="28"/>
        <v>45</v>
      </c>
      <c r="E462" s="286">
        <f t="shared" si="28"/>
        <v>55</v>
      </c>
      <c r="F462" s="286">
        <f t="shared" si="28"/>
        <v>5</v>
      </c>
      <c r="G462" s="286">
        <f t="shared" si="28"/>
        <v>3</v>
      </c>
      <c r="H462" s="286">
        <f t="shared" si="28"/>
        <v>0</v>
      </c>
      <c r="I462" s="286">
        <f t="shared" si="28"/>
        <v>48</v>
      </c>
      <c r="J462" s="280">
        <f t="shared" si="29"/>
        <v>64</v>
      </c>
    </row>
    <row r="463" spans="1:10" ht="15.75" thickBot="1" x14ac:dyDescent="0.3"/>
    <row r="464" spans="1:10" ht="15" customHeight="1" x14ac:dyDescent="0.25">
      <c r="A464" s="1224" t="s">
        <v>1252</v>
      </c>
      <c r="B464" s="1194" t="s">
        <v>1355</v>
      </c>
      <c r="C464" s="1194" t="s">
        <v>1356</v>
      </c>
      <c r="D464" s="1196" t="s">
        <v>1357</v>
      </c>
      <c r="E464" s="1196" t="s">
        <v>1358</v>
      </c>
      <c r="F464" s="1196" t="s">
        <v>1359</v>
      </c>
      <c r="G464" s="1196" t="s">
        <v>1360</v>
      </c>
      <c r="H464" s="1196" t="s">
        <v>1361</v>
      </c>
      <c r="I464" s="1196" t="s">
        <v>1362</v>
      </c>
      <c r="J464" s="1204" t="s">
        <v>1363</v>
      </c>
    </row>
    <row r="465" spans="1:10" ht="39" customHeight="1" thickBot="1" x14ac:dyDescent="0.3">
      <c r="A465" s="1225"/>
      <c r="B465" s="1195"/>
      <c r="C465" s="1195"/>
      <c r="D465" s="1197"/>
      <c r="E465" s="1197"/>
      <c r="F465" s="1197"/>
      <c r="G465" s="1197"/>
      <c r="H465" s="1197"/>
      <c r="I465" s="1197"/>
      <c r="J465" s="1205"/>
    </row>
    <row r="466" spans="1:10" x14ac:dyDescent="0.25">
      <c r="A466" s="256" t="s">
        <v>1252</v>
      </c>
      <c r="B466" s="257">
        <v>1</v>
      </c>
      <c r="C466" s="257">
        <v>4</v>
      </c>
      <c r="D466" s="257">
        <v>24</v>
      </c>
      <c r="E466" s="257">
        <v>36</v>
      </c>
      <c r="F466" s="257">
        <v>1</v>
      </c>
      <c r="G466" s="257">
        <v>9</v>
      </c>
      <c r="H466" s="258"/>
      <c r="I466" s="259">
        <v>0</v>
      </c>
      <c r="J466" s="260">
        <f t="shared" ref="J466:J477" si="30">SUM(B466:I466)</f>
        <v>75</v>
      </c>
    </row>
    <row r="467" spans="1:10" ht="15.75" thickBot="1" x14ac:dyDescent="0.3">
      <c r="A467" s="261" t="s">
        <v>113</v>
      </c>
      <c r="B467" s="262">
        <v>0</v>
      </c>
      <c r="C467" s="262">
        <v>0</v>
      </c>
      <c r="D467" s="262">
        <v>6</v>
      </c>
      <c r="E467" s="262">
        <v>5</v>
      </c>
      <c r="F467" s="262">
        <v>1</v>
      </c>
      <c r="G467" s="262">
        <v>1</v>
      </c>
      <c r="H467" s="263"/>
      <c r="I467" s="264">
        <v>0</v>
      </c>
      <c r="J467" s="265">
        <f t="shared" si="30"/>
        <v>13</v>
      </c>
    </row>
    <row r="468" spans="1:10" x14ac:dyDescent="0.25">
      <c r="A468" s="266" t="s">
        <v>585</v>
      </c>
      <c r="B468" s="267">
        <v>1</v>
      </c>
      <c r="C468" s="267">
        <v>3</v>
      </c>
      <c r="D468" s="267">
        <v>11</v>
      </c>
      <c r="E468" s="267">
        <v>35</v>
      </c>
      <c r="F468" s="267">
        <v>1</v>
      </c>
      <c r="G468" s="268"/>
      <c r="H468" s="267">
        <v>0</v>
      </c>
      <c r="I468" s="269">
        <v>12</v>
      </c>
      <c r="J468" s="270">
        <f t="shared" si="30"/>
        <v>63</v>
      </c>
    </row>
    <row r="469" spans="1:10" ht="15.75" thickBot="1" x14ac:dyDescent="0.3">
      <c r="A469" s="271" t="s">
        <v>113</v>
      </c>
      <c r="B469" s="272">
        <v>0</v>
      </c>
      <c r="C469" s="272">
        <v>0</v>
      </c>
      <c r="D469" s="272">
        <v>3</v>
      </c>
      <c r="E469" s="272">
        <v>1</v>
      </c>
      <c r="F469" s="272">
        <v>1</v>
      </c>
      <c r="G469" s="273"/>
      <c r="H469" s="272">
        <v>0</v>
      </c>
      <c r="I469" s="274">
        <v>0</v>
      </c>
      <c r="J469" s="275">
        <f t="shared" si="30"/>
        <v>5</v>
      </c>
    </row>
    <row r="470" spans="1:10" x14ac:dyDescent="0.25">
      <c r="A470" s="276" t="s">
        <v>586</v>
      </c>
      <c r="B470" s="277">
        <v>1</v>
      </c>
      <c r="C470" s="277">
        <v>3</v>
      </c>
      <c r="D470" s="277">
        <v>9</v>
      </c>
      <c r="E470" s="277">
        <v>35</v>
      </c>
      <c r="F470" s="277">
        <v>1</v>
      </c>
      <c r="G470" s="258"/>
      <c r="H470" s="277">
        <v>0</v>
      </c>
      <c r="I470" s="277">
        <v>5</v>
      </c>
      <c r="J470" s="278">
        <f t="shared" si="30"/>
        <v>54</v>
      </c>
    </row>
    <row r="471" spans="1:10" ht="15.75" thickBot="1" x14ac:dyDescent="0.3">
      <c r="A471" s="279" t="s">
        <v>113</v>
      </c>
      <c r="B471" s="118">
        <v>0</v>
      </c>
      <c r="C471" s="118">
        <v>1</v>
      </c>
      <c r="D471" s="118">
        <v>3</v>
      </c>
      <c r="E471" s="118">
        <v>4</v>
      </c>
      <c r="F471" s="118">
        <v>1</v>
      </c>
      <c r="G471" s="263"/>
      <c r="H471" s="118">
        <v>0</v>
      </c>
      <c r="I471" s="118">
        <v>0</v>
      </c>
      <c r="J471" s="280">
        <f t="shared" si="30"/>
        <v>9</v>
      </c>
    </row>
    <row r="472" spans="1:10" x14ac:dyDescent="0.25">
      <c r="A472" s="266" t="s">
        <v>587</v>
      </c>
      <c r="B472" s="267">
        <v>1</v>
      </c>
      <c r="C472" s="267">
        <v>3</v>
      </c>
      <c r="D472" s="267">
        <v>11</v>
      </c>
      <c r="E472" s="267">
        <v>32</v>
      </c>
      <c r="F472" s="267">
        <v>1</v>
      </c>
      <c r="G472" s="268"/>
      <c r="H472" s="267">
        <v>0</v>
      </c>
      <c r="I472" s="269">
        <v>7</v>
      </c>
      <c r="J472" s="270">
        <f t="shared" si="30"/>
        <v>55</v>
      </c>
    </row>
    <row r="473" spans="1:10" ht="15.75" thickBot="1" x14ac:dyDescent="0.3">
      <c r="A473" s="271" t="s">
        <v>113</v>
      </c>
      <c r="B473" s="272">
        <v>0</v>
      </c>
      <c r="C473" s="272">
        <v>1</v>
      </c>
      <c r="D473" s="272">
        <v>6</v>
      </c>
      <c r="E473" s="272">
        <v>8</v>
      </c>
      <c r="F473" s="272">
        <v>1</v>
      </c>
      <c r="G473" s="273"/>
      <c r="H473" s="272">
        <v>0</v>
      </c>
      <c r="I473" s="274">
        <v>2</v>
      </c>
      <c r="J473" s="275">
        <f t="shared" si="30"/>
        <v>18</v>
      </c>
    </row>
    <row r="474" spans="1:10" x14ac:dyDescent="0.25">
      <c r="A474" s="276" t="s">
        <v>588</v>
      </c>
      <c r="B474" s="277">
        <v>1</v>
      </c>
      <c r="C474" s="277">
        <v>3</v>
      </c>
      <c r="D474" s="277">
        <v>12</v>
      </c>
      <c r="E474" s="277">
        <v>31</v>
      </c>
      <c r="F474" s="277">
        <v>1</v>
      </c>
      <c r="G474" s="258"/>
      <c r="H474" s="277">
        <v>0</v>
      </c>
      <c r="I474" s="277">
        <v>6</v>
      </c>
      <c r="J474" s="278">
        <f t="shared" si="30"/>
        <v>54</v>
      </c>
    </row>
    <row r="475" spans="1:10" ht="15.75" thickBot="1" x14ac:dyDescent="0.3">
      <c r="A475" s="279" t="s">
        <v>113</v>
      </c>
      <c r="B475" s="118">
        <v>1</v>
      </c>
      <c r="C475" s="118">
        <v>0</v>
      </c>
      <c r="D475" s="118">
        <v>1</v>
      </c>
      <c r="E475" s="118">
        <v>1</v>
      </c>
      <c r="F475" s="118">
        <v>1</v>
      </c>
      <c r="G475" s="263"/>
      <c r="H475" s="118">
        <v>0</v>
      </c>
      <c r="I475" s="118">
        <v>1</v>
      </c>
      <c r="J475" s="280">
        <f t="shared" si="30"/>
        <v>5</v>
      </c>
    </row>
    <row r="476" spans="1:10" x14ac:dyDescent="0.25">
      <c r="A476" s="276" t="s">
        <v>1377</v>
      </c>
      <c r="B476" s="277">
        <v>0</v>
      </c>
      <c r="C476" s="277">
        <v>0</v>
      </c>
      <c r="D476" s="277">
        <v>0</v>
      </c>
      <c r="E476" s="277">
        <v>0</v>
      </c>
      <c r="F476" s="277">
        <v>0</v>
      </c>
      <c r="G476" s="258"/>
      <c r="H476" s="277">
        <v>1</v>
      </c>
      <c r="I476" s="277">
        <v>0</v>
      </c>
      <c r="J476" s="278">
        <f t="shared" si="30"/>
        <v>1</v>
      </c>
    </row>
    <row r="477" spans="1:10" ht="15.75" thickBot="1" x14ac:dyDescent="0.3">
      <c r="A477" s="279" t="s">
        <v>113</v>
      </c>
      <c r="B477" s="118">
        <v>0</v>
      </c>
      <c r="C477" s="118">
        <v>0</v>
      </c>
      <c r="D477" s="118">
        <v>0</v>
      </c>
      <c r="E477" s="118">
        <v>0</v>
      </c>
      <c r="F477" s="118">
        <v>0</v>
      </c>
      <c r="G477" s="263"/>
      <c r="H477" s="118">
        <v>0</v>
      </c>
      <c r="I477" s="118">
        <v>0</v>
      </c>
      <c r="J477" s="280">
        <f t="shared" si="30"/>
        <v>0</v>
      </c>
    </row>
    <row r="478" spans="1:10" x14ac:dyDescent="0.25">
      <c r="A478" s="718" t="s">
        <v>1366</v>
      </c>
      <c r="B478" s="331">
        <f t="shared" ref="B478:F479" si="31">SUM(B468,B470,B472,B474,B476)</f>
        <v>4</v>
      </c>
      <c r="C478" s="331">
        <f t="shared" si="31"/>
        <v>12</v>
      </c>
      <c r="D478" s="331">
        <f t="shared" si="31"/>
        <v>43</v>
      </c>
      <c r="E478" s="331">
        <f t="shared" si="31"/>
        <v>133</v>
      </c>
      <c r="F478" s="331">
        <f t="shared" si="31"/>
        <v>4</v>
      </c>
      <c r="G478" s="302"/>
      <c r="H478" s="331">
        <f t="shared" ref="H478:J479" si="32">SUM(H468,H470,H472,H474,H476)</f>
        <v>1</v>
      </c>
      <c r="I478" s="331">
        <f t="shared" si="32"/>
        <v>30</v>
      </c>
      <c r="J478" s="301">
        <f t="shared" si="32"/>
        <v>227</v>
      </c>
    </row>
    <row r="479" spans="1:10" ht="15.75" thickBot="1" x14ac:dyDescent="0.3">
      <c r="A479" s="279" t="s">
        <v>113</v>
      </c>
      <c r="B479" s="286">
        <f t="shared" si="31"/>
        <v>1</v>
      </c>
      <c r="C479" s="286">
        <f t="shared" si="31"/>
        <v>2</v>
      </c>
      <c r="D479" s="286">
        <f t="shared" si="31"/>
        <v>13</v>
      </c>
      <c r="E479" s="286">
        <f t="shared" si="31"/>
        <v>14</v>
      </c>
      <c r="F479" s="286">
        <f t="shared" si="31"/>
        <v>4</v>
      </c>
      <c r="G479" s="286">
        <f>SUM(G469,G471,G473,G475,G477)</f>
        <v>0</v>
      </c>
      <c r="H479" s="286">
        <f t="shared" si="32"/>
        <v>0</v>
      </c>
      <c r="I479" s="286">
        <f t="shared" si="32"/>
        <v>3</v>
      </c>
      <c r="J479" s="294">
        <f>SUM(J469,J471,J473,J475,J477)</f>
        <v>37</v>
      </c>
    </row>
    <row r="480" spans="1:10" x14ac:dyDescent="0.25">
      <c r="A480" s="288" t="s">
        <v>1367</v>
      </c>
      <c r="B480" s="289">
        <f t="shared" ref="B480:J481" si="33">B478+B466</f>
        <v>5</v>
      </c>
      <c r="C480" s="289">
        <f t="shared" si="33"/>
        <v>16</v>
      </c>
      <c r="D480" s="289">
        <f t="shared" si="33"/>
        <v>67</v>
      </c>
      <c r="E480" s="289">
        <f t="shared" si="33"/>
        <v>169</v>
      </c>
      <c r="F480" s="289">
        <f t="shared" si="33"/>
        <v>5</v>
      </c>
      <c r="G480" s="289">
        <f t="shared" si="33"/>
        <v>9</v>
      </c>
      <c r="H480" s="289">
        <f t="shared" si="33"/>
        <v>1</v>
      </c>
      <c r="I480" s="289">
        <f t="shared" si="33"/>
        <v>30</v>
      </c>
      <c r="J480" s="290">
        <f t="shared" si="33"/>
        <v>302</v>
      </c>
    </row>
    <row r="481" spans="1:10" ht="15.75" thickBot="1" x14ac:dyDescent="0.3">
      <c r="A481" s="261" t="s">
        <v>113</v>
      </c>
      <c r="B481" s="286">
        <f t="shared" si="33"/>
        <v>1</v>
      </c>
      <c r="C481" s="286">
        <f t="shared" si="33"/>
        <v>2</v>
      </c>
      <c r="D481" s="286">
        <f t="shared" si="33"/>
        <v>19</v>
      </c>
      <c r="E481" s="286">
        <f t="shared" si="33"/>
        <v>19</v>
      </c>
      <c r="F481" s="286">
        <f t="shared" si="33"/>
        <v>5</v>
      </c>
      <c r="G481" s="286">
        <f t="shared" si="33"/>
        <v>1</v>
      </c>
      <c r="H481" s="286">
        <f t="shared" si="33"/>
        <v>0</v>
      </c>
      <c r="I481" s="286">
        <f t="shared" si="33"/>
        <v>3</v>
      </c>
      <c r="J481" s="280">
        <f t="shared" si="33"/>
        <v>50</v>
      </c>
    </row>
    <row r="482" spans="1:10" ht="15.75" thickBot="1" x14ac:dyDescent="0.3"/>
    <row r="483" spans="1:10" ht="15" customHeight="1" x14ac:dyDescent="0.25">
      <c r="A483" s="1224" t="s">
        <v>1289</v>
      </c>
      <c r="B483" s="1194" t="s">
        <v>1355</v>
      </c>
      <c r="C483" s="1194" t="s">
        <v>1356</v>
      </c>
      <c r="D483" s="1196" t="s">
        <v>1357</v>
      </c>
      <c r="E483" s="1196" t="s">
        <v>1358</v>
      </c>
      <c r="F483" s="1196" t="s">
        <v>1359</v>
      </c>
      <c r="G483" s="1196" t="s">
        <v>1360</v>
      </c>
      <c r="H483" s="1196" t="s">
        <v>1361</v>
      </c>
      <c r="I483" s="1196" t="s">
        <v>1362</v>
      </c>
      <c r="J483" s="1204" t="s">
        <v>1363</v>
      </c>
    </row>
    <row r="484" spans="1:10" ht="37.5" customHeight="1" thickBot="1" x14ac:dyDescent="0.3">
      <c r="A484" s="1225"/>
      <c r="B484" s="1195"/>
      <c r="C484" s="1195"/>
      <c r="D484" s="1197"/>
      <c r="E484" s="1197"/>
      <c r="F484" s="1197"/>
      <c r="G484" s="1197"/>
      <c r="H484" s="1197"/>
      <c r="I484" s="1197"/>
      <c r="J484" s="1205"/>
    </row>
    <row r="485" spans="1:10" x14ac:dyDescent="0.25">
      <c r="A485" s="256" t="s">
        <v>505</v>
      </c>
      <c r="B485" s="257">
        <v>1</v>
      </c>
      <c r="C485" s="257">
        <v>3</v>
      </c>
      <c r="D485" s="257">
        <v>15</v>
      </c>
      <c r="E485" s="257">
        <v>30</v>
      </c>
      <c r="F485" s="257">
        <v>1</v>
      </c>
      <c r="G485" s="257">
        <v>9</v>
      </c>
      <c r="H485" s="258"/>
      <c r="I485" s="259">
        <v>6</v>
      </c>
      <c r="J485" s="260">
        <f t="shared" ref="J485:J490" si="34">SUM(B485:I485)</f>
        <v>65</v>
      </c>
    </row>
    <row r="486" spans="1:10" ht="15.75" thickBot="1" x14ac:dyDescent="0.3">
      <c r="A486" s="261" t="s">
        <v>113</v>
      </c>
      <c r="B486" s="262">
        <v>0</v>
      </c>
      <c r="C486" s="262">
        <v>2</v>
      </c>
      <c r="D486" s="262">
        <v>10</v>
      </c>
      <c r="E486" s="262">
        <v>8</v>
      </c>
      <c r="F486" s="262">
        <v>0</v>
      </c>
      <c r="G486" s="262">
        <v>1</v>
      </c>
      <c r="H486" s="263"/>
      <c r="I486" s="264">
        <v>4</v>
      </c>
      <c r="J486" s="265">
        <f t="shared" si="34"/>
        <v>25</v>
      </c>
    </row>
    <row r="487" spans="1:10" x14ac:dyDescent="0.25">
      <c r="A487" s="266" t="s">
        <v>1364</v>
      </c>
      <c r="B487" s="267"/>
      <c r="C487" s="267"/>
      <c r="D487" s="267"/>
      <c r="E487" s="267"/>
      <c r="F487" s="267"/>
      <c r="G487" s="268"/>
      <c r="H487" s="267"/>
      <c r="I487" s="269"/>
      <c r="J487" s="270">
        <f t="shared" si="34"/>
        <v>0</v>
      </c>
    </row>
    <row r="488" spans="1:10" ht="15.75" thickBot="1" x14ac:dyDescent="0.3">
      <c r="A488" s="271" t="s">
        <v>113</v>
      </c>
      <c r="B488" s="272"/>
      <c r="C488" s="272"/>
      <c r="D488" s="272"/>
      <c r="E488" s="272"/>
      <c r="F488" s="272"/>
      <c r="G488" s="273"/>
      <c r="H488" s="272"/>
      <c r="I488" s="274"/>
      <c r="J488" s="275">
        <f t="shared" si="34"/>
        <v>0</v>
      </c>
    </row>
    <row r="489" spans="1:10" x14ac:dyDescent="0.25">
      <c r="A489" s="276" t="s">
        <v>1365</v>
      </c>
      <c r="B489" s="277"/>
      <c r="C489" s="277"/>
      <c r="D489" s="277"/>
      <c r="E489" s="277"/>
      <c r="F489" s="277"/>
      <c r="G489" s="258"/>
      <c r="H489" s="277"/>
      <c r="I489" s="277"/>
      <c r="J489" s="278">
        <f t="shared" si="34"/>
        <v>0</v>
      </c>
    </row>
    <row r="490" spans="1:10" ht="15.75" thickBot="1" x14ac:dyDescent="0.3">
      <c r="A490" s="279" t="s">
        <v>113</v>
      </c>
      <c r="B490" s="118"/>
      <c r="C490" s="118"/>
      <c r="D490" s="118"/>
      <c r="E490" s="118"/>
      <c r="F490" s="118"/>
      <c r="G490" s="263"/>
      <c r="H490" s="118"/>
      <c r="I490" s="118"/>
      <c r="J490" s="280">
        <f t="shared" si="34"/>
        <v>0</v>
      </c>
    </row>
    <row r="491" spans="1:10" x14ac:dyDescent="0.25">
      <c r="A491" s="281" t="s">
        <v>1366</v>
      </c>
      <c r="B491" s="282">
        <f>SUM(B487,B489)</f>
        <v>0</v>
      </c>
      <c r="C491" s="282">
        <f t="shared" ref="C491:J492" si="35">SUM(C487,C489)</f>
        <v>0</v>
      </c>
      <c r="D491" s="282">
        <f t="shared" si="35"/>
        <v>0</v>
      </c>
      <c r="E491" s="282">
        <f t="shared" si="35"/>
        <v>0</v>
      </c>
      <c r="F491" s="282">
        <f t="shared" si="35"/>
        <v>0</v>
      </c>
      <c r="G491" s="283"/>
      <c r="H491" s="282">
        <f t="shared" si="35"/>
        <v>0</v>
      </c>
      <c r="I491" s="284">
        <f t="shared" si="35"/>
        <v>0</v>
      </c>
      <c r="J491" s="285">
        <f t="shared" si="35"/>
        <v>0</v>
      </c>
    </row>
    <row r="492" spans="1:10" ht="15.75" thickBot="1" x14ac:dyDescent="0.3">
      <c r="A492" s="279" t="s">
        <v>113</v>
      </c>
      <c r="B492" s="286">
        <f>SUM(B488,B490)</f>
        <v>0</v>
      </c>
      <c r="C492" s="286">
        <f t="shared" si="35"/>
        <v>0</v>
      </c>
      <c r="D492" s="286">
        <f t="shared" si="35"/>
        <v>0</v>
      </c>
      <c r="E492" s="286">
        <f t="shared" si="35"/>
        <v>0</v>
      </c>
      <c r="F492" s="286">
        <f t="shared" si="35"/>
        <v>0</v>
      </c>
      <c r="G492" s="286">
        <f t="shared" si="35"/>
        <v>0</v>
      </c>
      <c r="H492" s="286">
        <f t="shared" si="35"/>
        <v>0</v>
      </c>
      <c r="I492" s="287">
        <f t="shared" si="35"/>
        <v>0</v>
      </c>
      <c r="J492" s="280">
        <f t="shared" si="35"/>
        <v>0</v>
      </c>
    </row>
    <row r="493" spans="1:10" x14ac:dyDescent="0.25">
      <c r="A493" s="288" t="s">
        <v>1367</v>
      </c>
      <c r="B493" s="289">
        <f>B491+B485</f>
        <v>1</v>
      </c>
      <c r="C493" s="289">
        <f t="shared" ref="C493:J494" si="36">C491+C485</f>
        <v>3</v>
      </c>
      <c r="D493" s="289">
        <f t="shared" si="36"/>
        <v>15</v>
      </c>
      <c r="E493" s="289">
        <f t="shared" si="36"/>
        <v>30</v>
      </c>
      <c r="F493" s="289">
        <f t="shared" si="36"/>
        <v>1</v>
      </c>
      <c r="G493" s="289">
        <f t="shared" si="36"/>
        <v>9</v>
      </c>
      <c r="H493" s="289">
        <f t="shared" si="36"/>
        <v>0</v>
      </c>
      <c r="I493" s="289">
        <f t="shared" si="36"/>
        <v>6</v>
      </c>
      <c r="J493" s="290">
        <f t="shared" si="36"/>
        <v>65</v>
      </c>
    </row>
    <row r="494" spans="1:10" ht="15.75" thickBot="1" x14ac:dyDescent="0.3">
      <c r="A494" s="261" t="s">
        <v>113</v>
      </c>
      <c r="B494" s="286">
        <f>B492+B486</f>
        <v>0</v>
      </c>
      <c r="C494" s="286">
        <f t="shared" si="36"/>
        <v>2</v>
      </c>
      <c r="D494" s="286">
        <f t="shared" si="36"/>
        <v>10</v>
      </c>
      <c r="E494" s="286">
        <f t="shared" si="36"/>
        <v>8</v>
      </c>
      <c r="F494" s="286">
        <f t="shared" si="36"/>
        <v>0</v>
      </c>
      <c r="G494" s="286">
        <f t="shared" si="36"/>
        <v>1</v>
      </c>
      <c r="H494" s="286">
        <f t="shared" si="36"/>
        <v>0</v>
      </c>
      <c r="I494" s="286">
        <f t="shared" si="36"/>
        <v>4</v>
      </c>
      <c r="J494" s="280">
        <f t="shared" si="36"/>
        <v>25</v>
      </c>
    </row>
    <row r="495" spans="1:10" ht="15.75" thickBot="1" x14ac:dyDescent="0.3"/>
    <row r="496" spans="1:10" ht="15" customHeight="1" x14ac:dyDescent="0.25">
      <c r="A496" s="1224" t="s">
        <v>507</v>
      </c>
      <c r="B496" s="1194" t="s">
        <v>1355</v>
      </c>
      <c r="C496" s="1194" t="s">
        <v>1356</v>
      </c>
      <c r="D496" s="1196" t="s">
        <v>1357</v>
      </c>
      <c r="E496" s="1196" t="s">
        <v>1358</v>
      </c>
      <c r="F496" s="1196" t="s">
        <v>1359</v>
      </c>
      <c r="G496" s="1196" t="s">
        <v>1360</v>
      </c>
      <c r="H496" s="1196" t="s">
        <v>1361</v>
      </c>
      <c r="I496" s="1196" t="s">
        <v>1362</v>
      </c>
      <c r="J496" s="1204" t="s">
        <v>1363</v>
      </c>
    </row>
    <row r="497" spans="1:10" ht="39" customHeight="1" thickBot="1" x14ac:dyDescent="0.3">
      <c r="A497" s="1225"/>
      <c r="B497" s="1195"/>
      <c r="C497" s="1195"/>
      <c r="D497" s="1197"/>
      <c r="E497" s="1197"/>
      <c r="F497" s="1197"/>
      <c r="G497" s="1197"/>
      <c r="H497" s="1197"/>
      <c r="I497" s="1197"/>
      <c r="J497" s="1205"/>
    </row>
    <row r="498" spans="1:10" x14ac:dyDescent="0.25">
      <c r="A498" s="256" t="s">
        <v>507</v>
      </c>
      <c r="B498" s="257">
        <v>1</v>
      </c>
      <c r="C498" s="257">
        <v>2</v>
      </c>
      <c r="D498" s="257">
        <v>7</v>
      </c>
      <c r="E498" s="257">
        <v>7</v>
      </c>
      <c r="F498" s="257">
        <v>1</v>
      </c>
      <c r="G498" s="257"/>
      <c r="H498" s="258"/>
      <c r="I498" s="259"/>
      <c r="J498" s="260">
        <f>SUM(B498:I498)</f>
        <v>18</v>
      </c>
    </row>
    <row r="499" spans="1:10" ht="15.75" thickBot="1" x14ac:dyDescent="0.3">
      <c r="A499" s="261" t="s">
        <v>113</v>
      </c>
      <c r="B499" s="262"/>
      <c r="C499" s="262"/>
      <c r="D499" s="262">
        <v>3</v>
      </c>
      <c r="E499" s="262"/>
      <c r="F499" s="262"/>
      <c r="G499" s="262"/>
      <c r="H499" s="263"/>
      <c r="I499" s="264"/>
      <c r="J499" s="265">
        <f t="shared" ref="J499:J505" si="37">SUM(B499:I499)</f>
        <v>3</v>
      </c>
    </row>
    <row r="500" spans="1:10" x14ac:dyDescent="0.25">
      <c r="A500" s="266" t="s">
        <v>2094</v>
      </c>
      <c r="B500" s="267"/>
      <c r="C500" s="267"/>
      <c r="D500" s="267"/>
      <c r="E500" s="267"/>
      <c r="F500" s="267">
        <v>1</v>
      </c>
      <c r="G500" s="268"/>
      <c r="H500" s="267">
        <v>1</v>
      </c>
      <c r="I500" s="269">
        <v>6</v>
      </c>
      <c r="J500" s="270">
        <f t="shared" si="37"/>
        <v>8</v>
      </c>
    </row>
    <row r="501" spans="1:10" ht="15.75" thickBot="1" x14ac:dyDescent="0.3">
      <c r="A501" s="271" t="s">
        <v>113</v>
      </c>
      <c r="B501" s="272"/>
      <c r="C501" s="272"/>
      <c r="D501" s="272"/>
      <c r="E501" s="272"/>
      <c r="F501" s="272"/>
      <c r="G501" s="273"/>
      <c r="H501" s="272"/>
      <c r="I501" s="274"/>
      <c r="J501" s="275">
        <f t="shared" si="37"/>
        <v>0</v>
      </c>
    </row>
    <row r="502" spans="1:10" x14ac:dyDescent="0.25">
      <c r="A502" s="276" t="s">
        <v>2095</v>
      </c>
      <c r="B502" s="277"/>
      <c r="C502" s="277"/>
      <c r="D502" s="277"/>
      <c r="E502" s="277"/>
      <c r="F502" s="277">
        <v>1</v>
      </c>
      <c r="G502" s="258"/>
      <c r="H502" s="277">
        <v>1</v>
      </c>
      <c r="I502" s="277">
        <v>5</v>
      </c>
      <c r="J502" s="278">
        <f t="shared" si="37"/>
        <v>7</v>
      </c>
    </row>
    <row r="503" spans="1:10" ht="15.75" thickBot="1" x14ac:dyDescent="0.3">
      <c r="A503" s="279" t="s">
        <v>113</v>
      </c>
      <c r="B503" s="118"/>
      <c r="C503" s="118"/>
      <c r="D503" s="118"/>
      <c r="E503" s="118"/>
      <c r="F503" s="118">
        <v>1</v>
      </c>
      <c r="G503" s="263"/>
      <c r="H503" s="118"/>
      <c r="I503" s="118"/>
      <c r="J503" s="280">
        <f t="shared" si="37"/>
        <v>1</v>
      </c>
    </row>
    <row r="504" spans="1:10" x14ac:dyDescent="0.25">
      <c r="A504" s="276" t="s">
        <v>2096</v>
      </c>
      <c r="B504" s="277"/>
      <c r="C504" s="277"/>
      <c r="D504" s="277"/>
      <c r="E504" s="277"/>
      <c r="F504" s="277">
        <v>1</v>
      </c>
      <c r="G504" s="258"/>
      <c r="H504" s="277">
        <v>1</v>
      </c>
      <c r="I504" s="277"/>
      <c r="J504" s="278">
        <f t="shared" si="37"/>
        <v>2</v>
      </c>
    </row>
    <row r="505" spans="1:10" ht="15.75" thickBot="1" x14ac:dyDescent="0.3">
      <c r="A505" s="279" t="s">
        <v>113</v>
      </c>
      <c r="B505" s="118"/>
      <c r="C505" s="118"/>
      <c r="D505" s="118"/>
      <c r="E505" s="118"/>
      <c r="F505" s="118">
        <v>1</v>
      </c>
      <c r="G505" s="263"/>
      <c r="H505" s="118">
        <v>1</v>
      </c>
      <c r="I505" s="118"/>
      <c r="J505" s="280">
        <f t="shared" si="37"/>
        <v>2</v>
      </c>
    </row>
    <row r="506" spans="1:10" x14ac:dyDescent="0.25">
      <c r="A506" s="281" t="s">
        <v>1366</v>
      </c>
      <c r="B506" s="282">
        <f t="shared" ref="B506:E507" si="38">SUM(B500,B504)</f>
        <v>0</v>
      </c>
      <c r="C506" s="282">
        <f t="shared" si="38"/>
        <v>0</v>
      </c>
      <c r="D506" s="282">
        <f t="shared" si="38"/>
        <v>0</v>
      </c>
      <c r="E506" s="282">
        <f t="shared" si="38"/>
        <v>0</v>
      </c>
      <c r="F506" s="282">
        <f>SUM(F500,F502,F504)</f>
        <v>3</v>
      </c>
      <c r="G506" s="283"/>
      <c r="H506" s="282">
        <f>SUM(H500,H502,H504)</f>
        <v>3</v>
      </c>
      <c r="I506" s="284">
        <f>SUM(I500,I502,I504)</f>
        <v>11</v>
      </c>
      <c r="J506" s="285">
        <f>SUM(J500,J502,J504)</f>
        <v>17</v>
      </c>
    </row>
    <row r="507" spans="1:10" ht="15.75" thickBot="1" x14ac:dyDescent="0.3">
      <c r="A507" s="279" t="s">
        <v>113</v>
      </c>
      <c r="B507" s="286">
        <f t="shared" si="38"/>
        <v>0</v>
      </c>
      <c r="C507" s="286">
        <f t="shared" si="38"/>
        <v>0</v>
      </c>
      <c r="D507" s="286">
        <f t="shared" si="38"/>
        <v>0</v>
      </c>
      <c r="E507" s="286">
        <f>SUM(E501,E505)</f>
        <v>0</v>
      </c>
      <c r="F507" s="286">
        <f>SUM(F501,F503,F505)</f>
        <v>2</v>
      </c>
      <c r="G507" s="286">
        <f>SUM(G501,G505)</f>
        <v>0</v>
      </c>
      <c r="H507" s="286">
        <f>SUM(H501,H505)</f>
        <v>1</v>
      </c>
      <c r="I507" s="287">
        <f>SUM(I501,I505)</f>
        <v>0</v>
      </c>
      <c r="J507" s="280">
        <f>SUM(J501,J503,J505)</f>
        <v>3</v>
      </c>
    </row>
    <row r="508" spans="1:10" x14ac:dyDescent="0.25">
      <c r="A508" s="288" t="s">
        <v>1367</v>
      </c>
      <c r="B508" s="289">
        <f t="shared" ref="B508:J509" si="39">B506+B498</f>
        <v>1</v>
      </c>
      <c r="C508" s="289">
        <f t="shared" si="39"/>
        <v>2</v>
      </c>
      <c r="D508" s="289">
        <f t="shared" si="39"/>
        <v>7</v>
      </c>
      <c r="E508" s="289">
        <f t="shared" si="39"/>
        <v>7</v>
      </c>
      <c r="F508" s="289">
        <f t="shared" si="39"/>
        <v>4</v>
      </c>
      <c r="G508" s="289">
        <f t="shared" si="39"/>
        <v>0</v>
      </c>
      <c r="H508" s="289">
        <f t="shared" si="39"/>
        <v>3</v>
      </c>
      <c r="I508" s="289">
        <f t="shared" si="39"/>
        <v>11</v>
      </c>
      <c r="J508" s="290">
        <f t="shared" si="39"/>
        <v>35</v>
      </c>
    </row>
    <row r="509" spans="1:10" ht="15.75" thickBot="1" x14ac:dyDescent="0.3">
      <c r="A509" s="261" t="s">
        <v>113</v>
      </c>
      <c r="B509" s="286">
        <f t="shared" si="39"/>
        <v>0</v>
      </c>
      <c r="C509" s="286">
        <f t="shared" si="39"/>
        <v>0</v>
      </c>
      <c r="D509" s="286">
        <f t="shared" si="39"/>
        <v>3</v>
      </c>
      <c r="E509" s="286">
        <f t="shared" si="39"/>
        <v>0</v>
      </c>
      <c r="F509" s="286">
        <f>F507+F499</f>
        <v>2</v>
      </c>
      <c r="G509" s="286">
        <f t="shared" si="39"/>
        <v>0</v>
      </c>
      <c r="H509" s="286">
        <f t="shared" si="39"/>
        <v>1</v>
      </c>
      <c r="I509" s="286">
        <f t="shared" si="39"/>
        <v>0</v>
      </c>
      <c r="J509" s="280">
        <f t="shared" si="39"/>
        <v>6</v>
      </c>
    </row>
    <row r="510" spans="1:10" ht="15.75" thickBot="1" x14ac:dyDescent="0.3"/>
    <row r="511" spans="1:10" ht="15" customHeight="1" x14ac:dyDescent="0.25">
      <c r="A511" s="1224" t="s">
        <v>2097</v>
      </c>
      <c r="B511" s="1194" t="s">
        <v>1355</v>
      </c>
      <c r="C511" s="1194" t="s">
        <v>1356</v>
      </c>
      <c r="D511" s="1196" t="s">
        <v>1357</v>
      </c>
      <c r="E511" s="1196" t="s">
        <v>1358</v>
      </c>
      <c r="F511" s="1196" t="s">
        <v>1359</v>
      </c>
      <c r="G511" s="1196" t="s">
        <v>1360</v>
      </c>
      <c r="H511" s="1196" t="s">
        <v>1361</v>
      </c>
      <c r="I511" s="1196" t="s">
        <v>1362</v>
      </c>
      <c r="J511" s="1204" t="s">
        <v>1363</v>
      </c>
    </row>
    <row r="512" spans="1:10" ht="37.5" customHeight="1" thickBot="1" x14ac:dyDescent="0.3">
      <c r="A512" s="1225"/>
      <c r="B512" s="1195"/>
      <c r="C512" s="1195"/>
      <c r="D512" s="1197"/>
      <c r="E512" s="1197"/>
      <c r="F512" s="1197"/>
      <c r="G512" s="1197"/>
      <c r="H512" s="1197"/>
      <c r="I512" s="1197"/>
      <c r="J512" s="1205"/>
    </row>
    <row r="513" spans="1:10" x14ac:dyDescent="0.25">
      <c r="A513" s="256" t="s">
        <v>25</v>
      </c>
      <c r="B513" s="257">
        <v>1</v>
      </c>
      <c r="C513" s="257">
        <v>3</v>
      </c>
      <c r="D513" s="257">
        <v>15</v>
      </c>
      <c r="E513" s="257">
        <v>19</v>
      </c>
      <c r="F513" s="257">
        <v>1</v>
      </c>
      <c r="G513" s="257">
        <v>9</v>
      </c>
      <c r="H513" s="258"/>
      <c r="I513" s="259">
        <v>8</v>
      </c>
      <c r="J513" s="260">
        <f t="shared" ref="J513:J518" si="40">SUM(B513:I513)</f>
        <v>56</v>
      </c>
    </row>
    <row r="514" spans="1:10" ht="15.75" thickBot="1" x14ac:dyDescent="0.3">
      <c r="A514" s="261" t="s">
        <v>113</v>
      </c>
      <c r="B514" s="262"/>
      <c r="C514" s="262">
        <v>1</v>
      </c>
      <c r="D514" s="262">
        <v>5</v>
      </c>
      <c r="E514" s="262">
        <v>2</v>
      </c>
      <c r="F514" s="262"/>
      <c r="G514" s="262">
        <v>1</v>
      </c>
      <c r="H514" s="263"/>
      <c r="I514" s="264">
        <v>1</v>
      </c>
      <c r="J514" s="265">
        <f t="shared" si="40"/>
        <v>10</v>
      </c>
    </row>
    <row r="515" spans="1:10" x14ac:dyDescent="0.25">
      <c r="A515" s="266" t="s">
        <v>1364</v>
      </c>
      <c r="B515" s="267"/>
      <c r="C515" s="267"/>
      <c r="D515" s="267"/>
      <c r="E515" s="267"/>
      <c r="F515" s="267"/>
      <c r="G515" s="268"/>
      <c r="H515" s="267"/>
      <c r="I515" s="269"/>
      <c r="J515" s="270">
        <f t="shared" si="40"/>
        <v>0</v>
      </c>
    </row>
    <row r="516" spans="1:10" ht="15.75" thickBot="1" x14ac:dyDescent="0.3">
      <c r="A516" s="271" t="s">
        <v>113</v>
      </c>
      <c r="B516" s="272"/>
      <c r="C516" s="272"/>
      <c r="D516" s="272"/>
      <c r="E516" s="272"/>
      <c r="F516" s="272"/>
      <c r="G516" s="273"/>
      <c r="H516" s="272"/>
      <c r="I516" s="274"/>
      <c r="J516" s="275">
        <f t="shared" si="40"/>
        <v>0</v>
      </c>
    </row>
    <row r="517" spans="1:10" x14ac:dyDescent="0.25">
      <c r="A517" s="276" t="s">
        <v>1365</v>
      </c>
      <c r="B517" s="277"/>
      <c r="C517" s="277"/>
      <c r="D517" s="277"/>
      <c r="E517" s="277"/>
      <c r="F517" s="277"/>
      <c r="G517" s="258"/>
      <c r="H517" s="277"/>
      <c r="I517" s="277"/>
      <c r="J517" s="278">
        <f t="shared" si="40"/>
        <v>0</v>
      </c>
    </row>
    <row r="518" spans="1:10" ht="15.75" thickBot="1" x14ac:dyDescent="0.3">
      <c r="A518" s="279" t="s">
        <v>113</v>
      </c>
      <c r="B518" s="118"/>
      <c r="C518" s="118"/>
      <c r="D518" s="118"/>
      <c r="E518" s="118"/>
      <c r="F518" s="118"/>
      <c r="G518" s="263"/>
      <c r="H518" s="118"/>
      <c r="I518" s="118"/>
      <c r="J518" s="280">
        <f t="shared" si="40"/>
        <v>0</v>
      </c>
    </row>
    <row r="519" spans="1:10" x14ac:dyDescent="0.25">
      <c r="A519" s="281" t="s">
        <v>1366</v>
      </c>
      <c r="B519" s="282">
        <f t="shared" ref="B519:F520" si="41">SUM(B515,B517)</f>
        <v>0</v>
      </c>
      <c r="C519" s="282">
        <f t="shared" si="41"/>
        <v>0</v>
      </c>
      <c r="D519" s="282">
        <f t="shared" si="41"/>
        <v>0</v>
      </c>
      <c r="E519" s="282">
        <f t="shared" si="41"/>
        <v>0</v>
      </c>
      <c r="F519" s="282">
        <f t="shared" si="41"/>
        <v>0</v>
      </c>
      <c r="G519" s="283"/>
      <c r="H519" s="282">
        <f t="shared" ref="H519:J520" si="42">SUM(H515,H517)</f>
        <v>0</v>
      </c>
      <c r="I519" s="284">
        <f t="shared" si="42"/>
        <v>0</v>
      </c>
      <c r="J519" s="285">
        <f t="shared" si="42"/>
        <v>0</v>
      </c>
    </row>
    <row r="520" spans="1:10" ht="15.75" thickBot="1" x14ac:dyDescent="0.3">
      <c r="A520" s="279" t="s">
        <v>113</v>
      </c>
      <c r="B520" s="286">
        <f t="shared" si="41"/>
        <v>0</v>
      </c>
      <c r="C520" s="286">
        <f t="shared" si="41"/>
        <v>0</v>
      </c>
      <c r="D520" s="286">
        <f t="shared" si="41"/>
        <v>0</v>
      </c>
      <c r="E520" s="286">
        <f t="shared" si="41"/>
        <v>0</v>
      </c>
      <c r="F520" s="286">
        <f t="shared" si="41"/>
        <v>0</v>
      </c>
      <c r="G520" s="286">
        <f>SUM(G516,G518)</f>
        <v>0</v>
      </c>
      <c r="H520" s="286">
        <f t="shared" si="42"/>
        <v>0</v>
      </c>
      <c r="I520" s="287">
        <f t="shared" si="42"/>
        <v>0</v>
      </c>
      <c r="J520" s="280">
        <f t="shared" si="42"/>
        <v>0</v>
      </c>
    </row>
    <row r="521" spans="1:10" x14ac:dyDescent="0.25">
      <c r="A521" s="288" t="s">
        <v>1367</v>
      </c>
      <c r="B521" s="289">
        <f t="shared" ref="B521:J522" si="43">B519+B513</f>
        <v>1</v>
      </c>
      <c r="C521" s="289">
        <f t="shared" si="43"/>
        <v>3</v>
      </c>
      <c r="D521" s="289">
        <f t="shared" si="43"/>
        <v>15</v>
      </c>
      <c r="E521" s="289">
        <f t="shared" si="43"/>
        <v>19</v>
      </c>
      <c r="F521" s="289">
        <f t="shared" si="43"/>
        <v>1</v>
      </c>
      <c r="G521" s="289">
        <f t="shared" si="43"/>
        <v>9</v>
      </c>
      <c r="H521" s="289">
        <f t="shared" si="43"/>
        <v>0</v>
      </c>
      <c r="I521" s="289">
        <f t="shared" si="43"/>
        <v>8</v>
      </c>
      <c r="J521" s="290">
        <f t="shared" si="43"/>
        <v>56</v>
      </c>
    </row>
    <row r="522" spans="1:10" ht="15.75" thickBot="1" x14ac:dyDescent="0.3">
      <c r="A522" s="261" t="s">
        <v>113</v>
      </c>
      <c r="B522" s="286">
        <f t="shared" si="43"/>
        <v>0</v>
      </c>
      <c r="C522" s="286">
        <f t="shared" si="43"/>
        <v>1</v>
      </c>
      <c r="D522" s="286">
        <f t="shared" si="43"/>
        <v>5</v>
      </c>
      <c r="E522" s="286">
        <f t="shared" si="43"/>
        <v>2</v>
      </c>
      <c r="F522" s="286">
        <f t="shared" si="43"/>
        <v>0</v>
      </c>
      <c r="G522" s="286">
        <f t="shared" si="43"/>
        <v>1</v>
      </c>
      <c r="H522" s="286">
        <f t="shared" si="43"/>
        <v>0</v>
      </c>
      <c r="I522" s="286">
        <f t="shared" si="43"/>
        <v>1</v>
      </c>
      <c r="J522" s="280">
        <f t="shared" si="43"/>
        <v>10</v>
      </c>
    </row>
    <row r="523" spans="1:10" ht="15.75" thickBot="1" x14ac:dyDescent="0.3"/>
    <row r="524" spans="1:10" ht="21" customHeight="1" x14ac:dyDescent="0.25">
      <c r="A524" s="1224" t="s">
        <v>1350</v>
      </c>
      <c r="B524" s="1194" t="s">
        <v>1355</v>
      </c>
      <c r="C524" s="1194" t="s">
        <v>1356</v>
      </c>
      <c r="D524" s="1196" t="s">
        <v>1357</v>
      </c>
      <c r="E524" s="1196" t="s">
        <v>1358</v>
      </c>
      <c r="F524" s="1196" t="s">
        <v>1359</v>
      </c>
      <c r="G524" s="1196" t="s">
        <v>1360</v>
      </c>
      <c r="H524" s="1196" t="s">
        <v>1361</v>
      </c>
      <c r="I524" s="1196" t="s">
        <v>1362</v>
      </c>
      <c r="J524" s="1204" t="s">
        <v>1363</v>
      </c>
    </row>
    <row r="525" spans="1:10" ht="39.75" customHeight="1" thickBot="1" x14ac:dyDescent="0.3">
      <c r="A525" s="1225"/>
      <c r="B525" s="1195"/>
      <c r="C525" s="1195"/>
      <c r="D525" s="1197"/>
      <c r="E525" s="1197"/>
      <c r="F525" s="1197"/>
      <c r="G525" s="1197"/>
      <c r="H525" s="1197"/>
      <c r="I525" s="1197"/>
      <c r="J525" s="1205"/>
    </row>
    <row r="526" spans="1:10" x14ac:dyDescent="0.25">
      <c r="A526" s="256" t="s">
        <v>1376</v>
      </c>
      <c r="B526" s="257">
        <v>1</v>
      </c>
      <c r="C526" s="257">
        <v>5</v>
      </c>
      <c r="D526" s="257">
        <v>18</v>
      </c>
      <c r="E526" s="257">
        <v>41</v>
      </c>
      <c r="F526" s="257">
        <v>1</v>
      </c>
      <c r="G526" s="257">
        <v>15</v>
      </c>
      <c r="H526" s="258"/>
      <c r="I526" s="259">
        <v>31</v>
      </c>
      <c r="J526" s="260">
        <f t="shared" ref="J526:J537" si="44">SUM(B526:I526)</f>
        <v>112</v>
      </c>
    </row>
    <row r="527" spans="1:10" ht="15.75" thickBot="1" x14ac:dyDescent="0.3">
      <c r="A527" s="261" t="s">
        <v>113</v>
      </c>
      <c r="B527" s="262"/>
      <c r="C527" s="262">
        <v>1</v>
      </c>
      <c r="D527" s="262">
        <v>6</v>
      </c>
      <c r="E527" s="262">
        <v>3</v>
      </c>
      <c r="F527" s="262"/>
      <c r="G527" s="262">
        <v>2</v>
      </c>
      <c r="H527" s="263"/>
      <c r="I527" s="264">
        <v>10</v>
      </c>
      <c r="J527" s="265">
        <f t="shared" si="44"/>
        <v>22</v>
      </c>
    </row>
    <row r="528" spans="1:10" x14ac:dyDescent="0.25">
      <c r="A528" s="78" t="s">
        <v>514</v>
      </c>
      <c r="B528" s="267">
        <v>1</v>
      </c>
      <c r="C528" s="267">
        <v>4</v>
      </c>
      <c r="D528" s="267">
        <v>25</v>
      </c>
      <c r="E528" s="267">
        <v>30</v>
      </c>
      <c r="F528" s="267">
        <v>1</v>
      </c>
      <c r="G528" s="268"/>
      <c r="H528" s="267"/>
      <c r="I528" s="269">
        <v>26</v>
      </c>
      <c r="J528" s="270">
        <f t="shared" si="44"/>
        <v>87</v>
      </c>
    </row>
    <row r="529" spans="1:10" ht="15.75" thickBot="1" x14ac:dyDescent="0.3">
      <c r="A529" s="271" t="s">
        <v>113</v>
      </c>
      <c r="B529" s="272"/>
      <c r="C529" s="272"/>
      <c r="D529" s="272">
        <v>5</v>
      </c>
      <c r="E529" s="272">
        <v>4</v>
      </c>
      <c r="F529" s="272"/>
      <c r="G529" s="273"/>
      <c r="H529" s="272"/>
      <c r="I529" s="274">
        <v>4</v>
      </c>
      <c r="J529" s="275">
        <f t="shared" si="44"/>
        <v>13</v>
      </c>
    </row>
    <row r="530" spans="1:10" x14ac:dyDescent="0.25">
      <c r="A530" s="276" t="s">
        <v>593</v>
      </c>
      <c r="B530" s="277">
        <v>1</v>
      </c>
      <c r="C530" s="277">
        <v>4</v>
      </c>
      <c r="D530" s="277">
        <v>24</v>
      </c>
      <c r="E530" s="277">
        <v>23</v>
      </c>
      <c r="F530" s="277">
        <v>1</v>
      </c>
      <c r="G530" s="258"/>
      <c r="H530" s="277"/>
      <c r="I530" s="277">
        <v>16</v>
      </c>
      <c r="J530" s="278">
        <f t="shared" si="44"/>
        <v>69</v>
      </c>
    </row>
    <row r="531" spans="1:10" ht="15.75" thickBot="1" x14ac:dyDescent="0.3">
      <c r="A531" s="279" t="s">
        <v>113</v>
      </c>
      <c r="B531" s="118"/>
      <c r="C531" s="118"/>
      <c r="D531" s="118">
        <v>1</v>
      </c>
      <c r="E531" s="118"/>
      <c r="F531" s="118"/>
      <c r="G531" s="263"/>
      <c r="H531" s="118"/>
      <c r="I531" s="118">
        <v>3</v>
      </c>
      <c r="J531" s="280">
        <f t="shared" si="44"/>
        <v>4</v>
      </c>
    </row>
    <row r="532" spans="1:10" ht="26.25" x14ac:dyDescent="0.25">
      <c r="A532" s="276" t="s">
        <v>591</v>
      </c>
      <c r="B532" s="267">
        <v>1</v>
      </c>
      <c r="C532" s="267">
        <v>4</v>
      </c>
      <c r="D532" s="267">
        <v>12</v>
      </c>
      <c r="E532" s="267">
        <v>19</v>
      </c>
      <c r="F532" s="267">
        <v>1</v>
      </c>
      <c r="G532" s="283"/>
      <c r="H532" s="267"/>
      <c r="I532" s="267">
        <v>17</v>
      </c>
      <c r="J532" s="278">
        <f t="shared" si="44"/>
        <v>54</v>
      </c>
    </row>
    <row r="533" spans="1:10" ht="15.75" thickBot="1" x14ac:dyDescent="0.3">
      <c r="A533" s="279" t="s">
        <v>113</v>
      </c>
      <c r="B533" s="286"/>
      <c r="C533" s="286">
        <v>1</v>
      </c>
      <c r="D533" s="286">
        <v>3</v>
      </c>
      <c r="E533" s="286">
        <v>1</v>
      </c>
      <c r="F533" s="286"/>
      <c r="G533" s="263"/>
      <c r="H533" s="286"/>
      <c r="I533" s="287"/>
      <c r="J533" s="280">
        <f t="shared" si="44"/>
        <v>5</v>
      </c>
    </row>
    <row r="534" spans="1:10" x14ac:dyDescent="0.25">
      <c r="A534" s="78" t="s">
        <v>520</v>
      </c>
      <c r="B534" s="267">
        <v>1</v>
      </c>
      <c r="C534" s="267">
        <v>4</v>
      </c>
      <c r="D534" s="267">
        <v>8</v>
      </c>
      <c r="E534" s="267">
        <v>8</v>
      </c>
      <c r="F534" s="267">
        <v>1</v>
      </c>
      <c r="G534" s="268"/>
      <c r="H534" s="267"/>
      <c r="I534" s="269">
        <v>12</v>
      </c>
      <c r="J534" s="278">
        <f t="shared" si="44"/>
        <v>34</v>
      </c>
    </row>
    <row r="535" spans="1:10" ht="15.75" thickBot="1" x14ac:dyDescent="0.3">
      <c r="A535" s="271" t="s">
        <v>113</v>
      </c>
      <c r="B535" s="272"/>
      <c r="C535" s="272"/>
      <c r="D535" s="272">
        <v>1</v>
      </c>
      <c r="E535" s="272">
        <v>1</v>
      </c>
      <c r="F535" s="272"/>
      <c r="G535" s="273"/>
      <c r="H535" s="272"/>
      <c r="I535" s="274">
        <v>2</v>
      </c>
      <c r="J535" s="280">
        <f t="shared" si="44"/>
        <v>4</v>
      </c>
    </row>
    <row r="536" spans="1:10" x14ac:dyDescent="0.25">
      <c r="A536" s="276" t="s">
        <v>590</v>
      </c>
      <c r="B536" s="277">
        <v>1</v>
      </c>
      <c r="C536" s="277">
        <v>4</v>
      </c>
      <c r="D536" s="277">
        <v>10</v>
      </c>
      <c r="E536" s="277">
        <v>22</v>
      </c>
      <c r="F536" s="277">
        <v>1</v>
      </c>
      <c r="G536" s="258"/>
      <c r="H536" s="277"/>
      <c r="I536" s="277">
        <v>6</v>
      </c>
      <c r="J536" s="278">
        <f t="shared" si="44"/>
        <v>44</v>
      </c>
    </row>
    <row r="537" spans="1:10" ht="15.75" thickBot="1" x14ac:dyDescent="0.3">
      <c r="A537" s="279" t="s">
        <v>113</v>
      </c>
      <c r="B537" s="118"/>
      <c r="C537" s="118">
        <v>1</v>
      </c>
      <c r="D537" s="118">
        <v>3</v>
      </c>
      <c r="E537" s="118">
        <v>4</v>
      </c>
      <c r="F537" s="118"/>
      <c r="G537" s="263"/>
      <c r="H537" s="118"/>
      <c r="I537" s="118">
        <v>1</v>
      </c>
      <c r="J537" s="280">
        <f t="shared" si="44"/>
        <v>9</v>
      </c>
    </row>
    <row r="538" spans="1:10" x14ac:dyDescent="0.25">
      <c r="A538" s="276" t="s">
        <v>592</v>
      </c>
      <c r="B538" s="267">
        <v>1</v>
      </c>
      <c r="C538" s="267">
        <v>4</v>
      </c>
      <c r="D538" s="267">
        <v>12</v>
      </c>
      <c r="E538" s="267">
        <v>12</v>
      </c>
      <c r="F538" s="267">
        <v>1</v>
      </c>
      <c r="G538" s="283"/>
      <c r="H538" s="267"/>
      <c r="I538" s="267">
        <v>8</v>
      </c>
      <c r="J538" s="270">
        <v>38</v>
      </c>
    </row>
    <row r="539" spans="1:10" ht="15.75" thickBot="1" x14ac:dyDescent="0.3">
      <c r="A539" s="279" t="s">
        <v>113</v>
      </c>
      <c r="B539" s="286"/>
      <c r="C539" s="286">
        <v>3</v>
      </c>
      <c r="D539" s="286">
        <v>4</v>
      </c>
      <c r="E539" s="286">
        <v>4</v>
      </c>
      <c r="F539" s="286"/>
      <c r="G539" s="263"/>
      <c r="H539" s="286"/>
      <c r="I539" s="287">
        <v>1</v>
      </c>
      <c r="J539" s="280">
        <v>12</v>
      </c>
    </row>
    <row r="540" spans="1:10" x14ac:dyDescent="0.25">
      <c r="A540" s="78" t="s">
        <v>589</v>
      </c>
      <c r="B540" s="267">
        <v>1</v>
      </c>
      <c r="C540" s="267">
        <v>4</v>
      </c>
      <c r="D540" s="267">
        <v>7</v>
      </c>
      <c r="E540" s="267">
        <v>21</v>
      </c>
      <c r="F540" s="267">
        <v>1</v>
      </c>
      <c r="G540" s="283"/>
      <c r="H540" s="267"/>
      <c r="I540" s="267">
        <v>20</v>
      </c>
      <c r="J540" s="270">
        <v>54</v>
      </c>
    </row>
    <row r="541" spans="1:10" ht="15.75" thickBot="1" x14ac:dyDescent="0.3">
      <c r="A541" s="279" t="s">
        <v>113</v>
      </c>
      <c r="B541" s="286"/>
      <c r="C541" s="286">
        <v>2</v>
      </c>
      <c r="D541" s="286">
        <v>2</v>
      </c>
      <c r="E541" s="286">
        <v>3</v>
      </c>
      <c r="F541" s="286"/>
      <c r="G541" s="263"/>
      <c r="H541" s="286"/>
      <c r="I541" s="287">
        <v>3</v>
      </c>
      <c r="J541" s="280">
        <v>10</v>
      </c>
    </row>
    <row r="542" spans="1:10" x14ac:dyDescent="0.25">
      <c r="A542" s="276" t="s">
        <v>2098</v>
      </c>
      <c r="B542" s="267">
        <v>1</v>
      </c>
      <c r="C542" s="267">
        <v>4</v>
      </c>
      <c r="D542" s="267">
        <v>8</v>
      </c>
      <c r="E542" s="267">
        <v>18</v>
      </c>
      <c r="F542" s="267">
        <v>1</v>
      </c>
      <c r="G542" s="283"/>
      <c r="H542" s="267"/>
      <c r="I542" s="267">
        <v>8</v>
      </c>
      <c r="J542" s="270">
        <v>40</v>
      </c>
    </row>
    <row r="543" spans="1:10" ht="15.75" thickBot="1" x14ac:dyDescent="0.3">
      <c r="A543" s="279" t="s">
        <v>113</v>
      </c>
      <c r="B543" s="286"/>
      <c r="C543" s="286"/>
      <c r="D543" s="286"/>
      <c r="E543" s="286"/>
      <c r="F543" s="286"/>
      <c r="G543" s="263"/>
      <c r="H543" s="286"/>
      <c r="I543" s="287">
        <v>1</v>
      </c>
      <c r="J543" s="280">
        <v>1</v>
      </c>
    </row>
    <row r="544" spans="1:10" x14ac:dyDescent="0.25">
      <c r="A544" s="276" t="s">
        <v>594</v>
      </c>
      <c r="B544" s="267"/>
      <c r="C544" s="267"/>
      <c r="D544" s="267"/>
      <c r="E544" s="267">
        <v>12</v>
      </c>
      <c r="F544" s="267">
        <v>1</v>
      </c>
      <c r="G544" s="283"/>
      <c r="H544" s="267">
        <v>1</v>
      </c>
      <c r="I544" s="267">
        <v>4</v>
      </c>
      <c r="J544" s="270">
        <v>18</v>
      </c>
    </row>
    <row r="545" spans="1:10" ht="15.75" thickBot="1" x14ac:dyDescent="0.3">
      <c r="A545" s="279" t="s">
        <v>113</v>
      </c>
      <c r="B545" s="286"/>
      <c r="C545" s="286"/>
      <c r="D545" s="286"/>
      <c r="E545" s="286"/>
      <c r="F545" s="286"/>
      <c r="G545" s="263"/>
      <c r="H545" s="286"/>
      <c r="I545" s="287">
        <v>1</v>
      </c>
      <c r="J545" s="280">
        <v>1</v>
      </c>
    </row>
    <row r="546" spans="1:10" x14ac:dyDescent="0.25">
      <c r="A546" s="78" t="s">
        <v>1375</v>
      </c>
      <c r="B546" s="267"/>
      <c r="C546" s="267"/>
      <c r="D546" s="267"/>
      <c r="E546" s="267">
        <v>4</v>
      </c>
      <c r="F546" s="267"/>
      <c r="G546" s="268"/>
      <c r="H546" s="267">
        <v>1</v>
      </c>
      <c r="I546" s="269">
        <v>3</v>
      </c>
      <c r="J546" s="270">
        <f t="shared" ref="J546:J549" si="45">SUM(B546:I546)</f>
        <v>8</v>
      </c>
    </row>
    <row r="547" spans="1:10" ht="15.75" thickBot="1" x14ac:dyDescent="0.3">
      <c r="A547" s="271" t="s">
        <v>113</v>
      </c>
      <c r="B547" s="272"/>
      <c r="C547" s="272"/>
      <c r="D547" s="272"/>
      <c r="E547" s="272">
        <v>1</v>
      </c>
      <c r="F547" s="272"/>
      <c r="G547" s="273"/>
      <c r="H547" s="272">
        <v>1</v>
      </c>
      <c r="I547" s="274">
        <v>2</v>
      </c>
      <c r="J547" s="275">
        <f t="shared" si="45"/>
        <v>4</v>
      </c>
    </row>
    <row r="548" spans="1:10" x14ac:dyDescent="0.25">
      <c r="A548" s="276" t="s">
        <v>1374</v>
      </c>
      <c r="B548" s="277"/>
      <c r="C548" s="277"/>
      <c r="D548" s="277"/>
      <c r="E548" s="277">
        <v>5</v>
      </c>
      <c r="F548" s="277">
        <v>1</v>
      </c>
      <c r="G548" s="258"/>
      <c r="H548" s="277">
        <v>1</v>
      </c>
      <c r="I548" s="277">
        <v>5</v>
      </c>
      <c r="J548" s="278">
        <f t="shared" si="45"/>
        <v>12</v>
      </c>
    </row>
    <row r="549" spans="1:10" ht="15.75" thickBot="1" x14ac:dyDescent="0.3">
      <c r="A549" s="279" t="s">
        <v>113</v>
      </c>
      <c r="B549" s="118"/>
      <c r="C549" s="118"/>
      <c r="D549" s="118"/>
      <c r="E549" s="118"/>
      <c r="F549" s="118"/>
      <c r="G549" s="263"/>
      <c r="H549" s="118"/>
      <c r="I549" s="118"/>
      <c r="J549" s="280">
        <f t="shared" si="45"/>
        <v>0</v>
      </c>
    </row>
    <row r="550" spans="1:10" x14ac:dyDescent="0.25">
      <c r="A550" s="281" t="s">
        <v>1378</v>
      </c>
      <c r="B550" s="282">
        <f>B528+B530+B532+B534+B536+B538+B540+B542</f>
        <v>8</v>
      </c>
      <c r="C550" s="282">
        <f t="shared" ref="C550:F551" si="46">C528+C530+C532+C534+C536+C538+C540+C542</f>
        <v>32</v>
      </c>
      <c r="D550" s="282">
        <f t="shared" si="46"/>
        <v>106</v>
      </c>
      <c r="E550" s="282">
        <f t="shared" si="46"/>
        <v>153</v>
      </c>
      <c r="F550" s="282">
        <f t="shared" si="46"/>
        <v>8</v>
      </c>
      <c r="G550" s="283"/>
      <c r="H550" s="282">
        <f t="shared" ref="H550:J551" si="47">H528+H530+H532+H534+H536+H538+H540+H542</f>
        <v>0</v>
      </c>
      <c r="I550" s="284">
        <f t="shared" si="47"/>
        <v>113</v>
      </c>
      <c r="J550" s="285">
        <f t="shared" si="47"/>
        <v>420</v>
      </c>
    </row>
    <row r="551" spans="1:10" ht="15.75" thickBot="1" x14ac:dyDescent="0.3">
      <c r="A551" s="279" t="s">
        <v>113</v>
      </c>
      <c r="B551" s="286">
        <f>B529+B531+B533+B535+B537+B539+B541+B543</f>
        <v>0</v>
      </c>
      <c r="C551" s="286">
        <f t="shared" si="46"/>
        <v>7</v>
      </c>
      <c r="D551" s="286">
        <f t="shared" si="46"/>
        <v>19</v>
      </c>
      <c r="E551" s="286">
        <f t="shared" si="46"/>
        <v>17</v>
      </c>
      <c r="F551" s="286">
        <f t="shared" si="46"/>
        <v>0</v>
      </c>
      <c r="G551" s="263"/>
      <c r="H551" s="286">
        <f t="shared" si="47"/>
        <v>0</v>
      </c>
      <c r="I551" s="287">
        <f t="shared" si="47"/>
        <v>15</v>
      </c>
      <c r="J551" s="280">
        <f t="shared" si="47"/>
        <v>58</v>
      </c>
    </row>
    <row r="552" spans="1:10" x14ac:dyDescent="0.25">
      <c r="A552" s="281" t="s">
        <v>1373</v>
      </c>
      <c r="B552" s="282">
        <f>B526+B546+B548+B544</f>
        <v>1</v>
      </c>
      <c r="C552" s="282">
        <f t="shared" ref="C552:F553" si="48">C526+C546+C548+C544</f>
        <v>5</v>
      </c>
      <c r="D552" s="282">
        <f t="shared" si="48"/>
        <v>18</v>
      </c>
      <c r="E552" s="282">
        <f t="shared" si="48"/>
        <v>62</v>
      </c>
      <c r="F552" s="282">
        <f t="shared" si="48"/>
        <v>3</v>
      </c>
      <c r="G552" s="283"/>
      <c r="H552" s="282">
        <f t="shared" ref="H552:J553" si="49">H526+H546+H548+H544</f>
        <v>3</v>
      </c>
      <c r="I552" s="284">
        <f t="shared" si="49"/>
        <v>43</v>
      </c>
      <c r="J552" s="285">
        <f t="shared" si="49"/>
        <v>150</v>
      </c>
    </row>
    <row r="553" spans="1:10" ht="15.75" thickBot="1" x14ac:dyDescent="0.3">
      <c r="A553" s="279" t="s">
        <v>113</v>
      </c>
      <c r="B553" s="286">
        <f>B527+B547+B549+B545</f>
        <v>0</v>
      </c>
      <c r="C553" s="286">
        <f t="shared" si="48"/>
        <v>1</v>
      </c>
      <c r="D553" s="286">
        <f t="shared" si="48"/>
        <v>6</v>
      </c>
      <c r="E553" s="286">
        <f t="shared" si="48"/>
        <v>4</v>
      </c>
      <c r="F553" s="286">
        <f t="shared" si="48"/>
        <v>0</v>
      </c>
      <c r="G553" s="263"/>
      <c r="H553" s="286">
        <f t="shared" si="49"/>
        <v>1</v>
      </c>
      <c r="I553" s="287">
        <f t="shared" si="49"/>
        <v>13</v>
      </c>
      <c r="J553" s="280">
        <f t="shared" si="49"/>
        <v>27</v>
      </c>
    </row>
    <row r="554" spans="1:10" x14ac:dyDescent="0.25">
      <c r="A554" s="288" t="s">
        <v>1367</v>
      </c>
      <c r="B554" s="289">
        <f>B552+B550</f>
        <v>9</v>
      </c>
      <c r="C554" s="289">
        <f t="shared" ref="C554:F555" si="50">C552+C550</f>
        <v>37</v>
      </c>
      <c r="D554" s="289">
        <f t="shared" si="50"/>
        <v>124</v>
      </c>
      <c r="E554" s="289">
        <f t="shared" si="50"/>
        <v>215</v>
      </c>
      <c r="F554" s="289">
        <f t="shared" si="50"/>
        <v>11</v>
      </c>
      <c r="G554" s="289">
        <f>G538+G526</f>
        <v>15</v>
      </c>
      <c r="H554" s="289">
        <f t="shared" ref="H554:J555" si="51">H552+H550</f>
        <v>3</v>
      </c>
      <c r="I554" s="289">
        <f t="shared" si="51"/>
        <v>156</v>
      </c>
      <c r="J554" s="290">
        <f t="shared" si="51"/>
        <v>570</v>
      </c>
    </row>
    <row r="555" spans="1:10" ht="15.75" thickBot="1" x14ac:dyDescent="0.3">
      <c r="A555" s="261" t="s">
        <v>113</v>
      </c>
      <c r="B555" s="286">
        <f>B553+B551</f>
        <v>0</v>
      </c>
      <c r="C555" s="286">
        <f t="shared" si="50"/>
        <v>8</v>
      </c>
      <c r="D555" s="286">
        <f t="shared" si="50"/>
        <v>25</v>
      </c>
      <c r="E555" s="286">
        <f t="shared" si="50"/>
        <v>21</v>
      </c>
      <c r="F555" s="286">
        <f t="shared" si="50"/>
        <v>0</v>
      </c>
      <c r="G555" s="286">
        <f>G539+G527</f>
        <v>2</v>
      </c>
      <c r="H555" s="286">
        <f t="shared" si="51"/>
        <v>1</v>
      </c>
      <c r="I555" s="286">
        <f t="shared" si="51"/>
        <v>28</v>
      </c>
      <c r="J555" s="280">
        <f t="shared" si="51"/>
        <v>85</v>
      </c>
    </row>
    <row r="556" spans="1:10" ht="15.75" thickBot="1" x14ac:dyDescent="0.3"/>
    <row r="557" spans="1:10" ht="15" customHeight="1" x14ac:dyDescent="0.25">
      <c r="A557" s="1228" t="s">
        <v>595</v>
      </c>
      <c r="B557" s="1194" t="s">
        <v>1355</v>
      </c>
      <c r="C557" s="1194" t="s">
        <v>1356</v>
      </c>
      <c r="D557" s="1196" t="s">
        <v>1357</v>
      </c>
      <c r="E557" s="1196" t="s">
        <v>1358</v>
      </c>
      <c r="F557" s="1196" t="s">
        <v>1359</v>
      </c>
      <c r="G557" s="1196" t="s">
        <v>1360</v>
      </c>
      <c r="H557" s="1196" t="s">
        <v>1361</v>
      </c>
      <c r="I557" s="1196" t="s">
        <v>1362</v>
      </c>
      <c r="J557" s="1204" t="s">
        <v>1363</v>
      </c>
    </row>
    <row r="558" spans="1:10" ht="44.25" customHeight="1" thickBot="1" x14ac:dyDescent="0.3">
      <c r="A558" s="1229"/>
      <c r="B558" s="1195"/>
      <c r="C558" s="1195"/>
      <c r="D558" s="1197"/>
      <c r="E558" s="1197"/>
      <c r="F558" s="1197"/>
      <c r="G558" s="1197"/>
      <c r="H558" s="1197"/>
      <c r="I558" s="1197"/>
      <c r="J558" s="1205"/>
    </row>
    <row r="559" spans="1:10" x14ac:dyDescent="0.25">
      <c r="A559" s="256" t="s">
        <v>595</v>
      </c>
      <c r="B559" s="257">
        <v>1</v>
      </c>
      <c r="C559" s="257">
        <v>4</v>
      </c>
      <c r="D559" s="257">
        <v>41</v>
      </c>
      <c r="E559" s="257">
        <v>27</v>
      </c>
      <c r="F559" s="257">
        <v>1</v>
      </c>
      <c r="G559" s="257">
        <v>12</v>
      </c>
      <c r="H559" s="258"/>
      <c r="I559" s="259"/>
      <c r="J559" s="260">
        <v>86</v>
      </c>
    </row>
    <row r="560" spans="1:10" ht="15.75" thickBot="1" x14ac:dyDescent="0.3">
      <c r="A560" s="261" t="s">
        <v>113</v>
      </c>
      <c r="B560" s="262"/>
      <c r="C560" s="262">
        <v>1</v>
      </c>
      <c r="D560" s="262">
        <v>9</v>
      </c>
      <c r="E560" s="262">
        <v>1</v>
      </c>
      <c r="F560" s="262"/>
      <c r="G560" s="262"/>
      <c r="H560" s="263"/>
      <c r="I560" s="264"/>
      <c r="J560" s="265">
        <v>11</v>
      </c>
    </row>
    <row r="561" spans="1:10" x14ac:dyDescent="0.25">
      <c r="A561" s="266" t="s">
        <v>515</v>
      </c>
      <c r="B561" s="267">
        <v>1</v>
      </c>
      <c r="C561" s="267">
        <v>4</v>
      </c>
      <c r="D561" s="267">
        <v>12</v>
      </c>
      <c r="E561" s="267">
        <v>15</v>
      </c>
      <c r="F561" s="267">
        <v>1</v>
      </c>
      <c r="G561" s="268"/>
      <c r="H561" s="267"/>
      <c r="I561" s="269">
        <v>7</v>
      </c>
      <c r="J561" s="270">
        <v>40</v>
      </c>
    </row>
    <row r="562" spans="1:10" ht="15.75" thickBot="1" x14ac:dyDescent="0.3">
      <c r="A562" s="271" t="s">
        <v>113</v>
      </c>
      <c r="B562" s="272"/>
      <c r="C562" s="272"/>
      <c r="D562" s="272">
        <v>4</v>
      </c>
      <c r="E562" s="272">
        <v>1</v>
      </c>
      <c r="F562" s="272"/>
      <c r="G562" s="273"/>
      <c r="H562" s="272"/>
      <c r="I562" s="274">
        <v>1</v>
      </c>
      <c r="J562" s="275">
        <v>6</v>
      </c>
    </row>
    <row r="563" spans="1:10" x14ac:dyDescent="0.25">
      <c r="A563" s="276" t="s">
        <v>516</v>
      </c>
      <c r="B563" s="277">
        <v>1</v>
      </c>
      <c r="C563" s="277">
        <v>4</v>
      </c>
      <c r="D563" s="277">
        <v>12</v>
      </c>
      <c r="E563" s="277">
        <v>18</v>
      </c>
      <c r="F563" s="277">
        <v>1</v>
      </c>
      <c r="G563" s="258"/>
      <c r="H563" s="277"/>
      <c r="I563" s="277">
        <v>6</v>
      </c>
      <c r="J563" s="278">
        <v>42</v>
      </c>
    </row>
    <row r="564" spans="1:10" ht="15.75" thickBot="1" x14ac:dyDescent="0.3">
      <c r="A564" s="279" t="s">
        <v>113</v>
      </c>
      <c r="B564" s="118"/>
      <c r="C564" s="118">
        <v>1</v>
      </c>
      <c r="D564" s="118">
        <v>3</v>
      </c>
      <c r="E564" s="118">
        <v>1</v>
      </c>
      <c r="F564" s="118">
        <v>1</v>
      </c>
      <c r="G564" s="263"/>
      <c r="H564" s="118"/>
      <c r="I564" s="118"/>
      <c r="J564" s="280">
        <v>6</v>
      </c>
    </row>
    <row r="565" spans="1:10" x14ac:dyDescent="0.25">
      <c r="A565" s="266" t="s">
        <v>599</v>
      </c>
      <c r="B565" s="267">
        <v>1</v>
      </c>
      <c r="C565" s="267">
        <v>4</v>
      </c>
      <c r="D565" s="267">
        <v>12</v>
      </c>
      <c r="E565" s="267">
        <v>24</v>
      </c>
      <c r="F565" s="267">
        <v>1</v>
      </c>
      <c r="G565" s="268"/>
      <c r="H565" s="267"/>
      <c r="I565" s="269">
        <v>11</v>
      </c>
      <c r="J565" s="270">
        <v>53</v>
      </c>
    </row>
    <row r="566" spans="1:10" ht="15.75" thickBot="1" x14ac:dyDescent="0.3">
      <c r="A566" s="271" t="s">
        <v>113</v>
      </c>
      <c r="B566" s="272"/>
      <c r="C566" s="272">
        <v>3</v>
      </c>
      <c r="D566" s="272">
        <v>4</v>
      </c>
      <c r="E566" s="272">
        <v>7</v>
      </c>
      <c r="F566" s="272">
        <v>1</v>
      </c>
      <c r="G566" s="273"/>
      <c r="H566" s="272"/>
      <c r="I566" s="274">
        <v>4</v>
      </c>
      <c r="J566" s="275">
        <v>19</v>
      </c>
    </row>
    <row r="567" spans="1:10" x14ac:dyDescent="0.25">
      <c r="A567" s="276" t="s">
        <v>562</v>
      </c>
      <c r="B567" s="277">
        <v>1</v>
      </c>
      <c r="C567" s="277">
        <v>4</v>
      </c>
      <c r="D567" s="277">
        <v>10</v>
      </c>
      <c r="E567" s="277">
        <v>15</v>
      </c>
      <c r="F567" s="277">
        <v>1</v>
      </c>
      <c r="G567" s="258"/>
      <c r="H567" s="277"/>
      <c r="I567" s="277">
        <v>10</v>
      </c>
      <c r="J567" s="278">
        <v>41</v>
      </c>
    </row>
    <row r="568" spans="1:10" ht="15.75" thickBot="1" x14ac:dyDescent="0.3">
      <c r="A568" s="279" t="s">
        <v>113</v>
      </c>
      <c r="B568" s="118"/>
      <c r="C568" s="118">
        <v>2</v>
      </c>
      <c r="D568" s="118">
        <v>2</v>
      </c>
      <c r="E568" s="118">
        <v>2</v>
      </c>
      <c r="F568" s="118"/>
      <c r="G568" s="263"/>
      <c r="H568" s="118"/>
      <c r="I568" s="118">
        <v>4</v>
      </c>
      <c r="J568" s="280">
        <v>10</v>
      </c>
    </row>
    <row r="569" spans="1:10" ht="26.25" x14ac:dyDescent="0.25">
      <c r="A569" s="266" t="s">
        <v>1372</v>
      </c>
      <c r="B569" s="267">
        <v>1</v>
      </c>
      <c r="C569" s="267">
        <v>4</v>
      </c>
      <c r="D569" s="267">
        <v>8</v>
      </c>
      <c r="E569" s="267">
        <v>9</v>
      </c>
      <c r="F569" s="267">
        <v>1</v>
      </c>
      <c r="G569" s="268"/>
      <c r="H569" s="267"/>
      <c r="I569" s="269">
        <v>2</v>
      </c>
      <c r="J569" s="270">
        <v>25</v>
      </c>
    </row>
    <row r="570" spans="1:10" ht="15.75" thickBot="1" x14ac:dyDescent="0.3">
      <c r="A570" s="271" t="s">
        <v>113</v>
      </c>
      <c r="B570" s="272"/>
      <c r="C570" s="272"/>
      <c r="D570" s="272"/>
      <c r="E570" s="272">
        <v>1</v>
      </c>
      <c r="F570" s="272"/>
      <c r="G570" s="273"/>
      <c r="H570" s="272"/>
      <c r="I570" s="274"/>
      <c r="J570" s="275">
        <v>1</v>
      </c>
    </row>
    <row r="571" spans="1:10" x14ac:dyDescent="0.25">
      <c r="A571" s="276" t="s">
        <v>598</v>
      </c>
      <c r="B571" s="277">
        <v>1</v>
      </c>
      <c r="C571" s="277">
        <v>3</v>
      </c>
      <c r="D571" s="277">
        <v>13</v>
      </c>
      <c r="E571" s="277">
        <v>16</v>
      </c>
      <c r="F571" s="277">
        <v>1</v>
      </c>
      <c r="G571" s="258"/>
      <c r="H571" s="277"/>
      <c r="I571" s="277">
        <v>14</v>
      </c>
      <c r="J571" s="278">
        <v>48</v>
      </c>
    </row>
    <row r="572" spans="1:10" ht="15.75" thickBot="1" x14ac:dyDescent="0.3">
      <c r="A572" s="279" t="s">
        <v>113</v>
      </c>
      <c r="B572" s="118"/>
      <c r="C572" s="118">
        <v>1</v>
      </c>
      <c r="D572" s="118">
        <v>5</v>
      </c>
      <c r="E572" s="118">
        <v>2</v>
      </c>
      <c r="F572" s="118"/>
      <c r="G572" s="263"/>
      <c r="H572" s="118"/>
      <c r="I572" s="118">
        <v>8</v>
      </c>
      <c r="J572" s="280">
        <v>16</v>
      </c>
    </row>
    <row r="573" spans="1:10" x14ac:dyDescent="0.25">
      <c r="A573" s="266" t="s">
        <v>597</v>
      </c>
      <c r="B573" s="267">
        <v>1</v>
      </c>
      <c r="C573" s="267">
        <v>3</v>
      </c>
      <c r="D573" s="267">
        <v>11</v>
      </c>
      <c r="E573" s="267">
        <v>9</v>
      </c>
      <c r="F573" s="267">
        <v>1</v>
      </c>
      <c r="G573" s="268"/>
      <c r="H573" s="267"/>
      <c r="I573" s="269">
        <v>5</v>
      </c>
      <c r="J573" s="270">
        <v>30</v>
      </c>
    </row>
    <row r="574" spans="1:10" ht="15.75" thickBot="1" x14ac:dyDescent="0.3">
      <c r="A574" s="271" t="s">
        <v>113</v>
      </c>
      <c r="B574" s="272">
        <v>1</v>
      </c>
      <c r="C574" s="272"/>
      <c r="D574" s="272">
        <v>4</v>
      </c>
      <c r="E574" s="272">
        <v>3</v>
      </c>
      <c r="F574" s="272">
        <v>1</v>
      </c>
      <c r="G574" s="273"/>
      <c r="H574" s="272"/>
      <c r="I574" s="274">
        <v>3</v>
      </c>
      <c r="J574" s="275">
        <v>12</v>
      </c>
    </row>
    <row r="575" spans="1:10" x14ac:dyDescent="0.25">
      <c r="A575" s="276" t="s">
        <v>596</v>
      </c>
      <c r="B575" s="277">
        <v>1</v>
      </c>
      <c r="C575" s="277">
        <v>4</v>
      </c>
      <c r="D575" s="277">
        <v>12</v>
      </c>
      <c r="E575" s="277">
        <v>18</v>
      </c>
      <c r="F575" s="277">
        <v>1</v>
      </c>
      <c r="G575" s="258"/>
      <c r="H575" s="277"/>
      <c r="I575" s="277">
        <v>7</v>
      </c>
      <c r="J575" s="278">
        <v>43</v>
      </c>
    </row>
    <row r="576" spans="1:10" ht="15.75" thickBot="1" x14ac:dyDescent="0.3">
      <c r="A576" s="279" t="s">
        <v>113</v>
      </c>
      <c r="B576" s="118">
        <v>1</v>
      </c>
      <c r="C576" s="118"/>
      <c r="D576" s="118">
        <v>3</v>
      </c>
      <c r="E576" s="118">
        <v>2</v>
      </c>
      <c r="F576" s="118"/>
      <c r="G576" s="263"/>
      <c r="H576" s="118"/>
      <c r="I576" s="118"/>
      <c r="J576" s="280">
        <v>6</v>
      </c>
    </row>
    <row r="577" spans="1:10" x14ac:dyDescent="0.25">
      <c r="A577" s="266" t="s">
        <v>565</v>
      </c>
      <c r="B577" s="267">
        <v>1</v>
      </c>
      <c r="C577" s="267">
        <v>4</v>
      </c>
      <c r="D577" s="267">
        <v>8</v>
      </c>
      <c r="E577" s="267">
        <v>10</v>
      </c>
      <c r="F577" s="267">
        <v>1</v>
      </c>
      <c r="G577" s="268"/>
      <c r="H577" s="267"/>
      <c r="I577" s="269">
        <v>3</v>
      </c>
      <c r="J577" s="270">
        <v>27</v>
      </c>
    </row>
    <row r="578" spans="1:10" ht="15.75" thickBot="1" x14ac:dyDescent="0.3">
      <c r="A578" s="271" t="s">
        <v>113</v>
      </c>
      <c r="B578" s="272">
        <v>1</v>
      </c>
      <c r="C578" s="272">
        <v>2</v>
      </c>
      <c r="D578" s="272">
        <v>5</v>
      </c>
      <c r="E578" s="272">
        <v>2</v>
      </c>
      <c r="F578" s="272">
        <v>1</v>
      </c>
      <c r="G578" s="273"/>
      <c r="H578" s="272"/>
      <c r="I578" s="274">
        <v>2</v>
      </c>
      <c r="J578" s="275">
        <v>13</v>
      </c>
    </row>
    <row r="579" spans="1:10" x14ac:dyDescent="0.25">
      <c r="A579" s="276" t="s">
        <v>1371</v>
      </c>
      <c r="B579" s="277"/>
      <c r="C579" s="277"/>
      <c r="D579" s="277"/>
      <c r="E579" s="277"/>
      <c r="F579" s="277">
        <v>1</v>
      </c>
      <c r="G579" s="258"/>
      <c r="H579" s="277"/>
      <c r="I579" s="277">
        <v>1</v>
      </c>
      <c r="J579" s="278">
        <v>2</v>
      </c>
    </row>
    <row r="580" spans="1:10" ht="15.75" thickBot="1" x14ac:dyDescent="0.3">
      <c r="A580" s="279" t="s">
        <v>113</v>
      </c>
      <c r="B580" s="118"/>
      <c r="C580" s="118"/>
      <c r="D580" s="118"/>
      <c r="E580" s="118"/>
      <c r="F580" s="118">
        <v>1</v>
      </c>
      <c r="G580" s="263"/>
      <c r="H580" s="118"/>
      <c r="I580" s="118">
        <v>1</v>
      </c>
      <c r="J580" s="280">
        <v>2</v>
      </c>
    </row>
    <row r="581" spans="1:10" x14ac:dyDescent="0.25">
      <c r="A581" s="276" t="s">
        <v>2099</v>
      </c>
      <c r="B581" s="277"/>
      <c r="C581" s="277"/>
      <c r="D581" s="277"/>
      <c r="E581" s="277">
        <v>12</v>
      </c>
      <c r="F581" s="277">
        <v>1</v>
      </c>
      <c r="G581" s="258"/>
      <c r="H581" s="277"/>
      <c r="I581" s="277">
        <v>1</v>
      </c>
      <c r="J581" s="278">
        <v>14</v>
      </c>
    </row>
    <row r="582" spans="1:10" ht="15.75" thickBot="1" x14ac:dyDescent="0.3">
      <c r="A582" s="279" t="s">
        <v>113</v>
      </c>
      <c r="B582" s="118"/>
      <c r="C582" s="118"/>
      <c r="D582" s="118"/>
      <c r="E582" s="118">
        <v>1</v>
      </c>
      <c r="F582" s="118">
        <v>1</v>
      </c>
      <c r="G582" s="263"/>
      <c r="H582" s="118"/>
      <c r="I582" s="118"/>
      <c r="J582" s="280">
        <v>2</v>
      </c>
    </row>
    <row r="583" spans="1:10" x14ac:dyDescent="0.25">
      <c r="A583" s="281" t="s">
        <v>1366</v>
      </c>
      <c r="B583" s="282">
        <v>9</v>
      </c>
      <c r="C583" s="282">
        <v>34</v>
      </c>
      <c r="D583" s="282">
        <v>98</v>
      </c>
      <c r="E583" s="282">
        <v>146</v>
      </c>
      <c r="F583" s="282">
        <v>11</v>
      </c>
      <c r="G583" s="283"/>
      <c r="H583" s="282">
        <v>0</v>
      </c>
      <c r="I583" s="284">
        <v>67</v>
      </c>
      <c r="J583" s="285">
        <v>365</v>
      </c>
    </row>
    <row r="584" spans="1:10" ht="15.75" thickBot="1" x14ac:dyDescent="0.3">
      <c r="A584" s="279" t="s">
        <v>113</v>
      </c>
      <c r="B584" s="286">
        <v>3</v>
      </c>
      <c r="C584" s="286">
        <v>9</v>
      </c>
      <c r="D584" s="286">
        <v>30</v>
      </c>
      <c r="E584" s="286">
        <v>22</v>
      </c>
      <c r="F584" s="286">
        <v>6</v>
      </c>
      <c r="G584" s="286">
        <v>0</v>
      </c>
      <c r="H584" s="286">
        <v>0</v>
      </c>
      <c r="I584" s="287">
        <v>23</v>
      </c>
      <c r="J584" s="280">
        <v>93</v>
      </c>
    </row>
    <row r="585" spans="1:10" x14ac:dyDescent="0.25">
      <c r="A585" s="288" t="s">
        <v>1367</v>
      </c>
      <c r="B585" s="289">
        <v>10</v>
      </c>
      <c r="C585" s="289">
        <v>38</v>
      </c>
      <c r="D585" s="289">
        <v>139</v>
      </c>
      <c r="E585" s="289">
        <v>173</v>
      </c>
      <c r="F585" s="289">
        <v>12</v>
      </c>
      <c r="G585" s="289">
        <v>12</v>
      </c>
      <c r="H585" s="289">
        <v>0</v>
      </c>
      <c r="I585" s="289">
        <v>67</v>
      </c>
      <c r="J585" s="290">
        <v>451</v>
      </c>
    </row>
    <row r="586" spans="1:10" ht="15.75" thickBot="1" x14ac:dyDescent="0.3">
      <c r="A586" s="261" t="s">
        <v>113</v>
      </c>
      <c r="B586" s="286">
        <v>3</v>
      </c>
      <c r="C586" s="286">
        <v>10</v>
      </c>
      <c r="D586" s="286">
        <v>39</v>
      </c>
      <c r="E586" s="286">
        <v>23</v>
      </c>
      <c r="F586" s="286">
        <v>6</v>
      </c>
      <c r="G586" s="286">
        <v>0</v>
      </c>
      <c r="H586" s="286">
        <v>0</v>
      </c>
      <c r="I586" s="286">
        <v>23</v>
      </c>
      <c r="J586" s="280">
        <v>104</v>
      </c>
    </row>
  </sheetData>
  <mergeCells count="256">
    <mergeCell ref="F557:F558"/>
    <mergeCell ref="G557:G558"/>
    <mergeCell ref="H557:H558"/>
    <mergeCell ref="I557:I558"/>
    <mergeCell ref="J557:J558"/>
    <mergeCell ref="A557:A558"/>
    <mergeCell ref="B557:B558"/>
    <mergeCell ref="C557:C558"/>
    <mergeCell ref="D557:D558"/>
    <mergeCell ref="E557:E558"/>
    <mergeCell ref="F524:F525"/>
    <mergeCell ref="G524:G525"/>
    <mergeCell ref="H524:H525"/>
    <mergeCell ref="I524:I525"/>
    <mergeCell ref="J524:J525"/>
    <mergeCell ref="A524:A525"/>
    <mergeCell ref="B524:B525"/>
    <mergeCell ref="C524:C525"/>
    <mergeCell ref="D524:D525"/>
    <mergeCell ref="E524:E525"/>
    <mergeCell ref="F511:F512"/>
    <mergeCell ref="G511:G512"/>
    <mergeCell ref="H511:H512"/>
    <mergeCell ref="I511:I512"/>
    <mergeCell ref="J511:J512"/>
    <mergeCell ref="A511:A512"/>
    <mergeCell ref="B511:B512"/>
    <mergeCell ref="C511:C512"/>
    <mergeCell ref="D511:D512"/>
    <mergeCell ref="E511:E512"/>
    <mergeCell ref="F496:F497"/>
    <mergeCell ref="G496:G497"/>
    <mergeCell ref="H496:H497"/>
    <mergeCell ref="I496:I497"/>
    <mergeCell ref="J496:J497"/>
    <mergeCell ref="A496:A497"/>
    <mergeCell ref="B496:B497"/>
    <mergeCell ref="C496:C497"/>
    <mergeCell ref="D496:D497"/>
    <mergeCell ref="E496:E497"/>
    <mergeCell ref="F483:F484"/>
    <mergeCell ref="G483:G484"/>
    <mergeCell ref="H483:H484"/>
    <mergeCell ref="I483:I484"/>
    <mergeCell ref="J483:J484"/>
    <mergeCell ref="A483:A484"/>
    <mergeCell ref="B483:B484"/>
    <mergeCell ref="C483:C484"/>
    <mergeCell ref="D483:D484"/>
    <mergeCell ref="E483:E484"/>
    <mergeCell ref="F464:F465"/>
    <mergeCell ref="G464:G465"/>
    <mergeCell ref="H464:H465"/>
    <mergeCell ref="I464:I465"/>
    <mergeCell ref="J464:J465"/>
    <mergeCell ref="A464:A465"/>
    <mergeCell ref="B464:B465"/>
    <mergeCell ref="C464:C465"/>
    <mergeCell ref="D464:D465"/>
    <mergeCell ref="E464:E465"/>
    <mergeCell ref="F441:F442"/>
    <mergeCell ref="G441:G442"/>
    <mergeCell ref="H441:H442"/>
    <mergeCell ref="I441:I442"/>
    <mergeCell ref="J441:J442"/>
    <mergeCell ref="A441:A442"/>
    <mergeCell ref="B441:B442"/>
    <mergeCell ref="C441:C442"/>
    <mergeCell ref="D441:D442"/>
    <mergeCell ref="E441:E442"/>
    <mergeCell ref="F416:F417"/>
    <mergeCell ref="G416:G417"/>
    <mergeCell ref="H416:H417"/>
    <mergeCell ref="I416:I417"/>
    <mergeCell ref="J416:J417"/>
    <mergeCell ref="A416:A417"/>
    <mergeCell ref="B416:B417"/>
    <mergeCell ref="C416:C417"/>
    <mergeCell ref="D416:D417"/>
    <mergeCell ref="E416:E417"/>
    <mergeCell ref="F401:F402"/>
    <mergeCell ref="G401:G402"/>
    <mergeCell ref="H401:H402"/>
    <mergeCell ref="I401:I402"/>
    <mergeCell ref="J401:J402"/>
    <mergeCell ref="A401:A402"/>
    <mergeCell ref="B401:B402"/>
    <mergeCell ref="C401:C402"/>
    <mergeCell ref="D401:D402"/>
    <mergeCell ref="E401:E402"/>
    <mergeCell ref="D353:D354"/>
    <mergeCell ref="E353:E354"/>
    <mergeCell ref="F378:F379"/>
    <mergeCell ref="G378:G379"/>
    <mergeCell ref="H378:H379"/>
    <mergeCell ref="I378:I379"/>
    <mergeCell ref="J378:J379"/>
    <mergeCell ref="A378:A379"/>
    <mergeCell ref="B378:B379"/>
    <mergeCell ref="C378:C379"/>
    <mergeCell ref="D378:D379"/>
    <mergeCell ref="E378:E379"/>
    <mergeCell ref="F353:F354"/>
    <mergeCell ref="G353:G354"/>
    <mergeCell ref="H353:H354"/>
    <mergeCell ref="I353:I354"/>
    <mergeCell ref="J353:J354"/>
    <mergeCell ref="A353:A354"/>
    <mergeCell ref="B353:B354"/>
    <mergeCell ref="C353:C354"/>
    <mergeCell ref="H26:H27"/>
    <mergeCell ref="F201:F202"/>
    <mergeCell ref="G201:G202"/>
    <mergeCell ref="H201:H202"/>
    <mergeCell ref="F218:F219"/>
    <mergeCell ref="G218:G219"/>
    <mergeCell ref="A285:J285"/>
    <mergeCell ref="I26:I27"/>
    <mergeCell ref="G49:G50"/>
    <mergeCell ref="H49:H50"/>
    <mergeCell ref="I49:I50"/>
    <mergeCell ref="J49:J50"/>
    <mergeCell ref="A80:A81"/>
    <mergeCell ref="B80:B81"/>
    <mergeCell ref="C80:C81"/>
    <mergeCell ref="D80:D81"/>
    <mergeCell ref="E80:E81"/>
    <mergeCell ref="F80:F81"/>
    <mergeCell ref="G80:G81"/>
    <mergeCell ref="H80:H81"/>
    <mergeCell ref="I80:I81"/>
    <mergeCell ref="J80:J81"/>
    <mergeCell ref="J26:J27"/>
    <mergeCell ref="A49:A50"/>
    <mergeCell ref="H21:H22"/>
    <mergeCell ref="I21:I22"/>
    <mergeCell ref="J21:J22"/>
    <mergeCell ref="A21:A22"/>
    <mergeCell ref="B21:B22"/>
    <mergeCell ref="C21:C22"/>
    <mergeCell ref="D21:D22"/>
    <mergeCell ref="E21:E22"/>
    <mergeCell ref="F21:F22"/>
    <mergeCell ref="E49:E50"/>
    <mergeCell ref="F49:F50"/>
    <mergeCell ref="A26:A27"/>
    <mergeCell ref="B26:B27"/>
    <mergeCell ref="C26:C27"/>
    <mergeCell ref="D26:D27"/>
    <mergeCell ref="E26:E27"/>
    <mergeCell ref="F26:F27"/>
    <mergeCell ref="G21:G22"/>
    <mergeCell ref="G26:G27"/>
    <mergeCell ref="B49:B50"/>
    <mergeCell ref="C49:C50"/>
    <mergeCell ref="D49:D50"/>
    <mergeCell ref="J93:J94"/>
    <mergeCell ref="A118:A119"/>
    <mergeCell ref="B118:B119"/>
    <mergeCell ref="C118:C119"/>
    <mergeCell ref="D118:D119"/>
    <mergeCell ref="E118:E119"/>
    <mergeCell ref="F118:F119"/>
    <mergeCell ref="G118:G119"/>
    <mergeCell ref="H118:H119"/>
    <mergeCell ref="I118:I119"/>
    <mergeCell ref="J118:J119"/>
    <mergeCell ref="A93:A94"/>
    <mergeCell ref="B93:B94"/>
    <mergeCell ref="C93:C94"/>
    <mergeCell ref="D93:D94"/>
    <mergeCell ref="E93:E94"/>
    <mergeCell ref="F93:F94"/>
    <mergeCell ref="G93:G94"/>
    <mergeCell ref="H93:H94"/>
    <mergeCell ref="I93:I94"/>
    <mergeCell ref="A147:A148"/>
    <mergeCell ref="B147:B148"/>
    <mergeCell ref="C147:C148"/>
    <mergeCell ref="D147:D148"/>
    <mergeCell ref="E147:E148"/>
    <mergeCell ref="F147:F148"/>
    <mergeCell ref="H147:H148"/>
    <mergeCell ref="I147:I148"/>
    <mergeCell ref="J147:J148"/>
    <mergeCell ref="G147:G148"/>
    <mergeCell ref="B243:B244"/>
    <mergeCell ref="C243:C244"/>
    <mergeCell ref="D243:D244"/>
    <mergeCell ref="E243:E244"/>
    <mergeCell ref="I201:I202"/>
    <mergeCell ref="A176:J176"/>
    <mergeCell ref="A201:A202"/>
    <mergeCell ref="B201:B202"/>
    <mergeCell ref="C201:C202"/>
    <mergeCell ref="D201:D202"/>
    <mergeCell ref="E201:E202"/>
    <mergeCell ref="F178:F179"/>
    <mergeCell ref="A178:A179"/>
    <mergeCell ref="B178:B179"/>
    <mergeCell ref="C178:C179"/>
    <mergeCell ref="D178:D179"/>
    <mergeCell ref="E178:E179"/>
    <mergeCell ref="G178:G179"/>
    <mergeCell ref="H178:H179"/>
    <mergeCell ref="I178:I179"/>
    <mergeCell ref="J178:J179"/>
    <mergeCell ref="J201:J202"/>
    <mergeCell ref="A19:J19"/>
    <mergeCell ref="J2:J3"/>
    <mergeCell ref="A18:J18"/>
    <mergeCell ref="A330:A331"/>
    <mergeCell ref="J243:J244"/>
    <mergeCell ref="F260:F261"/>
    <mergeCell ref="G260:G261"/>
    <mergeCell ref="H218:H219"/>
    <mergeCell ref="I218:I219"/>
    <mergeCell ref="J218:J219"/>
    <mergeCell ref="A260:A261"/>
    <mergeCell ref="B260:B261"/>
    <mergeCell ref="C260:C261"/>
    <mergeCell ref="D260:D261"/>
    <mergeCell ref="E260:E261"/>
    <mergeCell ref="F243:F244"/>
    <mergeCell ref="A218:A219"/>
    <mergeCell ref="B218:B219"/>
    <mergeCell ref="C218:C219"/>
    <mergeCell ref="D218:D219"/>
    <mergeCell ref="E218:E219"/>
    <mergeCell ref="I243:I244"/>
    <mergeCell ref="H243:H244"/>
    <mergeCell ref="A243:A244"/>
    <mergeCell ref="B330:B331"/>
    <mergeCell ref="C330:C331"/>
    <mergeCell ref="D330:D331"/>
    <mergeCell ref="E330:E331"/>
    <mergeCell ref="G243:G244"/>
    <mergeCell ref="F330:F331"/>
    <mergeCell ref="G330:G331"/>
    <mergeCell ref="H330:H331"/>
    <mergeCell ref="A1:J1"/>
    <mergeCell ref="A2:A3"/>
    <mergeCell ref="B2:B3"/>
    <mergeCell ref="C2:C3"/>
    <mergeCell ref="D2:D3"/>
    <mergeCell ref="E2:E3"/>
    <mergeCell ref="F2:F3"/>
    <mergeCell ref="I330:I331"/>
    <mergeCell ref="J330:J331"/>
    <mergeCell ref="H260:H261"/>
    <mergeCell ref="I260:I261"/>
    <mergeCell ref="J260:J261"/>
    <mergeCell ref="G2:G3"/>
    <mergeCell ref="H2:H3"/>
    <mergeCell ref="I2:I3"/>
    <mergeCell ref="A17:J17"/>
  </mergeCells>
  <conditionalFormatting sqref="A287:J326">
    <cfRule type="expression" dxfId="1" priority="1">
      <formula>MOD(ROW(),2)=0</formula>
    </cfRule>
  </conditionalFormatting>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8"/>
  <sheetViews>
    <sheetView zoomScaleNormal="100" workbookViewId="0">
      <selection activeCell="A4" sqref="A4"/>
    </sheetView>
  </sheetViews>
  <sheetFormatPr defaultColWidth="9.140625" defaultRowHeight="15" x14ac:dyDescent="0.25"/>
  <cols>
    <col min="1" max="1" width="28.140625" style="2" customWidth="1"/>
    <col min="2" max="2" width="7.5703125" style="1" customWidth="1"/>
    <col min="3" max="3" width="10" style="1" customWidth="1"/>
    <col min="4" max="4" width="10.5703125" style="1" customWidth="1"/>
    <col min="5" max="5" width="15.85546875" style="1" customWidth="1"/>
    <col min="6" max="6" width="8.5703125" style="1" customWidth="1"/>
    <col min="7" max="7" width="13.28515625" style="1" customWidth="1"/>
    <col min="8" max="8" width="17" style="1" customWidth="1"/>
    <col min="9" max="9" width="14.85546875" style="1" customWidth="1"/>
    <col min="10" max="10" width="11.85546875" style="1" customWidth="1"/>
    <col min="11" max="14" width="9.140625" style="49"/>
    <col min="15" max="16384" width="9.140625" style="1"/>
  </cols>
  <sheetData>
    <row r="1" spans="1:15" ht="24" customHeight="1" thickBot="1" x14ac:dyDescent="0.3">
      <c r="A1" s="1168" t="s">
        <v>1354</v>
      </c>
      <c r="B1" s="1230"/>
      <c r="C1" s="1230"/>
      <c r="D1" s="1230"/>
      <c r="E1" s="1230"/>
      <c r="F1" s="1230"/>
      <c r="G1" s="1230"/>
      <c r="H1" s="1230"/>
      <c r="I1" s="1231"/>
      <c r="J1" s="1232"/>
    </row>
    <row r="2" spans="1:15" s="5" customFormat="1" ht="38.25" customHeight="1" x14ac:dyDescent="0.2">
      <c r="A2" s="1182" t="s">
        <v>484</v>
      </c>
      <c r="B2" s="1112" t="s">
        <v>1355</v>
      </c>
      <c r="C2" s="1112" t="s">
        <v>1356</v>
      </c>
      <c r="D2" s="1233" t="s">
        <v>1357</v>
      </c>
      <c r="E2" s="1233" t="s">
        <v>1358</v>
      </c>
      <c r="F2" s="1233" t="s">
        <v>1359</v>
      </c>
      <c r="G2" s="1233" t="s">
        <v>1360</v>
      </c>
      <c r="H2" s="1196" t="s">
        <v>1361</v>
      </c>
      <c r="I2" s="1196" t="s">
        <v>1362</v>
      </c>
      <c r="J2" s="1204" t="s">
        <v>1363</v>
      </c>
    </row>
    <row r="3" spans="1:15" s="5" customFormat="1" ht="15.95" customHeight="1" thickBot="1" x14ac:dyDescent="0.25">
      <c r="A3" s="1124"/>
      <c r="B3" s="1195"/>
      <c r="C3" s="1195"/>
      <c r="D3" s="1197"/>
      <c r="E3" s="1197"/>
      <c r="F3" s="1197"/>
      <c r="G3" s="1197"/>
      <c r="H3" s="1197"/>
      <c r="I3" s="1197"/>
      <c r="J3" s="1205"/>
    </row>
    <row r="4" spans="1:15" ht="15" customHeight="1" x14ac:dyDescent="0.25">
      <c r="A4" s="288" t="s">
        <v>1450</v>
      </c>
      <c r="B4" s="1015">
        <v>168</v>
      </c>
      <c r="C4" s="1015">
        <v>719</v>
      </c>
      <c r="D4" s="1015">
        <v>2540</v>
      </c>
      <c r="E4" s="1015">
        <v>4639</v>
      </c>
      <c r="F4" s="1015">
        <v>190</v>
      </c>
      <c r="G4" s="1015">
        <v>274</v>
      </c>
      <c r="H4" s="1015">
        <v>54</v>
      </c>
      <c r="I4" s="1015">
        <v>2071</v>
      </c>
      <c r="J4" s="1016">
        <v>10132</v>
      </c>
      <c r="O4" s="38"/>
    </row>
    <row r="5" spans="1:15" ht="15" customHeight="1" thickBot="1" x14ac:dyDescent="0.3">
      <c r="A5" s="261" t="s">
        <v>113</v>
      </c>
      <c r="B5" s="1017">
        <v>28</v>
      </c>
      <c r="C5" s="1017">
        <v>209</v>
      </c>
      <c r="D5" s="1017">
        <v>804</v>
      </c>
      <c r="E5" s="1017">
        <v>885</v>
      </c>
      <c r="F5" s="1017">
        <v>101</v>
      </c>
      <c r="G5" s="1017">
        <v>33</v>
      </c>
      <c r="H5" s="1017">
        <v>7</v>
      </c>
      <c r="I5" s="1017">
        <v>536</v>
      </c>
      <c r="J5" s="213">
        <v>2473</v>
      </c>
      <c r="O5" s="38"/>
    </row>
    <row r="6" spans="1:15" ht="15" customHeight="1" x14ac:dyDescent="0.2">
      <c r="A6" s="88"/>
      <c r="B6" s="90"/>
      <c r="C6" s="90"/>
      <c r="D6" s="90"/>
      <c r="E6" s="90"/>
      <c r="F6" s="90"/>
      <c r="G6" s="90"/>
      <c r="H6" s="90"/>
      <c r="I6" s="90"/>
      <c r="J6" s="90"/>
      <c r="K6" s="50"/>
      <c r="L6" s="50"/>
      <c r="M6" s="50"/>
      <c r="N6" s="50"/>
      <c r="O6" s="38"/>
    </row>
    <row r="7" spans="1:15" ht="15" customHeight="1" x14ac:dyDescent="0.2">
      <c r="A7" s="1137" t="s">
        <v>1368</v>
      </c>
      <c r="B7" s="1137"/>
      <c r="C7" s="1137"/>
      <c r="D7" s="1137"/>
      <c r="E7" s="1137"/>
      <c r="F7" s="1137"/>
      <c r="G7" s="1137"/>
      <c r="H7" s="1137"/>
      <c r="I7" s="1137"/>
      <c r="J7" s="1137"/>
      <c r="K7" s="50"/>
      <c r="L7" s="50"/>
      <c r="M7" s="50"/>
      <c r="N7" s="50"/>
      <c r="O7" s="38"/>
    </row>
    <row r="8" spans="1:15" ht="15" customHeight="1" x14ac:dyDescent="0.2">
      <c r="A8" s="1137" t="s">
        <v>1449</v>
      </c>
      <c r="B8" s="1137"/>
      <c r="C8" s="1137"/>
      <c r="D8" s="1137"/>
      <c r="E8" s="1137"/>
      <c r="F8" s="1137"/>
      <c r="G8" s="1137"/>
      <c r="H8" s="1137"/>
      <c r="I8" s="1137"/>
      <c r="J8" s="1137"/>
      <c r="K8" s="1"/>
      <c r="L8" s="1"/>
      <c r="M8" s="1"/>
      <c r="N8" s="1"/>
    </row>
  </sheetData>
  <mergeCells count="13">
    <mergeCell ref="A7:J7"/>
    <mergeCell ref="A8:J8"/>
    <mergeCell ref="A1:J1"/>
    <mergeCell ref="A2:A3"/>
    <mergeCell ref="B2:B3"/>
    <mergeCell ref="C2:C3"/>
    <mergeCell ref="D2:D3"/>
    <mergeCell ref="E2:E3"/>
    <mergeCell ref="F2:F3"/>
    <mergeCell ref="G2:G3"/>
    <mergeCell ref="H2:H3"/>
    <mergeCell ref="I2:I3"/>
    <mergeCell ref="J2:J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W248"/>
  <sheetViews>
    <sheetView tabSelected="1" zoomScaleNormal="100" workbookViewId="0">
      <selection sqref="A1:K1"/>
    </sheetView>
  </sheetViews>
  <sheetFormatPr defaultColWidth="9.140625"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1099" t="s">
        <v>430</v>
      </c>
      <c r="B1" s="1100"/>
      <c r="C1" s="1100"/>
      <c r="D1" s="1100"/>
      <c r="E1" s="1100"/>
      <c r="F1" s="1100"/>
      <c r="G1" s="1100"/>
      <c r="H1" s="1100"/>
      <c r="I1" s="1100"/>
      <c r="J1" s="1101"/>
      <c r="K1" s="1102"/>
      <c r="M1" s="1098"/>
      <c r="N1" s="1098"/>
      <c r="O1" s="1098"/>
      <c r="P1" s="1098"/>
      <c r="Q1" s="1098"/>
      <c r="R1" s="1098"/>
      <c r="S1" s="1098"/>
      <c r="T1" s="1098"/>
      <c r="U1" s="1098"/>
      <c r="V1" s="1098"/>
      <c r="W1" s="1098"/>
    </row>
    <row r="2" spans="1:23" s="5" customFormat="1" ht="38.25" customHeight="1" x14ac:dyDescent="0.25">
      <c r="A2" s="1063" t="s">
        <v>484</v>
      </c>
      <c r="B2" s="8"/>
      <c r="C2" s="1103" t="s">
        <v>0</v>
      </c>
      <c r="D2" s="1104"/>
      <c r="E2" s="1103" t="s">
        <v>2</v>
      </c>
      <c r="F2" s="1104"/>
      <c r="G2" s="1103" t="s">
        <v>1</v>
      </c>
      <c r="H2" s="1104"/>
      <c r="I2" s="1105" t="s">
        <v>3</v>
      </c>
      <c r="J2" s="1106"/>
      <c r="K2" s="30" t="s">
        <v>4</v>
      </c>
      <c r="N2" s="59"/>
      <c r="O2" s="59"/>
      <c r="P2" s="59"/>
      <c r="Q2" s="59"/>
      <c r="R2" s="59"/>
      <c r="S2" s="59"/>
      <c r="T2" s="59"/>
      <c r="U2" s="59"/>
      <c r="V2" s="59"/>
      <c r="W2" s="59"/>
    </row>
    <row r="3" spans="1:23" s="5" customFormat="1" ht="13.5" customHeight="1" thickBot="1" x14ac:dyDescent="0.25">
      <c r="A3" s="28"/>
      <c r="B3" s="32"/>
      <c r="C3" s="33" t="s">
        <v>23</v>
      </c>
      <c r="D3" s="33" t="s">
        <v>24</v>
      </c>
      <c r="E3" s="33" t="s">
        <v>23</v>
      </c>
      <c r="F3" s="33" t="s">
        <v>24</v>
      </c>
      <c r="G3" s="33" t="s">
        <v>23</v>
      </c>
      <c r="H3" s="33" t="s">
        <v>24</v>
      </c>
      <c r="I3" s="86" t="s">
        <v>23</v>
      </c>
      <c r="J3" s="86" t="s">
        <v>24</v>
      </c>
      <c r="K3" s="27"/>
      <c r="M3" s="45"/>
    </row>
    <row r="4" spans="1:23" s="6" customFormat="1" ht="15" x14ac:dyDescent="0.2">
      <c r="A4" s="78" t="s">
        <v>484</v>
      </c>
      <c r="B4" s="1092"/>
      <c r="C4" s="1093"/>
      <c r="D4" s="1093"/>
      <c r="E4" s="1093"/>
      <c r="F4" s="1093"/>
      <c r="G4" s="1093"/>
      <c r="H4" s="1093"/>
      <c r="I4" s="1093"/>
      <c r="J4" s="1093"/>
      <c r="K4" s="1094"/>
      <c r="M4" s="45"/>
    </row>
    <row r="5" spans="1:23" s="2" customFormat="1" ht="26.25" customHeight="1" x14ac:dyDescent="0.2">
      <c r="A5" s="15" t="s">
        <v>10</v>
      </c>
      <c r="B5" s="13" t="s">
        <v>9</v>
      </c>
      <c r="C5" s="1095"/>
      <c r="D5" s="1096"/>
      <c r="E5" s="1096"/>
      <c r="F5" s="1096"/>
      <c r="G5" s="1096"/>
      <c r="H5" s="1096"/>
      <c r="I5" s="1096"/>
      <c r="J5" s="1096"/>
      <c r="K5" s="1097"/>
    </row>
    <row r="6" spans="1:23" x14ac:dyDescent="0.2">
      <c r="A6" s="17" t="s">
        <v>5</v>
      </c>
      <c r="B6" s="10" t="s">
        <v>8</v>
      </c>
      <c r="C6" s="156">
        <v>113</v>
      </c>
      <c r="D6" s="156">
        <v>40</v>
      </c>
      <c r="E6" s="156">
        <v>1</v>
      </c>
      <c r="F6" s="156">
        <v>0</v>
      </c>
      <c r="G6" s="156">
        <v>96</v>
      </c>
      <c r="H6" s="156">
        <v>26</v>
      </c>
      <c r="I6" s="156">
        <v>119</v>
      </c>
      <c r="J6" s="156">
        <v>121</v>
      </c>
      <c r="K6" s="159">
        <v>516</v>
      </c>
    </row>
    <row r="7" spans="1:23" x14ac:dyDescent="0.2">
      <c r="A7" s="17" t="s">
        <v>11</v>
      </c>
      <c r="B7" s="11" t="s">
        <v>6</v>
      </c>
      <c r="C7" s="156">
        <v>176</v>
      </c>
      <c r="D7" s="156">
        <v>92</v>
      </c>
      <c r="E7" s="156">
        <v>4</v>
      </c>
      <c r="F7" s="156">
        <v>1</v>
      </c>
      <c r="G7" s="156">
        <v>204</v>
      </c>
      <c r="H7" s="156">
        <v>93</v>
      </c>
      <c r="I7" s="156">
        <v>160</v>
      </c>
      <c r="J7" s="156">
        <v>160</v>
      </c>
      <c r="K7" s="159">
        <v>890</v>
      </c>
    </row>
    <row r="8" spans="1:23" ht="25.5" x14ac:dyDescent="0.2">
      <c r="A8" s="17" t="s">
        <v>12</v>
      </c>
      <c r="B8" s="11">
        <v>41.43</v>
      </c>
      <c r="C8" s="156">
        <v>35</v>
      </c>
      <c r="D8" s="156">
        <v>23</v>
      </c>
      <c r="E8" s="156">
        <v>2</v>
      </c>
      <c r="F8" s="156">
        <v>0</v>
      </c>
      <c r="G8" s="156">
        <v>40</v>
      </c>
      <c r="H8" s="156">
        <v>21</v>
      </c>
      <c r="I8" s="156">
        <v>22</v>
      </c>
      <c r="J8" s="156">
        <v>22</v>
      </c>
      <c r="K8" s="159">
        <v>165</v>
      </c>
    </row>
    <row r="9" spans="1:23" ht="25.5" x14ac:dyDescent="0.2">
      <c r="A9" s="17" t="s">
        <v>13</v>
      </c>
      <c r="B9" s="11" t="s">
        <v>7</v>
      </c>
      <c r="C9" s="156">
        <v>47</v>
      </c>
      <c r="D9" s="156">
        <v>32</v>
      </c>
      <c r="E9" s="156">
        <v>10</v>
      </c>
      <c r="F9" s="156">
        <v>1</v>
      </c>
      <c r="G9" s="156">
        <v>20</v>
      </c>
      <c r="H9" s="156">
        <v>13</v>
      </c>
      <c r="I9" s="156">
        <v>95</v>
      </c>
      <c r="J9" s="156">
        <v>103</v>
      </c>
      <c r="K9" s="159">
        <v>321</v>
      </c>
    </row>
    <row r="10" spans="1:23" ht="25.5" x14ac:dyDescent="0.2">
      <c r="A10" s="17" t="s">
        <v>14</v>
      </c>
      <c r="B10" s="11" t="s">
        <v>20</v>
      </c>
      <c r="C10" s="156">
        <v>123</v>
      </c>
      <c r="D10" s="156">
        <v>51</v>
      </c>
      <c r="E10" s="156">
        <v>3</v>
      </c>
      <c r="F10" s="156">
        <v>1</v>
      </c>
      <c r="G10" s="156">
        <v>103</v>
      </c>
      <c r="H10" s="156">
        <v>41</v>
      </c>
      <c r="I10" s="156">
        <v>76</v>
      </c>
      <c r="J10" s="156">
        <v>76</v>
      </c>
      <c r="K10" s="159">
        <v>474</v>
      </c>
    </row>
    <row r="11" spans="1:23" x14ac:dyDescent="0.2">
      <c r="A11" s="17" t="s">
        <v>15</v>
      </c>
      <c r="B11" s="11">
        <v>62.65</v>
      </c>
      <c r="C11" s="156">
        <v>68</v>
      </c>
      <c r="D11" s="156">
        <v>41</v>
      </c>
      <c r="E11" s="156">
        <v>5</v>
      </c>
      <c r="F11" s="156">
        <v>1</v>
      </c>
      <c r="G11" s="156">
        <v>69</v>
      </c>
      <c r="H11" s="156">
        <v>32</v>
      </c>
      <c r="I11" s="156">
        <v>59</v>
      </c>
      <c r="J11" s="156">
        <v>59</v>
      </c>
      <c r="K11" s="159">
        <v>334</v>
      </c>
    </row>
    <row r="12" spans="1:23" ht="25.5" x14ac:dyDescent="0.2">
      <c r="A12" s="17" t="s">
        <v>16</v>
      </c>
      <c r="B12" s="11">
        <v>68</v>
      </c>
      <c r="C12" s="156">
        <v>2</v>
      </c>
      <c r="D12" s="156">
        <v>2</v>
      </c>
      <c r="E12" s="156">
        <v>5</v>
      </c>
      <c r="F12" s="156">
        <v>0</v>
      </c>
      <c r="G12" s="156">
        <v>3</v>
      </c>
      <c r="H12" s="156">
        <v>1</v>
      </c>
      <c r="I12" s="156">
        <v>5</v>
      </c>
      <c r="J12" s="156">
        <v>4</v>
      </c>
      <c r="K12" s="159">
        <v>22</v>
      </c>
    </row>
    <row r="13" spans="1:23" ht="25.5" x14ac:dyDescent="0.2">
      <c r="A13" s="17" t="s">
        <v>17</v>
      </c>
      <c r="B13" s="11">
        <v>74.75</v>
      </c>
      <c r="C13" s="156">
        <v>60</v>
      </c>
      <c r="D13" s="156">
        <v>55</v>
      </c>
      <c r="E13" s="156">
        <v>21</v>
      </c>
      <c r="F13" s="156">
        <v>15</v>
      </c>
      <c r="G13" s="156">
        <v>74</v>
      </c>
      <c r="H13" s="156">
        <v>54</v>
      </c>
      <c r="I13" s="156">
        <v>31</v>
      </c>
      <c r="J13" s="156">
        <v>31</v>
      </c>
      <c r="K13" s="159">
        <v>341</v>
      </c>
    </row>
    <row r="14" spans="1:23" ht="25.5" x14ac:dyDescent="0.2">
      <c r="A14" s="17" t="s">
        <v>18</v>
      </c>
      <c r="B14" s="11">
        <v>77</v>
      </c>
      <c r="C14" s="156">
        <v>5</v>
      </c>
      <c r="D14" s="156">
        <v>3</v>
      </c>
      <c r="E14" s="156">
        <v>3</v>
      </c>
      <c r="F14" s="156">
        <v>1</v>
      </c>
      <c r="G14" s="156">
        <v>3</v>
      </c>
      <c r="H14" s="156">
        <v>2</v>
      </c>
      <c r="I14" s="156">
        <v>5</v>
      </c>
      <c r="J14" s="156">
        <v>5</v>
      </c>
      <c r="K14" s="159">
        <v>27</v>
      </c>
    </row>
    <row r="15" spans="1:23" ht="26.25" thickBot="1" x14ac:dyDescent="0.25">
      <c r="A15" s="17" t="s">
        <v>19</v>
      </c>
      <c r="B15" s="11">
        <v>81.819999999999993</v>
      </c>
      <c r="C15" s="156">
        <v>32</v>
      </c>
      <c r="D15" s="156">
        <v>8</v>
      </c>
      <c r="E15" s="156">
        <v>6</v>
      </c>
      <c r="F15" s="156">
        <v>2</v>
      </c>
      <c r="G15" s="156">
        <v>41</v>
      </c>
      <c r="H15" s="156">
        <v>6</v>
      </c>
      <c r="I15" s="157">
        <v>25</v>
      </c>
      <c r="J15" s="157">
        <v>26</v>
      </c>
      <c r="K15" s="159">
        <v>146</v>
      </c>
    </row>
    <row r="16" spans="1:23" ht="13.5" thickBot="1" x14ac:dyDescent="0.25">
      <c r="A16" s="74" t="s">
        <v>110</v>
      </c>
      <c r="B16" s="107" t="s">
        <v>109</v>
      </c>
      <c r="C16" s="160">
        <v>661</v>
      </c>
      <c r="D16" s="160">
        <v>347</v>
      </c>
      <c r="E16" s="160">
        <v>60</v>
      </c>
      <c r="F16" s="160">
        <v>22</v>
      </c>
      <c r="G16" s="160">
        <v>653</v>
      </c>
      <c r="H16" s="160">
        <v>289</v>
      </c>
      <c r="I16" s="160">
        <v>597</v>
      </c>
      <c r="J16" s="160">
        <v>607</v>
      </c>
      <c r="K16" s="161">
        <v>3236</v>
      </c>
      <c r="M16" s="377"/>
    </row>
    <row r="18" spans="1:2" x14ac:dyDescent="0.2">
      <c r="A18" s="2" t="s">
        <v>21</v>
      </c>
      <c r="B18" s="4" t="s">
        <v>22</v>
      </c>
    </row>
    <row r="19" spans="1:2" x14ac:dyDescent="0.2">
      <c r="A19" s="4" t="s">
        <v>163</v>
      </c>
      <c r="B19" s="1"/>
    </row>
    <row r="20" spans="1:2" x14ac:dyDescent="0.2">
      <c r="A20" s="1"/>
      <c r="B20" s="1"/>
    </row>
    <row r="21" spans="1:2" x14ac:dyDescent="0.2">
      <c r="A21" s="1"/>
      <c r="B21" s="1"/>
    </row>
    <row r="22" spans="1:2" x14ac:dyDescent="0.2">
      <c r="A22" s="1"/>
      <c r="B22" s="1"/>
    </row>
    <row r="23" spans="1:2" x14ac:dyDescent="0.2">
      <c r="A23" s="1"/>
      <c r="B23" s="1"/>
    </row>
    <row r="24" spans="1:2" x14ac:dyDescent="0.2">
      <c r="A24" s="1"/>
      <c r="B24" s="1"/>
    </row>
    <row r="25" spans="1:2" x14ac:dyDescent="0.2">
      <c r="A25" s="1"/>
      <c r="B25" s="1"/>
    </row>
    <row r="26" spans="1:2" x14ac:dyDescent="0.2">
      <c r="A26" s="1"/>
      <c r="B26" s="1"/>
    </row>
    <row r="27" spans="1:2" x14ac:dyDescent="0.2">
      <c r="A27" s="1"/>
      <c r="B27" s="1"/>
    </row>
    <row r="28" spans="1:2" x14ac:dyDescent="0.2">
      <c r="A28" s="1"/>
      <c r="B28" s="1"/>
    </row>
    <row r="29" spans="1:2" x14ac:dyDescent="0.2">
      <c r="A29" s="1"/>
      <c r="B29" s="1"/>
    </row>
    <row r="30" spans="1:2" x14ac:dyDescent="0.2">
      <c r="A30" s="1"/>
      <c r="B30" s="1"/>
    </row>
    <row r="31" spans="1:2" x14ac:dyDescent="0.2">
      <c r="A31" s="1"/>
      <c r="B31" s="1"/>
    </row>
    <row r="32" spans="1:2" x14ac:dyDescent="0.2">
      <c r="A32" s="1"/>
      <c r="B32" s="1"/>
    </row>
    <row r="33" spans="1:2" x14ac:dyDescent="0.2">
      <c r="A33" s="1"/>
      <c r="B33" s="1"/>
    </row>
    <row r="34" spans="1:2" x14ac:dyDescent="0.2">
      <c r="A34" s="1"/>
      <c r="B34" s="1"/>
    </row>
    <row r="35" spans="1:2" x14ac:dyDescent="0.2">
      <c r="A35" s="1"/>
      <c r="B35" s="1"/>
    </row>
    <row r="36" spans="1:2" x14ac:dyDescent="0.2">
      <c r="A36" s="1"/>
      <c r="B36" s="1"/>
    </row>
    <row r="37" spans="1:2" x14ac:dyDescent="0.2">
      <c r="A37" s="1"/>
      <c r="B37" s="1"/>
    </row>
    <row r="38" spans="1:2" x14ac:dyDescent="0.2">
      <c r="A38" s="1"/>
      <c r="B38" s="1"/>
    </row>
    <row r="39" spans="1:2" x14ac:dyDescent="0.2">
      <c r="A39" s="1"/>
      <c r="B39" s="1"/>
    </row>
    <row r="40" spans="1:2" x14ac:dyDescent="0.2">
      <c r="A40" s="1"/>
      <c r="B40" s="1"/>
    </row>
    <row r="41" spans="1:2" x14ac:dyDescent="0.2">
      <c r="A41" s="1"/>
      <c r="B41" s="1"/>
    </row>
    <row r="42" spans="1:2" x14ac:dyDescent="0.2">
      <c r="A42" s="1"/>
      <c r="B42" s="1"/>
    </row>
    <row r="43" spans="1:2" x14ac:dyDescent="0.2">
      <c r="A43" s="1"/>
      <c r="B43" s="1"/>
    </row>
    <row r="44" spans="1:2" x14ac:dyDescent="0.2">
      <c r="A44" s="1"/>
      <c r="B44" s="1"/>
    </row>
    <row r="45" spans="1:2" x14ac:dyDescent="0.2">
      <c r="A45" s="1"/>
      <c r="B45" s="1"/>
    </row>
    <row r="46" spans="1:2" x14ac:dyDescent="0.2">
      <c r="A46" s="1"/>
      <c r="B46" s="1"/>
    </row>
    <row r="47" spans="1:2" x14ac:dyDescent="0.2">
      <c r="A47" s="1"/>
      <c r="B47" s="1"/>
    </row>
    <row r="48" spans="1:2" x14ac:dyDescent="0.2">
      <c r="A48" s="1"/>
      <c r="B48" s="1"/>
    </row>
    <row r="49" spans="1:2" x14ac:dyDescent="0.2">
      <c r="A49" s="1"/>
      <c r="B49" s="1"/>
    </row>
    <row r="50" spans="1:2" x14ac:dyDescent="0.2">
      <c r="A50" s="1"/>
      <c r="B50" s="1"/>
    </row>
    <row r="51" spans="1:2" x14ac:dyDescent="0.2">
      <c r="A51" s="1"/>
      <c r="B51" s="1"/>
    </row>
    <row r="52" spans="1:2" x14ac:dyDescent="0.2">
      <c r="A52" s="1"/>
      <c r="B52" s="1"/>
    </row>
    <row r="53" spans="1:2" x14ac:dyDescent="0.2">
      <c r="A53" s="1"/>
      <c r="B53" s="1"/>
    </row>
    <row r="54" spans="1:2" x14ac:dyDescent="0.2">
      <c r="A54" s="1"/>
      <c r="B54" s="1"/>
    </row>
    <row r="55" spans="1:2" x14ac:dyDescent="0.2">
      <c r="A55" s="1"/>
      <c r="B55" s="1"/>
    </row>
    <row r="56" spans="1:2" x14ac:dyDescent="0.2">
      <c r="A56" s="1"/>
      <c r="B56" s="1"/>
    </row>
    <row r="57" spans="1:2" x14ac:dyDescent="0.2">
      <c r="A57" s="1"/>
      <c r="B57" s="1"/>
    </row>
    <row r="58" spans="1:2" x14ac:dyDescent="0.2">
      <c r="A58" s="1"/>
      <c r="B58" s="1"/>
    </row>
    <row r="59" spans="1:2" x14ac:dyDescent="0.2">
      <c r="A59" s="1"/>
      <c r="B59" s="1"/>
    </row>
    <row r="60" spans="1:2" x14ac:dyDescent="0.2">
      <c r="A60" s="1"/>
      <c r="B60" s="1"/>
    </row>
    <row r="61" spans="1:2" x14ac:dyDescent="0.2">
      <c r="A61" s="1"/>
      <c r="B61" s="1"/>
    </row>
    <row r="62" spans="1:2" x14ac:dyDescent="0.2">
      <c r="A62" s="1"/>
      <c r="B62" s="1"/>
    </row>
    <row r="63" spans="1:2" x14ac:dyDescent="0.2">
      <c r="A63" s="1"/>
      <c r="B63" s="1"/>
    </row>
    <row r="64" spans="1:2" x14ac:dyDescent="0.2">
      <c r="A64" s="1"/>
      <c r="B64" s="1"/>
    </row>
    <row r="65" spans="1:2" x14ac:dyDescent="0.2">
      <c r="A65" s="1"/>
      <c r="B65" s="1"/>
    </row>
    <row r="66" spans="1:2" x14ac:dyDescent="0.2">
      <c r="A66" s="1"/>
      <c r="B66" s="1"/>
    </row>
    <row r="67" spans="1:2" x14ac:dyDescent="0.2">
      <c r="A67" s="1"/>
      <c r="B67" s="1"/>
    </row>
    <row r="68" spans="1:2" x14ac:dyDescent="0.2">
      <c r="A68" s="1"/>
      <c r="B68" s="1"/>
    </row>
    <row r="69" spans="1:2" x14ac:dyDescent="0.2">
      <c r="A69" s="1"/>
      <c r="B69" s="1"/>
    </row>
    <row r="70" spans="1:2" x14ac:dyDescent="0.2">
      <c r="A70" s="1"/>
      <c r="B70" s="1"/>
    </row>
    <row r="71" spans="1:2" x14ac:dyDescent="0.2">
      <c r="A71" s="1"/>
      <c r="B71" s="1"/>
    </row>
    <row r="72" spans="1:2" x14ac:dyDescent="0.2">
      <c r="A72" s="1"/>
      <c r="B72" s="1"/>
    </row>
    <row r="73" spans="1:2" x14ac:dyDescent="0.2">
      <c r="A73" s="1"/>
      <c r="B73" s="1"/>
    </row>
    <row r="74" spans="1:2" x14ac:dyDescent="0.2">
      <c r="A74" s="1"/>
      <c r="B74" s="1"/>
    </row>
    <row r="75" spans="1:2" x14ac:dyDescent="0.2">
      <c r="A75" s="1"/>
      <c r="B75" s="1"/>
    </row>
    <row r="76" spans="1:2" x14ac:dyDescent="0.2">
      <c r="A76" s="1"/>
      <c r="B76" s="1"/>
    </row>
    <row r="77" spans="1:2" x14ac:dyDescent="0.2">
      <c r="A77" s="1"/>
      <c r="B77" s="1"/>
    </row>
    <row r="78" spans="1:2" x14ac:dyDescent="0.2">
      <c r="A78" s="1"/>
      <c r="B78" s="1"/>
    </row>
    <row r="79" spans="1:2" x14ac:dyDescent="0.2">
      <c r="A79" s="1"/>
      <c r="B79" s="1"/>
    </row>
    <row r="80" spans="1:2" x14ac:dyDescent="0.2">
      <c r="A80" s="1"/>
      <c r="B80" s="1"/>
    </row>
    <row r="81" spans="1:2" x14ac:dyDescent="0.2">
      <c r="A81" s="1"/>
      <c r="B81" s="1"/>
    </row>
    <row r="82" spans="1:2" x14ac:dyDescent="0.2">
      <c r="A82" s="1"/>
      <c r="B82" s="1"/>
    </row>
    <row r="83" spans="1:2" x14ac:dyDescent="0.2">
      <c r="A83" s="1"/>
      <c r="B83" s="1"/>
    </row>
    <row r="84" spans="1:2" x14ac:dyDescent="0.2">
      <c r="A84" s="1"/>
      <c r="B84" s="1"/>
    </row>
    <row r="85" spans="1:2" x14ac:dyDescent="0.2">
      <c r="A85" s="1"/>
      <c r="B85" s="1"/>
    </row>
    <row r="86" spans="1:2" x14ac:dyDescent="0.2">
      <c r="A86" s="1"/>
      <c r="B86" s="1"/>
    </row>
    <row r="87" spans="1:2" x14ac:dyDescent="0.2">
      <c r="A87" s="1"/>
      <c r="B87" s="1"/>
    </row>
    <row r="88" spans="1:2" x14ac:dyDescent="0.2">
      <c r="A88" s="1"/>
      <c r="B88" s="1"/>
    </row>
    <row r="89" spans="1:2" x14ac:dyDescent="0.2">
      <c r="A89" s="1"/>
      <c r="B89" s="1"/>
    </row>
    <row r="90" spans="1:2" x14ac:dyDescent="0.2">
      <c r="A90" s="1"/>
      <c r="B90" s="1"/>
    </row>
    <row r="91" spans="1:2" x14ac:dyDescent="0.2">
      <c r="A91" s="1"/>
      <c r="B91" s="1"/>
    </row>
    <row r="92" spans="1:2" x14ac:dyDescent="0.2">
      <c r="A92" s="1"/>
      <c r="B92" s="1"/>
    </row>
    <row r="93" spans="1:2" x14ac:dyDescent="0.2">
      <c r="A93" s="1"/>
      <c r="B93" s="1"/>
    </row>
    <row r="94" spans="1:2" x14ac:dyDescent="0.2">
      <c r="A94" s="1"/>
      <c r="B94" s="1"/>
    </row>
    <row r="95" spans="1:2" x14ac:dyDescent="0.2">
      <c r="A95" s="1"/>
      <c r="B95" s="1"/>
    </row>
    <row r="96" spans="1:2" x14ac:dyDescent="0.2">
      <c r="A96" s="1"/>
      <c r="B96" s="1"/>
    </row>
    <row r="97" spans="1:2" x14ac:dyDescent="0.2">
      <c r="A97" s="1"/>
      <c r="B97" s="1"/>
    </row>
    <row r="98" spans="1:2" x14ac:dyDescent="0.2">
      <c r="A98" s="1"/>
      <c r="B98" s="1"/>
    </row>
    <row r="99" spans="1:2" x14ac:dyDescent="0.2">
      <c r="A99" s="1"/>
      <c r="B99" s="1"/>
    </row>
    <row r="100" spans="1:2" x14ac:dyDescent="0.2">
      <c r="A100" s="1"/>
      <c r="B100" s="1"/>
    </row>
    <row r="101" spans="1:2" x14ac:dyDescent="0.2">
      <c r="A101" s="1"/>
      <c r="B101" s="1"/>
    </row>
    <row r="102" spans="1:2" x14ac:dyDescent="0.2">
      <c r="A102" s="1"/>
      <c r="B102" s="1"/>
    </row>
    <row r="103" spans="1:2" x14ac:dyDescent="0.2">
      <c r="A103" s="1"/>
      <c r="B103" s="1"/>
    </row>
    <row r="104" spans="1:2" x14ac:dyDescent="0.2">
      <c r="A104" s="1"/>
      <c r="B104" s="1"/>
    </row>
    <row r="105" spans="1:2" x14ac:dyDescent="0.2">
      <c r="A105" s="1"/>
      <c r="B105" s="1"/>
    </row>
    <row r="106" spans="1:2" x14ac:dyDescent="0.2">
      <c r="A106" s="1"/>
      <c r="B106" s="1"/>
    </row>
    <row r="107" spans="1:2" x14ac:dyDescent="0.2">
      <c r="A107" s="1"/>
      <c r="B107" s="1"/>
    </row>
    <row r="108" spans="1:2" x14ac:dyDescent="0.2">
      <c r="A108" s="1"/>
      <c r="B108" s="1"/>
    </row>
    <row r="109" spans="1:2" x14ac:dyDescent="0.2">
      <c r="A109" s="1"/>
      <c r="B109" s="1"/>
    </row>
    <row r="110" spans="1:2" x14ac:dyDescent="0.2">
      <c r="A110" s="1"/>
      <c r="B110" s="1"/>
    </row>
    <row r="111" spans="1:2" x14ac:dyDescent="0.2">
      <c r="A111" s="1"/>
      <c r="B111" s="1"/>
    </row>
    <row r="112" spans="1:2" x14ac:dyDescent="0.2">
      <c r="A112" s="1"/>
      <c r="B112" s="1"/>
    </row>
    <row r="113" spans="1:2" x14ac:dyDescent="0.2">
      <c r="A113" s="1"/>
      <c r="B113" s="1"/>
    </row>
    <row r="114" spans="1:2" x14ac:dyDescent="0.2">
      <c r="A114" s="1"/>
      <c r="B114" s="1"/>
    </row>
    <row r="115" spans="1:2" x14ac:dyDescent="0.2">
      <c r="A115" s="1"/>
      <c r="B115" s="1"/>
    </row>
    <row r="116" spans="1:2" x14ac:dyDescent="0.2">
      <c r="A116" s="1"/>
      <c r="B116" s="1"/>
    </row>
    <row r="117" spans="1:2" x14ac:dyDescent="0.2">
      <c r="A117" s="1"/>
      <c r="B117" s="1"/>
    </row>
    <row r="118" spans="1:2" x14ac:dyDescent="0.2">
      <c r="A118" s="1"/>
      <c r="B118" s="1"/>
    </row>
    <row r="119" spans="1:2" x14ac:dyDescent="0.2">
      <c r="A119" s="1"/>
      <c r="B119" s="1"/>
    </row>
    <row r="120" spans="1:2" x14ac:dyDescent="0.2">
      <c r="A120" s="1"/>
      <c r="B120" s="1"/>
    </row>
    <row r="121" spans="1:2" x14ac:dyDescent="0.2">
      <c r="A121" s="1"/>
      <c r="B121" s="1"/>
    </row>
    <row r="122" spans="1:2" x14ac:dyDescent="0.2">
      <c r="A122" s="1"/>
      <c r="B122" s="1"/>
    </row>
    <row r="123" spans="1:2" x14ac:dyDescent="0.2">
      <c r="A123" s="1"/>
      <c r="B123" s="1"/>
    </row>
    <row r="124" spans="1:2" x14ac:dyDescent="0.2">
      <c r="A124" s="1"/>
      <c r="B124" s="1"/>
    </row>
    <row r="125" spans="1:2" x14ac:dyDescent="0.2">
      <c r="A125" s="1"/>
      <c r="B125" s="1"/>
    </row>
    <row r="126" spans="1:2" x14ac:dyDescent="0.2">
      <c r="A126" s="1"/>
      <c r="B126" s="1"/>
    </row>
    <row r="127" spans="1:2" x14ac:dyDescent="0.2">
      <c r="A127" s="1"/>
      <c r="B127" s="1"/>
    </row>
    <row r="128" spans="1:2" x14ac:dyDescent="0.2">
      <c r="A128" s="1"/>
      <c r="B128" s="1"/>
    </row>
    <row r="129" spans="1:2" x14ac:dyDescent="0.2">
      <c r="A129" s="1"/>
      <c r="B129" s="1"/>
    </row>
    <row r="130" spans="1:2" x14ac:dyDescent="0.2">
      <c r="A130" s="1"/>
      <c r="B130" s="1"/>
    </row>
    <row r="131" spans="1:2" x14ac:dyDescent="0.2">
      <c r="A131" s="1"/>
      <c r="B131" s="1"/>
    </row>
    <row r="132" spans="1:2" x14ac:dyDescent="0.2">
      <c r="A132" s="1"/>
      <c r="B132" s="1"/>
    </row>
    <row r="133" spans="1:2" x14ac:dyDescent="0.2">
      <c r="A133" s="1"/>
      <c r="B133" s="1"/>
    </row>
    <row r="134" spans="1:2" x14ac:dyDescent="0.2">
      <c r="A134" s="1"/>
      <c r="B134" s="1"/>
    </row>
    <row r="135" spans="1:2" x14ac:dyDescent="0.2">
      <c r="A135" s="1"/>
      <c r="B135" s="1"/>
    </row>
    <row r="136" spans="1:2" x14ac:dyDescent="0.2">
      <c r="A136" s="1"/>
      <c r="B136" s="1"/>
    </row>
    <row r="137" spans="1:2" x14ac:dyDescent="0.2">
      <c r="A137" s="1"/>
      <c r="B137" s="1"/>
    </row>
    <row r="138" spans="1:2" x14ac:dyDescent="0.2">
      <c r="A138" s="1"/>
      <c r="B138" s="1"/>
    </row>
    <row r="139" spans="1:2" x14ac:dyDescent="0.2">
      <c r="A139" s="1"/>
      <c r="B139" s="1"/>
    </row>
    <row r="140" spans="1:2" x14ac:dyDescent="0.2">
      <c r="A140" s="1"/>
      <c r="B140" s="1"/>
    </row>
    <row r="141" spans="1:2" x14ac:dyDescent="0.2">
      <c r="A141" s="1"/>
      <c r="B141" s="1"/>
    </row>
    <row r="142" spans="1:2" x14ac:dyDescent="0.2">
      <c r="A142" s="1"/>
      <c r="B142" s="1"/>
    </row>
    <row r="143" spans="1:2" x14ac:dyDescent="0.2">
      <c r="A143" s="1"/>
      <c r="B143" s="1"/>
    </row>
    <row r="144" spans="1:2" x14ac:dyDescent="0.2">
      <c r="A144" s="1"/>
      <c r="B144" s="1"/>
    </row>
    <row r="145" spans="1:2" x14ac:dyDescent="0.2">
      <c r="A145" s="1"/>
      <c r="B145" s="1"/>
    </row>
    <row r="146" spans="1:2" x14ac:dyDescent="0.2">
      <c r="A146" s="1"/>
      <c r="B146" s="1"/>
    </row>
    <row r="147" spans="1:2" x14ac:dyDescent="0.2">
      <c r="A147" s="1"/>
      <c r="B147" s="1"/>
    </row>
    <row r="148" spans="1:2" x14ac:dyDescent="0.2">
      <c r="A148" s="1"/>
      <c r="B148" s="1"/>
    </row>
    <row r="149" spans="1:2" x14ac:dyDescent="0.2">
      <c r="A149" s="1"/>
      <c r="B149" s="1"/>
    </row>
    <row r="150" spans="1:2" x14ac:dyDescent="0.2">
      <c r="A150" s="1"/>
      <c r="B150" s="1"/>
    </row>
    <row r="151" spans="1:2" x14ac:dyDescent="0.2">
      <c r="A151" s="1"/>
      <c r="B151" s="1"/>
    </row>
    <row r="152" spans="1:2" x14ac:dyDescent="0.2">
      <c r="A152" s="1"/>
      <c r="B152" s="1"/>
    </row>
    <row r="153" spans="1:2" x14ac:dyDescent="0.2">
      <c r="A153" s="1"/>
      <c r="B153" s="1"/>
    </row>
    <row r="154" spans="1:2" x14ac:dyDescent="0.2">
      <c r="A154" s="1"/>
      <c r="B154" s="1"/>
    </row>
    <row r="155" spans="1:2" x14ac:dyDescent="0.2">
      <c r="A155" s="1"/>
      <c r="B155" s="1"/>
    </row>
    <row r="156" spans="1:2" x14ac:dyDescent="0.2">
      <c r="A156" s="1"/>
      <c r="B156" s="1"/>
    </row>
    <row r="157" spans="1:2" x14ac:dyDescent="0.2">
      <c r="A157" s="1"/>
      <c r="B157" s="1"/>
    </row>
    <row r="158" spans="1:2" x14ac:dyDescent="0.2">
      <c r="A158" s="1"/>
      <c r="B158" s="1"/>
    </row>
    <row r="159" spans="1:2" x14ac:dyDescent="0.2">
      <c r="A159" s="1"/>
      <c r="B159" s="1"/>
    </row>
    <row r="160" spans="1:2" x14ac:dyDescent="0.2">
      <c r="A160" s="1"/>
      <c r="B160" s="1"/>
    </row>
    <row r="161" spans="1:2" x14ac:dyDescent="0.2">
      <c r="A161" s="1"/>
      <c r="B161" s="1"/>
    </row>
    <row r="162" spans="1:2" x14ac:dyDescent="0.2">
      <c r="A162" s="1"/>
      <c r="B162" s="1"/>
    </row>
    <row r="163" spans="1:2" x14ac:dyDescent="0.2">
      <c r="A163" s="1"/>
      <c r="B163" s="1"/>
    </row>
    <row r="164" spans="1:2" x14ac:dyDescent="0.2">
      <c r="A164" s="1"/>
      <c r="B164" s="1"/>
    </row>
    <row r="165" spans="1:2" x14ac:dyDescent="0.2">
      <c r="A165" s="1"/>
      <c r="B165" s="1"/>
    </row>
    <row r="166" spans="1:2" x14ac:dyDescent="0.2">
      <c r="A166" s="1"/>
      <c r="B166" s="1"/>
    </row>
    <row r="167" spans="1:2" x14ac:dyDescent="0.2">
      <c r="A167" s="1"/>
      <c r="B167" s="1"/>
    </row>
    <row r="168" spans="1:2" x14ac:dyDescent="0.2">
      <c r="A168" s="1"/>
      <c r="B168" s="1"/>
    </row>
    <row r="169" spans="1:2" x14ac:dyDescent="0.2">
      <c r="A169" s="1"/>
      <c r="B169" s="1"/>
    </row>
    <row r="170" spans="1:2" x14ac:dyDescent="0.2">
      <c r="A170" s="1"/>
      <c r="B170" s="1"/>
    </row>
    <row r="171" spans="1:2" x14ac:dyDescent="0.2">
      <c r="A171" s="1"/>
      <c r="B171" s="1"/>
    </row>
    <row r="172" spans="1:2" x14ac:dyDescent="0.2">
      <c r="A172" s="1"/>
      <c r="B172" s="1"/>
    </row>
    <row r="173" spans="1:2" x14ac:dyDescent="0.2">
      <c r="A173" s="1"/>
      <c r="B173" s="1"/>
    </row>
    <row r="174" spans="1:2" x14ac:dyDescent="0.2">
      <c r="A174" s="1"/>
      <c r="B174" s="1"/>
    </row>
    <row r="175" spans="1:2" x14ac:dyDescent="0.2">
      <c r="A175" s="1"/>
      <c r="B175" s="1"/>
    </row>
    <row r="176" spans="1:2" x14ac:dyDescent="0.2">
      <c r="A176" s="1"/>
      <c r="B176" s="1"/>
    </row>
    <row r="177" spans="1:2" x14ac:dyDescent="0.2">
      <c r="A177" s="1"/>
      <c r="B177" s="1"/>
    </row>
    <row r="178" spans="1:2" x14ac:dyDescent="0.2">
      <c r="A178" s="1"/>
      <c r="B178" s="1"/>
    </row>
    <row r="179" spans="1:2" x14ac:dyDescent="0.2">
      <c r="A179" s="1"/>
      <c r="B179" s="1"/>
    </row>
    <row r="180" spans="1:2" x14ac:dyDescent="0.2">
      <c r="A180" s="1"/>
      <c r="B180" s="1"/>
    </row>
    <row r="181" spans="1:2" x14ac:dyDescent="0.2">
      <c r="A181" s="1"/>
      <c r="B181" s="1"/>
    </row>
    <row r="182" spans="1:2" x14ac:dyDescent="0.2">
      <c r="A182" s="1"/>
      <c r="B182" s="1"/>
    </row>
    <row r="183" spans="1:2" x14ac:dyDescent="0.2">
      <c r="A183" s="1"/>
      <c r="B183" s="1"/>
    </row>
    <row r="184" spans="1:2" x14ac:dyDescent="0.2">
      <c r="A184" s="1"/>
      <c r="B184" s="1"/>
    </row>
    <row r="185" spans="1:2" x14ac:dyDescent="0.2">
      <c r="A185" s="1"/>
      <c r="B185" s="1"/>
    </row>
    <row r="186" spans="1:2" x14ac:dyDescent="0.2">
      <c r="A186" s="1"/>
      <c r="B186" s="1"/>
    </row>
    <row r="187" spans="1:2" x14ac:dyDescent="0.2">
      <c r="A187" s="1"/>
      <c r="B187" s="1"/>
    </row>
    <row r="188" spans="1:2" x14ac:dyDescent="0.2">
      <c r="A188" s="1"/>
      <c r="B188" s="1"/>
    </row>
    <row r="189" spans="1:2" x14ac:dyDescent="0.2">
      <c r="A189" s="1"/>
      <c r="B189" s="1"/>
    </row>
    <row r="190" spans="1:2" x14ac:dyDescent="0.2">
      <c r="A190" s="1"/>
      <c r="B190" s="1"/>
    </row>
    <row r="191" spans="1:2" x14ac:dyDescent="0.2">
      <c r="A191" s="1"/>
      <c r="B191" s="1"/>
    </row>
    <row r="192" spans="1:2" x14ac:dyDescent="0.2">
      <c r="A192" s="1"/>
      <c r="B192" s="1"/>
    </row>
    <row r="193" spans="1:2" x14ac:dyDescent="0.2">
      <c r="A193" s="1"/>
      <c r="B193" s="1"/>
    </row>
    <row r="194" spans="1:2" x14ac:dyDescent="0.2">
      <c r="A194" s="1"/>
      <c r="B194" s="1"/>
    </row>
    <row r="195" spans="1:2" x14ac:dyDescent="0.2">
      <c r="A195" s="1"/>
      <c r="B195" s="1"/>
    </row>
    <row r="196" spans="1:2" x14ac:dyDescent="0.2">
      <c r="A196" s="1"/>
      <c r="B196" s="1"/>
    </row>
    <row r="197" spans="1:2" x14ac:dyDescent="0.2">
      <c r="A197" s="1"/>
      <c r="B197" s="1"/>
    </row>
    <row r="198" spans="1:2" x14ac:dyDescent="0.2">
      <c r="A198" s="1"/>
      <c r="B198" s="1"/>
    </row>
    <row r="199" spans="1:2" x14ac:dyDescent="0.2">
      <c r="A199" s="1"/>
      <c r="B199" s="1"/>
    </row>
    <row r="200" spans="1:2" x14ac:dyDescent="0.2">
      <c r="A200" s="1"/>
      <c r="B200" s="1"/>
    </row>
    <row r="201" spans="1:2" x14ac:dyDescent="0.2">
      <c r="A201" s="1"/>
      <c r="B201" s="1"/>
    </row>
    <row r="202" spans="1:2" x14ac:dyDescent="0.2">
      <c r="A202" s="1"/>
      <c r="B202" s="1"/>
    </row>
    <row r="203" spans="1:2" x14ac:dyDescent="0.2">
      <c r="A203" s="1"/>
      <c r="B203" s="1"/>
    </row>
    <row r="204" spans="1:2" x14ac:dyDescent="0.2">
      <c r="A204" s="1"/>
      <c r="B204" s="1"/>
    </row>
    <row r="205" spans="1:2" x14ac:dyDescent="0.2">
      <c r="A205" s="1"/>
      <c r="B205" s="1"/>
    </row>
    <row r="206" spans="1:2" x14ac:dyDescent="0.2">
      <c r="A206" s="1"/>
      <c r="B206" s="1"/>
    </row>
    <row r="207" spans="1:2" x14ac:dyDescent="0.2">
      <c r="A207" s="1"/>
      <c r="B207" s="1"/>
    </row>
    <row r="208" spans="1:2" x14ac:dyDescent="0.2">
      <c r="A208" s="1"/>
      <c r="B208" s="1"/>
    </row>
    <row r="209" spans="1:2" x14ac:dyDescent="0.2">
      <c r="A209" s="1"/>
      <c r="B209" s="1"/>
    </row>
    <row r="210" spans="1:2" x14ac:dyDescent="0.2">
      <c r="A210" s="1"/>
      <c r="B210" s="1"/>
    </row>
    <row r="211" spans="1:2" x14ac:dyDescent="0.2">
      <c r="A211" s="1"/>
      <c r="B211" s="1"/>
    </row>
    <row r="212" spans="1:2" x14ac:dyDescent="0.2">
      <c r="A212" s="1"/>
      <c r="B212" s="1"/>
    </row>
    <row r="213" spans="1:2" x14ac:dyDescent="0.2">
      <c r="A213" s="1"/>
      <c r="B213" s="1"/>
    </row>
    <row r="214" spans="1:2" x14ac:dyDescent="0.2">
      <c r="A214" s="1"/>
      <c r="B214" s="1"/>
    </row>
    <row r="215" spans="1:2" x14ac:dyDescent="0.2">
      <c r="A215" s="1"/>
      <c r="B215" s="1"/>
    </row>
    <row r="216" spans="1:2" x14ac:dyDescent="0.2">
      <c r="A216" s="1"/>
      <c r="B216" s="1"/>
    </row>
    <row r="217" spans="1:2" x14ac:dyDescent="0.2">
      <c r="A217" s="1"/>
      <c r="B217" s="1"/>
    </row>
    <row r="218" spans="1:2" x14ac:dyDescent="0.2">
      <c r="A218" s="1"/>
      <c r="B218" s="1"/>
    </row>
    <row r="219" spans="1:2" x14ac:dyDescent="0.2">
      <c r="A219" s="1"/>
      <c r="B219" s="1"/>
    </row>
    <row r="220" spans="1:2" x14ac:dyDescent="0.2">
      <c r="A220" s="1"/>
      <c r="B220" s="1"/>
    </row>
    <row r="221" spans="1:2" x14ac:dyDescent="0.2">
      <c r="A221" s="1"/>
      <c r="B221" s="1"/>
    </row>
    <row r="222" spans="1:2" x14ac:dyDescent="0.2">
      <c r="A222" s="1"/>
      <c r="B222" s="1"/>
    </row>
    <row r="223" spans="1:2" x14ac:dyDescent="0.2">
      <c r="A223" s="1"/>
      <c r="B223" s="1"/>
    </row>
    <row r="224" spans="1:2" x14ac:dyDescent="0.2">
      <c r="A224" s="1"/>
      <c r="B224" s="1"/>
    </row>
    <row r="225" spans="1:2" x14ac:dyDescent="0.2">
      <c r="A225" s="1"/>
      <c r="B225" s="1"/>
    </row>
    <row r="226" spans="1:2" x14ac:dyDescent="0.2">
      <c r="A226" s="1"/>
      <c r="B226" s="1"/>
    </row>
    <row r="227" spans="1:2" x14ac:dyDescent="0.2">
      <c r="A227" s="1"/>
      <c r="B227" s="1"/>
    </row>
    <row r="228" spans="1:2" x14ac:dyDescent="0.2">
      <c r="A228" s="1"/>
      <c r="B228" s="1"/>
    </row>
    <row r="229" spans="1:2" x14ac:dyDescent="0.2">
      <c r="A229" s="1"/>
      <c r="B229" s="1"/>
    </row>
    <row r="230" spans="1:2" x14ac:dyDescent="0.2">
      <c r="A230" s="1"/>
      <c r="B230" s="1"/>
    </row>
    <row r="231" spans="1:2" x14ac:dyDescent="0.2">
      <c r="A231" s="1"/>
      <c r="B231" s="1"/>
    </row>
    <row r="232" spans="1:2" x14ac:dyDescent="0.2">
      <c r="A232" s="1"/>
      <c r="B232" s="1"/>
    </row>
    <row r="233" spans="1:2" x14ac:dyDescent="0.2">
      <c r="A233" s="1"/>
      <c r="B233" s="1"/>
    </row>
    <row r="234" spans="1:2" x14ac:dyDescent="0.2">
      <c r="A234" s="1"/>
      <c r="B234" s="1"/>
    </row>
    <row r="235" spans="1:2" x14ac:dyDescent="0.2">
      <c r="A235" s="1"/>
      <c r="B235" s="1"/>
    </row>
    <row r="236" spans="1:2" x14ac:dyDescent="0.2">
      <c r="A236" s="1"/>
      <c r="B236" s="1"/>
    </row>
    <row r="237" spans="1:2" x14ac:dyDescent="0.2">
      <c r="A237" s="1"/>
      <c r="B237" s="1"/>
    </row>
    <row r="238" spans="1:2" x14ac:dyDescent="0.2">
      <c r="A238" s="1"/>
      <c r="B238" s="1"/>
    </row>
    <row r="239" spans="1:2" x14ac:dyDescent="0.2">
      <c r="A239" s="1"/>
      <c r="B239" s="1"/>
    </row>
    <row r="240" spans="1:2" x14ac:dyDescent="0.2">
      <c r="A240" s="1"/>
      <c r="B240" s="1"/>
    </row>
    <row r="241" spans="1:2" x14ac:dyDescent="0.2">
      <c r="A241" s="1"/>
      <c r="B241" s="1"/>
    </row>
    <row r="242" spans="1:2" x14ac:dyDescent="0.2">
      <c r="A242" s="1"/>
      <c r="B242" s="1"/>
    </row>
    <row r="243" spans="1:2" x14ac:dyDescent="0.2">
      <c r="A243" s="1"/>
      <c r="B243" s="1"/>
    </row>
    <row r="244" spans="1:2" x14ac:dyDescent="0.2">
      <c r="A244" s="1"/>
      <c r="B244" s="1"/>
    </row>
    <row r="245" spans="1:2" x14ac:dyDescent="0.2">
      <c r="A245" s="1"/>
      <c r="B245" s="1"/>
    </row>
    <row r="246" spans="1:2" x14ac:dyDescent="0.2">
      <c r="A246" s="1"/>
      <c r="B246" s="1"/>
    </row>
    <row r="247" spans="1:2" x14ac:dyDescent="0.2">
      <c r="A247" s="1"/>
      <c r="B247" s="1"/>
    </row>
    <row r="248" spans="1:2" x14ac:dyDescent="0.2">
      <c r="A248" s="1"/>
      <c r="B248" s="1"/>
    </row>
  </sheetData>
  <mergeCells count="8">
    <mergeCell ref="B4:K4"/>
    <mergeCell ref="C5:K5"/>
    <mergeCell ref="M1:W1"/>
    <mergeCell ref="A1:K1"/>
    <mergeCell ref="C2:D2"/>
    <mergeCell ref="E2:F2"/>
    <mergeCell ref="G2:H2"/>
    <mergeCell ref="I2:J2"/>
  </mergeCells>
  <pageMargins left="0.7" right="0.7" top="0.75" bottom="0.75" header="0.3" footer="0.3"/>
  <pageSetup paperSize="9" scale="6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1"/>
  <dimension ref="A1:W18"/>
  <sheetViews>
    <sheetView zoomScaleNormal="100" workbookViewId="0">
      <selection sqref="A1:K1"/>
    </sheetView>
  </sheetViews>
  <sheetFormatPr defaultColWidth="9.140625" defaultRowHeight="12.75" x14ac:dyDescent="0.2"/>
  <cols>
    <col min="1" max="1" width="38" style="2" customWidth="1"/>
    <col min="2" max="4" width="9.140625" style="1" customWidth="1"/>
    <col min="5" max="6" width="9.140625" style="2" customWidth="1"/>
    <col min="7" max="7" width="24.5703125" style="1" customWidth="1"/>
    <col min="8" max="8" width="13.28515625" style="1" customWidth="1"/>
    <col min="9" max="9" width="17.85546875" style="1" customWidth="1"/>
    <col min="10" max="10" width="17.5703125" style="1" bestFit="1" customWidth="1"/>
    <col min="11" max="11" width="10.7109375" style="1" customWidth="1"/>
    <col min="12" max="12" width="16.5703125" style="1" bestFit="1" customWidth="1"/>
    <col min="13" max="18" width="9.140625" style="1"/>
    <col min="19" max="19" width="17.140625" style="1" customWidth="1"/>
    <col min="20" max="16384" width="9.140625" style="1"/>
  </cols>
  <sheetData>
    <row r="1" spans="1:23" ht="45.6" customHeight="1" x14ac:dyDescent="0.2">
      <c r="A1" s="1120" t="s">
        <v>1626</v>
      </c>
      <c r="B1" s="1186"/>
      <c r="C1" s="1186"/>
      <c r="D1" s="1186"/>
      <c r="E1" s="1186"/>
      <c r="F1" s="1186"/>
      <c r="G1" s="1186"/>
      <c r="H1" s="1186"/>
      <c r="I1" s="1186"/>
      <c r="J1" s="1186"/>
      <c r="K1" s="1187"/>
    </row>
    <row r="2" spans="1:23" s="385" customFormat="1" x14ac:dyDescent="0.25">
      <c r="A2" s="1123" t="s">
        <v>484</v>
      </c>
      <c r="B2" s="1148" t="s">
        <v>27</v>
      </c>
      <c r="C2" s="1148"/>
      <c r="D2" s="1148"/>
      <c r="E2" s="1148"/>
      <c r="F2" s="1148"/>
      <c r="G2" s="1148"/>
      <c r="H2" s="1152" t="s">
        <v>94</v>
      </c>
      <c r="I2" s="1153"/>
      <c r="J2" s="1153"/>
      <c r="K2" s="1234" t="s">
        <v>1622</v>
      </c>
    </row>
    <row r="3" spans="1:23" s="386" customFormat="1" ht="38.25" customHeight="1" thickBot="1" x14ac:dyDescent="0.3">
      <c r="A3" s="1124"/>
      <c r="B3" s="692" t="s">
        <v>28</v>
      </c>
      <c r="C3" s="692" t="s">
        <v>29</v>
      </c>
      <c r="D3" s="692" t="s">
        <v>30</v>
      </c>
      <c r="E3" s="693" t="s">
        <v>31</v>
      </c>
      <c r="F3" s="692" t="s">
        <v>32</v>
      </c>
      <c r="G3" s="692" t="s">
        <v>66</v>
      </c>
      <c r="H3" s="692" t="s">
        <v>1623</v>
      </c>
      <c r="I3" s="693" t="s">
        <v>1624</v>
      </c>
      <c r="J3" s="692" t="s">
        <v>1625</v>
      </c>
      <c r="K3" s="1234"/>
    </row>
    <row r="4" spans="1:23" x14ac:dyDescent="0.2">
      <c r="A4" s="142" t="s">
        <v>87</v>
      </c>
      <c r="B4" s="1018">
        <v>132.39789999999999</v>
      </c>
      <c r="C4" s="1018">
        <v>159.71319999999997</v>
      </c>
      <c r="D4" s="1018">
        <v>519.26379999999995</v>
      </c>
      <c r="E4" s="1018">
        <v>121.21957500000001</v>
      </c>
      <c r="F4" s="1018">
        <v>97.730060999999992</v>
      </c>
      <c r="G4" s="1018">
        <v>151.70724300000001</v>
      </c>
      <c r="H4" s="1018">
        <v>183.12946666666667</v>
      </c>
      <c r="I4" s="1018">
        <v>359.55840000000006</v>
      </c>
      <c r="J4" s="1018">
        <v>507.67900000000009</v>
      </c>
      <c r="K4" s="1022">
        <v>502.87779999999987</v>
      </c>
    </row>
    <row r="5" spans="1:23" x14ac:dyDescent="0.2">
      <c r="A5" s="23" t="s">
        <v>1451</v>
      </c>
      <c r="B5" s="1019">
        <v>14.64</v>
      </c>
      <c r="C5" s="1020">
        <v>11.805000000000001</v>
      </c>
      <c r="D5" s="1020">
        <v>15.750299999999999</v>
      </c>
      <c r="E5" s="1020">
        <v>3.77</v>
      </c>
      <c r="F5" s="1020">
        <v>7.8350000000000009</v>
      </c>
      <c r="G5" s="1020">
        <v>6.2889999999999997</v>
      </c>
      <c r="H5" s="1020">
        <v>3.5056000000000003</v>
      </c>
      <c r="I5" s="1020">
        <v>13.531499999999999</v>
      </c>
      <c r="J5" s="1020">
        <v>16.228000000000002</v>
      </c>
      <c r="K5" s="1023">
        <v>4.12</v>
      </c>
    </row>
    <row r="6" spans="1:23" ht="12.75" customHeight="1" x14ac:dyDescent="0.2">
      <c r="A6" s="23" t="s">
        <v>1452</v>
      </c>
      <c r="B6" s="1019">
        <v>5.7910000000000004</v>
      </c>
      <c r="C6" s="1020">
        <v>3.3920000000000003</v>
      </c>
      <c r="D6" s="1020">
        <v>16.805299999999999</v>
      </c>
      <c r="E6" s="1020">
        <v>3.82</v>
      </c>
      <c r="F6" s="1020">
        <v>6.22</v>
      </c>
      <c r="G6" s="1020">
        <v>1.9020000000000001</v>
      </c>
      <c r="H6" s="1020">
        <v>11.9269</v>
      </c>
      <c r="I6" s="1020">
        <v>15.405299999999999</v>
      </c>
      <c r="J6" s="1020">
        <v>17.803000000000001</v>
      </c>
      <c r="K6" s="1023">
        <v>14.725400000000002</v>
      </c>
    </row>
    <row r="7" spans="1:23" ht="30" customHeight="1" x14ac:dyDescent="0.2">
      <c r="A7" s="23" t="s">
        <v>1453</v>
      </c>
      <c r="B7" s="1019">
        <v>5.6110000000000007</v>
      </c>
      <c r="C7" s="1020">
        <v>5.6310000000000002</v>
      </c>
      <c r="D7" s="1020">
        <v>10.706900000000001</v>
      </c>
      <c r="E7" s="1020">
        <v>1.73</v>
      </c>
      <c r="F7" s="1020">
        <v>5.9550000000000001</v>
      </c>
      <c r="G7" s="1020">
        <v>3.0880000000000001</v>
      </c>
      <c r="H7" s="1020">
        <v>0.28666666666666668</v>
      </c>
      <c r="I7" s="1020">
        <v>4.5051000000000005</v>
      </c>
      <c r="J7" s="1020">
        <v>2.2600000000000002</v>
      </c>
      <c r="K7" s="1023">
        <v>2.0780000000000003</v>
      </c>
    </row>
    <row r="8" spans="1:23" ht="15" customHeight="1" x14ac:dyDescent="0.2">
      <c r="A8" s="23" t="s">
        <v>1454</v>
      </c>
      <c r="B8" s="1019">
        <v>79.871400000000008</v>
      </c>
      <c r="C8" s="1020">
        <v>92.875600000000006</v>
      </c>
      <c r="D8" s="1020">
        <v>277.0034</v>
      </c>
      <c r="E8" s="1020">
        <v>71.357574999999983</v>
      </c>
      <c r="F8" s="1020">
        <v>10.454600000000001</v>
      </c>
      <c r="G8" s="1020">
        <v>49.361799999999995</v>
      </c>
      <c r="H8" s="1020">
        <v>38.551666666666662</v>
      </c>
      <c r="I8" s="1020">
        <v>119.4164</v>
      </c>
      <c r="J8" s="1020">
        <v>140.36133333333331</v>
      </c>
      <c r="K8" s="1023">
        <v>292.39249999999998</v>
      </c>
    </row>
    <row r="9" spans="1:23" x14ac:dyDescent="0.2">
      <c r="A9" s="23" t="s">
        <v>1455</v>
      </c>
      <c r="B9" s="1019">
        <v>13.667200000000001</v>
      </c>
      <c r="C9" s="1020">
        <v>24.760899999999999</v>
      </c>
      <c r="D9" s="1020">
        <v>85.174700000000001</v>
      </c>
      <c r="E9" s="1020">
        <v>14.131500000000001</v>
      </c>
      <c r="F9" s="1020">
        <v>34.251549999999995</v>
      </c>
      <c r="G9" s="1020">
        <v>42.322460999999997</v>
      </c>
      <c r="H9" s="1020">
        <v>36.247099999999996</v>
      </c>
      <c r="I9" s="1020">
        <v>64.972999999999999</v>
      </c>
      <c r="J9" s="1020">
        <v>130.41149999999999</v>
      </c>
      <c r="K9" s="1023">
        <v>44.896500000000003</v>
      </c>
    </row>
    <row r="10" spans="1:23" x14ac:dyDescent="0.2">
      <c r="A10" s="23" t="s">
        <v>1456</v>
      </c>
      <c r="B10" s="1021">
        <v>16.171499999999998</v>
      </c>
      <c r="C10" s="1020">
        <v>25.408999999999999</v>
      </c>
      <c r="D10" s="1020">
        <v>124.7137</v>
      </c>
      <c r="E10" s="1020">
        <v>27.0305</v>
      </c>
      <c r="F10" s="1020">
        <v>33.013911</v>
      </c>
      <c r="G10" s="1020">
        <v>48.743982000000003</v>
      </c>
      <c r="H10" s="1020">
        <v>93.332533333333359</v>
      </c>
      <c r="I10" s="1020">
        <v>141.64210000000006</v>
      </c>
      <c r="J10" s="1020">
        <v>195.48516666666669</v>
      </c>
      <c r="K10" s="1023">
        <v>147.8357</v>
      </c>
    </row>
    <row r="11" spans="1:23" ht="27" customHeight="1" thickBot="1" x14ac:dyDescent="0.25">
      <c r="A11" s="261" t="s">
        <v>1627</v>
      </c>
      <c r="B11" s="1024">
        <v>34.200899999999997</v>
      </c>
      <c r="C11" s="1025">
        <v>43.935500000000005</v>
      </c>
      <c r="D11" s="1025">
        <v>195.58469999999997</v>
      </c>
      <c r="E11" s="1025">
        <v>60.854075000000009</v>
      </c>
      <c r="F11" s="1025">
        <v>53.023700000000005</v>
      </c>
      <c r="G11" s="1025">
        <v>54.974941000000001</v>
      </c>
      <c r="H11" s="1025">
        <v>85.196000000000012</v>
      </c>
      <c r="I11" s="1025">
        <v>115.78750000000002</v>
      </c>
      <c r="J11" s="1025">
        <v>196.321</v>
      </c>
      <c r="K11" s="1026">
        <v>269.90109999999993</v>
      </c>
    </row>
    <row r="13" spans="1:23" ht="12.75" customHeight="1" x14ac:dyDescent="0.2">
      <c r="A13" s="1235" t="s">
        <v>166</v>
      </c>
      <c r="B13" s="1235"/>
      <c r="C13" s="1235"/>
      <c r="D13" s="1235"/>
      <c r="E13" s="1235"/>
      <c r="F13" s="1235"/>
      <c r="G13" s="1235"/>
      <c r="H13" s="1235"/>
      <c r="I13" s="1235"/>
      <c r="J13" s="1235"/>
      <c r="K13" s="1235"/>
    </row>
    <row r="14" spans="1:23" ht="15" customHeight="1" x14ac:dyDescent="0.2">
      <c r="A14" s="1183" t="s">
        <v>1628</v>
      </c>
      <c r="B14" s="1183"/>
      <c r="C14" s="1183"/>
      <c r="D14" s="1183"/>
      <c r="E14" s="1183"/>
      <c r="F14" s="1183"/>
      <c r="G14" s="1183"/>
      <c r="H14" s="1183"/>
      <c r="I14" s="1183"/>
      <c r="J14" s="1183"/>
      <c r="K14" s="1183"/>
    </row>
    <row r="15" spans="1:23" ht="45" customHeight="1" x14ac:dyDescent="0.2">
      <c r="A15" s="1163" t="s">
        <v>1629</v>
      </c>
      <c r="B15" s="1163"/>
      <c r="C15" s="1163"/>
      <c r="D15" s="1163"/>
      <c r="E15" s="1163"/>
      <c r="F15" s="1163"/>
      <c r="G15" s="1163"/>
      <c r="H15" s="1163"/>
      <c r="I15" s="1163"/>
      <c r="J15" s="1163"/>
      <c r="K15" s="1163"/>
      <c r="L15" s="83"/>
      <c r="M15" s="83"/>
      <c r="N15" s="83"/>
      <c r="O15" s="83"/>
      <c r="P15" s="83"/>
      <c r="Q15" s="83"/>
      <c r="R15" s="83"/>
      <c r="S15" s="83"/>
      <c r="T15" s="83"/>
      <c r="U15" s="83"/>
      <c r="V15" s="83"/>
    </row>
    <row r="16" spans="1:23" ht="30" customHeight="1" x14ac:dyDescent="0.2">
      <c r="A16" s="1163" t="s">
        <v>1630</v>
      </c>
      <c r="B16" s="1163"/>
      <c r="C16" s="1163"/>
      <c r="D16" s="1163"/>
      <c r="E16" s="1163"/>
      <c r="F16" s="1163"/>
      <c r="G16" s="1163"/>
      <c r="H16" s="1163"/>
      <c r="I16" s="1163"/>
      <c r="J16" s="1163"/>
      <c r="K16" s="1163"/>
      <c r="L16" s="83"/>
      <c r="M16" s="83"/>
      <c r="N16" s="83"/>
      <c r="O16" s="83"/>
      <c r="P16" s="83"/>
      <c r="Q16" s="83"/>
      <c r="R16" s="83"/>
      <c r="S16" s="83"/>
      <c r="T16" s="83"/>
      <c r="U16" s="83"/>
      <c r="V16" s="83"/>
      <c r="W16" s="83"/>
    </row>
    <row r="17" spans="1:13" x14ac:dyDescent="0.2">
      <c r="A17" s="1163" t="s">
        <v>1631</v>
      </c>
      <c r="B17" s="1163"/>
      <c r="C17" s="1163"/>
      <c r="D17" s="1163"/>
      <c r="E17" s="1163"/>
      <c r="F17" s="1163"/>
      <c r="G17" s="1163"/>
      <c r="H17" s="1163"/>
      <c r="I17" s="1163"/>
      <c r="J17" s="1163"/>
      <c r="K17" s="1163"/>
      <c r="L17" s="1163"/>
      <c r="M17" s="1163"/>
    </row>
    <row r="18" spans="1:13" ht="26.25" customHeight="1" x14ac:dyDescent="0.2">
      <c r="A18" s="1183" t="s">
        <v>1632</v>
      </c>
      <c r="B18" s="1183"/>
      <c r="C18" s="1183"/>
      <c r="D18" s="1183"/>
      <c r="E18" s="1183"/>
      <c r="F18" s="1183"/>
      <c r="G18" s="1183"/>
      <c r="H18" s="1183"/>
      <c r="I18" s="1183"/>
      <c r="J18" s="1183"/>
      <c r="K18" s="1183"/>
    </row>
  </sheetData>
  <mergeCells count="11">
    <mergeCell ref="A15:K15"/>
    <mergeCell ref="A16:K16"/>
    <mergeCell ref="A17:M17"/>
    <mergeCell ref="A18:K18"/>
    <mergeCell ref="A1:K1"/>
    <mergeCell ref="A2:A3"/>
    <mergeCell ref="B2:G2"/>
    <mergeCell ref="H2:J2"/>
    <mergeCell ref="K2:K3"/>
    <mergeCell ref="A13:K13"/>
    <mergeCell ref="A14:K14"/>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3"/>
  <dimension ref="A1:H13"/>
  <sheetViews>
    <sheetView zoomScaleNormal="100" workbookViewId="0">
      <selection sqref="A1:E1"/>
    </sheetView>
  </sheetViews>
  <sheetFormatPr defaultColWidth="9.140625" defaultRowHeight="12.75" x14ac:dyDescent="0.2"/>
  <cols>
    <col min="1" max="1" width="34.4257812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8" ht="42.75" customHeight="1" x14ac:dyDescent="0.2">
      <c r="A1" s="1236" t="s">
        <v>1457</v>
      </c>
      <c r="B1" s="1237"/>
      <c r="C1" s="1238"/>
      <c r="D1" s="1238"/>
      <c r="E1" s="1239"/>
    </row>
    <row r="2" spans="1:8" s="5" customFormat="1" ht="38.25" customHeight="1" x14ac:dyDescent="0.2">
      <c r="A2" s="1047" t="s">
        <v>484</v>
      </c>
      <c r="B2" s="1240" t="s">
        <v>47</v>
      </c>
      <c r="C2" s="1241"/>
      <c r="D2" s="1242"/>
      <c r="E2" s="1247" t="s">
        <v>1458</v>
      </c>
    </row>
    <row r="3" spans="1:8" s="5" customFormat="1" ht="15" customHeight="1" x14ac:dyDescent="0.2">
      <c r="A3" s="1245"/>
      <c r="B3" s="1243" t="s">
        <v>124</v>
      </c>
      <c r="C3" s="1243"/>
      <c r="D3" s="1244" t="s">
        <v>1459</v>
      </c>
      <c r="E3" s="1248"/>
    </row>
    <row r="4" spans="1:8" s="5" customFormat="1" ht="51" x14ac:dyDescent="0.2">
      <c r="A4" s="1246"/>
      <c r="B4" s="1046" t="s">
        <v>87</v>
      </c>
      <c r="C4" s="1046" t="s">
        <v>171</v>
      </c>
      <c r="D4" s="1244"/>
      <c r="E4" s="1249"/>
    </row>
    <row r="5" spans="1:8" ht="15" customHeight="1" x14ac:dyDescent="0.2">
      <c r="A5" s="21" t="s">
        <v>1633</v>
      </c>
      <c r="B5" s="193">
        <v>128</v>
      </c>
      <c r="C5" s="194">
        <v>97</v>
      </c>
      <c r="D5" s="194">
        <v>21</v>
      </c>
      <c r="E5" s="195">
        <v>48.185937499999994</v>
      </c>
    </row>
    <row r="6" spans="1:8" x14ac:dyDescent="0.2">
      <c r="A6" s="52" t="s">
        <v>113</v>
      </c>
      <c r="B6" s="196">
        <v>21</v>
      </c>
      <c r="C6" s="197">
        <v>15</v>
      </c>
      <c r="D6" s="197">
        <v>3</v>
      </c>
      <c r="E6" s="198">
        <v>55.095238095238095</v>
      </c>
    </row>
    <row r="7" spans="1:8" x14ac:dyDescent="0.2">
      <c r="A7" s="21" t="s">
        <v>1634</v>
      </c>
      <c r="B7" s="193">
        <v>347</v>
      </c>
      <c r="C7" s="194">
        <v>254</v>
      </c>
      <c r="D7" s="194">
        <v>53</v>
      </c>
      <c r="E7" s="195">
        <v>41.755100864553313</v>
      </c>
    </row>
    <row r="8" spans="1:8" ht="13.5" thickBot="1" x14ac:dyDescent="0.25">
      <c r="A8" s="124" t="s">
        <v>113</v>
      </c>
      <c r="B8" s="199">
        <v>99</v>
      </c>
      <c r="C8" s="200">
        <v>69</v>
      </c>
      <c r="D8" s="200">
        <v>22</v>
      </c>
      <c r="E8" s="201">
        <v>44.377777777777773</v>
      </c>
    </row>
    <row r="9" spans="1:8" x14ac:dyDescent="0.2">
      <c r="D9" s="1058"/>
      <c r="E9" s="1058"/>
      <c r="F9" s="1058"/>
      <c r="G9" s="1058"/>
    </row>
    <row r="10" spans="1:8" ht="31.5" customHeight="1" x14ac:dyDescent="0.2">
      <c r="A10" s="1163" t="s">
        <v>96</v>
      </c>
      <c r="B10" s="1163"/>
      <c r="C10" s="1163"/>
      <c r="D10" s="1163"/>
      <c r="E10" s="1163"/>
      <c r="F10" s="1059"/>
      <c r="G10" s="1059"/>
      <c r="H10" s="83"/>
    </row>
    <row r="11" spans="1:8" ht="31.5" customHeight="1" x14ac:dyDescent="0.2">
      <c r="A11" s="1163" t="s">
        <v>145</v>
      </c>
      <c r="B11" s="1163"/>
      <c r="C11" s="1163"/>
      <c r="D11" s="1163"/>
      <c r="E11" s="1163"/>
      <c r="F11" s="1059"/>
      <c r="G11" s="1059"/>
      <c r="H11" s="93"/>
    </row>
    <row r="12" spans="1:8" ht="12.75" customHeight="1" x14ac:dyDescent="0.2">
      <c r="A12" s="1128" t="s">
        <v>165</v>
      </c>
      <c r="B12" s="1128"/>
      <c r="C12" s="1128"/>
      <c r="D12" s="1128"/>
      <c r="E12" s="1128"/>
      <c r="F12" s="1059"/>
      <c r="G12" s="1059"/>
    </row>
    <row r="13" spans="1:8" x14ac:dyDescent="0.2">
      <c r="D13" s="162"/>
      <c r="E13" s="162"/>
      <c r="F13" s="162"/>
      <c r="G13" s="162"/>
    </row>
  </sheetData>
  <mergeCells count="9">
    <mergeCell ref="A10:E10"/>
    <mergeCell ref="A11:E11"/>
    <mergeCell ref="A12:E12"/>
    <mergeCell ref="A1:E1"/>
    <mergeCell ref="B2:D2"/>
    <mergeCell ref="B3:C3"/>
    <mergeCell ref="D3:D4"/>
    <mergeCell ref="A3:A4"/>
    <mergeCell ref="E2:E4"/>
  </mergeCells>
  <pageMargins left="0.7" right="0.7" top="0.75" bottom="0.75" header="0.3" footer="0.3"/>
  <pageSetup paperSize="9" orientation="landscape"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E16"/>
  <sheetViews>
    <sheetView workbookViewId="0">
      <selection activeCell="A2" sqref="A2"/>
    </sheetView>
  </sheetViews>
  <sheetFormatPr defaultColWidth="9.140625" defaultRowHeight="12.75" x14ac:dyDescent="0.2"/>
  <cols>
    <col min="1" max="1" width="22.7109375" style="2" customWidth="1"/>
    <col min="2" max="2" width="11.140625" style="3" customWidth="1"/>
    <col min="3" max="5" width="11.42578125" style="1" customWidth="1"/>
    <col min="6" max="6" width="10.85546875" style="1" customWidth="1"/>
    <col min="7" max="7" width="10.7109375" style="1" customWidth="1"/>
    <col min="8" max="8" width="11.85546875" style="1" customWidth="1"/>
    <col min="9" max="16384" width="9.140625" style="1"/>
  </cols>
  <sheetData>
    <row r="1" spans="1:5" ht="41.25" customHeight="1" x14ac:dyDescent="0.2">
      <c r="A1" s="1141" t="s">
        <v>457</v>
      </c>
      <c r="B1" s="1237"/>
      <c r="C1" s="1237"/>
      <c r="D1" s="1237"/>
      <c r="E1" s="1239"/>
    </row>
    <row r="2" spans="1:5" s="5" customFormat="1" ht="27" customHeight="1" x14ac:dyDescent="0.2">
      <c r="A2" s="1063" t="s">
        <v>484</v>
      </c>
      <c r="B2" s="1251" t="s">
        <v>133</v>
      </c>
      <c r="C2" s="1251"/>
      <c r="D2" s="141"/>
      <c r="E2" s="1179" t="s">
        <v>4</v>
      </c>
    </row>
    <row r="3" spans="1:5" s="5" customFormat="1" ht="41.25" customHeight="1" x14ac:dyDescent="0.2">
      <c r="A3" s="14"/>
      <c r="B3" s="141" t="s">
        <v>4</v>
      </c>
      <c r="C3" s="7" t="s">
        <v>65</v>
      </c>
      <c r="D3" s="141" t="s">
        <v>63</v>
      </c>
      <c r="E3" s="1179"/>
    </row>
    <row r="4" spans="1:5" ht="12.75" customHeight="1" x14ac:dyDescent="0.2">
      <c r="A4" s="17" t="s">
        <v>114</v>
      </c>
      <c r="B4" s="184">
        <v>321</v>
      </c>
      <c r="C4" s="149">
        <v>48</v>
      </c>
      <c r="D4" s="149">
        <v>643</v>
      </c>
      <c r="E4" s="202">
        <v>964</v>
      </c>
    </row>
    <row r="5" spans="1:5" ht="12.75" customHeight="1" x14ac:dyDescent="0.2">
      <c r="A5" s="17" t="s">
        <v>115</v>
      </c>
      <c r="B5" s="184">
        <v>216</v>
      </c>
      <c r="C5" s="149">
        <v>45</v>
      </c>
      <c r="D5" s="149">
        <v>5115</v>
      </c>
      <c r="E5" s="202">
        <v>5331</v>
      </c>
    </row>
    <row r="6" spans="1:5" ht="25.5" customHeight="1" x14ac:dyDescent="0.2">
      <c r="A6" s="17" t="s">
        <v>116</v>
      </c>
      <c r="B6" s="184">
        <v>113</v>
      </c>
      <c r="C6" s="149">
        <v>17</v>
      </c>
      <c r="D6" s="149">
        <v>6608</v>
      </c>
      <c r="E6" s="202">
        <v>6721</v>
      </c>
    </row>
    <row r="7" spans="1:5" ht="38.25" x14ac:dyDescent="0.2">
      <c r="A7" s="17" t="s">
        <v>117</v>
      </c>
      <c r="B7" s="184">
        <v>835</v>
      </c>
      <c r="C7" s="149">
        <v>91</v>
      </c>
      <c r="D7" s="149">
        <v>7191</v>
      </c>
      <c r="E7" s="202">
        <v>8026</v>
      </c>
    </row>
    <row r="8" spans="1:5" ht="38.25" x14ac:dyDescent="0.2">
      <c r="A8" s="17" t="s">
        <v>118</v>
      </c>
      <c r="B8" s="184">
        <v>149</v>
      </c>
      <c r="C8" s="149">
        <v>10</v>
      </c>
      <c r="D8" s="149">
        <v>2116</v>
      </c>
      <c r="E8" s="202">
        <v>2265</v>
      </c>
    </row>
    <row r="9" spans="1:5" ht="13.5" thickBot="1" x14ac:dyDescent="0.25">
      <c r="A9" s="117" t="s">
        <v>132</v>
      </c>
      <c r="B9" s="203">
        <v>597011056.42723978</v>
      </c>
      <c r="C9" s="204">
        <v>63837652.910460003</v>
      </c>
      <c r="D9" s="204">
        <v>12378048.822139999</v>
      </c>
      <c r="E9" s="205">
        <v>609389105.24937987</v>
      </c>
    </row>
    <row r="10" spans="1:5" x14ac:dyDescent="0.2">
      <c r="A10" s="95"/>
      <c r="B10" s="96"/>
      <c r="C10" s="92"/>
      <c r="D10" s="92"/>
      <c r="E10" s="92"/>
    </row>
    <row r="11" spans="1:5" x14ac:dyDescent="0.2">
      <c r="A11" s="1163" t="s">
        <v>119</v>
      </c>
      <c r="B11" s="1163"/>
      <c r="C11" s="1163"/>
      <c r="D11" s="1163"/>
      <c r="E11" s="1163"/>
    </row>
    <row r="12" spans="1:5" ht="50.25" customHeight="1" x14ac:dyDescent="0.2">
      <c r="A12" s="1183" t="s">
        <v>2376</v>
      </c>
      <c r="B12" s="1183"/>
      <c r="C12" s="1183"/>
      <c r="D12" s="1183"/>
      <c r="E12" s="1183"/>
    </row>
    <row r="13" spans="1:5" ht="38.25" customHeight="1" x14ac:dyDescent="0.2">
      <c r="A13" s="1183" t="s">
        <v>2377</v>
      </c>
      <c r="B13" s="1183"/>
      <c r="C13" s="1183"/>
      <c r="D13" s="1183"/>
      <c r="E13" s="1183"/>
    </row>
    <row r="14" spans="1:5" x14ac:dyDescent="0.2">
      <c r="A14" s="1163" t="s">
        <v>2378</v>
      </c>
      <c r="B14" s="1163"/>
      <c r="C14" s="1163"/>
      <c r="D14" s="1163"/>
      <c r="E14" s="1163"/>
    </row>
    <row r="15" spans="1:5" x14ac:dyDescent="0.2">
      <c r="A15" s="1163" t="s">
        <v>2379</v>
      </c>
      <c r="B15" s="1163"/>
      <c r="C15" s="1163"/>
      <c r="D15" s="1163"/>
      <c r="E15" s="1163"/>
    </row>
    <row r="16" spans="1:5" x14ac:dyDescent="0.2">
      <c r="A16" s="1250" t="s">
        <v>131</v>
      </c>
      <c r="B16" s="1250"/>
      <c r="C16" s="1250"/>
      <c r="D16" s="1250"/>
      <c r="E16" s="1250"/>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267"/>
  <sheetViews>
    <sheetView zoomScaleNormal="100" workbookViewId="0">
      <selection activeCell="A2" sqref="A2"/>
    </sheetView>
  </sheetViews>
  <sheetFormatPr defaultColWidth="9.140625"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50.1" customHeight="1" x14ac:dyDescent="0.25">
      <c r="A1" s="1252" t="s">
        <v>456</v>
      </c>
      <c r="B1" s="1253"/>
      <c r="C1" s="1253"/>
      <c r="D1" s="1253"/>
      <c r="E1" s="1253"/>
      <c r="F1" s="1253"/>
      <c r="G1" s="1253"/>
      <c r="H1" s="1253"/>
      <c r="I1" s="1254"/>
      <c r="J1" s="54"/>
    </row>
    <row r="2" spans="1:10" s="6" customFormat="1" ht="38.25" customHeight="1" thickBot="1" x14ac:dyDescent="0.25">
      <c r="A2" s="1063" t="s">
        <v>484</v>
      </c>
      <c r="B2" s="1255" t="s">
        <v>59</v>
      </c>
      <c r="C2" s="1256"/>
      <c r="D2" s="1257" t="s">
        <v>60</v>
      </c>
      <c r="E2" s="1259" t="s">
        <v>61</v>
      </c>
      <c r="F2" s="1257" t="s">
        <v>62</v>
      </c>
      <c r="G2" s="1259" t="s">
        <v>134</v>
      </c>
      <c r="H2" s="1257" t="s">
        <v>135</v>
      </c>
      <c r="I2" s="1261" t="s">
        <v>112</v>
      </c>
    </row>
    <row r="3" spans="1:10" s="6" customFormat="1" ht="38.25" customHeight="1" x14ac:dyDescent="0.2">
      <c r="A3" s="82" t="s">
        <v>85</v>
      </c>
      <c r="B3" s="99" t="s">
        <v>87</v>
      </c>
      <c r="C3" s="98" t="s">
        <v>159</v>
      </c>
      <c r="D3" s="1258"/>
      <c r="E3" s="1260"/>
      <c r="F3" s="1258"/>
      <c r="G3" s="1260"/>
      <c r="H3" s="1258"/>
      <c r="I3" s="1262"/>
    </row>
    <row r="4" spans="1:10" s="6" customFormat="1" x14ac:dyDescent="0.2">
      <c r="A4" s="133" t="s">
        <v>180</v>
      </c>
      <c r="B4" s="222">
        <v>1</v>
      </c>
      <c r="C4" s="223">
        <v>0</v>
      </c>
      <c r="D4" s="224">
        <v>3</v>
      </c>
      <c r="E4" s="225">
        <v>6</v>
      </c>
      <c r="F4" s="226">
        <v>2</v>
      </c>
      <c r="G4" s="225">
        <v>2</v>
      </c>
      <c r="H4" s="226">
        <v>0</v>
      </c>
      <c r="I4" s="368">
        <v>14</v>
      </c>
      <c r="J4" s="1"/>
    </row>
    <row r="5" spans="1:10" s="6" customFormat="1" x14ac:dyDescent="0.2">
      <c r="A5" s="133" t="s">
        <v>182</v>
      </c>
      <c r="B5" s="222">
        <v>1</v>
      </c>
      <c r="C5" s="227">
        <v>0</v>
      </c>
      <c r="D5" s="224">
        <v>28</v>
      </c>
      <c r="E5" s="225">
        <v>12</v>
      </c>
      <c r="F5" s="226">
        <v>15</v>
      </c>
      <c r="G5" s="228">
        <v>2</v>
      </c>
      <c r="H5" s="226">
        <v>0</v>
      </c>
      <c r="I5" s="368">
        <v>58</v>
      </c>
      <c r="J5" s="1"/>
    </row>
    <row r="6" spans="1:10" s="6" customFormat="1" x14ac:dyDescent="0.2">
      <c r="A6" s="133" t="s">
        <v>183</v>
      </c>
      <c r="B6" s="222">
        <v>1</v>
      </c>
      <c r="C6" s="227">
        <v>1</v>
      </c>
      <c r="D6" s="224">
        <v>7</v>
      </c>
      <c r="E6" s="225">
        <v>6</v>
      </c>
      <c r="F6" s="226">
        <v>6</v>
      </c>
      <c r="G6" s="228">
        <v>0</v>
      </c>
      <c r="H6" s="226">
        <v>0</v>
      </c>
      <c r="I6" s="368">
        <v>19</v>
      </c>
      <c r="J6" s="1"/>
    </row>
    <row r="7" spans="1:10" s="6" customFormat="1" x14ac:dyDescent="0.2">
      <c r="A7" s="133" t="s">
        <v>77</v>
      </c>
      <c r="B7" s="222">
        <v>0</v>
      </c>
      <c r="C7" s="227">
        <v>0</v>
      </c>
      <c r="D7" s="224">
        <v>0</v>
      </c>
      <c r="E7" s="225">
        <v>0</v>
      </c>
      <c r="F7" s="226">
        <v>0</v>
      </c>
      <c r="G7" s="228">
        <v>0</v>
      </c>
      <c r="H7" s="226">
        <v>0</v>
      </c>
      <c r="I7" s="368">
        <v>0</v>
      </c>
      <c r="J7" s="1"/>
    </row>
    <row r="8" spans="1:10" s="6" customFormat="1" x14ac:dyDescent="0.2">
      <c r="A8" s="133" t="s">
        <v>185</v>
      </c>
      <c r="B8" s="222">
        <v>0</v>
      </c>
      <c r="C8" s="227">
        <v>0</v>
      </c>
      <c r="D8" s="224">
        <v>1</v>
      </c>
      <c r="E8" s="225">
        <v>0</v>
      </c>
      <c r="F8" s="226">
        <v>0</v>
      </c>
      <c r="G8" s="228">
        <v>0</v>
      </c>
      <c r="H8" s="226">
        <v>0</v>
      </c>
      <c r="I8" s="368">
        <v>1</v>
      </c>
      <c r="J8" s="1"/>
    </row>
    <row r="9" spans="1:10" s="6" customFormat="1" x14ac:dyDescent="0.2">
      <c r="A9" s="133" t="s">
        <v>186</v>
      </c>
      <c r="B9" s="222">
        <v>0</v>
      </c>
      <c r="C9" s="227">
        <v>0</v>
      </c>
      <c r="D9" s="224">
        <v>5</v>
      </c>
      <c r="E9" s="225">
        <v>0</v>
      </c>
      <c r="F9" s="226">
        <v>0</v>
      </c>
      <c r="G9" s="228">
        <v>0</v>
      </c>
      <c r="H9" s="226">
        <v>0</v>
      </c>
      <c r="I9" s="368">
        <v>5</v>
      </c>
      <c r="J9" s="1"/>
    </row>
    <row r="10" spans="1:10" s="6" customFormat="1" x14ac:dyDescent="0.2">
      <c r="A10" s="133" t="s">
        <v>187</v>
      </c>
      <c r="B10" s="222">
        <v>0</v>
      </c>
      <c r="C10" s="227">
        <v>0</v>
      </c>
      <c r="D10" s="224">
        <v>0</v>
      </c>
      <c r="E10" s="225">
        <v>0</v>
      </c>
      <c r="F10" s="226">
        <v>0</v>
      </c>
      <c r="G10" s="228">
        <v>0</v>
      </c>
      <c r="H10" s="226">
        <v>0</v>
      </c>
      <c r="I10" s="368">
        <v>0</v>
      </c>
      <c r="J10" s="1"/>
    </row>
    <row r="11" spans="1:10" s="6" customFormat="1" x14ac:dyDescent="0.2">
      <c r="A11" s="133" t="s">
        <v>188</v>
      </c>
      <c r="B11" s="222">
        <v>0</v>
      </c>
      <c r="C11" s="227">
        <v>0</v>
      </c>
      <c r="D11" s="224">
        <v>0</v>
      </c>
      <c r="E11" s="225">
        <v>0</v>
      </c>
      <c r="F11" s="226">
        <v>0</v>
      </c>
      <c r="G11" s="228">
        <v>0</v>
      </c>
      <c r="H11" s="226">
        <v>0</v>
      </c>
      <c r="I11" s="368">
        <v>0</v>
      </c>
      <c r="J11" s="1"/>
    </row>
    <row r="12" spans="1:10" s="6" customFormat="1" x14ac:dyDescent="0.2">
      <c r="A12" s="133" t="s">
        <v>189</v>
      </c>
      <c r="B12" s="222">
        <v>0</v>
      </c>
      <c r="C12" s="227">
        <v>0</v>
      </c>
      <c r="D12" s="224">
        <v>0</v>
      </c>
      <c r="E12" s="225">
        <v>0</v>
      </c>
      <c r="F12" s="226">
        <v>0</v>
      </c>
      <c r="G12" s="228">
        <v>0</v>
      </c>
      <c r="H12" s="226">
        <v>0</v>
      </c>
      <c r="I12" s="368">
        <v>0</v>
      </c>
      <c r="J12" s="1"/>
    </row>
    <row r="13" spans="1:10" s="6" customFormat="1" x14ac:dyDescent="0.2">
      <c r="A13" s="133" t="s">
        <v>190</v>
      </c>
      <c r="B13" s="222">
        <v>19</v>
      </c>
      <c r="C13" s="227">
        <v>2</v>
      </c>
      <c r="D13" s="224">
        <v>30</v>
      </c>
      <c r="E13" s="225">
        <v>29</v>
      </c>
      <c r="F13" s="226">
        <v>18</v>
      </c>
      <c r="G13" s="228">
        <v>6</v>
      </c>
      <c r="H13" s="226">
        <v>4</v>
      </c>
      <c r="I13" s="368">
        <v>106</v>
      </c>
      <c r="J13" s="1"/>
    </row>
    <row r="14" spans="1:10" s="6" customFormat="1" x14ac:dyDescent="0.2">
      <c r="A14" s="133" t="s">
        <v>191</v>
      </c>
      <c r="B14" s="222">
        <v>7</v>
      </c>
      <c r="C14" s="227">
        <v>0</v>
      </c>
      <c r="D14" s="224">
        <v>25</v>
      </c>
      <c r="E14" s="225">
        <v>6</v>
      </c>
      <c r="F14" s="226">
        <v>6</v>
      </c>
      <c r="G14" s="228">
        <v>1</v>
      </c>
      <c r="H14" s="226">
        <v>0</v>
      </c>
      <c r="I14" s="368">
        <v>45</v>
      </c>
      <c r="J14" s="1"/>
    </row>
    <row r="15" spans="1:10" s="6" customFormat="1" x14ac:dyDescent="0.2">
      <c r="A15" s="133" t="s">
        <v>192</v>
      </c>
      <c r="B15" s="222">
        <v>1</v>
      </c>
      <c r="C15" s="227">
        <v>0</v>
      </c>
      <c r="D15" s="224">
        <v>0</v>
      </c>
      <c r="E15" s="225">
        <v>0</v>
      </c>
      <c r="F15" s="226">
        <v>0</v>
      </c>
      <c r="G15" s="228">
        <v>0</v>
      </c>
      <c r="H15" s="226">
        <v>0</v>
      </c>
      <c r="I15" s="368">
        <v>1</v>
      </c>
      <c r="J15" s="1"/>
    </row>
    <row r="16" spans="1:10" s="6" customFormat="1" x14ac:dyDescent="0.2">
      <c r="A16" s="133" t="s">
        <v>193</v>
      </c>
      <c r="B16" s="222">
        <v>75</v>
      </c>
      <c r="C16" s="227">
        <v>4</v>
      </c>
      <c r="D16" s="224">
        <v>120</v>
      </c>
      <c r="E16" s="225">
        <v>103</v>
      </c>
      <c r="F16" s="226">
        <v>23</v>
      </c>
      <c r="G16" s="228">
        <v>15</v>
      </c>
      <c r="H16" s="226">
        <v>1</v>
      </c>
      <c r="I16" s="368">
        <v>336</v>
      </c>
      <c r="J16" s="1"/>
    </row>
    <row r="17" spans="1:10" s="6" customFormat="1" x14ac:dyDescent="0.2">
      <c r="A17" s="133" t="s">
        <v>194</v>
      </c>
      <c r="B17" s="222">
        <v>10</v>
      </c>
      <c r="C17" s="227">
        <v>0</v>
      </c>
      <c r="D17" s="224">
        <v>48</v>
      </c>
      <c r="E17" s="225">
        <v>19</v>
      </c>
      <c r="F17" s="226">
        <v>5</v>
      </c>
      <c r="G17" s="228">
        <v>1</v>
      </c>
      <c r="H17" s="226">
        <v>3</v>
      </c>
      <c r="I17" s="368">
        <v>86</v>
      </c>
      <c r="J17" s="1"/>
    </row>
    <row r="18" spans="1:10" s="6" customFormat="1" x14ac:dyDescent="0.2">
      <c r="A18" s="133" t="s">
        <v>195</v>
      </c>
      <c r="B18" s="222">
        <v>0</v>
      </c>
      <c r="C18" s="227">
        <v>0</v>
      </c>
      <c r="D18" s="224">
        <v>0</v>
      </c>
      <c r="E18" s="225">
        <v>0</v>
      </c>
      <c r="F18" s="226">
        <v>0</v>
      </c>
      <c r="G18" s="228">
        <v>0</v>
      </c>
      <c r="H18" s="226">
        <v>0</v>
      </c>
      <c r="I18" s="368">
        <v>0</v>
      </c>
      <c r="J18" s="1"/>
    </row>
    <row r="19" spans="1:10" s="6" customFormat="1" x14ac:dyDescent="0.2">
      <c r="A19" s="133" t="s">
        <v>252</v>
      </c>
      <c r="B19" s="222">
        <v>0</v>
      </c>
      <c r="C19" s="227">
        <v>0</v>
      </c>
      <c r="D19" s="224">
        <v>0</v>
      </c>
      <c r="E19" s="225">
        <v>0</v>
      </c>
      <c r="F19" s="226">
        <v>0</v>
      </c>
      <c r="G19" s="228">
        <v>0</v>
      </c>
      <c r="H19" s="226">
        <v>0</v>
      </c>
      <c r="I19" s="368">
        <v>0</v>
      </c>
      <c r="J19" s="1"/>
    </row>
    <row r="20" spans="1:10" s="6" customFormat="1" x14ac:dyDescent="0.2">
      <c r="A20" s="133" t="s">
        <v>273</v>
      </c>
      <c r="B20" s="222">
        <v>0</v>
      </c>
      <c r="C20" s="227">
        <v>0</v>
      </c>
      <c r="D20" s="224">
        <v>0</v>
      </c>
      <c r="E20" s="225">
        <v>0</v>
      </c>
      <c r="F20" s="226">
        <v>0</v>
      </c>
      <c r="G20" s="228">
        <v>0</v>
      </c>
      <c r="H20" s="226">
        <v>0</v>
      </c>
      <c r="I20" s="368">
        <v>0</v>
      </c>
      <c r="J20" s="1"/>
    </row>
    <row r="21" spans="1:10" s="6" customFormat="1" x14ac:dyDescent="0.2">
      <c r="A21" s="133" t="s">
        <v>197</v>
      </c>
      <c r="B21" s="222">
        <v>2</v>
      </c>
      <c r="C21" s="227">
        <v>0</v>
      </c>
      <c r="D21" s="224">
        <v>8</v>
      </c>
      <c r="E21" s="225">
        <v>2</v>
      </c>
      <c r="F21" s="226">
        <v>3</v>
      </c>
      <c r="G21" s="228">
        <v>0</v>
      </c>
      <c r="H21" s="226">
        <v>1</v>
      </c>
      <c r="I21" s="368">
        <v>15</v>
      </c>
      <c r="J21" s="1"/>
    </row>
    <row r="22" spans="1:10" s="6" customFormat="1" x14ac:dyDescent="0.2">
      <c r="A22" s="133" t="s">
        <v>198</v>
      </c>
      <c r="B22" s="222">
        <v>0</v>
      </c>
      <c r="C22" s="227">
        <v>0</v>
      </c>
      <c r="D22" s="224">
        <v>0</v>
      </c>
      <c r="E22" s="225">
        <v>1</v>
      </c>
      <c r="F22" s="226">
        <v>0</v>
      </c>
      <c r="G22" s="228">
        <v>0</v>
      </c>
      <c r="H22" s="226">
        <v>0</v>
      </c>
      <c r="I22" s="368">
        <v>1</v>
      </c>
      <c r="J22" s="1"/>
    </row>
    <row r="23" spans="1:10" s="6" customFormat="1" x14ac:dyDescent="0.2">
      <c r="A23" s="133" t="s">
        <v>199</v>
      </c>
      <c r="B23" s="222">
        <v>361</v>
      </c>
      <c r="C23" s="227">
        <v>14</v>
      </c>
      <c r="D23" s="224">
        <v>209</v>
      </c>
      <c r="E23" s="225">
        <v>199</v>
      </c>
      <c r="F23" s="226">
        <v>110</v>
      </c>
      <c r="G23" s="228">
        <v>65</v>
      </c>
      <c r="H23" s="226">
        <v>11</v>
      </c>
      <c r="I23" s="368">
        <v>953</v>
      </c>
      <c r="J23" s="1"/>
    </row>
    <row r="24" spans="1:10" s="6" customFormat="1" x14ac:dyDescent="0.2">
      <c r="A24" s="133" t="s">
        <v>200</v>
      </c>
      <c r="B24" s="222">
        <v>0</v>
      </c>
      <c r="C24" s="227">
        <v>0</v>
      </c>
      <c r="D24" s="224">
        <v>0</v>
      </c>
      <c r="E24" s="225">
        <v>0</v>
      </c>
      <c r="F24" s="226">
        <v>0</v>
      </c>
      <c r="G24" s="228">
        <v>0</v>
      </c>
      <c r="H24" s="226">
        <v>0</v>
      </c>
      <c r="I24" s="368">
        <v>0</v>
      </c>
      <c r="J24" s="1"/>
    </row>
    <row r="25" spans="1:10" s="6" customFormat="1" x14ac:dyDescent="0.2">
      <c r="A25" s="133" t="s">
        <v>201</v>
      </c>
      <c r="B25" s="222">
        <v>3</v>
      </c>
      <c r="C25" s="227">
        <v>0</v>
      </c>
      <c r="D25" s="224">
        <v>136</v>
      </c>
      <c r="E25" s="225">
        <v>17</v>
      </c>
      <c r="F25" s="226">
        <v>15</v>
      </c>
      <c r="G25" s="228">
        <v>2</v>
      </c>
      <c r="H25" s="226">
        <v>3</v>
      </c>
      <c r="I25" s="368">
        <v>176</v>
      </c>
      <c r="J25" s="1"/>
    </row>
    <row r="26" spans="1:10" s="6" customFormat="1" x14ac:dyDescent="0.2">
      <c r="A26" s="133" t="s">
        <v>202</v>
      </c>
      <c r="B26" s="222">
        <v>2</v>
      </c>
      <c r="C26" s="227">
        <v>0</v>
      </c>
      <c r="D26" s="224">
        <v>0</v>
      </c>
      <c r="E26" s="225">
        <v>0</v>
      </c>
      <c r="F26" s="226">
        <v>0</v>
      </c>
      <c r="G26" s="228">
        <v>0</v>
      </c>
      <c r="H26" s="226">
        <v>0</v>
      </c>
      <c r="I26" s="368">
        <v>2</v>
      </c>
      <c r="J26" s="1"/>
    </row>
    <row r="27" spans="1:10" s="6" customFormat="1" x14ac:dyDescent="0.2">
      <c r="A27" s="133" t="s">
        <v>203</v>
      </c>
      <c r="B27" s="222">
        <v>0</v>
      </c>
      <c r="C27" s="227">
        <v>0</v>
      </c>
      <c r="D27" s="224">
        <v>0</v>
      </c>
      <c r="E27" s="225">
        <v>0</v>
      </c>
      <c r="F27" s="226">
        <v>0</v>
      </c>
      <c r="G27" s="228">
        <v>0</v>
      </c>
      <c r="H27" s="226">
        <v>0</v>
      </c>
      <c r="I27" s="368">
        <v>0</v>
      </c>
      <c r="J27" s="1"/>
    </row>
    <row r="28" spans="1:10" s="6" customFormat="1" x14ac:dyDescent="0.2">
      <c r="A28" s="133" t="s">
        <v>204</v>
      </c>
      <c r="B28" s="222">
        <v>0</v>
      </c>
      <c r="C28" s="227">
        <v>0</v>
      </c>
      <c r="D28" s="224">
        <v>1</v>
      </c>
      <c r="E28" s="225">
        <v>2</v>
      </c>
      <c r="F28" s="226">
        <v>0</v>
      </c>
      <c r="G28" s="228">
        <v>3</v>
      </c>
      <c r="H28" s="226">
        <v>0</v>
      </c>
      <c r="I28" s="368">
        <v>6</v>
      </c>
      <c r="J28" s="1"/>
    </row>
    <row r="29" spans="1:10" s="6" customFormat="1" x14ac:dyDescent="0.2">
      <c r="A29" s="133" t="s">
        <v>422</v>
      </c>
      <c r="B29" s="222">
        <v>2</v>
      </c>
      <c r="C29" s="227">
        <v>0</v>
      </c>
      <c r="D29" s="224">
        <v>15</v>
      </c>
      <c r="E29" s="225">
        <v>2</v>
      </c>
      <c r="F29" s="226">
        <v>0</v>
      </c>
      <c r="G29" s="228">
        <v>1</v>
      </c>
      <c r="H29" s="226">
        <v>2</v>
      </c>
      <c r="I29" s="368">
        <v>22</v>
      </c>
      <c r="J29" s="1"/>
    </row>
    <row r="30" spans="1:10" s="6" customFormat="1" x14ac:dyDescent="0.2">
      <c r="A30" s="133" t="s">
        <v>206</v>
      </c>
      <c r="B30" s="222">
        <v>0</v>
      </c>
      <c r="C30" s="227">
        <v>0</v>
      </c>
      <c r="D30" s="224">
        <v>0</v>
      </c>
      <c r="E30" s="225">
        <v>0</v>
      </c>
      <c r="F30" s="226">
        <v>0</v>
      </c>
      <c r="G30" s="228">
        <v>0</v>
      </c>
      <c r="H30" s="226">
        <v>0</v>
      </c>
      <c r="I30" s="368">
        <v>0</v>
      </c>
      <c r="J30" s="1"/>
    </row>
    <row r="31" spans="1:10" s="6" customFormat="1" x14ac:dyDescent="0.2">
      <c r="A31" s="133" t="s">
        <v>207</v>
      </c>
      <c r="B31" s="222">
        <v>11</v>
      </c>
      <c r="C31" s="227">
        <v>0</v>
      </c>
      <c r="D31" s="224">
        <v>57</v>
      </c>
      <c r="E31" s="225">
        <v>45</v>
      </c>
      <c r="F31" s="226">
        <v>9</v>
      </c>
      <c r="G31" s="228">
        <v>13</v>
      </c>
      <c r="H31" s="226">
        <v>7</v>
      </c>
      <c r="I31" s="368">
        <v>140</v>
      </c>
      <c r="J31" s="1"/>
    </row>
    <row r="32" spans="1:10" s="6" customFormat="1" x14ac:dyDescent="0.2">
      <c r="A32" s="133" t="s">
        <v>208</v>
      </c>
      <c r="B32" s="222">
        <v>0</v>
      </c>
      <c r="C32" s="227">
        <v>0</v>
      </c>
      <c r="D32" s="224">
        <v>0</v>
      </c>
      <c r="E32" s="225">
        <v>11</v>
      </c>
      <c r="F32" s="226">
        <v>0</v>
      </c>
      <c r="G32" s="228">
        <v>0</v>
      </c>
      <c r="H32" s="226">
        <v>0</v>
      </c>
      <c r="I32" s="368">
        <v>11</v>
      </c>
      <c r="J32" s="1"/>
    </row>
    <row r="33" spans="1:10" s="6" customFormat="1" x14ac:dyDescent="0.2">
      <c r="A33" s="133" t="s">
        <v>209</v>
      </c>
      <c r="B33" s="222">
        <v>0</v>
      </c>
      <c r="C33" s="227">
        <v>0</v>
      </c>
      <c r="D33" s="224">
        <v>0</v>
      </c>
      <c r="E33" s="225">
        <v>0</v>
      </c>
      <c r="F33" s="226">
        <v>0</v>
      </c>
      <c r="G33" s="228">
        <v>0</v>
      </c>
      <c r="H33" s="226">
        <v>0</v>
      </c>
      <c r="I33" s="368">
        <v>0</v>
      </c>
      <c r="J33" s="1"/>
    </row>
    <row r="34" spans="1:10" s="6" customFormat="1" x14ac:dyDescent="0.2">
      <c r="A34" s="133" t="s">
        <v>210</v>
      </c>
      <c r="B34" s="222">
        <v>84</v>
      </c>
      <c r="C34" s="227">
        <v>5</v>
      </c>
      <c r="D34" s="224">
        <v>246</v>
      </c>
      <c r="E34" s="225">
        <v>55</v>
      </c>
      <c r="F34" s="226">
        <v>32</v>
      </c>
      <c r="G34" s="228">
        <v>18</v>
      </c>
      <c r="H34" s="226">
        <v>0</v>
      </c>
      <c r="I34" s="368">
        <v>433</v>
      </c>
      <c r="J34" s="1"/>
    </row>
    <row r="35" spans="1:10" s="6" customFormat="1" x14ac:dyDescent="0.2">
      <c r="A35" s="133" t="s">
        <v>212</v>
      </c>
      <c r="B35" s="222">
        <v>0</v>
      </c>
      <c r="C35" s="227">
        <v>0</v>
      </c>
      <c r="D35" s="224">
        <v>0</v>
      </c>
      <c r="E35" s="225">
        <v>0</v>
      </c>
      <c r="F35" s="226">
        <v>0</v>
      </c>
      <c r="G35" s="228">
        <v>0</v>
      </c>
      <c r="H35" s="226">
        <v>0</v>
      </c>
      <c r="I35" s="368">
        <v>0</v>
      </c>
      <c r="J35" s="1"/>
    </row>
    <row r="36" spans="1:10" s="6" customFormat="1" x14ac:dyDescent="0.2">
      <c r="A36" s="133" t="s">
        <v>211</v>
      </c>
      <c r="B36" s="222">
        <v>0</v>
      </c>
      <c r="C36" s="227">
        <v>0</v>
      </c>
      <c r="D36" s="224">
        <v>0</v>
      </c>
      <c r="E36" s="225">
        <v>0</v>
      </c>
      <c r="F36" s="226">
        <v>0</v>
      </c>
      <c r="G36" s="228">
        <v>0</v>
      </c>
      <c r="H36" s="226">
        <v>0</v>
      </c>
      <c r="I36" s="368">
        <v>0</v>
      </c>
      <c r="J36" s="1"/>
    </row>
    <row r="37" spans="1:10" s="6" customFormat="1" x14ac:dyDescent="0.2">
      <c r="A37" s="133" t="s">
        <v>214</v>
      </c>
      <c r="B37" s="222">
        <v>44</v>
      </c>
      <c r="C37" s="227">
        <v>1</v>
      </c>
      <c r="D37" s="224">
        <v>125</v>
      </c>
      <c r="E37" s="225">
        <v>124</v>
      </c>
      <c r="F37" s="226">
        <v>69</v>
      </c>
      <c r="G37" s="228">
        <v>23</v>
      </c>
      <c r="H37" s="226">
        <v>7</v>
      </c>
      <c r="I37" s="368">
        <v>377</v>
      </c>
      <c r="J37" s="1"/>
    </row>
    <row r="38" spans="1:10" s="6" customFormat="1" x14ac:dyDescent="0.2">
      <c r="A38" s="133" t="s">
        <v>215</v>
      </c>
      <c r="B38" s="222">
        <v>0</v>
      </c>
      <c r="C38" s="227">
        <v>0</v>
      </c>
      <c r="D38" s="224">
        <v>0</v>
      </c>
      <c r="E38" s="225">
        <v>0</v>
      </c>
      <c r="F38" s="226">
        <v>0</v>
      </c>
      <c r="G38" s="228">
        <v>0</v>
      </c>
      <c r="H38" s="226">
        <v>0</v>
      </c>
      <c r="I38" s="368">
        <v>0</v>
      </c>
      <c r="J38" s="1"/>
    </row>
    <row r="39" spans="1:10" s="6" customFormat="1" x14ac:dyDescent="0.2">
      <c r="A39" s="133" t="s">
        <v>216</v>
      </c>
      <c r="B39" s="222">
        <v>0</v>
      </c>
      <c r="C39" s="227">
        <v>0</v>
      </c>
      <c r="D39" s="224">
        <v>0</v>
      </c>
      <c r="E39" s="225">
        <v>0</v>
      </c>
      <c r="F39" s="226">
        <v>0</v>
      </c>
      <c r="G39" s="228">
        <v>0</v>
      </c>
      <c r="H39" s="226">
        <v>0</v>
      </c>
      <c r="I39" s="368">
        <v>0</v>
      </c>
      <c r="J39" s="1"/>
    </row>
    <row r="40" spans="1:10" s="6" customFormat="1" x14ac:dyDescent="0.2">
      <c r="A40" s="133" t="s">
        <v>311</v>
      </c>
      <c r="B40" s="222">
        <v>10</v>
      </c>
      <c r="C40" s="227">
        <v>0</v>
      </c>
      <c r="D40" s="224">
        <v>20</v>
      </c>
      <c r="E40" s="225">
        <v>32</v>
      </c>
      <c r="F40" s="226">
        <v>9</v>
      </c>
      <c r="G40" s="228">
        <v>3</v>
      </c>
      <c r="H40" s="226">
        <v>1</v>
      </c>
      <c r="I40" s="368">
        <v>72</v>
      </c>
      <c r="J40" s="1"/>
    </row>
    <row r="41" spans="1:10" s="6" customFormat="1" x14ac:dyDescent="0.2">
      <c r="A41" s="133" t="s">
        <v>217</v>
      </c>
      <c r="B41" s="222">
        <v>0</v>
      </c>
      <c r="C41" s="227">
        <v>0</v>
      </c>
      <c r="D41" s="224">
        <v>0</v>
      </c>
      <c r="E41" s="225">
        <v>0</v>
      </c>
      <c r="F41" s="226">
        <v>0</v>
      </c>
      <c r="G41" s="228">
        <v>0</v>
      </c>
      <c r="H41" s="226">
        <v>0</v>
      </c>
      <c r="I41" s="368">
        <v>0</v>
      </c>
      <c r="J41" s="1"/>
    </row>
    <row r="42" spans="1:10" s="6" customFormat="1" x14ac:dyDescent="0.2">
      <c r="A42" s="133" t="s">
        <v>218</v>
      </c>
      <c r="B42" s="222">
        <v>0</v>
      </c>
      <c r="C42" s="227">
        <v>0</v>
      </c>
      <c r="D42" s="224">
        <v>0</v>
      </c>
      <c r="E42" s="225">
        <v>0</v>
      </c>
      <c r="F42" s="226">
        <v>0</v>
      </c>
      <c r="G42" s="228">
        <v>0</v>
      </c>
      <c r="H42" s="226">
        <v>0</v>
      </c>
      <c r="I42" s="368">
        <v>0</v>
      </c>
      <c r="J42" s="1"/>
    </row>
    <row r="43" spans="1:10" s="6" customFormat="1" x14ac:dyDescent="0.2">
      <c r="A43" s="133" t="s">
        <v>219</v>
      </c>
      <c r="B43" s="222">
        <v>0</v>
      </c>
      <c r="C43" s="227">
        <v>0</v>
      </c>
      <c r="D43" s="224">
        <v>1</v>
      </c>
      <c r="E43" s="225">
        <v>0</v>
      </c>
      <c r="F43" s="226">
        <v>0</v>
      </c>
      <c r="G43" s="228">
        <v>0</v>
      </c>
      <c r="H43" s="226">
        <v>0</v>
      </c>
      <c r="I43" s="368">
        <v>1</v>
      </c>
      <c r="J43" s="1"/>
    </row>
    <row r="44" spans="1:10" s="6" customFormat="1" x14ac:dyDescent="0.2">
      <c r="A44" s="133" t="s">
        <v>220</v>
      </c>
      <c r="B44" s="222">
        <v>2</v>
      </c>
      <c r="C44" s="227">
        <v>0</v>
      </c>
      <c r="D44" s="224">
        <v>22</v>
      </c>
      <c r="E44" s="225">
        <v>7</v>
      </c>
      <c r="F44" s="226">
        <v>3</v>
      </c>
      <c r="G44" s="228">
        <v>1</v>
      </c>
      <c r="H44" s="226">
        <v>1</v>
      </c>
      <c r="I44" s="368">
        <v>36</v>
      </c>
      <c r="J44" s="1"/>
    </row>
    <row r="45" spans="1:10" s="6" customFormat="1" x14ac:dyDescent="0.2">
      <c r="A45" s="133" t="s">
        <v>221</v>
      </c>
      <c r="B45" s="222">
        <v>14</v>
      </c>
      <c r="C45" s="227">
        <v>5</v>
      </c>
      <c r="D45" s="224">
        <v>20</v>
      </c>
      <c r="E45" s="225">
        <v>55</v>
      </c>
      <c r="F45" s="226">
        <v>1</v>
      </c>
      <c r="G45" s="228">
        <v>0</v>
      </c>
      <c r="H45" s="226">
        <v>0</v>
      </c>
      <c r="I45" s="368">
        <v>87</v>
      </c>
      <c r="J45" s="1"/>
    </row>
    <row r="46" spans="1:10" s="6" customFormat="1" x14ac:dyDescent="0.2">
      <c r="A46" s="133" t="s">
        <v>222</v>
      </c>
      <c r="B46" s="222">
        <v>298</v>
      </c>
      <c r="C46" s="227">
        <v>4</v>
      </c>
      <c r="D46" s="224">
        <v>696</v>
      </c>
      <c r="E46" s="225">
        <v>457</v>
      </c>
      <c r="F46" s="226">
        <v>177</v>
      </c>
      <c r="G46" s="228">
        <v>56</v>
      </c>
      <c r="H46" s="226">
        <v>21</v>
      </c>
      <c r="I46" s="368">
        <v>1702</v>
      </c>
      <c r="J46" s="1"/>
    </row>
    <row r="47" spans="1:10" s="6" customFormat="1" x14ac:dyDescent="0.2">
      <c r="A47" s="133" t="s">
        <v>404</v>
      </c>
      <c r="B47" s="222">
        <v>218</v>
      </c>
      <c r="C47" s="227">
        <v>8</v>
      </c>
      <c r="D47" s="224">
        <v>344</v>
      </c>
      <c r="E47" s="225">
        <v>88</v>
      </c>
      <c r="F47" s="226">
        <v>59</v>
      </c>
      <c r="G47" s="228">
        <v>53</v>
      </c>
      <c r="H47" s="226">
        <v>2</v>
      </c>
      <c r="I47" s="368">
        <v>764</v>
      </c>
      <c r="J47" s="1"/>
    </row>
    <row r="48" spans="1:10" s="6" customFormat="1" x14ac:dyDescent="0.2">
      <c r="A48" s="133" t="s">
        <v>223</v>
      </c>
      <c r="B48" s="222">
        <v>149</v>
      </c>
      <c r="C48" s="227">
        <v>12</v>
      </c>
      <c r="D48" s="224">
        <v>57</v>
      </c>
      <c r="E48" s="225">
        <v>95</v>
      </c>
      <c r="F48" s="226">
        <v>18</v>
      </c>
      <c r="G48" s="228">
        <v>26</v>
      </c>
      <c r="H48" s="226">
        <v>4</v>
      </c>
      <c r="I48" s="368">
        <v>346</v>
      </c>
      <c r="J48" s="1"/>
    </row>
    <row r="49" spans="1:10" s="6" customFormat="1" x14ac:dyDescent="0.2">
      <c r="A49" s="133" t="s">
        <v>224</v>
      </c>
      <c r="B49" s="222">
        <v>0</v>
      </c>
      <c r="C49" s="227">
        <v>0</v>
      </c>
      <c r="D49" s="224">
        <v>0</v>
      </c>
      <c r="E49" s="225">
        <v>2</v>
      </c>
      <c r="F49" s="226">
        <v>0</v>
      </c>
      <c r="G49" s="228">
        <v>0</v>
      </c>
      <c r="H49" s="226">
        <v>0</v>
      </c>
      <c r="I49" s="368">
        <v>2</v>
      </c>
      <c r="J49" s="1"/>
    </row>
    <row r="50" spans="1:10" s="6" customFormat="1" x14ac:dyDescent="0.2">
      <c r="A50" s="133" t="s">
        <v>391</v>
      </c>
      <c r="B50" s="222">
        <v>0</v>
      </c>
      <c r="C50" s="227">
        <v>0</v>
      </c>
      <c r="D50" s="224">
        <v>0</v>
      </c>
      <c r="E50" s="225">
        <v>0</v>
      </c>
      <c r="F50" s="226">
        <v>0</v>
      </c>
      <c r="G50" s="228">
        <v>0</v>
      </c>
      <c r="H50" s="226">
        <v>0</v>
      </c>
      <c r="I50" s="368">
        <v>0</v>
      </c>
      <c r="J50" s="1"/>
    </row>
    <row r="51" spans="1:10" s="6" customFormat="1" x14ac:dyDescent="0.2">
      <c r="A51" s="133" t="s">
        <v>424</v>
      </c>
      <c r="B51" s="222">
        <v>0</v>
      </c>
      <c r="C51" s="227">
        <v>0</v>
      </c>
      <c r="D51" s="224">
        <v>0</v>
      </c>
      <c r="E51" s="225">
        <v>0</v>
      </c>
      <c r="F51" s="226">
        <v>0</v>
      </c>
      <c r="G51" s="228">
        <v>0</v>
      </c>
      <c r="H51" s="226">
        <v>0</v>
      </c>
      <c r="I51" s="368">
        <v>0</v>
      </c>
      <c r="J51" s="1"/>
    </row>
    <row r="52" spans="1:10" s="6" customFormat="1" x14ac:dyDescent="0.2">
      <c r="A52" s="133" t="s">
        <v>323</v>
      </c>
      <c r="B52" s="222">
        <v>0</v>
      </c>
      <c r="C52" s="227">
        <v>0</v>
      </c>
      <c r="D52" s="224">
        <v>0</v>
      </c>
      <c r="E52" s="225">
        <v>0</v>
      </c>
      <c r="F52" s="226">
        <v>0</v>
      </c>
      <c r="G52" s="228">
        <v>0</v>
      </c>
      <c r="H52" s="226">
        <v>0</v>
      </c>
      <c r="I52" s="368">
        <v>0</v>
      </c>
      <c r="J52" s="1"/>
    </row>
    <row r="53" spans="1:10" s="6" customFormat="1" x14ac:dyDescent="0.2">
      <c r="A53" s="133" t="s">
        <v>225</v>
      </c>
      <c r="B53" s="222">
        <v>0</v>
      </c>
      <c r="C53" s="227">
        <v>0</v>
      </c>
      <c r="D53" s="224">
        <v>0</v>
      </c>
      <c r="E53" s="225">
        <v>0</v>
      </c>
      <c r="F53" s="226">
        <v>0</v>
      </c>
      <c r="G53" s="228">
        <v>0</v>
      </c>
      <c r="H53" s="226">
        <v>0</v>
      </c>
      <c r="I53" s="368">
        <v>0</v>
      </c>
      <c r="J53" s="1"/>
    </row>
    <row r="54" spans="1:10" s="6" customFormat="1" x14ac:dyDescent="0.2">
      <c r="A54" s="133" t="s">
        <v>226</v>
      </c>
      <c r="B54" s="222">
        <v>5</v>
      </c>
      <c r="C54" s="227">
        <v>0</v>
      </c>
      <c r="D54" s="224">
        <v>5</v>
      </c>
      <c r="E54" s="225">
        <v>2</v>
      </c>
      <c r="F54" s="226">
        <v>0</v>
      </c>
      <c r="G54" s="228">
        <v>0</v>
      </c>
      <c r="H54" s="226">
        <v>4</v>
      </c>
      <c r="I54" s="368">
        <v>16</v>
      </c>
      <c r="J54" s="1"/>
    </row>
    <row r="55" spans="1:10" s="6" customFormat="1" x14ac:dyDescent="0.2">
      <c r="A55" s="133" t="s">
        <v>227</v>
      </c>
      <c r="B55" s="222">
        <v>0</v>
      </c>
      <c r="C55" s="227">
        <v>0</v>
      </c>
      <c r="D55" s="224">
        <v>0</v>
      </c>
      <c r="E55" s="225">
        <v>0</v>
      </c>
      <c r="F55" s="226">
        <v>0</v>
      </c>
      <c r="G55" s="228">
        <v>0</v>
      </c>
      <c r="H55" s="226">
        <v>0</v>
      </c>
      <c r="I55" s="368">
        <v>0</v>
      </c>
      <c r="J55" s="1"/>
    </row>
    <row r="56" spans="1:10" s="6" customFormat="1" x14ac:dyDescent="0.2">
      <c r="A56" s="133" t="s">
        <v>228</v>
      </c>
      <c r="B56" s="222">
        <v>17</v>
      </c>
      <c r="C56" s="227">
        <v>0</v>
      </c>
      <c r="D56" s="224">
        <v>28</v>
      </c>
      <c r="E56" s="225">
        <v>12</v>
      </c>
      <c r="F56" s="226">
        <v>0</v>
      </c>
      <c r="G56" s="228">
        <v>0</v>
      </c>
      <c r="H56" s="226">
        <v>2</v>
      </c>
      <c r="I56" s="368">
        <v>59</v>
      </c>
      <c r="J56" s="1"/>
    </row>
    <row r="57" spans="1:10" s="6" customFormat="1" x14ac:dyDescent="0.2">
      <c r="A57" s="133" t="s">
        <v>229</v>
      </c>
      <c r="B57" s="222">
        <v>5</v>
      </c>
      <c r="C57" s="227">
        <v>0</v>
      </c>
      <c r="D57" s="224">
        <v>12</v>
      </c>
      <c r="E57" s="225">
        <v>9</v>
      </c>
      <c r="F57" s="226">
        <v>1</v>
      </c>
      <c r="G57" s="228">
        <v>0</v>
      </c>
      <c r="H57" s="226">
        <v>0</v>
      </c>
      <c r="I57" s="368">
        <v>26</v>
      </c>
      <c r="J57" s="1"/>
    </row>
    <row r="58" spans="1:10" s="6" customFormat="1" x14ac:dyDescent="0.2">
      <c r="A58" s="133" t="s">
        <v>231</v>
      </c>
      <c r="B58" s="222">
        <v>179</v>
      </c>
      <c r="C58" s="227">
        <v>15</v>
      </c>
      <c r="D58" s="224">
        <v>89</v>
      </c>
      <c r="E58" s="225">
        <v>70</v>
      </c>
      <c r="F58" s="226">
        <v>18</v>
      </c>
      <c r="G58" s="228">
        <v>19</v>
      </c>
      <c r="H58" s="226">
        <v>1</v>
      </c>
      <c r="I58" s="368">
        <v>361</v>
      </c>
      <c r="J58" s="1"/>
    </row>
    <row r="59" spans="1:10" s="6" customFormat="1" x14ac:dyDescent="0.2">
      <c r="A59" s="133" t="s">
        <v>232</v>
      </c>
      <c r="B59" s="222">
        <v>9</v>
      </c>
      <c r="C59" s="227">
        <v>0</v>
      </c>
      <c r="D59" s="224">
        <v>12</v>
      </c>
      <c r="E59" s="225">
        <v>25</v>
      </c>
      <c r="F59" s="226">
        <v>2</v>
      </c>
      <c r="G59" s="228">
        <v>10</v>
      </c>
      <c r="H59" s="226">
        <v>0</v>
      </c>
      <c r="I59" s="368">
        <v>58</v>
      </c>
      <c r="J59" s="1"/>
    </row>
    <row r="60" spans="1:10" s="6" customFormat="1" x14ac:dyDescent="0.2">
      <c r="A60" s="133" t="s">
        <v>233</v>
      </c>
      <c r="B60" s="222">
        <v>0</v>
      </c>
      <c r="C60" s="227">
        <v>0</v>
      </c>
      <c r="D60" s="224">
        <v>0</v>
      </c>
      <c r="E60" s="225">
        <v>0</v>
      </c>
      <c r="F60" s="226">
        <v>0</v>
      </c>
      <c r="G60" s="228">
        <v>0</v>
      </c>
      <c r="H60" s="226">
        <v>0</v>
      </c>
      <c r="I60" s="368">
        <v>0</v>
      </c>
      <c r="J60" s="1"/>
    </row>
    <row r="61" spans="1:10" s="6" customFormat="1" x14ac:dyDescent="0.2">
      <c r="A61" s="133" t="s">
        <v>234</v>
      </c>
      <c r="B61" s="222">
        <v>0</v>
      </c>
      <c r="C61" s="227">
        <v>0</v>
      </c>
      <c r="D61" s="224">
        <v>0</v>
      </c>
      <c r="E61" s="225">
        <v>0</v>
      </c>
      <c r="F61" s="226">
        <v>0</v>
      </c>
      <c r="G61" s="228">
        <v>0</v>
      </c>
      <c r="H61" s="226">
        <v>0</v>
      </c>
      <c r="I61" s="368">
        <v>0</v>
      </c>
      <c r="J61" s="1"/>
    </row>
    <row r="62" spans="1:10" s="6" customFormat="1" x14ac:dyDescent="0.2">
      <c r="A62" s="133" t="s">
        <v>388</v>
      </c>
      <c r="B62" s="222">
        <v>0</v>
      </c>
      <c r="C62" s="227">
        <v>0</v>
      </c>
      <c r="D62" s="224">
        <v>0</v>
      </c>
      <c r="E62" s="225">
        <v>0</v>
      </c>
      <c r="F62" s="226">
        <v>0</v>
      </c>
      <c r="G62" s="228">
        <v>0</v>
      </c>
      <c r="H62" s="226">
        <v>0</v>
      </c>
      <c r="I62" s="368">
        <v>0</v>
      </c>
      <c r="J62" s="1"/>
    </row>
    <row r="63" spans="1:10" s="6" customFormat="1" x14ac:dyDescent="0.2">
      <c r="A63" s="133" t="s">
        <v>326</v>
      </c>
      <c r="B63" s="222">
        <v>0</v>
      </c>
      <c r="C63" s="227">
        <v>0</v>
      </c>
      <c r="D63" s="224">
        <v>0</v>
      </c>
      <c r="E63" s="225">
        <v>0</v>
      </c>
      <c r="F63" s="226">
        <v>0</v>
      </c>
      <c r="G63" s="228">
        <v>0</v>
      </c>
      <c r="H63" s="226">
        <v>0</v>
      </c>
      <c r="I63" s="368">
        <v>0</v>
      </c>
      <c r="J63" s="1"/>
    </row>
    <row r="64" spans="1:10" s="6" customFormat="1" x14ac:dyDescent="0.2">
      <c r="A64" s="133" t="s">
        <v>235</v>
      </c>
      <c r="B64" s="222">
        <v>0</v>
      </c>
      <c r="C64" s="227">
        <v>0</v>
      </c>
      <c r="D64" s="224">
        <v>0</v>
      </c>
      <c r="E64" s="225">
        <v>0</v>
      </c>
      <c r="F64" s="226">
        <v>2</v>
      </c>
      <c r="G64" s="228">
        <v>1</v>
      </c>
      <c r="H64" s="226">
        <v>2</v>
      </c>
      <c r="I64" s="368">
        <v>5</v>
      </c>
      <c r="J64" s="1"/>
    </row>
    <row r="65" spans="1:10" s="6" customFormat="1" x14ac:dyDescent="0.2">
      <c r="A65" s="133" t="s">
        <v>236</v>
      </c>
      <c r="B65" s="222">
        <v>16</v>
      </c>
      <c r="C65" s="227">
        <v>0</v>
      </c>
      <c r="D65" s="224">
        <v>13</v>
      </c>
      <c r="E65" s="225">
        <v>29</v>
      </c>
      <c r="F65" s="226">
        <v>0</v>
      </c>
      <c r="G65" s="228">
        <v>5</v>
      </c>
      <c r="H65" s="226">
        <v>1</v>
      </c>
      <c r="I65" s="368">
        <v>64</v>
      </c>
      <c r="J65" s="1"/>
    </row>
    <row r="66" spans="1:10" s="6" customFormat="1" x14ac:dyDescent="0.2">
      <c r="A66" s="133" t="s">
        <v>237</v>
      </c>
      <c r="B66" s="222">
        <v>425</v>
      </c>
      <c r="C66" s="227">
        <v>15</v>
      </c>
      <c r="D66" s="224">
        <v>237</v>
      </c>
      <c r="E66" s="225">
        <v>158</v>
      </c>
      <c r="F66" s="226">
        <v>33</v>
      </c>
      <c r="G66" s="228">
        <v>51</v>
      </c>
      <c r="H66" s="226">
        <v>8</v>
      </c>
      <c r="I66" s="368">
        <v>901</v>
      </c>
      <c r="J66" s="1"/>
    </row>
    <row r="67" spans="1:10" s="6" customFormat="1" x14ac:dyDescent="0.2">
      <c r="A67" s="133" t="s">
        <v>241</v>
      </c>
      <c r="B67" s="222">
        <v>0</v>
      </c>
      <c r="C67" s="227">
        <v>0</v>
      </c>
      <c r="D67" s="224">
        <v>0</v>
      </c>
      <c r="E67" s="225">
        <v>4</v>
      </c>
      <c r="F67" s="226">
        <v>0</v>
      </c>
      <c r="G67" s="228">
        <v>0</v>
      </c>
      <c r="H67" s="226">
        <v>6</v>
      </c>
      <c r="I67" s="368">
        <v>10</v>
      </c>
      <c r="J67" s="1"/>
    </row>
    <row r="68" spans="1:10" s="6" customFormat="1" x14ac:dyDescent="0.2">
      <c r="A68" s="133" t="s">
        <v>238</v>
      </c>
      <c r="B68" s="222">
        <v>712</v>
      </c>
      <c r="C68" s="227">
        <v>38</v>
      </c>
      <c r="D68" s="224">
        <v>1289</v>
      </c>
      <c r="E68" s="225">
        <v>862</v>
      </c>
      <c r="F68" s="226">
        <v>518</v>
      </c>
      <c r="G68" s="228">
        <v>146</v>
      </c>
      <c r="H68" s="226">
        <v>28</v>
      </c>
      <c r="I68" s="368">
        <v>3530</v>
      </c>
      <c r="J68" s="1"/>
    </row>
    <row r="69" spans="1:10" s="6" customFormat="1" x14ac:dyDescent="0.2">
      <c r="A69" s="133" t="s">
        <v>242</v>
      </c>
      <c r="B69" s="222">
        <v>0</v>
      </c>
      <c r="C69" s="227">
        <v>0</v>
      </c>
      <c r="D69" s="224">
        <v>1</v>
      </c>
      <c r="E69" s="225">
        <v>0</v>
      </c>
      <c r="F69" s="226">
        <v>0</v>
      </c>
      <c r="G69" s="228">
        <v>0</v>
      </c>
      <c r="H69" s="226">
        <v>0</v>
      </c>
      <c r="I69" s="368">
        <v>1</v>
      </c>
      <c r="J69" s="1"/>
    </row>
    <row r="70" spans="1:10" s="6" customFormat="1" x14ac:dyDescent="0.2">
      <c r="A70" s="133" t="s">
        <v>243</v>
      </c>
      <c r="B70" s="222">
        <v>0</v>
      </c>
      <c r="C70" s="227">
        <v>0</v>
      </c>
      <c r="D70" s="224">
        <v>1</v>
      </c>
      <c r="E70" s="225">
        <v>0</v>
      </c>
      <c r="F70" s="226">
        <v>0</v>
      </c>
      <c r="G70" s="228">
        <v>0</v>
      </c>
      <c r="H70" s="226">
        <v>0</v>
      </c>
      <c r="I70" s="368">
        <v>1</v>
      </c>
      <c r="J70" s="1"/>
    </row>
    <row r="71" spans="1:10" s="6" customFormat="1" x14ac:dyDescent="0.2">
      <c r="A71" s="133" t="s">
        <v>244</v>
      </c>
      <c r="B71" s="222">
        <v>15</v>
      </c>
      <c r="C71" s="227">
        <v>0</v>
      </c>
      <c r="D71" s="224">
        <v>9</v>
      </c>
      <c r="E71" s="225">
        <v>7</v>
      </c>
      <c r="F71" s="226">
        <v>1</v>
      </c>
      <c r="G71" s="228">
        <v>0</v>
      </c>
      <c r="H71" s="226">
        <v>1</v>
      </c>
      <c r="I71" s="368">
        <v>33</v>
      </c>
      <c r="J71" s="1"/>
    </row>
    <row r="72" spans="1:10" s="6" customFormat="1" x14ac:dyDescent="0.2">
      <c r="A72" s="133" t="s">
        <v>245</v>
      </c>
      <c r="B72" s="222">
        <v>1</v>
      </c>
      <c r="C72" s="227">
        <v>0</v>
      </c>
      <c r="D72" s="224">
        <v>0</v>
      </c>
      <c r="E72" s="225">
        <v>0</v>
      </c>
      <c r="F72" s="226">
        <v>0</v>
      </c>
      <c r="G72" s="228">
        <v>0</v>
      </c>
      <c r="H72" s="226">
        <v>0</v>
      </c>
      <c r="I72" s="368">
        <v>1</v>
      </c>
      <c r="J72" s="1"/>
    </row>
    <row r="73" spans="1:10" s="6" customFormat="1" x14ac:dyDescent="0.2">
      <c r="A73" s="133" t="s">
        <v>246</v>
      </c>
      <c r="B73" s="222">
        <v>0</v>
      </c>
      <c r="C73" s="227">
        <v>0</v>
      </c>
      <c r="D73" s="224">
        <v>1</v>
      </c>
      <c r="E73" s="225">
        <v>0</v>
      </c>
      <c r="F73" s="226">
        <v>0</v>
      </c>
      <c r="G73" s="228">
        <v>0</v>
      </c>
      <c r="H73" s="226">
        <v>0</v>
      </c>
      <c r="I73" s="368">
        <v>1</v>
      </c>
      <c r="J73" s="1"/>
    </row>
    <row r="74" spans="1:10" s="6" customFormat="1" x14ac:dyDescent="0.2">
      <c r="A74" s="133" t="s">
        <v>247</v>
      </c>
      <c r="B74" s="222">
        <v>0</v>
      </c>
      <c r="C74" s="227">
        <v>0</v>
      </c>
      <c r="D74" s="224">
        <v>0</v>
      </c>
      <c r="E74" s="225">
        <v>3</v>
      </c>
      <c r="F74" s="226">
        <v>0</v>
      </c>
      <c r="G74" s="228">
        <v>0</v>
      </c>
      <c r="H74" s="226">
        <v>0</v>
      </c>
      <c r="I74" s="368">
        <v>3</v>
      </c>
      <c r="J74" s="1"/>
    </row>
    <row r="75" spans="1:10" s="6" customFormat="1" x14ac:dyDescent="0.2">
      <c r="A75" s="133" t="s">
        <v>248</v>
      </c>
      <c r="B75" s="222">
        <v>12</v>
      </c>
      <c r="C75" s="227">
        <v>0</v>
      </c>
      <c r="D75" s="224">
        <v>45</v>
      </c>
      <c r="E75" s="225">
        <v>39</v>
      </c>
      <c r="F75" s="226">
        <v>9</v>
      </c>
      <c r="G75" s="228">
        <v>12</v>
      </c>
      <c r="H75" s="226">
        <v>5</v>
      </c>
      <c r="I75" s="368">
        <v>113</v>
      </c>
      <c r="J75" s="1"/>
    </row>
    <row r="76" spans="1:10" s="6" customFormat="1" x14ac:dyDescent="0.2">
      <c r="A76" s="133" t="s">
        <v>251</v>
      </c>
      <c r="B76" s="222">
        <v>1</v>
      </c>
      <c r="C76" s="227">
        <v>0</v>
      </c>
      <c r="D76" s="224">
        <v>3</v>
      </c>
      <c r="E76" s="225">
        <v>0</v>
      </c>
      <c r="F76" s="226">
        <v>0</v>
      </c>
      <c r="G76" s="228">
        <v>1</v>
      </c>
      <c r="H76" s="226">
        <v>0</v>
      </c>
      <c r="I76" s="368">
        <v>5</v>
      </c>
      <c r="J76" s="1"/>
    </row>
    <row r="77" spans="1:10" s="6" customFormat="1" x14ac:dyDescent="0.2">
      <c r="A77" s="133" t="s">
        <v>253</v>
      </c>
      <c r="B77" s="222">
        <v>0</v>
      </c>
      <c r="C77" s="227">
        <v>0</v>
      </c>
      <c r="D77" s="224">
        <v>1</v>
      </c>
      <c r="E77" s="225">
        <v>0</v>
      </c>
      <c r="F77" s="226">
        <v>0</v>
      </c>
      <c r="G77" s="228">
        <v>0</v>
      </c>
      <c r="H77" s="226">
        <v>0</v>
      </c>
      <c r="I77" s="368">
        <v>1</v>
      </c>
      <c r="J77" s="1"/>
    </row>
    <row r="78" spans="1:10" s="6" customFormat="1" x14ac:dyDescent="0.2">
      <c r="A78" s="133" t="s">
        <v>255</v>
      </c>
      <c r="B78" s="222">
        <v>0</v>
      </c>
      <c r="C78" s="227">
        <v>0</v>
      </c>
      <c r="D78" s="224">
        <v>0</v>
      </c>
      <c r="E78" s="225">
        <v>0</v>
      </c>
      <c r="F78" s="226">
        <v>0</v>
      </c>
      <c r="G78" s="228">
        <v>0</v>
      </c>
      <c r="H78" s="226">
        <v>0</v>
      </c>
      <c r="I78" s="368">
        <v>0</v>
      </c>
      <c r="J78" s="1"/>
    </row>
    <row r="79" spans="1:10" s="6" customFormat="1" x14ac:dyDescent="0.2">
      <c r="A79" s="133" t="s">
        <v>257</v>
      </c>
      <c r="B79" s="222">
        <v>0</v>
      </c>
      <c r="C79" s="227">
        <v>0</v>
      </c>
      <c r="D79" s="224">
        <v>0</v>
      </c>
      <c r="E79" s="225">
        <v>0</v>
      </c>
      <c r="F79" s="226">
        <v>0</v>
      </c>
      <c r="G79" s="228">
        <v>0</v>
      </c>
      <c r="H79" s="226">
        <v>0</v>
      </c>
      <c r="I79" s="368">
        <v>0</v>
      </c>
      <c r="J79" s="1"/>
    </row>
    <row r="80" spans="1:10" s="6" customFormat="1" x14ac:dyDescent="0.2">
      <c r="A80" s="133" t="s">
        <v>258</v>
      </c>
      <c r="B80" s="222">
        <v>0</v>
      </c>
      <c r="C80" s="227">
        <v>0</v>
      </c>
      <c r="D80" s="224">
        <v>0</v>
      </c>
      <c r="E80" s="225">
        <v>0</v>
      </c>
      <c r="F80" s="226">
        <v>0</v>
      </c>
      <c r="G80" s="228">
        <v>0</v>
      </c>
      <c r="H80" s="226">
        <v>0</v>
      </c>
      <c r="I80" s="368">
        <v>0</v>
      </c>
      <c r="J80" s="1"/>
    </row>
    <row r="81" spans="1:11" s="6" customFormat="1" x14ac:dyDescent="0.2">
      <c r="A81" s="133" t="s">
        <v>260</v>
      </c>
      <c r="B81" s="222">
        <v>21</v>
      </c>
      <c r="C81" s="227">
        <v>0</v>
      </c>
      <c r="D81" s="224">
        <v>24</v>
      </c>
      <c r="E81" s="225">
        <v>25</v>
      </c>
      <c r="F81" s="226">
        <v>10</v>
      </c>
      <c r="G81" s="228">
        <v>10</v>
      </c>
      <c r="H81" s="226">
        <v>0</v>
      </c>
      <c r="I81" s="368">
        <v>90</v>
      </c>
      <c r="J81" s="1"/>
    </row>
    <row r="82" spans="1:11" s="6" customFormat="1" x14ac:dyDescent="0.2">
      <c r="A82" s="133" t="s">
        <v>261</v>
      </c>
      <c r="B82" s="222">
        <v>129</v>
      </c>
      <c r="C82" s="227">
        <v>2</v>
      </c>
      <c r="D82" s="224">
        <v>155</v>
      </c>
      <c r="E82" s="225">
        <v>231</v>
      </c>
      <c r="F82" s="226">
        <v>59</v>
      </c>
      <c r="G82" s="228">
        <v>36</v>
      </c>
      <c r="H82" s="226">
        <v>7</v>
      </c>
      <c r="I82" s="368">
        <v>611</v>
      </c>
      <c r="J82" s="1"/>
    </row>
    <row r="83" spans="1:11" s="6" customFormat="1" x14ac:dyDescent="0.2">
      <c r="A83" s="133" t="s">
        <v>262</v>
      </c>
      <c r="B83" s="222">
        <v>47</v>
      </c>
      <c r="C83" s="227">
        <v>2</v>
      </c>
      <c r="D83" s="224">
        <v>272</v>
      </c>
      <c r="E83" s="225">
        <v>65</v>
      </c>
      <c r="F83" s="226">
        <v>26</v>
      </c>
      <c r="G83" s="228">
        <v>14</v>
      </c>
      <c r="H83" s="226">
        <v>8</v>
      </c>
      <c r="I83" s="368">
        <v>431</v>
      </c>
      <c r="J83" s="1"/>
    </row>
    <row r="84" spans="1:11" s="6" customFormat="1" x14ac:dyDescent="0.2">
      <c r="A84" s="133" t="s">
        <v>263</v>
      </c>
      <c r="B84" s="222">
        <v>95</v>
      </c>
      <c r="C84" s="227">
        <v>2</v>
      </c>
      <c r="D84" s="224">
        <v>32</v>
      </c>
      <c r="E84" s="225">
        <v>38</v>
      </c>
      <c r="F84" s="226">
        <v>11</v>
      </c>
      <c r="G84" s="228">
        <v>9</v>
      </c>
      <c r="H84" s="226">
        <v>4</v>
      </c>
      <c r="I84" s="368">
        <v>189</v>
      </c>
      <c r="J84" s="1"/>
    </row>
    <row r="85" spans="1:11" s="6" customFormat="1" x14ac:dyDescent="0.2">
      <c r="A85" s="133" t="s">
        <v>264</v>
      </c>
      <c r="B85" s="222">
        <v>1</v>
      </c>
      <c r="C85" s="227">
        <v>0</v>
      </c>
      <c r="D85" s="224">
        <v>10</v>
      </c>
      <c r="E85" s="225">
        <v>2</v>
      </c>
      <c r="F85" s="226">
        <v>0</v>
      </c>
      <c r="G85" s="228">
        <v>1</v>
      </c>
      <c r="H85" s="226">
        <v>0</v>
      </c>
      <c r="I85" s="368">
        <v>14</v>
      </c>
      <c r="J85" s="1"/>
    </row>
    <row r="86" spans="1:11" s="6" customFormat="1" x14ac:dyDescent="0.2">
      <c r="A86" s="133" t="s">
        <v>265</v>
      </c>
      <c r="B86" s="222">
        <v>12</v>
      </c>
      <c r="C86" s="227">
        <v>0</v>
      </c>
      <c r="D86" s="224">
        <v>12</v>
      </c>
      <c r="E86" s="225">
        <v>20</v>
      </c>
      <c r="F86" s="226">
        <v>15</v>
      </c>
      <c r="G86" s="228">
        <v>2</v>
      </c>
      <c r="H86" s="226">
        <v>5</v>
      </c>
      <c r="I86" s="368">
        <v>66</v>
      </c>
      <c r="J86" s="1"/>
    </row>
    <row r="87" spans="1:11" s="6" customFormat="1" x14ac:dyDescent="0.2">
      <c r="A87" s="133" t="s">
        <v>266</v>
      </c>
      <c r="B87" s="222">
        <v>105</v>
      </c>
      <c r="C87" s="227">
        <v>4</v>
      </c>
      <c r="D87" s="224">
        <v>86</v>
      </c>
      <c r="E87" s="225">
        <v>115</v>
      </c>
      <c r="F87" s="226">
        <v>18</v>
      </c>
      <c r="G87" s="228">
        <v>37</v>
      </c>
      <c r="H87" s="226">
        <v>4</v>
      </c>
      <c r="I87" s="368">
        <v>361</v>
      </c>
      <c r="J87" s="1"/>
    </row>
    <row r="88" spans="1:11" s="6" customFormat="1" x14ac:dyDescent="0.2">
      <c r="A88" s="133" t="s">
        <v>267</v>
      </c>
      <c r="B88" s="222">
        <v>29</v>
      </c>
      <c r="C88" s="227">
        <v>5</v>
      </c>
      <c r="D88" s="224">
        <v>17</v>
      </c>
      <c r="E88" s="225">
        <v>42</v>
      </c>
      <c r="F88" s="226">
        <v>2</v>
      </c>
      <c r="G88" s="228">
        <v>19</v>
      </c>
      <c r="H88" s="226">
        <v>0</v>
      </c>
      <c r="I88" s="368">
        <v>106</v>
      </c>
      <c r="J88" s="1"/>
    </row>
    <row r="89" spans="1:11" s="6" customFormat="1" x14ac:dyDescent="0.2">
      <c r="A89" s="133" t="s">
        <v>268</v>
      </c>
      <c r="B89" s="222">
        <v>618</v>
      </c>
      <c r="C89" s="227">
        <v>27</v>
      </c>
      <c r="D89" s="224">
        <v>658</v>
      </c>
      <c r="E89" s="225">
        <v>830</v>
      </c>
      <c r="F89" s="226">
        <v>151</v>
      </c>
      <c r="G89" s="228">
        <v>145</v>
      </c>
      <c r="H89" s="226">
        <v>13</v>
      </c>
      <c r="I89" s="368">
        <v>2394</v>
      </c>
      <c r="J89" s="1"/>
    </row>
    <row r="90" spans="1:11" s="6" customFormat="1" x14ac:dyDescent="0.2">
      <c r="A90" s="133" t="s">
        <v>270</v>
      </c>
      <c r="B90" s="222">
        <v>1</v>
      </c>
      <c r="C90" s="227">
        <v>0</v>
      </c>
      <c r="D90" s="224">
        <v>0</v>
      </c>
      <c r="E90" s="225">
        <v>1</v>
      </c>
      <c r="F90" s="226">
        <v>0</v>
      </c>
      <c r="G90" s="228">
        <v>0</v>
      </c>
      <c r="H90" s="226">
        <v>2</v>
      </c>
      <c r="I90" s="368">
        <v>4</v>
      </c>
      <c r="J90" s="1"/>
    </row>
    <row r="91" spans="1:11" s="6" customFormat="1" x14ac:dyDescent="0.2">
      <c r="A91" s="133" t="s">
        <v>271</v>
      </c>
      <c r="B91" s="222">
        <v>135</v>
      </c>
      <c r="C91" s="227">
        <v>7</v>
      </c>
      <c r="D91" s="224">
        <v>141</v>
      </c>
      <c r="E91" s="225">
        <v>311</v>
      </c>
      <c r="F91" s="226">
        <v>87</v>
      </c>
      <c r="G91" s="228">
        <v>22</v>
      </c>
      <c r="H91" s="226">
        <v>5</v>
      </c>
      <c r="I91" s="368">
        <v>700</v>
      </c>
      <c r="J91" s="1"/>
    </row>
    <row r="92" spans="1:11" s="6" customFormat="1" x14ac:dyDescent="0.2">
      <c r="A92" s="133" t="s">
        <v>272</v>
      </c>
      <c r="B92" s="222">
        <v>1</v>
      </c>
      <c r="C92" s="227">
        <v>0</v>
      </c>
      <c r="D92" s="224">
        <v>0</v>
      </c>
      <c r="E92" s="225">
        <v>5</v>
      </c>
      <c r="F92" s="226">
        <v>0</v>
      </c>
      <c r="G92" s="228">
        <v>5</v>
      </c>
      <c r="H92" s="226">
        <v>0</v>
      </c>
      <c r="I92" s="368">
        <v>11</v>
      </c>
      <c r="J92" s="1"/>
      <c r="K92" s="1"/>
    </row>
    <row r="93" spans="1:11" s="6" customFormat="1" x14ac:dyDescent="0.2">
      <c r="A93" s="133" t="s">
        <v>274</v>
      </c>
      <c r="B93" s="222">
        <v>18</v>
      </c>
      <c r="C93" s="227">
        <v>0</v>
      </c>
      <c r="D93" s="224">
        <v>8</v>
      </c>
      <c r="E93" s="225">
        <v>46</v>
      </c>
      <c r="F93" s="226">
        <v>19</v>
      </c>
      <c r="G93" s="228">
        <v>13</v>
      </c>
      <c r="H93" s="226">
        <v>4</v>
      </c>
      <c r="I93" s="368">
        <v>108</v>
      </c>
      <c r="J93" s="1"/>
    </row>
    <row r="94" spans="1:11" s="6" customFormat="1" x14ac:dyDescent="0.2">
      <c r="A94" s="133" t="s">
        <v>276</v>
      </c>
      <c r="B94" s="222">
        <v>0</v>
      </c>
      <c r="C94" s="227">
        <v>0</v>
      </c>
      <c r="D94" s="224">
        <v>0</v>
      </c>
      <c r="E94" s="225">
        <v>0</v>
      </c>
      <c r="F94" s="226">
        <v>0</v>
      </c>
      <c r="G94" s="228">
        <v>0</v>
      </c>
      <c r="H94" s="226">
        <v>0</v>
      </c>
      <c r="I94" s="368">
        <v>0</v>
      </c>
      <c r="J94" s="1"/>
    </row>
    <row r="95" spans="1:11" s="6" customFormat="1" x14ac:dyDescent="0.2">
      <c r="A95" s="133" t="s">
        <v>275</v>
      </c>
      <c r="B95" s="222">
        <v>0</v>
      </c>
      <c r="C95" s="227">
        <v>0</v>
      </c>
      <c r="D95" s="224">
        <v>0</v>
      </c>
      <c r="E95" s="225">
        <v>0</v>
      </c>
      <c r="F95" s="226">
        <v>0</v>
      </c>
      <c r="G95" s="228">
        <v>0</v>
      </c>
      <c r="H95" s="226">
        <v>0</v>
      </c>
      <c r="I95" s="368">
        <v>0</v>
      </c>
      <c r="J95" s="1"/>
    </row>
    <row r="96" spans="1:11" s="6" customFormat="1" x14ac:dyDescent="0.2">
      <c r="A96" s="133" t="s">
        <v>277</v>
      </c>
      <c r="B96" s="222">
        <v>9</v>
      </c>
      <c r="C96" s="227">
        <v>0</v>
      </c>
      <c r="D96" s="224">
        <v>19</v>
      </c>
      <c r="E96" s="225">
        <v>7</v>
      </c>
      <c r="F96" s="226">
        <v>8</v>
      </c>
      <c r="G96" s="228">
        <v>0</v>
      </c>
      <c r="H96" s="226">
        <v>1</v>
      </c>
      <c r="I96" s="368">
        <v>43</v>
      </c>
      <c r="J96" s="1"/>
    </row>
    <row r="97" spans="1:10" s="6" customFormat="1" x14ac:dyDescent="0.2">
      <c r="A97" s="133" t="s">
        <v>278</v>
      </c>
      <c r="B97" s="222">
        <v>0</v>
      </c>
      <c r="C97" s="227">
        <v>0</v>
      </c>
      <c r="D97" s="224">
        <v>0</v>
      </c>
      <c r="E97" s="225">
        <v>0</v>
      </c>
      <c r="F97" s="226">
        <v>0</v>
      </c>
      <c r="G97" s="228">
        <v>0</v>
      </c>
      <c r="H97" s="226">
        <v>0</v>
      </c>
      <c r="I97" s="368">
        <v>0</v>
      </c>
      <c r="J97" s="1"/>
    </row>
    <row r="98" spans="1:10" s="6" customFormat="1" x14ac:dyDescent="0.2">
      <c r="A98" s="133" t="s">
        <v>279</v>
      </c>
      <c r="B98" s="222">
        <v>16</v>
      </c>
      <c r="C98" s="227">
        <v>0</v>
      </c>
      <c r="D98" s="224">
        <v>9</v>
      </c>
      <c r="E98" s="225">
        <v>16</v>
      </c>
      <c r="F98" s="226">
        <v>0</v>
      </c>
      <c r="G98" s="228">
        <v>10</v>
      </c>
      <c r="H98" s="226">
        <v>2</v>
      </c>
      <c r="I98" s="368">
        <v>53</v>
      </c>
      <c r="J98" s="1"/>
    </row>
    <row r="99" spans="1:10" s="6" customFormat="1" x14ac:dyDescent="0.2">
      <c r="A99" s="133" t="s">
        <v>280</v>
      </c>
      <c r="B99" s="222">
        <v>16</v>
      </c>
      <c r="C99" s="227">
        <v>0</v>
      </c>
      <c r="D99" s="224">
        <v>4</v>
      </c>
      <c r="E99" s="225">
        <v>18</v>
      </c>
      <c r="F99" s="226">
        <v>1</v>
      </c>
      <c r="G99" s="228">
        <v>9</v>
      </c>
      <c r="H99" s="226">
        <v>0</v>
      </c>
      <c r="I99" s="368">
        <v>47</v>
      </c>
      <c r="J99" s="1"/>
    </row>
    <row r="100" spans="1:10" s="6" customFormat="1" x14ac:dyDescent="0.2">
      <c r="A100" s="133" t="s">
        <v>281</v>
      </c>
      <c r="B100" s="222">
        <v>138</v>
      </c>
      <c r="C100" s="227">
        <v>4</v>
      </c>
      <c r="D100" s="224">
        <v>152</v>
      </c>
      <c r="E100" s="225">
        <v>204</v>
      </c>
      <c r="F100" s="226">
        <v>120</v>
      </c>
      <c r="G100" s="228">
        <v>21</v>
      </c>
      <c r="H100" s="226">
        <v>4</v>
      </c>
      <c r="I100" s="368">
        <v>638</v>
      </c>
      <c r="J100" s="1"/>
    </row>
    <row r="101" spans="1:10" s="6" customFormat="1" x14ac:dyDescent="0.2">
      <c r="A101" s="133" t="s">
        <v>282</v>
      </c>
      <c r="B101" s="222">
        <v>1</v>
      </c>
      <c r="C101" s="227">
        <v>0</v>
      </c>
      <c r="D101" s="224">
        <v>4</v>
      </c>
      <c r="E101" s="225">
        <v>0</v>
      </c>
      <c r="F101" s="226">
        <v>1</v>
      </c>
      <c r="G101" s="228">
        <v>0</v>
      </c>
      <c r="H101" s="226">
        <v>0</v>
      </c>
      <c r="I101" s="368">
        <v>6</v>
      </c>
      <c r="J101" s="1"/>
    </row>
    <row r="102" spans="1:10" s="6" customFormat="1" x14ac:dyDescent="0.2">
      <c r="A102" s="133" t="s">
        <v>285</v>
      </c>
      <c r="B102" s="222">
        <v>28</v>
      </c>
      <c r="C102" s="227">
        <v>1</v>
      </c>
      <c r="D102" s="224">
        <v>6</v>
      </c>
      <c r="E102" s="225">
        <v>16</v>
      </c>
      <c r="F102" s="226">
        <v>1</v>
      </c>
      <c r="G102" s="228">
        <v>1</v>
      </c>
      <c r="H102" s="226">
        <v>0</v>
      </c>
      <c r="I102" s="368">
        <v>52</v>
      </c>
      <c r="J102" s="1"/>
    </row>
    <row r="103" spans="1:10" s="6" customFormat="1" x14ac:dyDescent="0.2">
      <c r="A103" s="133" t="s">
        <v>288</v>
      </c>
      <c r="B103" s="222">
        <v>10</v>
      </c>
      <c r="C103" s="227">
        <v>0</v>
      </c>
      <c r="D103" s="224">
        <v>47</v>
      </c>
      <c r="E103" s="225">
        <v>15</v>
      </c>
      <c r="F103" s="226">
        <v>13</v>
      </c>
      <c r="G103" s="228">
        <v>5</v>
      </c>
      <c r="H103" s="226">
        <v>3</v>
      </c>
      <c r="I103" s="368">
        <v>92</v>
      </c>
      <c r="J103" s="1"/>
    </row>
    <row r="104" spans="1:10" s="6" customFormat="1" x14ac:dyDescent="0.2">
      <c r="A104" s="133" t="s">
        <v>289</v>
      </c>
      <c r="B104" s="222">
        <v>0</v>
      </c>
      <c r="C104" s="227">
        <v>0</v>
      </c>
      <c r="D104" s="224">
        <v>0</v>
      </c>
      <c r="E104" s="225">
        <v>0</v>
      </c>
      <c r="F104" s="226">
        <v>0</v>
      </c>
      <c r="G104" s="228">
        <v>0</v>
      </c>
      <c r="H104" s="226">
        <v>0</v>
      </c>
      <c r="I104" s="368">
        <v>0</v>
      </c>
      <c r="J104" s="1"/>
    </row>
    <row r="105" spans="1:10" s="6" customFormat="1" x14ac:dyDescent="0.2">
      <c r="A105" s="133" t="s">
        <v>290</v>
      </c>
      <c r="B105" s="222">
        <v>1</v>
      </c>
      <c r="C105" s="227">
        <v>0</v>
      </c>
      <c r="D105" s="224">
        <v>0</v>
      </c>
      <c r="E105" s="225">
        <v>0</v>
      </c>
      <c r="F105" s="226">
        <v>0</v>
      </c>
      <c r="G105" s="228">
        <v>0</v>
      </c>
      <c r="H105" s="226">
        <v>0</v>
      </c>
      <c r="I105" s="368">
        <v>1</v>
      </c>
      <c r="J105" s="1"/>
    </row>
    <row r="106" spans="1:10" s="6" customFormat="1" x14ac:dyDescent="0.2">
      <c r="A106" s="133" t="s">
        <v>291</v>
      </c>
      <c r="B106" s="222">
        <v>0</v>
      </c>
      <c r="C106" s="227">
        <v>0</v>
      </c>
      <c r="D106" s="224">
        <v>1</v>
      </c>
      <c r="E106" s="225">
        <v>20</v>
      </c>
      <c r="F106" s="226">
        <v>0</v>
      </c>
      <c r="G106" s="228">
        <v>0</v>
      </c>
      <c r="H106" s="226">
        <v>0</v>
      </c>
      <c r="I106" s="368">
        <v>21</v>
      </c>
      <c r="J106" s="1"/>
    </row>
    <row r="107" spans="1:10" s="6" customFormat="1" x14ac:dyDescent="0.2">
      <c r="A107" s="133" t="s">
        <v>292</v>
      </c>
      <c r="B107" s="222">
        <v>144</v>
      </c>
      <c r="C107" s="227">
        <v>5</v>
      </c>
      <c r="D107" s="224">
        <v>279</v>
      </c>
      <c r="E107" s="225">
        <v>52</v>
      </c>
      <c r="F107" s="226">
        <v>46</v>
      </c>
      <c r="G107" s="228">
        <v>7</v>
      </c>
      <c r="H107" s="226">
        <v>4</v>
      </c>
      <c r="I107" s="368">
        <v>523</v>
      </c>
      <c r="J107" s="1"/>
    </row>
    <row r="108" spans="1:10" s="6" customFormat="1" x14ac:dyDescent="0.2">
      <c r="A108" s="133" t="s">
        <v>293</v>
      </c>
      <c r="B108" s="222">
        <v>0</v>
      </c>
      <c r="C108" s="227">
        <v>0</v>
      </c>
      <c r="D108" s="224">
        <v>23</v>
      </c>
      <c r="E108" s="225">
        <v>3</v>
      </c>
      <c r="F108" s="226">
        <v>5</v>
      </c>
      <c r="G108" s="228">
        <v>2</v>
      </c>
      <c r="H108" s="226">
        <v>1</v>
      </c>
      <c r="I108" s="368">
        <v>34</v>
      </c>
      <c r="J108" s="1"/>
    </row>
    <row r="109" spans="1:10" s="6" customFormat="1" x14ac:dyDescent="0.2">
      <c r="A109" s="133" t="s">
        <v>294</v>
      </c>
      <c r="B109" s="222">
        <v>12</v>
      </c>
      <c r="C109" s="227">
        <v>2</v>
      </c>
      <c r="D109" s="224">
        <v>4</v>
      </c>
      <c r="E109" s="225">
        <v>0</v>
      </c>
      <c r="F109" s="226">
        <v>2</v>
      </c>
      <c r="G109" s="228">
        <v>0</v>
      </c>
      <c r="H109" s="226">
        <v>0</v>
      </c>
      <c r="I109" s="368">
        <v>18</v>
      </c>
      <c r="J109" s="1"/>
    </row>
    <row r="110" spans="1:10" s="6" customFormat="1" x14ac:dyDescent="0.2">
      <c r="A110" s="133" t="s">
        <v>196</v>
      </c>
      <c r="B110" s="222">
        <v>0</v>
      </c>
      <c r="C110" s="227">
        <v>0</v>
      </c>
      <c r="D110" s="224">
        <v>2</v>
      </c>
      <c r="E110" s="225">
        <v>3</v>
      </c>
      <c r="F110" s="226">
        <v>0</v>
      </c>
      <c r="G110" s="228">
        <v>0</v>
      </c>
      <c r="H110" s="226">
        <v>0</v>
      </c>
      <c r="I110" s="368">
        <v>5</v>
      </c>
      <c r="J110" s="1"/>
    </row>
    <row r="111" spans="1:10" s="6" customFormat="1" x14ac:dyDescent="0.2">
      <c r="A111" s="133" t="s">
        <v>370</v>
      </c>
      <c r="B111" s="222">
        <v>0</v>
      </c>
      <c r="C111" s="227">
        <v>0</v>
      </c>
      <c r="D111" s="224">
        <v>4</v>
      </c>
      <c r="E111" s="225">
        <v>1</v>
      </c>
      <c r="F111" s="226">
        <v>1</v>
      </c>
      <c r="G111" s="228">
        <v>0</v>
      </c>
      <c r="H111" s="226">
        <v>0</v>
      </c>
      <c r="I111" s="368">
        <v>6</v>
      </c>
      <c r="J111" s="1"/>
    </row>
    <row r="112" spans="1:10" s="6" customFormat="1" x14ac:dyDescent="0.2">
      <c r="A112" s="133" t="s">
        <v>407</v>
      </c>
      <c r="B112" s="222">
        <v>1</v>
      </c>
      <c r="C112" s="227">
        <v>0</v>
      </c>
      <c r="D112" s="224">
        <v>0</v>
      </c>
      <c r="E112" s="225">
        <v>0</v>
      </c>
      <c r="F112" s="226">
        <v>0</v>
      </c>
      <c r="G112" s="228">
        <v>0</v>
      </c>
      <c r="H112" s="226">
        <v>0</v>
      </c>
      <c r="I112" s="368">
        <v>1</v>
      </c>
      <c r="J112" s="1"/>
    </row>
    <row r="113" spans="1:10" s="6" customFormat="1" x14ac:dyDescent="0.2">
      <c r="A113" s="133" t="s">
        <v>295</v>
      </c>
      <c r="B113" s="222">
        <v>0</v>
      </c>
      <c r="C113" s="227">
        <v>0</v>
      </c>
      <c r="D113" s="224">
        <v>1</v>
      </c>
      <c r="E113" s="225">
        <v>7</v>
      </c>
      <c r="F113" s="226">
        <v>1</v>
      </c>
      <c r="G113" s="228">
        <v>2</v>
      </c>
      <c r="H113" s="226">
        <v>0</v>
      </c>
      <c r="I113" s="368">
        <v>11</v>
      </c>
      <c r="J113" s="1"/>
    </row>
    <row r="114" spans="1:10" s="6" customFormat="1" x14ac:dyDescent="0.2">
      <c r="A114" s="133" t="s">
        <v>296</v>
      </c>
      <c r="B114" s="222">
        <v>0</v>
      </c>
      <c r="C114" s="227">
        <v>0</v>
      </c>
      <c r="D114" s="224">
        <v>0</v>
      </c>
      <c r="E114" s="225">
        <v>2</v>
      </c>
      <c r="F114" s="226">
        <v>0</v>
      </c>
      <c r="G114" s="228">
        <v>0</v>
      </c>
      <c r="H114" s="226">
        <v>0</v>
      </c>
      <c r="I114" s="368">
        <v>2</v>
      </c>
      <c r="J114" s="1"/>
    </row>
    <row r="115" spans="1:10" s="6" customFormat="1" x14ac:dyDescent="0.2">
      <c r="A115" s="133" t="s">
        <v>297</v>
      </c>
      <c r="B115" s="222">
        <v>32</v>
      </c>
      <c r="C115" s="227">
        <v>2</v>
      </c>
      <c r="D115" s="224">
        <v>17</v>
      </c>
      <c r="E115" s="225">
        <v>39</v>
      </c>
      <c r="F115" s="226">
        <v>3</v>
      </c>
      <c r="G115" s="228">
        <v>18</v>
      </c>
      <c r="H115" s="226">
        <v>0</v>
      </c>
      <c r="I115" s="368">
        <v>108</v>
      </c>
      <c r="J115" s="1"/>
    </row>
    <row r="116" spans="1:10" s="6" customFormat="1" x14ac:dyDescent="0.2">
      <c r="A116" s="133" t="s">
        <v>298</v>
      </c>
      <c r="B116" s="222">
        <v>21</v>
      </c>
      <c r="C116" s="227">
        <v>0</v>
      </c>
      <c r="D116" s="224">
        <v>49</v>
      </c>
      <c r="E116" s="225">
        <v>4</v>
      </c>
      <c r="F116" s="226">
        <v>5</v>
      </c>
      <c r="G116" s="228">
        <v>1</v>
      </c>
      <c r="H116" s="226">
        <v>6</v>
      </c>
      <c r="I116" s="368">
        <v>86</v>
      </c>
      <c r="J116" s="1"/>
    </row>
    <row r="117" spans="1:10" s="6" customFormat="1" x14ac:dyDescent="0.2">
      <c r="A117" s="133" t="s">
        <v>299</v>
      </c>
      <c r="B117" s="222">
        <v>0</v>
      </c>
      <c r="C117" s="227">
        <v>0</v>
      </c>
      <c r="D117" s="224">
        <v>2</v>
      </c>
      <c r="E117" s="225">
        <v>2</v>
      </c>
      <c r="F117" s="226">
        <v>0</v>
      </c>
      <c r="G117" s="228">
        <v>1</v>
      </c>
      <c r="H117" s="226">
        <v>0</v>
      </c>
      <c r="I117" s="368">
        <v>5</v>
      </c>
      <c r="J117" s="1"/>
    </row>
    <row r="118" spans="1:10" s="6" customFormat="1" x14ac:dyDescent="0.2">
      <c r="A118" s="133" t="s">
        <v>300</v>
      </c>
      <c r="B118" s="222">
        <v>0</v>
      </c>
      <c r="C118" s="227">
        <v>0</v>
      </c>
      <c r="D118" s="224">
        <v>0</v>
      </c>
      <c r="E118" s="225">
        <v>0</v>
      </c>
      <c r="F118" s="226">
        <v>0</v>
      </c>
      <c r="G118" s="228">
        <v>0</v>
      </c>
      <c r="H118" s="226">
        <v>0</v>
      </c>
      <c r="I118" s="368">
        <v>0</v>
      </c>
      <c r="J118" s="1"/>
    </row>
    <row r="119" spans="1:10" s="6" customFormat="1" x14ac:dyDescent="0.2">
      <c r="A119" s="133" t="s">
        <v>301</v>
      </c>
      <c r="B119" s="222">
        <v>5</v>
      </c>
      <c r="C119" s="227">
        <v>0</v>
      </c>
      <c r="D119" s="224">
        <v>18</v>
      </c>
      <c r="E119" s="225">
        <v>2</v>
      </c>
      <c r="F119" s="226">
        <v>2</v>
      </c>
      <c r="G119" s="228">
        <v>1</v>
      </c>
      <c r="H119" s="226">
        <v>0</v>
      </c>
      <c r="I119" s="368">
        <v>28</v>
      </c>
      <c r="J119" s="1"/>
    </row>
    <row r="120" spans="1:10" s="6" customFormat="1" x14ac:dyDescent="0.2">
      <c r="A120" s="133" t="s">
        <v>302</v>
      </c>
      <c r="B120" s="222">
        <v>0</v>
      </c>
      <c r="C120" s="227">
        <v>0</v>
      </c>
      <c r="D120" s="224">
        <v>0</v>
      </c>
      <c r="E120" s="225">
        <v>0</v>
      </c>
      <c r="F120" s="226">
        <v>0</v>
      </c>
      <c r="G120" s="228">
        <v>0</v>
      </c>
      <c r="H120" s="226">
        <v>0</v>
      </c>
      <c r="I120" s="368">
        <v>0</v>
      </c>
      <c r="J120" s="1"/>
    </row>
    <row r="121" spans="1:10" s="6" customFormat="1" x14ac:dyDescent="0.2">
      <c r="A121" s="133" t="s">
        <v>303</v>
      </c>
      <c r="B121" s="222">
        <v>0</v>
      </c>
      <c r="C121" s="227">
        <v>0</v>
      </c>
      <c r="D121" s="224">
        <v>4</v>
      </c>
      <c r="E121" s="225">
        <v>0</v>
      </c>
      <c r="F121" s="226">
        <v>0</v>
      </c>
      <c r="G121" s="228">
        <v>0</v>
      </c>
      <c r="H121" s="226">
        <v>0</v>
      </c>
      <c r="I121" s="368">
        <v>4</v>
      </c>
      <c r="J121" s="1"/>
    </row>
    <row r="122" spans="1:10" s="6" customFormat="1" x14ac:dyDescent="0.2">
      <c r="A122" s="133" t="s">
        <v>304</v>
      </c>
      <c r="B122" s="222">
        <v>11</v>
      </c>
      <c r="C122" s="227">
        <v>1</v>
      </c>
      <c r="D122" s="224">
        <v>2</v>
      </c>
      <c r="E122" s="225">
        <v>4</v>
      </c>
      <c r="F122" s="226">
        <v>2</v>
      </c>
      <c r="G122" s="228">
        <v>1</v>
      </c>
      <c r="H122" s="226">
        <v>2</v>
      </c>
      <c r="I122" s="368">
        <v>22</v>
      </c>
      <c r="J122" s="1"/>
    </row>
    <row r="123" spans="1:10" s="6" customFormat="1" x14ac:dyDescent="0.2">
      <c r="A123" s="133" t="s">
        <v>305</v>
      </c>
      <c r="B123" s="222">
        <v>117</v>
      </c>
      <c r="C123" s="227">
        <v>8</v>
      </c>
      <c r="D123" s="224">
        <v>229</v>
      </c>
      <c r="E123" s="225">
        <v>86</v>
      </c>
      <c r="F123" s="226">
        <v>26</v>
      </c>
      <c r="G123" s="228">
        <v>18</v>
      </c>
      <c r="H123" s="226">
        <v>12</v>
      </c>
      <c r="I123" s="368">
        <v>470</v>
      </c>
      <c r="J123" s="1"/>
    </row>
    <row r="124" spans="1:10" s="6" customFormat="1" x14ac:dyDescent="0.2">
      <c r="A124" s="133" t="s">
        <v>306</v>
      </c>
      <c r="B124" s="222">
        <v>83</v>
      </c>
      <c r="C124" s="227">
        <v>3</v>
      </c>
      <c r="D124" s="224">
        <v>74</v>
      </c>
      <c r="E124" s="225">
        <v>77</v>
      </c>
      <c r="F124" s="226">
        <v>16</v>
      </c>
      <c r="G124" s="228">
        <v>13</v>
      </c>
      <c r="H124" s="226">
        <v>3</v>
      </c>
      <c r="I124" s="368">
        <v>261</v>
      </c>
      <c r="J124" s="1"/>
    </row>
    <row r="125" spans="1:10" s="6" customFormat="1" x14ac:dyDescent="0.2">
      <c r="A125" s="133" t="s">
        <v>307</v>
      </c>
      <c r="B125" s="222">
        <v>20</v>
      </c>
      <c r="C125" s="227">
        <v>1</v>
      </c>
      <c r="D125" s="224">
        <v>6</v>
      </c>
      <c r="E125" s="225">
        <v>31</v>
      </c>
      <c r="F125" s="226">
        <v>2</v>
      </c>
      <c r="G125" s="228">
        <v>4</v>
      </c>
      <c r="H125" s="226">
        <v>0</v>
      </c>
      <c r="I125" s="368">
        <v>63</v>
      </c>
      <c r="J125" s="1"/>
    </row>
    <row r="126" spans="1:10" s="6" customFormat="1" x14ac:dyDescent="0.2">
      <c r="A126" s="133" t="s">
        <v>309</v>
      </c>
      <c r="B126" s="222">
        <v>0</v>
      </c>
      <c r="C126" s="227">
        <v>0</v>
      </c>
      <c r="D126" s="224">
        <v>4</v>
      </c>
      <c r="E126" s="225">
        <v>0</v>
      </c>
      <c r="F126" s="226">
        <v>0</v>
      </c>
      <c r="G126" s="228">
        <v>1</v>
      </c>
      <c r="H126" s="226">
        <v>0</v>
      </c>
      <c r="I126" s="368">
        <v>5</v>
      </c>
      <c r="J126" s="1"/>
    </row>
    <row r="127" spans="1:10" s="6" customFormat="1" x14ac:dyDescent="0.2">
      <c r="A127" s="133" t="s">
        <v>310</v>
      </c>
      <c r="B127" s="222">
        <v>134</v>
      </c>
      <c r="C127" s="227">
        <v>3</v>
      </c>
      <c r="D127" s="224">
        <v>103</v>
      </c>
      <c r="E127" s="225">
        <v>202</v>
      </c>
      <c r="F127" s="226">
        <v>87</v>
      </c>
      <c r="G127" s="228">
        <v>45</v>
      </c>
      <c r="H127" s="226">
        <v>13</v>
      </c>
      <c r="I127" s="368">
        <v>576</v>
      </c>
      <c r="J127" s="1"/>
    </row>
    <row r="128" spans="1:10" s="6" customFormat="1" x14ac:dyDescent="0.2">
      <c r="A128" s="133" t="s">
        <v>312</v>
      </c>
      <c r="B128" s="222">
        <v>33</v>
      </c>
      <c r="C128" s="227">
        <v>0</v>
      </c>
      <c r="D128" s="224">
        <v>30</v>
      </c>
      <c r="E128" s="225">
        <v>41</v>
      </c>
      <c r="F128" s="226">
        <v>6</v>
      </c>
      <c r="G128" s="228">
        <v>8</v>
      </c>
      <c r="H128" s="226">
        <v>3</v>
      </c>
      <c r="I128" s="368">
        <v>121</v>
      </c>
      <c r="J128" s="1"/>
    </row>
    <row r="129" spans="1:10" s="6" customFormat="1" x14ac:dyDescent="0.2">
      <c r="A129" s="133" t="s">
        <v>313</v>
      </c>
      <c r="B129" s="222">
        <v>0</v>
      </c>
      <c r="C129" s="227">
        <v>0</v>
      </c>
      <c r="D129" s="224">
        <v>0</v>
      </c>
      <c r="E129" s="225">
        <v>0</v>
      </c>
      <c r="F129" s="226">
        <v>0</v>
      </c>
      <c r="G129" s="228">
        <v>0</v>
      </c>
      <c r="H129" s="226">
        <v>0</v>
      </c>
      <c r="I129" s="368">
        <v>0</v>
      </c>
      <c r="J129" s="1"/>
    </row>
    <row r="130" spans="1:10" s="6" customFormat="1" x14ac:dyDescent="0.2">
      <c r="A130" s="133" t="s">
        <v>314</v>
      </c>
      <c r="B130" s="222">
        <v>0</v>
      </c>
      <c r="C130" s="227">
        <v>0</v>
      </c>
      <c r="D130" s="224">
        <v>0</v>
      </c>
      <c r="E130" s="225">
        <v>4</v>
      </c>
      <c r="F130" s="226">
        <v>0</v>
      </c>
      <c r="G130" s="228">
        <v>0</v>
      </c>
      <c r="H130" s="226">
        <v>0</v>
      </c>
      <c r="I130" s="368">
        <v>4</v>
      </c>
      <c r="J130" s="1"/>
    </row>
    <row r="131" spans="1:10" s="6" customFormat="1" x14ac:dyDescent="0.2">
      <c r="A131" s="133" t="s">
        <v>316</v>
      </c>
      <c r="B131" s="222">
        <v>43</v>
      </c>
      <c r="C131" s="227">
        <v>6</v>
      </c>
      <c r="D131" s="224">
        <v>21</v>
      </c>
      <c r="E131" s="225">
        <v>65</v>
      </c>
      <c r="F131" s="226">
        <v>6</v>
      </c>
      <c r="G131" s="228">
        <v>44</v>
      </c>
      <c r="H131" s="226">
        <v>1</v>
      </c>
      <c r="I131" s="368">
        <v>176</v>
      </c>
      <c r="J131" s="1"/>
    </row>
    <row r="132" spans="1:10" s="6" customFormat="1" x14ac:dyDescent="0.2">
      <c r="A132" s="133" t="s">
        <v>318</v>
      </c>
      <c r="B132" s="222">
        <v>17</v>
      </c>
      <c r="C132" s="227">
        <v>0</v>
      </c>
      <c r="D132" s="224">
        <v>26</v>
      </c>
      <c r="E132" s="225">
        <v>21</v>
      </c>
      <c r="F132" s="226">
        <v>2</v>
      </c>
      <c r="G132" s="228">
        <v>0</v>
      </c>
      <c r="H132" s="226">
        <v>1</v>
      </c>
      <c r="I132" s="368">
        <v>67</v>
      </c>
      <c r="J132" s="1"/>
    </row>
    <row r="133" spans="1:10" s="6" customFormat="1" x14ac:dyDescent="0.2">
      <c r="A133" s="133" t="s">
        <v>321</v>
      </c>
      <c r="B133" s="222">
        <v>0</v>
      </c>
      <c r="C133" s="227">
        <v>0</v>
      </c>
      <c r="D133" s="224">
        <v>0</v>
      </c>
      <c r="E133" s="225">
        <v>4</v>
      </c>
      <c r="F133" s="226">
        <v>0</v>
      </c>
      <c r="G133" s="228">
        <v>1</v>
      </c>
      <c r="H133" s="226">
        <v>0</v>
      </c>
      <c r="I133" s="368">
        <v>5</v>
      </c>
      <c r="J133" s="1"/>
    </row>
    <row r="134" spans="1:10" s="6" customFormat="1" x14ac:dyDescent="0.2">
      <c r="A134" s="133" t="s">
        <v>322</v>
      </c>
      <c r="B134" s="222">
        <v>0</v>
      </c>
      <c r="C134" s="227">
        <v>0</v>
      </c>
      <c r="D134" s="224">
        <v>1</v>
      </c>
      <c r="E134" s="225">
        <v>0</v>
      </c>
      <c r="F134" s="226">
        <v>0</v>
      </c>
      <c r="G134" s="228">
        <v>0</v>
      </c>
      <c r="H134" s="226">
        <v>0</v>
      </c>
      <c r="I134" s="368">
        <v>1</v>
      </c>
      <c r="J134" s="1"/>
    </row>
    <row r="135" spans="1:10" s="6" customFormat="1" x14ac:dyDescent="0.2">
      <c r="A135" s="133" t="s">
        <v>324</v>
      </c>
      <c r="B135" s="222">
        <v>0</v>
      </c>
      <c r="C135" s="227">
        <v>0</v>
      </c>
      <c r="D135" s="224">
        <v>0</v>
      </c>
      <c r="E135" s="225">
        <v>0</v>
      </c>
      <c r="F135" s="226">
        <v>0</v>
      </c>
      <c r="G135" s="228">
        <v>0</v>
      </c>
      <c r="H135" s="226">
        <v>0</v>
      </c>
      <c r="I135" s="368">
        <v>0</v>
      </c>
      <c r="J135" s="1"/>
    </row>
    <row r="136" spans="1:10" s="6" customFormat="1" x14ac:dyDescent="0.2">
      <c r="A136" s="133" t="s">
        <v>205</v>
      </c>
      <c r="B136" s="222">
        <v>3</v>
      </c>
      <c r="C136" s="227">
        <v>0</v>
      </c>
      <c r="D136" s="224">
        <v>12</v>
      </c>
      <c r="E136" s="225">
        <v>10</v>
      </c>
      <c r="F136" s="226">
        <v>2</v>
      </c>
      <c r="G136" s="228">
        <v>1</v>
      </c>
      <c r="H136" s="226">
        <v>0</v>
      </c>
      <c r="I136" s="368">
        <v>28</v>
      </c>
      <c r="J136" s="1"/>
    </row>
    <row r="137" spans="1:10" s="6" customFormat="1" x14ac:dyDescent="0.2">
      <c r="A137" s="133" t="s">
        <v>327</v>
      </c>
      <c r="B137" s="222">
        <v>5</v>
      </c>
      <c r="C137" s="227">
        <v>0</v>
      </c>
      <c r="D137" s="224">
        <v>20</v>
      </c>
      <c r="E137" s="225">
        <v>19</v>
      </c>
      <c r="F137" s="226">
        <v>3</v>
      </c>
      <c r="G137" s="228">
        <v>1</v>
      </c>
      <c r="H137" s="226">
        <v>0</v>
      </c>
      <c r="I137" s="368">
        <v>46</v>
      </c>
      <c r="J137" s="1"/>
    </row>
    <row r="138" spans="1:10" s="6" customFormat="1" x14ac:dyDescent="0.2">
      <c r="A138" s="133" t="s">
        <v>328</v>
      </c>
      <c r="B138" s="222">
        <v>0</v>
      </c>
      <c r="C138" s="227">
        <v>0</v>
      </c>
      <c r="D138" s="224">
        <v>0</v>
      </c>
      <c r="E138" s="225">
        <v>0</v>
      </c>
      <c r="F138" s="226">
        <v>0</v>
      </c>
      <c r="G138" s="228">
        <v>0</v>
      </c>
      <c r="H138" s="226">
        <v>0</v>
      </c>
      <c r="I138" s="368">
        <v>0</v>
      </c>
      <c r="J138" s="1"/>
    </row>
    <row r="139" spans="1:10" s="6" customFormat="1" x14ac:dyDescent="0.2">
      <c r="A139" s="133" t="s">
        <v>329</v>
      </c>
      <c r="B139" s="222">
        <v>9</v>
      </c>
      <c r="C139" s="227">
        <v>1</v>
      </c>
      <c r="D139" s="224">
        <v>12</v>
      </c>
      <c r="E139" s="225">
        <v>14</v>
      </c>
      <c r="F139" s="226">
        <v>0</v>
      </c>
      <c r="G139" s="228">
        <v>3</v>
      </c>
      <c r="H139" s="226">
        <v>1</v>
      </c>
      <c r="I139" s="368">
        <v>39</v>
      </c>
      <c r="J139" s="1"/>
    </row>
    <row r="140" spans="1:10" s="6" customFormat="1" x14ac:dyDescent="0.2">
      <c r="A140" s="133" t="s">
        <v>330</v>
      </c>
      <c r="B140" s="222">
        <v>0</v>
      </c>
      <c r="C140" s="227">
        <v>0</v>
      </c>
      <c r="D140" s="224">
        <v>0</v>
      </c>
      <c r="E140" s="225">
        <v>0</v>
      </c>
      <c r="F140" s="226">
        <v>0</v>
      </c>
      <c r="G140" s="228">
        <v>0</v>
      </c>
      <c r="H140" s="226">
        <v>0</v>
      </c>
      <c r="I140" s="368">
        <v>0</v>
      </c>
      <c r="J140" s="1"/>
    </row>
    <row r="141" spans="1:10" s="6" customFormat="1" x14ac:dyDescent="0.2">
      <c r="A141" s="133" t="s">
        <v>331</v>
      </c>
      <c r="B141" s="222">
        <v>1</v>
      </c>
      <c r="C141" s="227">
        <v>0</v>
      </c>
      <c r="D141" s="224">
        <v>0</v>
      </c>
      <c r="E141" s="225">
        <v>0</v>
      </c>
      <c r="F141" s="226">
        <v>1</v>
      </c>
      <c r="G141" s="228">
        <v>0</v>
      </c>
      <c r="H141" s="226">
        <v>0</v>
      </c>
      <c r="I141" s="368">
        <v>2</v>
      </c>
      <c r="J141" s="1"/>
    </row>
    <row r="142" spans="1:10" s="6" customFormat="1" x14ac:dyDescent="0.2">
      <c r="A142" s="133" t="s">
        <v>333</v>
      </c>
      <c r="B142" s="222">
        <v>4</v>
      </c>
      <c r="C142" s="227">
        <v>0</v>
      </c>
      <c r="D142" s="224">
        <v>1</v>
      </c>
      <c r="E142" s="225">
        <v>11</v>
      </c>
      <c r="F142" s="226">
        <v>0</v>
      </c>
      <c r="G142" s="228">
        <v>1</v>
      </c>
      <c r="H142" s="226">
        <v>0</v>
      </c>
      <c r="I142" s="368">
        <v>17</v>
      </c>
      <c r="J142" s="1"/>
    </row>
    <row r="143" spans="1:10" s="6" customFormat="1" x14ac:dyDescent="0.2">
      <c r="A143" s="133" t="s">
        <v>336</v>
      </c>
      <c r="B143" s="222">
        <v>28</v>
      </c>
      <c r="C143" s="227">
        <v>3</v>
      </c>
      <c r="D143" s="224">
        <v>8</v>
      </c>
      <c r="E143" s="225">
        <v>8</v>
      </c>
      <c r="F143" s="226">
        <v>2</v>
      </c>
      <c r="G143" s="228">
        <v>3</v>
      </c>
      <c r="H143" s="226">
        <v>1</v>
      </c>
      <c r="I143" s="368">
        <v>50</v>
      </c>
      <c r="J143" s="1"/>
    </row>
    <row r="144" spans="1:10" s="6" customFormat="1" x14ac:dyDescent="0.2">
      <c r="A144" s="133" t="s">
        <v>351</v>
      </c>
      <c r="B144" s="222">
        <v>3</v>
      </c>
      <c r="C144" s="227">
        <v>0</v>
      </c>
      <c r="D144" s="224">
        <v>1</v>
      </c>
      <c r="E144" s="225">
        <v>6</v>
      </c>
      <c r="F144" s="226">
        <v>0</v>
      </c>
      <c r="G144" s="228">
        <v>4</v>
      </c>
      <c r="H144" s="226">
        <v>4</v>
      </c>
      <c r="I144" s="368">
        <v>18</v>
      </c>
      <c r="J144" s="1"/>
    </row>
    <row r="145" spans="1:11" s="6" customFormat="1" x14ac:dyDescent="0.2">
      <c r="A145" s="133" t="s">
        <v>368</v>
      </c>
      <c r="B145" s="222">
        <v>0</v>
      </c>
      <c r="C145" s="227">
        <v>0</v>
      </c>
      <c r="D145" s="224">
        <v>0</v>
      </c>
      <c r="E145" s="225">
        <v>0</v>
      </c>
      <c r="F145" s="226">
        <v>0</v>
      </c>
      <c r="G145" s="228">
        <v>0</v>
      </c>
      <c r="H145" s="226">
        <v>0</v>
      </c>
      <c r="I145" s="368">
        <v>0</v>
      </c>
      <c r="J145" s="1"/>
    </row>
    <row r="146" spans="1:11" s="6" customFormat="1" x14ac:dyDescent="0.2">
      <c r="A146" s="133" t="s">
        <v>338</v>
      </c>
      <c r="B146" s="222">
        <v>10</v>
      </c>
      <c r="C146" s="227">
        <v>0</v>
      </c>
      <c r="D146" s="224">
        <v>12</v>
      </c>
      <c r="E146" s="225">
        <v>0</v>
      </c>
      <c r="F146" s="226">
        <v>1</v>
      </c>
      <c r="G146" s="228">
        <v>0</v>
      </c>
      <c r="H146" s="226">
        <v>0</v>
      </c>
      <c r="I146" s="368">
        <v>23</v>
      </c>
      <c r="J146" s="1"/>
    </row>
    <row r="147" spans="1:11" s="6" customFormat="1" x14ac:dyDescent="0.2">
      <c r="A147" s="133" t="s">
        <v>337</v>
      </c>
      <c r="B147" s="222">
        <v>2</v>
      </c>
      <c r="C147" s="227">
        <v>0</v>
      </c>
      <c r="D147" s="224">
        <v>0</v>
      </c>
      <c r="E147" s="225">
        <v>0</v>
      </c>
      <c r="F147" s="226">
        <v>1</v>
      </c>
      <c r="G147" s="228">
        <v>0</v>
      </c>
      <c r="H147" s="226">
        <v>0</v>
      </c>
      <c r="I147" s="368">
        <v>3</v>
      </c>
      <c r="J147" s="1"/>
    </row>
    <row r="148" spans="1:11" s="6" customFormat="1" x14ac:dyDescent="0.2">
      <c r="A148" s="133" t="s">
        <v>339</v>
      </c>
      <c r="B148" s="222">
        <v>12</v>
      </c>
      <c r="C148" s="227">
        <v>0</v>
      </c>
      <c r="D148" s="224">
        <v>9</v>
      </c>
      <c r="E148" s="225">
        <v>6</v>
      </c>
      <c r="F148" s="226">
        <v>2</v>
      </c>
      <c r="G148" s="228">
        <v>3</v>
      </c>
      <c r="H148" s="226">
        <v>0</v>
      </c>
      <c r="I148" s="368">
        <v>32</v>
      </c>
      <c r="J148" s="1"/>
    </row>
    <row r="149" spans="1:11" s="6" customFormat="1" x14ac:dyDescent="0.2">
      <c r="A149" s="133" t="s">
        <v>340</v>
      </c>
      <c r="B149" s="222">
        <v>0</v>
      </c>
      <c r="C149" s="227">
        <v>0</v>
      </c>
      <c r="D149" s="224">
        <v>0</v>
      </c>
      <c r="E149" s="225">
        <v>0</v>
      </c>
      <c r="F149" s="226">
        <v>0</v>
      </c>
      <c r="G149" s="228">
        <v>0</v>
      </c>
      <c r="H149" s="226">
        <v>0</v>
      </c>
      <c r="I149" s="368">
        <v>0</v>
      </c>
      <c r="J149" s="1"/>
    </row>
    <row r="150" spans="1:11" s="6" customFormat="1" x14ac:dyDescent="0.2">
      <c r="A150" s="133" t="s">
        <v>1619</v>
      </c>
      <c r="B150" s="222">
        <v>1</v>
      </c>
      <c r="C150" s="227">
        <v>0</v>
      </c>
      <c r="D150" s="224">
        <v>0</v>
      </c>
      <c r="E150" s="225">
        <v>9</v>
      </c>
      <c r="F150" s="226">
        <v>0</v>
      </c>
      <c r="G150" s="228">
        <v>0</v>
      </c>
      <c r="H150" s="226">
        <v>0</v>
      </c>
      <c r="I150" s="368">
        <v>9</v>
      </c>
      <c r="J150" s="1"/>
    </row>
    <row r="151" spans="1:11" s="6" customFormat="1" x14ac:dyDescent="0.2">
      <c r="A151" s="133" t="s">
        <v>341</v>
      </c>
      <c r="B151" s="222">
        <v>335</v>
      </c>
      <c r="C151" s="227">
        <v>19</v>
      </c>
      <c r="D151" s="224">
        <v>184</v>
      </c>
      <c r="E151" s="225">
        <v>263</v>
      </c>
      <c r="F151" s="226">
        <v>81</v>
      </c>
      <c r="G151" s="228">
        <v>76</v>
      </c>
      <c r="H151" s="226">
        <v>17</v>
      </c>
      <c r="I151" s="368">
        <v>953</v>
      </c>
      <c r="J151" s="1"/>
    </row>
    <row r="152" spans="1:11" s="6" customFormat="1" x14ac:dyDescent="0.2">
      <c r="A152" s="133" t="s">
        <v>343</v>
      </c>
      <c r="B152" s="222">
        <v>212</v>
      </c>
      <c r="C152" s="227">
        <v>4</v>
      </c>
      <c r="D152" s="224">
        <v>65</v>
      </c>
      <c r="E152" s="225">
        <v>110</v>
      </c>
      <c r="F152" s="226">
        <v>31</v>
      </c>
      <c r="G152" s="228">
        <v>53</v>
      </c>
      <c r="H152" s="226">
        <v>4</v>
      </c>
      <c r="I152" s="368">
        <v>470</v>
      </c>
      <c r="J152" s="1"/>
    </row>
    <row r="153" spans="1:11" s="6" customFormat="1" x14ac:dyDescent="0.2">
      <c r="A153" s="133" t="s">
        <v>344</v>
      </c>
      <c r="B153" s="222">
        <v>0</v>
      </c>
      <c r="C153" s="227">
        <v>0</v>
      </c>
      <c r="D153" s="224">
        <v>3</v>
      </c>
      <c r="E153" s="225">
        <v>0</v>
      </c>
      <c r="F153" s="226">
        <v>0</v>
      </c>
      <c r="G153" s="228">
        <v>0</v>
      </c>
      <c r="H153" s="226">
        <v>0</v>
      </c>
      <c r="I153" s="368">
        <v>0</v>
      </c>
      <c r="J153" s="1"/>
    </row>
    <row r="154" spans="1:11" s="6" customFormat="1" x14ac:dyDescent="0.2">
      <c r="A154" s="133" t="s">
        <v>345</v>
      </c>
      <c r="B154" s="222">
        <v>20</v>
      </c>
      <c r="C154" s="227">
        <v>0</v>
      </c>
      <c r="D154" s="224">
        <v>15</v>
      </c>
      <c r="E154" s="225">
        <v>11</v>
      </c>
      <c r="F154" s="226">
        <v>6</v>
      </c>
      <c r="G154" s="228">
        <v>0</v>
      </c>
      <c r="H154" s="226">
        <v>0</v>
      </c>
      <c r="I154" s="368">
        <v>48</v>
      </c>
      <c r="J154" s="1"/>
    </row>
    <row r="155" spans="1:11" s="6" customFormat="1" x14ac:dyDescent="0.2">
      <c r="A155" s="133" t="s">
        <v>317</v>
      </c>
      <c r="B155" s="222">
        <v>0</v>
      </c>
      <c r="C155" s="227">
        <v>0</v>
      </c>
      <c r="D155" s="224">
        <v>0</v>
      </c>
      <c r="E155" s="225">
        <v>0</v>
      </c>
      <c r="F155" s="226">
        <v>0</v>
      </c>
      <c r="G155" s="228">
        <v>0</v>
      </c>
      <c r="H155" s="226">
        <v>0</v>
      </c>
      <c r="I155" s="368">
        <v>0</v>
      </c>
      <c r="J155" s="1"/>
      <c r="K155" s="1"/>
    </row>
    <row r="156" spans="1:11" s="6" customFormat="1" x14ac:dyDescent="0.2">
      <c r="A156" s="133" t="s">
        <v>412</v>
      </c>
      <c r="B156" s="222">
        <v>0</v>
      </c>
      <c r="C156" s="227">
        <v>0</v>
      </c>
      <c r="D156" s="224">
        <v>0</v>
      </c>
      <c r="E156" s="225">
        <v>0</v>
      </c>
      <c r="F156" s="226">
        <v>0</v>
      </c>
      <c r="G156" s="228">
        <v>0</v>
      </c>
      <c r="H156" s="226">
        <v>0</v>
      </c>
      <c r="I156" s="368">
        <v>0</v>
      </c>
      <c r="J156" s="1"/>
    </row>
    <row r="157" spans="1:11" s="6" customFormat="1" x14ac:dyDescent="0.2">
      <c r="A157" s="133" t="s">
        <v>347</v>
      </c>
      <c r="B157" s="222">
        <v>3</v>
      </c>
      <c r="C157" s="227">
        <v>0</v>
      </c>
      <c r="D157" s="224">
        <v>30</v>
      </c>
      <c r="E157" s="225">
        <v>2</v>
      </c>
      <c r="F157" s="226">
        <v>2</v>
      </c>
      <c r="G157" s="228">
        <v>0</v>
      </c>
      <c r="H157" s="226">
        <v>1</v>
      </c>
      <c r="I157" s="368">
        <v>37</v>
      </c>
      <c r="J157" s="1"/>
    </row>
    <row r="158" spans="1:11" s="6" customFormat="1" x14ac:dyDescent="0.2">
      <c r="A158" s="133" t="s">
        <v>1620</v>
      </c>
      <c r="B158" s="222">
        <v>1</v>
      </c>
      <c r="C158" s="227">
        <v>0</v>
      </c>
      <c r="D158" s="224">
        <v>4</v>
      </c>
      <c r="E158" s="225">
        <v>0</v>
      </c>
      <c r="F158" s="226">
        <v>1</v>
      </c>
      <c r="G158" s="228">
        <v>0</v>
      </c>
      <c r="H158" s="226">
        <v>1</v>
      </c>
      <c r="I158" s="368">
        <v>7</v>
      </c>
      <c r="J158" s="1"/>
    </row>
    <row r="159" spans="1:11" s="6" customFormat="1" x14ac:dyDescent="0.2">
      <c r="A159" s="133" t="s">
        <v>349</v>
      </c>
      <c r="B159" s="222">
        <v>0</v>
      </c>
      <c r="C159" s="227">
        <v>0</v>
      </c>
      <c r="D159" s="224">
        <v>4</v>
      </c>
      <c r="E159" s="225">
        <v>0</v>
      </c>
      <c r="F159" s="226">
        <v>0</v>
      </c>
      <c r="G159" s="228">
        <v>0</v>
      </c>
      <c r="H159" s="226">
        <v>0</v>
      </c>
      <c r="I159" s="368">
        <v>4</v>
      </c>
      <c r="J159" s="1"/>
      <c r="K159" s="1"/>
    </row>
    <row r="160" spans="1:11" s="6" customFormat="1" x14ac:dyDescent="0.2">
      <c r="A160" s="133" t="s">
        <v>350</v>
      </c>
      <c r="B160" s="222">
        <v>1</v>
      </c>
      <c r="C160" s="227">
        <v>0</v>
      </c>
      <c r="D160" s="224">
        <v>2</v>
      </c>
      <c r="E160" s="225">
        <v>1</v>
      </c>
      <c r="F160" s="226">
        <v>1</v>
      </c>
      <c r="G160" s="228">
        <v>1</v>
      </c>
      <c r="H160" s="226">
        <v>0</v>
      </c>
      <c r="I160" s="368">
        <v>6</v>
      </c>
      <c r="J160" s="1"/>
    </row>
    <row r="161" spans="1:10" s="6" customFormat="1" x14ac:dyDescent="0.2">
      <c r="A161" s="133" t="s">
        <v>352</v>
      </c>
      <c r="B161" s="222">
        <v>0</v>
      </c>
      <c r="C161" s="227">
        <v>0</v>
      </c>
      <c r="D161" s="224">
        <v>2</v>
      </c>
      <c r="E161" s="225">
        <v>0</v>
      </c>
      <c r="F161" s="226">
        <v>0</v>
      </c>
      <c r="G161" s="228">
        <v>0</v>
      </c>
      <c r="H161" s="226">
        <v>0</v>
      </c>
      <c r="I161" s="368">
        <v>2</v>
      </c>
      <c r="J161" s="1"/>
    </row>
    <row r="162" spans="1:10" s="6" customFormat="1" x14ac:dyDescent="0.2">
      <c r="A162" s="133" t="s">
        <v>353</v>
      </c>
      <c r="B162" s="222">
        <v>44</v>
      </c>
      <c r="C162" s="227">
        <v>0</v>
      </c>
      <c r="D162" s="224">
        <v>31</v>
      </c>
      <c r="E162" s="225">
        <v>24</v>
      </c>
      <c r="F162" s="226">
        <v>4</v>
      </c>
      <c r="G162" s="228">
        <v>1</v>
      </c>
      <c r="H162" s="226">
        <v>1</v>
      </c>
      <c r="I162" s="368">
        <v>105</v>
      </c>
      <c r="J162" s="1"/>
    </row>
    <row r="163" spans="1:10" s="6" customFormat="1" x14ac:dyDescent="0.2">
      <c r="A163" s="133" t="s">
        <v>354</v>
      </c>
      <c r="B163" s="222">
        <v>0</v>
      </c>
      <c r="C163" s="227">
        <v>0</v>
      </c>
      <c r="D163" s="224">
        <v>0</v>
      </c>
      <c r="E163" s="225">
        <v>0</v>
      </c>
      <c r="F163" s="226">
        <v>0</v>
      </c>
      <c r="G163" s="228">
        <v>0</v>
      </c>
      <c r="H163" s="226">
        <v>0</v>
      </c>
      <c r="I163" s="368">
        <v>0</v>
      </c>
      <c r="J163" s="1"/>
    </row>
    <row r="164" spans="1:10" s="6" customFormat="1" x14ac:dyDescent="0.2">
      <c r="A164" s="133" t="s">
        <v>356</v>
      </c>
      <c r="B164" s="222">
        <v>401</v>
      </c>
      <c r="C164" s="227">
        <v>9</v>
      </c>
      <c r="D164" s="224">
        <v>582</v>
      </c>
      <c r="E164" s="225">
        <v>756</v>
      </c>
      <c r="F164" s="226">
        <v>679</v>
      </c>
      <c r="G164" s="228">
        <v>96</v>
      </c>
      <c r="H164" s="226">
        <v>66</v>
      </c>
      <c r="I164" s="368">
        <v>2392</v>
      </c>
      <c r="J164" s="1"/>
    </row>
    <row r="165" spans="1:10" s="6" customFormat="1" x14ac:dyDescent="0.2">
      <c r="A165" s="133" t="s">
        <v>357</v>
      </c>
      <c r="B165" s="222">
        <v>0</v>
      </c>
      <c r="C165" s="227">
        <v>0</v>
      </c>
      <c r="D165" s="224">
        <v>0</v>
      </c>
      <c r="E165" s="225">
        <v>4</v>
      </c>
      <c r="F165" s="226">
        <v>0</v>
      </c>
      <c r="G165" s="228">
        <v>0</v>
      </c>
      <c r="H165" s="226">
        <v>0</v>
      </c>
      <c r="I165" s="368">
        <v>4</v>
      </c>
      <c r="J165" s="1"/>
    </row>
    <row r="166" spans="1:10" s="6" customFormat="1" x14ac:dyDescent="0.2">
      <c r="A166" s="133" t="s">
        <v>358</v>
      </c>
      <c r="B166" s="222">
        <v>755</v>
      </c>
      <c r="C166" s="227">
        <v>16</v>
      </c>
      <c r="D166" s="224">
        <v>666</v>
      </c>
      <c r="E166" s="225">
        <v>350</v>
      </c>
      <c r="F166" s="226">
        <v>72</v>
      </c>
      <c r="G166" s="228">
        <v>109</v>
      </c>
      <c r="H166" s="226">
        <v>17</v>
      </c>
      <c r="I166" s="368">
        <v>1924</v>
      </c>
      <c r="J166" s="1"/>
    </row>
    <row r="167" spans="1:10" s="6" customFormat="1" x14ac:dyDescent="0.2">
      <c r="A167" s="133" t="s">
        <v>181</v>
      </c>
      <c r="B167" s="222">
        <v>0</v>
      </c>
      <c r="C167" s="227">
        <v>0</v>
      </c>
      <c r="D167" s="224">
        <v>0</v>
      </c>
      <c r="E167" s="225">
        <v>0</v>
      </c>
      <c r="F167" s="226">
        <v>0</v>
      </c>
      <c r="G167" s="228">
        <v>0</v>
      </c>
      <c r="H167" s="226">
        <v>2</v>
      </c>
      <c r="I167" s="368">
        <v>2</v>
      </c>
      <c r="J167" s="1"/>
    </row>
    <row r="168" spans="1:10" s="6" customFormat="1" x14ac:dyDescent="0.2">
      <c r="A168" s="133" t="s">
        <v>359</v>
      </c>
      <c r="B168" s="222">
        <v>805</v>
      </c>
      <c r="C168" s="227">
        <v>31</v>
      </c>
      <c r="D168" s="224">
        <v>129</v>
      </c>
      <c r="E168" s="225">
        <v>601</v>
      </c>
      <c r="F168" s="226">
        <v>119</v>
      </c>
      <c r="G168" s="228">
        <v>120</v>
      </c>
      <c r="H168" s="226">
        <v>19</v>
      </c>
      <c r="I168" s="368">
        <v>1751</v>
      </c>
      <c r="J168" s="1"/>
    </row>
    <row r="169" spans="1:10" s="6" customFormat="1" x14ac:dyDescent="0.2">
      <c r="A169" s="133" t="s">
        <v>239</v>
      </c>
      <c r="B169" s="222">
        <v>0</v>
      </c>
      <c r="C169" s="227">
        <v>0</v>
      </c>
      <c r="D169" s="224">
        <v>0</v>
      </c>
      <c r="E169" s="225">
        <v>2</v>
      </c>
      <c r="F169" s="226">
        <v>0</v>
      </c>
      <c r="G169" s="228">
        <v>0</v>
      </c>
      <c r="H169" s="226">
        <v>0</v>
      </c>
      <c r="I169" s="368">
        <v>2</v>
      </c>
      <c r="J169" s="1"/>
    </row>
    <row r="170" spans="1:10" s="6" customFormat="1" x14ac:dyDescent="0.2">
      <c r="A170" s="133" t="s">
        <v>249</v>
      </c>
      <c r="B170" s="222">
        <v>0</v>
      </c>
      <c r="C170" s="227">
        <v>0</v>
      </c>
      <c r="D170" s="224">
        <v>0</v>
      </c>
      <c r="E170" s="225">
        <v>0</v>
      </c>
      <c r="F170" s="226">
        <v>0</v>
      </c>
      <c r="G170" s="228">
        <v>0</v>
      </c>
      <c r="H170" s="226">
        <v>0</v>
      </c>
      <c r="I170" s="368">
        <v>0</v>
      </c>
      <c r="J170" s="1"/>
    </row>
    <row r="171" spans="1:10" s="6" customFormat="1" x14ac:dyDescent="0.2">
      <c r="A171" s="133" t="s">
        <v>320</v>
      </c>
      <c r="B171" s="222">
        <v>2</v>
      </c>
      <c r="C171" s="227">
        <v>0</v>
      </c>
      <c r="D171" s="224">
        <v>0</v>
      </c>
      <c r="E171" s="225">
        <v>0</v>
      </c>
      <c r="F171" s="226">
        <v>0</v>
      </c>
      <c r="G171" s="228">
        <v>0</v>
      </c>
      <c r="H171" s="226">
        <v>0</v>
      </c>
      <c r="I171" s="368">
        <v>2</v>
      </c>
      <c r="J171" s="1"/>
    </row>
    <row r="172" spans="1:10" s="6" customFormat="1" x14ac:dyDescent="0.2">
      <c r="A172" s="133" t="s">
        <v>360</v>
      </c>
      <c r="B172" s="222">
        <v>0</v>
      </c>
      <c r="C172" s="227">
        <v>0</v>
      </c>
      <c r="D172" s="224">
        <v>0</v>
      </c>
      <c r="E172" s="225">
        <v>0</v>
      </c>
      <c r="F172" s="226">
        <v>0</v>
      </c>
      <c r="G172" s="228">
        <v>0</v>
      </c>
      <c r="H172" s="226">
        <v>0</v>
      </c>
      <c r="I172" s="368">
        <v>0</v>
      </c>
      <c r="J172" s="1"/>
    </row>
    <row r="173" spans="1:10" s="6" customFormat="1" x14ac:dyDescent="0.2">
      <c r="A173" s="133" t="s">
        <v>254</v>
      </c>
      <c r="B173" s="222">
        <v>0</v>
      </c>
      <c r="C173" s="227">
        <v>0</v>
      </c>
      <c r="D173" s="224">
        <v>0</v>
      </c>
      <c r="E173" s="225">
        <v>0</v>
      </c>
      <c r="F173" s="226">
        <v>0</v>
      </c>
      <c r="G173" s="228">
        <v>0</v>
      </c>
      <c r="H173" s="226">
        <v>0</v>
      </c>
      <c r="I173" s="368">
        <v>0</v>
      </c>
      <c r="J173" s="1"/>
    </row>
    <row r="174" spans="1:10" s="6" customFormat="1" x14ac:dyDescent="0.2">
      <c r="A174" s="133" t="s">
        <v>256</v>
      </c>
      <c r="B174" s="222">
        <v>0</v>
      </c>
      <c r="C174" s="227">
        <v>0</v>
      </c>
      <c r="D174" s="224">
        <v>0</v>
      </c>
      <c r="E174" s="225">
        <v>0</v>
      </c>
      <c r="F174" s="226">
        <v>0</v>
      </c>
      <c r="G174" s="228">
        <v>0</v>
      </c>
      <c r="H174" s="226">
        <v>0</v>
      </c>
      <c r="I174" s="368">
        <v>0</v>
      </c>
      <c r="J174" s="1"/>
    </row>
    <row r="175" spans="1:10" s="6" customFormat="1" x14ac:dyDescent="0.2">
      <c r="A175" s="133" t="s">
        <v>284</v>
      </c>
      <c r="B175" s="222">
        <v>19</v>
      </c>
      <c r="C175" s="227">
        <v>1</v>
      </c>
      <c r="D175" s="224">
        <v>329</v>
      </c>
      <c r="E175" s="225">
        <v>46</v>
      </c>
      <c r="F175" s="226">
        <v>17</v>
      </c>
      <c r="G175" s="228">
        <v>10</v>
      </c>
      <c r="H175" s="226">
        <v>44</v>
      </c>
      <c r="I175" s="368">
        <v>452</v>
      </c>
      <c r="J175" s="1"/>
    </row>
    <row r="176" spans="1:10" s="6" customFormat="1" x14ac:dyDescent="0.2">
      <c r="A176" s="133" t="s">
        <v>286</v>
      </c>
      <c r="B176" s="222">
        <v>0</v>
      </c>
      <c r="C176" s="227">
        <v>0</v>
      </c>
      <c r="D176" s="224">
        <v>0</v>
      </c>
      <c r="E176" s="225">
        <v>0</v>
      </c>
      <c r="F176" s="226">
        <v>0</v>
      </c>
      <c r="G176" s="228">
        <v>0</v>
      </c>
      <c r="H176" s="226">
        <v>0</v>
      </c>
      <c r="I176" s="368">
        <v>0</v>
      </c>
      <c r="J176" s="1"/>
    </row>
    <row r="177" spans="1:10" s="6" customFormat="1" x14ac:dyDescent="0.2">
      <c r="A177" s="133" t="s">
        <v>315</v>
      </c>
      <c r="B177" s="222">
        <v>0</v>
      </c>
      <c r="C177" s="227">
        <v>0</v>
      </c>
      <c r="D177" s="224">
        <v>0</v>
      </c>
      <c r="E177" s="225">
        <v>0</v>
      </c>
      <c r="F177" s="226">
        <v>0</v>
      </c>
      <c r="G177" s="228">
        <v>0</v>
      </c>
      <c r="H177" s="226">
        <v>0</v>
      </c>
      <c r="I177" s="368">
        <v>0</v>
      </c>
      <c r="J177" s="1"/>
    </row>
    <row r="178" spans="1:10" s="6" customFormat="1" x14ac:dyDescent="0.2">
      <c r="A178" s="133" t="s">
        <v>319</v>
      </c>
      <c r="B178" s="222">
        <v>0</v>
      </c>
      <c r="C178" s="227">
        <v>0</v>
      </c>
      <c r="D178" s="224">
        <v>0</v>
      </c>
      <c r="E178" s="225">
        <v>0</v>
      </c>
      <c r="F178" s="226">
        <v>0</v>
      </c>
      <c r="G178" s="228">
        <v>0</v>
      </c>
      <c r="H178" s="226">
        <v>0</v>
      </c>
      <c r="I178" s="368">
        <v>0</v>
      </c>
      <c r="J178" s="1"/>
    </row>
    <row r="179" spans="1:10" s="6" customFormat="1" x14ac:dyDescent="0.2">
      <c r="A179" s="133" t="s">
        <v>332</v>
      </c>
      <c r="B179" s="222">
        <v>2</v>
      </c>
      <c r="C179" s="227">
        <v>0</v>
      </c>
      <c r="D179" s="224">
        <v>5</v>
      </c>
      <c r="E179" s="225">
        <v>3</v>
      </c>
      <c r="F179" s="226">
        <v>0</v>
      </c>
      <c r="G179" s="228">
        <v>1</v>
      </c>
      <c r="H179" s="226">
        <v>0</v>
      </c>
      <c r="I179" s="368">
        <v>11</v>
      </c>
      <c r="J179" s="1"/>
    </row>
    <row r="180" spans="1:10" s="6" customFormat="1" x14ac:dyDescent="0.2">
      <c r="A180" s="133" t="s">
        <v>334</v>
      </c>
      <c r="B180" s="222">
        <v>0</v>
      </c>
      <c r="C180" s="227">
        <v>0</v>
      </c>
      <c r="D180" s="224">
        <v>0</v>
      </c>
      <c r="E180" s="225">
        <v>0</v>
      </c>
      <c r="F180" s="226">
        <v>0</v>
      </c>
      <c r="G180" s="228">
        <v>0</v>
      </c>
      <c r="H180" s="226">
        <v>0</v>
      </c>
      <c r="I180" s="368">
        <v>0</v>
      </c>
      <c r="J180" s="1"/>
    </row>
    <row r="181" spans="1:10" s="6" customFormat="1" x14ac:dyDescent="0.2">
      <c r="A181" s="133" t="s">
        <v>348</v>
      </c>
      <c r="B181" s="222">
        <v>0</v>
      </c>
      <c r="C181" s="227">
        <v>0</v>
      </c>
      <c r="D181" s="224">
        <v>0</v>
      </c>
      <c r="E181" s="225">
        <v>0</v>
      </c>
      <c r="F181" s="226">
        <v>0</v>
      </c>
      <c r="G181" s="228">
        <v>0</v>
      </c>
      <c r="H181" s="226">
        <v>0</v>
      </c>
      <c r="I181" s="368">
        <v>0</v>
      </c>
      <c r="J181" s="1"/>
    </row>
    <row r="182" spans="1:10" s="6" customFormat="1" x14ac:dyDescent="0.2">
      <c r="A182" s="133" t="s">
        <v>355</v>
      </c>
      <c r="B182" s="222">
        <v>0</v>
      </c>
      <c r="C182" s="227">
        <v>0</v>
      </c>
      <c r="D182" s="224">
        <v>0</v>
      </c>
      <c r="E182" s="225">
        <v>0</v>
      </c>
      <c r="F182" s="226">
        <v>0</v>
      </c>
      <c r="G182" s="228">
        <v>0</v>
      </c>
      <c r="H182" s="226">
        <v>0</v>
      </c>
      <c r="I182" s="368">
        <v>0</v>
      </c>
      <c r="J182" s="1"/>
    </row>
    <row r="183" spans="1:10" s="6" customFormat="1" x14ac:dyDescent="0.2">
      <c r="A183" s="133" t="s">
        <v>361</v>
      </c>
      <c r="B183" s="222">
        <v>0</v>
      </c>
      <c r="C183" s="227">
        <v>0</v>
      </c>
      <c r="D183" s="224">
        <v>1</v>
      </c>
      <c r="E183" s="225">
        <v>0</v>
      </c>
      <c r="F183" s="226">
        <v>0</v>
      </c>
      <c r="G183" s="228">
        <v>0</v>
      </c>
      <c r="H183" s="226">
        <v>0</v>
      </c>
      <c r="I183" s="368">
        <v>1</v>
      </c>
      <c r="J183" s="1"/>
    </row>
    <row r="184" spans="1:10" s="6" customFormat="1" x14ac:dyDescent="0.2">
      <c r="A184" s="133" t="s">
        <v>369</v>
      </c>
      <c r="B184" s="222">
        <v>0</v>
      </c>
      <c r="C184" s="227">
        <v>0</v>
      </c>
      <c r="D184" s="224">
        <v>2</v>
      </c>
      <c r="E184" s="225">
        <v>0</v>
      </c>
      <c r="F184" s="226">
        <v>0</v>
      </c>
      <c r="G184" s="228">
        <v>0</v>
      </c>
      <c r="H184" s="226">
        <v>0</v>
      </c>
      <c r="I184" s="368">
        <v>2</v>
      </c>
      <c r="J184" s="1"/>
    </row>
    <row r="185" spans="1:10" s="6" customFormat="1" x14ac:dyDescent="0.2">
      <c r="A185" s="133" t="s">
        <v>374</v>
      </c>
      <c r="B185" s="222">
        <v>0</v>
      </c>
      <c r="C185" s="227">
        <v>0</v>
      </c>
      <c r="D185" s="224">
        <v>0</v>
      </c>
      <c r="E185" s="225">
        <v>0</v>
      </c>
      <c r="F185" s="226">
        <v>0</v>
      </c>
      <c r="G185" s="228">
        <v>0</v>
      </c>
      <c r="H185" s="226">
        <v>0</v>
      </c>
      <c r="I185" s="368">
        <v>0</v>
      </c>
      <c r="J185" s="1"/>
    </row>
    <row r="186" spans="1:10" s="6" customFormat="1" x14ac:dyDescent="0.2">
      <c r="A186" s="133" t="s">
        <v>401</v>
      </c>
      <c r="B186" s="222">
        <v>0</v>
      </c>
      <c r="C186" s="227">
        <v>0</v>
      </c>
      <c r="D186" s="224">
        <v>15</v>
      </c>
      <c r="E186" s="225">
        <v>4</v>
      </c>
      <c r="F186" s="226">
        <v>0</v>
      </c>
      <c r="G186" s="228">
        <v>0</v>
      </c>
      <c r="H186" s="226">
        <v>0</v>
      </c>
      <c r="I186" s="368">
        <v>19</v>
      </c>
      <c r="J186" s="1"/>
    </row>
    <row r="187" spans="1:10" s="6" customFormat="1" x14ac:dyDescent="0.2">
      <c r="A187" s="133" t="s">
        <v>408</v>
      </c>
      <c r="B187" s="222">
        <v>0</v>
      </c>
      <c r="C187" s="227">
        <v>0</v>
      </c>
      <c r="D187" s="224">
        <v>0</v>
      </c>
      <c r="E187" s="225">
        <v>0</v>
      </c>
      <c r="F187" s="226">
        <v>0</v>
      </c>
      <c r="G187" s="228">
        <v>0</v>
      </c>
      <c r="H187" s="226">
        <v>0</v>
      </c>
      <c r="I187" s="368">
        <v>0</v>
      </c>
      <c r="J187" s="1"/>
    </row>
    <row r="188" spans="1:10" s="6" customFormat="1" x14ac:dyDescent="0.2">
      <c r="A188" s="133" t="s">
        <v>417</v>
      </c>
      <c r="B188" s="222">
        <v>3</v>
      </c>
      <c r="C188" s="227">
        <v>0</v>
      </c>
      <c r="D188" s="224">
        <v>26</v>
      </c>
      <c r="E188" s="225">
        <v>10</v>
      </c>
      <c r="F188" s="226">
        <v>10</v>
      </c>
      <c r="G188" s="228">
        <v>1</v>
      </c>
      <c r="H188" s="226">
        <v>4</v>
      </c>
      <c r="I188" s="368">
        <v>54</v>
      </c>
      <c r="J188" s="1"/>
    </row>
    <row r="189" spans="1:10" s="6" customFormat="1" x14ac:dyDescent="0.2">
      <c r="A189" s="133" t="s">
        <v>419</v>
      </c>
      <c r="B189" s="222">
        <v>0</v>
      </c>
      <c r="C189" s="227">
        <v>0</v>
      </c>
      <c r="D189" s="224">
        <v>0</v>
      </c>
      <c r="E189" s="225">
        <v>0</v>
      </c>
      <c r="F189" s="226">
        <v>0</v>
      </c>
      <c r="G189" s="228">
        <v>0</v>
      </c>
      <c r="H189" s="226">
        <v>0</v>
      </c>
      <c r="I189" s="368">
        <v>0</v>
      </c>
      <c r="J189" s="1"/>
    </row>
    <row r="190" spans="1:10" s="6" customFormat="1" x14ac:dyDescent="0.2">
      <c r="A190" s="133" t="s">
        <v>362</v>
      </c>
      <c r="B190" s="222">
        <v>29</v>
      </c>
      <c r="C190" s="227">
        <v>1</v>
      </c>
      <c r="D190" s="224">
        <v>177</v>
      </c>
      <c r="E190" s="225">
        <v>96</v>
      </c>
      <c r="F190" s="226">
        <v>58</v>
      </c>
      <c r="G190" s="228">
        <v>15</v>
      </c>
      <c r="H190" s="226">
        <v>7</v>
      </c>
      <c r="I190" s="368">
        <v>378</v>
      </c>
      <c r="J190" s="1"/>
    </row>
    <row r="191" spans="1:10" s="6" customFormat="1" x14ac:dyDescent="0.2">
      <c r="A191" s="133" t="s">
        <v>363</v>
      </c>
      <c r="B191" s="222">
        <v>260</v>
      </c>
      <c r="C191" s="227">
        <v>4</v>
      </c>
      <c r="D191" s="224">
        <v>1064</v>
      </c>
      <c r="E191" s="225">
        <v>360</v>
      </c>
      <c r="F191" s="226">
        <v>263</v>
      </c>
      <c r="G191" s="228">
        <v>38</v>
      </c>
      <c r="H191" s="226">
        <v>63</v>
      </c>
      <c r="I191" s="368">
        <v>2014</v>
      </c>
      <c r="J191" s="1"/>
    </row>
    <row r="192" spans="1:10" s="6" customFormat="1" x14ac:dyDescent="0.2">
      <c r="A192" s="133" t="s">
        <v>364</v>
      </c>
      <c r="B192" s="222">
        <v>0</v>
      </c>
      <c r="C192" s="227">
        <v>0</v>
      </c>
      <c r="D192" s="224">
        <v>0</v>
      </c>
      <c r="E192" s="225">
        <v>0</v>
      </c>
      <c r="F192" s="226">
        <v>0</v>
      </c>
      <c r="G192" s="228">
        <v>0</v>
      </c>
      <c r="H192" s="226">
        <v>0</v>
      </c>
      <c r="I192" s="368">
        <v>0</v>
      </c>
      <c r="J192" s="1"/>
    </row>
    <row r="193" spans="1:10" s="6" customFormat="1" x14ac:dyDescent="0.2">
      <c r="A193" s="133" t="s">
        <v>365</v>
      </c>
      <c r="B193" s="222">
        <v>199</v>
      </c>
      <c r="C193" s="227">
        <v>1</v>
      </c>
      <c r="D193" s="224">
        <v>384</v>
      </c>
      <c r="E193" s="225">
        <v>341</v>
      </c>
      <c r="F193" s="226">
        <v>36</v>
      </c>
      <c r="G193" s="228">
        <v>38</v>
      </c>
      <c r="H193" s="226">
        <v>7</v>
      </c>
      <c r="I193" s="368">
        <v>998</v>
      </c>
      <c r="J193" s="1"/>
    </row>
    <row r="194" spans="1:10" s="6" customFormat="1" x14ac:dyDescent="0.2">
      <c r="A194" s="133" t="s">
        <v>427</v>
      </c>
      <c r="B194" s="222">
        <v>0</v>
      </c>
      <c r="C194" s="227">
        <v>0</v>
      </c>
      <c r="D194" s="224">
        <v>0</v>
      </c>
      <c r="E194" s="225">
        <v>0</v>
      </c>
      <c r="F194" s="226">
        <v>0</v>
      </c>
      <c r="G194" s="228">
        <v>0</v>
      </c>
      <c r="H194" s="226">
        <v>0</v>
      </c>
      <c r="I194" s="368">
        <v>0</v>
      </c>
      <c r="J194" s="1"/>
    </row>
    <row r="195" spans="1:10" s="6" customFormat="1" x14ac:dyDescent="0.2">
      <c r="A195" s="133" t="s">
        <v>367</v>
      </c>
      <c r="B195" s="222">
        <v>0</v>
      </c>
      <c r="C195" s="227">
        <v>0</v>
      </c>
      <c r="D195" s="224">
        <v>2</v>
      </c>
      <c r="E195" s="225">
        <v>2</v>
      </c>
      <c r="F195" s="226">
        <v>0</v>
      </c>
      <c r="G195" s="228">
        <v>0</v>
      </c>
      <c r="H195" s="226">
        <v>0</v>
      </c>
      <c r="I195" s="368">
        <v>4</v>
      </c>
      <c r="J195" s="1"/>
    </row>
    <row r="196" spans="1:10" s="6" customFormat="1" x14ac:dyDescent="0.2">
      <c r="A196" s="133" t="s">
        <v>371</v>
      </c>
      <c r="B196" s="222">
        <v>2</v>
      </c>
      <c r="C196" s="227">
        <v>0</v>
      </c>
      <c r="D196" s="224">
        <v>1</v>
      </c>
      <c r="E196" s="225">
        <v>10</v>
      </c>
      <c r="F196" s="226">
        <v>0</v>
      </c>
      <c r="G196" s="228">
        <v>2</v>
      </c>
      <c r="H196" s="226">
        <v>0</v>
      </c>
      <c r="I196" s="368">
        <v>15</v>
      </c>
      <c r="J196" s="1"/>
    </row>
    <row r="197" spans="1:10" s="6" customFormat="1" x14ac:dyDescent="0.2">
      <c r="A197" s="133" t="s">
        <v>373</v>
      </c>
      <c r="B197" s="222">
        <v>0</v>
      </c>
      <c r="C197" s="227">
        <v>0</v>
      </c>
      <c r="D197" s="224">
        <v>0</v>
      </c>
      <c r="E197" s="225">
        <v>0</v>
      </c>
      <c r="F197" s="226">
        <v>0</v>
      </c>
      <c r="G197" s="228">
        <v>0</v>
      </c>
      <c r="H197" s="226">
        <v>0</v>
      </c>
      <c r="I197" s="368">
        <v>0</v>
      </c>
      <c r="J197" s="1"/>
    </row>
    <row r="198" spans="1:10" s="6" customFormat="1" x14ac:dyDescent="0.2">
      <c r="A198" s="133" t="s">
        <v>375</v>
      </c>
      <c r="B198" s="222">
        <v>25</v>
      </c>
      <c r="C198" s="227">
        <v>4</v>
      </c>
      <c r="D198" s="224">
        <v>228</v>
      </c>
      <c r="E198" s="225">
        <v>40</v>
      </c>
      <c r="F198" s="226">
        <v>7</v>
      </c>
      <c r="G198" s="228">
        <v>12</v>
      </c>
      <c r="H198" s="226">
        <v>1</v>
      </c>
      <c r="I198" s="368">
        <v>307</v>
      </c>
      <c r="J198" s="1"/>
    </row>
    <row r="199" spans="1:10" s="6" customFormat="1" x14ac:dyDescent="0.2">
      <c r="A199" s="133" t="s">
        <v>376</v>
      </c>
      <c r="B199" s="222">
        <v>217</v>
      </c>
      <c r="C199" s="227">
        <v>10</v>
      </c>
      <c r="D199" s="224">
        <v>1638</v>
      </c>
      <c r="E199" s="225">
        <v>1113</v>
      </c>
      <c r="F199" s="226">
        <v>687</v>
      </c>
      <c r="G199" s="228">
        <v>140</v>
      </c>
      <c r="H199" s="226">
        <v>47</v>
      </c>
      <c r="I199" s="368">
        <v>3763</v>
      </c>
      <c r="J199" s="1"/>
    </row>
    <row r="200" spans="1:10" s="6" customFormat="1" x14ac:dyDescent="0.2">
      <c r="A200" s="133" t="s">
        <v>377</v>
      </c>
      <c r="B200" s="222">
        <v>343</v>
      </c>
      <c r="C200" s="227">
        <v>8</v>
      </c>
      <c r="D200" s="224">
        <v>179</v>
      </c>
      <c r="E200" s="225">
        <v>189</v>
      </c>
      <c r="F200" s="226">
        <v>48</v>
      </c>
      <c r="G200" s="228">
        <v>21</v>
      </c>
      <c r="H200" s="226">
        <v>4</v>
      </c>
      <c r="I200" s="368">
        <v>776</v>
      </c>
      <c r="J200" s="1"/>
    </row>
    <row r="201" spans="1:10" s="6" customFormat="1" x14ac:dyDescent="0.2">
      <c r="A201" s="133" t="s">
        <v>378</v>
      </c>
      <c r="B201" s="222">
        <v>0</v>
      </c>
      <c r="C201" s="227">
        <v>0</v>
      </c>
      <c r="D201" s="224">
        <v>0</v>
      </c>
      <c r="E201" s="225">
        <v>2</v>
      </c>
      <c r="F201" s="226">
        <v>8</v>
      </c>
      <c r="G201" s="228">
        <v>0</v>
      </c>
      <c r="H201" s="226">
        <v>0</v>
      </c>
      <c r="I201" s="368">
        <v>10</v>
      </c>
      <c r="J201" s="1"/>
    </row>
    <row r="202" spans="1:10" s="6" customFormat="1" x14ac:dyDescent="0.2">
      <c r="A202" s="133" t="s">
        <v>421</v>
      </c>
      <c r="B202" s="222">
        <v>700</v>
      </c>
      <c r="C202" s="227">
        <v>40</v>
      </c>
      <c r="D202" s="224">
        <v>193</v>
      </c>
      <c r="E202" s="225">
        <v>791</v>
      </c>
      <c r="F202" s="226">
        <v>308</v>
      </c>
      <c r="G202" s="228">
        <v>179</v>
      </c>
      <c r="H202" s="226">
        <v>27</v>
      </c>
      <c r="I202" s="368">
        <v>2179</v>
      </c>
      <c r="J202" s="1"/>
    </row>
    <row r="203" spans="1:10" s="6" customFormat="1" x14ac:dyDescent="0.2">
      <c r="A203" s="133" t="s">
        <v>380</v>
      </c>
      <c r="B203" s="222">
        <v>485</v>
      </c>
      <c r="C203" s="227">
        <v>14</v>
      </c>
      <c r="D203" s="224">
        <v>1122</v>
      </c>
      <c r="E203" s="225">
        <v>964</v>
      </c>
      <c r="F203" s="226">
        <v>316</v>
      </c>
      <c r="G203" s="228">
        <v>210</v>
      </c>
      <c r="H203" s="226">
        <v>28</v>
      </c>
      <c r="I203" s="368">
        <v>3118</v>
      </c>
      <c r="J203" s="1"/>
    </row>
    <row r="204" spans="1:10" s="6" customFormat="1" x14ac:dyDescent="0.2">
      <c r="A204" s="133" t="s">
        <v>325</v>
      </c>
      <c r="B204" s="222">
        <v>85</v>
      </c>
      <c r="C204" s="227">
        <v>4</v>
      </c>
      <c r="D204" s="224">
        <v>241</v>
      </c>
      <c r="E204" s="225">
        <v>37</v>
      </c>
      <c r="F204" s="226">
        <v>21</v>
      </c>
      <c r="G204" s="228">
        <v>7</v>
      </c>
      <c r="H204" s="226">
        <v>2</v>
      </c>
      <c r="I204" s="368">
        <v>391</v>
      </c>
      <c r="J204" s="1"/>
    </row>
    <row r="205" spans="1:10" s="6" customFormat="1" x14ac:dyDescent="0.2">
      <c r="A205" s="133" t="s">
        <v>372</v>
      </c>
      <c r="B205" s="222">
        <v>0</v>
      </c>
      <c r="C205" s="227">
        <v>0</v>
      </c>
      <c r="D205" s="224">
        <v>0</v>
      </c>
      <c r="E205" s="225">
        <v>0</v>
      </c>
      <c r="F205" s="226">
        <v>0</v>
      </c>
      <c r="G205" s="228">
        <v>0</v>
      </c>
      <c r="H205" s="226">
        <v>0</v>
      </c>
      <c r="I205" s="368">
        <v>0</v>
      </c>
      <c r="J205" s="1"/>
    </row>
    <row r="206" spans="1:10" s="6" customFormat="1" x14ac:dyDescent="0.2">
      <c r="A206" s="133" t="s">
        <v>387</v>
      </c>
      <c r="B206" s="222">
        <v>0</v>
      </c>
      <c r="C206" s="227">
        <v>0</v>
      </c>
      <c r="D206" s="224">
        <v>0</v>
      </c>
      <c r="E206" s="225">
        <v>0</v>
      </c>
      <c r="F206" s="226">
        <v>0</v>
      </c>
      <c r="G206" s="228">
        <v>0</v>
      </c>
      <c r="H206" s="226">
        <v>0</v>
      </c>
      <c r="I206" s="368">
        <v>0</v>
      </c>
      <c r="J206" s="1"/>
    </row>
    <row r="207" spans="1:10" s="6" customFormat="1" x14ac:dyDescent="0.2">
      <c r="A207" s="133" t="s">
        <v>389</v>
      </c>
      <c r="B207" s="222">
        <v>0</v>
      </c>
      <c r="C207" s="227">
        <v>0</v>
      </c>
      <c r="D207" s="224">
        <v>0</v>
      </c>
      <c r="E207" s="225">
        <v>0</v>
      </c>
      <c r="F207" s="226">
        <v>0</v>
      </c>
      <c r="G207" s="228">
        <v>0</v>
      </c>
      <c r="H207" s="226">
        <v>0</v>
      </c>
      <c r="I207" s="368">
        <v>0</v>
      </c>
      <c r="J207" s="1"/>
    </row>
    <row r="208" spans="1:10" s="6" customFormat="1" x14ac:dyDescent="0.2">
      <c r="A208" s="133" t="s">
        <v>335</v>
      </c>
      <c r="B208" s="222">
        <v>1347</v>
      </c>
      <c r="C208" s="227">
        <v>65</v>
      </c>
      <c r="D208" s="224">
        <v>750</v>
      </c>
      <c r="E208" s="225">
        <v>1820</v>
      </c>
      <c r="F208" s="226">
        <v>621</v>
      </c>
      <c r="G208" s="228">
        <v>202</v>
      </c>
      <c r="H208" s="226">
        <v>39</v>
      </c>
      <c r="I208" s="368">
        <v>4744</v>
      </c>
      <c r="J208" s="1"/>
    </row>
    <row r="209" spans="1:11" s="6" customFormat="1" x14ac:dyDescent="0.2">
      <c r="A209" s="133" t="s">
        <v>381</v>
      </c>
      <c r="B209" s="222">
        <v>31</v>
      </c>
      <c r="C209" s="227">
        <v>0</v>
      </c>
      <c r="D209" s="224">
        <v>85</v>
      </c>
      <c r="E209" s="225">
        <v>80</v>
      </c>
      <c r="F209" s="226">
        <v>115</v>
      </c>
      <c r="G209" s="228">
        <v>11</v>
      </c>
      <c r="H209" s="226">
        <v>10</v>
      </c>
      <c r="I209" s="368">
        <v>332</v>
      </c>
      <c r="J209" s="1"/>
    </row>
    <row r="210" spans="1:11" s="6" customFormat="1" x14ac:dyDescent="0.2">
      <c r="A210" s="133" t="s">
        <v>1621</v>
      </c>
      <c r="B210" s="222">
        <v>0</v>
      </c>
      <c r="C210" s="227">
        <v>0</v>
      </c>
      <c r="D210" s="224">
        <v>0</v>
      </c>
      <c r="E210" s="225">
        <v>8</v>
      </c>
      <c r="F210" s="226">
        <v>3</v>
      </c>
      <c r="G210" s="228">
        <v>0</v>
      </c>
      <c r="H210" s="226">
        <v>0</v>
      </c>
      <c r="I210" s="368">
        <v>11</v>
      </c>
      <c r="J210" s="1"/>
    </row>
    <row r="211" spans="1:11" s="6" customFormat="1" x14ac:dyDescent="0.2">
      <c r="A211" s="133" t="s">
        <v>1621</v>
      </c>
      <c r="B211" s="222">
        <v>0</v>
      </c>
      <c r="C211" s="227">
        <v>0</v>
      </c>
      <c r="D211" s="224">
        <v>0</v>
      </c>
      <c r="E211" s="225">
        <v>8</v>
      </c>
      <c r="F211" s="226">
        <v>3</v>
      </c>
      <c r="G211" s="228">
        <v>0</v>
      </c>
      <c r="H211" s="226">
        <v>0</v>
      </c>
      <c r="I211" s="368">
        <v>11</v>
      </c>
      <c r="J211" s="1"/>
      <c r="K211" s="1"/>
    </row>
    <row r="212" spans="1:11" s="6" customFormat="1" x14ac:dyDescent="0.2">
      <c r="A212" s="133" t="s">
        <v>213</v>
      </c>
      <c r="B212" s="222">
        <v>0</v>
      </c>
      <c r="C212" s="227">
        <v>0</v>
      </c>
      <c r="D212" s="224">
        <v>0</v>
      </c>
      <c r="E212" s="225">
        <v>0</v>
      </c>
      <c r="F212" s="226">
        <v>0</v>
      </c>
      <c r="G212" s="228">
        <v>0</v>
      </c>
      <c r="H212" s="226">
        <v>0</v>
      </c>
      <c r="I212" s="368">
        <v>0</v>
      </c>
      <c r="J212" s="1"/>
      <c r="K212" s="1"/>
    </row>
    <row r="213" spans="1:11" s="6" customFormat="1" x14ac:dyDescent="0.2">
      <c r="A213" s="133" t="s">
        <v>230</v>
      </c>
      <c r="B213" s="222">
        <v>0</v>
      </c>
      <c r="C213" s="227">
        <v>0</v>
      </c>
      <c r="D213" s="224">
        <v>2</v>
      </c>
      <c r="E213" s="225">
        <v>0</v>
      </c>
      <c r="F213" s="226">
        <v>0</v>
      </c>
      <c r="G213" s="228">
        <v>0</v>
      </c>
      <c r="H213" s="226">
        <v>0</v>
      </c>
      <c r="I213" s="368">
        <v>2</v>
      </c>
      <c r="J213" s="1"/>
    </row>
    <row r="214" spans="1:11" s="6" customFormat="1" x14ac:dyDescent="0.2">
      <c r="A214" s="133" t="s">
        <v>269</v>
      </c>
      <c r="B214" s="222">
        <v>79</v>
      </c>
      <c r="C214" s="227">
        <v>0</v>
      </c>
      <c r="D214" s="224">
        <v>60</v>
      </c>
      <c r="E214" s="225">
        <v>138</v>
      </c>
      <c r="F214" s="226">
        <v>77</v>
      </c>
      <c r="G214" s="228">
        <v>68</v>
      </c>
      <c r="H214" s="226">
        <v>13</v>
      </c>
      <c r="I214" s="368">
        <v>435</v>
      </c>
      <c r="J214" s="1"/>
    </row>
    <row r="215" spans="1:11" s="6" customFormat="1" x14ac:dyDescent="0.2">
      <c r="A215" s="133" t="s">
        <v>283</v>
      </c>
      <c r="B215" s="222">
        <v>0</v>
      </c>
      <c r="C215" s="227">
        <v>0</v>
      </c>
      <c r="D215" s="224">
        <v>0</v>
      </c>
      <c r="E215" s="225">
        <v>5</v>
      </c>
      <c r="F215" s="226">
        <v>0</v>
      </c>
      <c r="G215" s="228">
        <v>0</v>
      </c>
      <c r="H215" s="226">
        <v>0</v>
      </c>
      <c r="I215" s="368">
        <v>5</v>
      </c>
      <c r="J215" s="1"/>
    </row>
    <row r="216" spans="1:11" s="6" customFormat="1" x14ac:dyDescent="0.2">
      <c r="A216" s="133" t="s">
        <v>379</v>
      </c>
      <c r="B216" s="222">
        <v>1</v>
      </c>
      <c r="C216" s="227">
        <v>0</v>
      </c>
      <c r="D216" s="224">
        <v>1</v>
      </c>
      <c r="E216" s="225">
        <v>32</v>
      </c>
      <c r="F216" s="226">
        <v>0</v>
      </c>
      <c r="G216" s="228">
        <v>5</v>
      </c>
      <c r="H216" s="226">
        <v>0</v>
      </c>
      <c r="I216" s="368">
        <v>39</v>
      </c>
      <c r="J216" s="1"/>
    </row>
    <row r="217" spans="1:11" s="6" customFormat="1" x14ac:dyDescent="0.2">
      <c r="A217" s="133" t="s">
        <v>382</v>
      </c>
      <c r="B217" s="222">
        <v>0</v>
      </c>
      <c r="C217" s="227">
        <v>0</v>
      </c>
      <c r="D217" s="224">
        <v>0</v>
      </c>
      <c r="E217" s="225">
        <v>0</v>
      </c>
      <c r="F217" s="226">
        <v>0</v>
      </c>
      <c r="G217" s="228">
        <v>0</v>
      </c>
      <c r="H217" s="226">
        <v>0</v>
      </c>
      <c r="I217" s="368">
        <v>0</v>
      </c>
      <c r="J217" s="1"/>
    </row>
    <row r="218" spans="1:11" s="6" customFormat="1" x14ac:dyDescent="0.2">
      <c r="A218" s="133" t="s">
        <v>383</v>
      </c>
      <c r="B218" s="222">
        <v>3</v>
      </c>
      <c r="C218" s="227">
        <v>0</v>
      </c>
      <c r="D218" s="224">
        <v>3</v>
      </c>
      <c r="E218" s="225">
        <v>0</v>
      </c>
      <c r="F218" s="226">
        <v>0</v>
      </c>
      <c r="G218" s="228">
        <v>0</v>
      </c>
      <c r="H218" s="226">
        <v>0</v>
      </c>
      <c r="I218" s="368">
        <v>5</v>
      </c>
      <c r="J218" s="1"/>
    </row>
    <row r="219" spans="1:11" s="6" customFormat="1" x14ac:dyDescent="0.2">
      <c r="A219" s="133" t="s">
        <v>383</v>
      </c>
      <c r="B219" s="222">
        <v>3</v>
      </c>
      <c r="C219" s="227">
        <v>0</v>
      </c>
      <c r="D219" s="224">
        <v>3</v>
      </c>
      <c r="E219" s="225">
        <v>0</v>
      </c>
      <c r="F219" s="226">
        <v>0</v>
      </c>
      <c r="G219" s="228">
        <v>0</v>
      </c>
      <c r="H219" s="226">
        <v>0</v>
      </c>
      <c r="I219" s="368">
        <v>5</v>
      </c>
      <c r="J219" s="1"/>
    </row>
    <row r="220" spans="1:11" s="6" customFormat="1" x14ac:dyDescent="0.2">
      <c r="A220" s="133" t="s">
        <v>346</v>
      </c>
      <c r="B220" s="222">
        <v>3</v>
      </c>
      <c r="C220" s="227">
        <v>0</v>
      </c>
      <c r="D220" s="224">
        <v>0</v>
      </c>
      <c r="E220" s="225">
        <v>4</v>
      </c>
      <c r="F220" s="226">
        <v>0</v>
      </c>
      <c r="G220" s="228">
        <v>1</v>
      </c>
      <c r="H220" s="226">
        <v>0</v>
      </c>
      <c r="I220" s="368">
        <v>8</v>
      </c>
      <c r="J220" s="1"/>
    </row>
    <row r="221" spans="1:11" s="6" customFormat="1" x14ac:dyDescent="0.2">
      <c r="A221" s="133" t="s">
        <v>384</v>
      </c>
      <c r="B221" s="222">
        <v>0</v>
      </c>
      <c r="C221" s="227">
        <v>0</v>
      </c>
      <c r="D221" s="224">
        <v>0</v>
      </c>
      <c r="E221" s="225">
        <v>0</v>
      </c>
      <c r="F221" s="226">
        <v>0</v>
      </c>
      <c r="G221" s="228">
        <v>1</v>
      </c>
      <c r="H221" s="226">
        <v>0</v>
      </c>
      <c r="I221" s="368">
        <v>1</v>
      </c>
      <c r="J221" s="1"/>
    </row>
    <row r="222" spans="1:11" s="6" customFormat="1" x14ac:dyDescent="0.2">
      <c r="A222" s="133" t="s">
        <v>385</v>
      </c>
      <c r="B222" s="222">
        <v>0</v>
      </c>
      <c r="C222" s="227">
        <v>0</v>
      </c>
      <c r="D222" s="224">
        <v>0</v>
      </c>
      <c r="E222" s="225">
        <v>0</v>
      </c>
      <c r="F222" s="226">
        <v>0</v>
      </c>
      <c r="G222" s="228">
        <v>0</v>
      </c>
      <c r="H222" s="226">
        <v>0</v>
      </c>
      <c r="I222" s="368">
        <v>0</v>
      </c>
      <c r="J222" s="1"/>
    </row>
    <row r="223" spans="1:11" s="6" customFormat="1" x14ac:dyDescent="0.2">
      <c r="A223" s="133" t="s">
        <v>386</v>
      </c>
      <c r="B223" s="222">
        <v>0</v>
      </c>
      <c r="C223" s="227">
        <v>0</v>
      </c>
      <c r="D223" s="224">
        <v>0</v>
      </c>
      <c r="E223" s="225">
        <v>0</v>
      </c>
      <c r="F223" s="226">
        <v>0</v>
      </c>
      <c r="G223" s="228">
        <v>0</v>
      </c>
      <c r="H223" s="226">
        <v>0</v>
      </c>
      <c r="I223" s="368">
        <v>0</v>
      </c>
      <c r="J223" s="1"/>
    </row>
    <row r="224" spans="1:11" s="6" customFormat="1" x14ac:dyDescent="0.2">
      <c r="A224" s="133" t="s">
        <v>390</v>
      </c>
      <c r="B224" s="222">
        <v>0</v>
      </c>
      <c r="C224" s="227">
        <v>0</v>
      </c>
      <c r="D224" s="224">
        <v>0</v>
      </c>
      <c r="E224" s="225">
        <v>0</v>
      </c>
      <c r="F224" s="226">
        <v>0</v>
      </c>
      <c r="G224" s="228">
        <v>0</v>
      </c>
      <c r="H224" s="226">
        <v>0</v>
      </c>
      <c r="I224" s="368">
        <v>0</v>
      </c>
      <c r="J224" s="1"/>
    </row>
    <row r="225" spans="1:10" s="6" customFormat="1" x14ac:dyDescent="0.2">
      <c r="A225" s="133" t="s">
        <v>392</v>
      </c>
      <c r="B225" s="222">
        <v>0</v>
      </c>
      <c r="C225" s="227">
        <v>0</v>
      </c>
      <c r="D225" s="224">
        <v>0</v>
      </c>
      <c r="E225" s="225">
        <v>0</v>
      </c>
      <c r="F225" s="226">
        <v>0</v>
      </c>
      <c r="G225" s="228">
        <v>0</v>
      </c>
      <c r="H225" s="226">
        <v>0</v>
      </c>
      <c r="I225" s="368">
        <v>0</v>
      </c>
      <c r="J225" s="1"/>
    </row>
    <row r="226" spans="1:10" s="6" customFormat="1" x14ac:dyDescent="0.2">
      <c r="A226" s="133" t="s">
        <v>393</v>
      </c>
      <c r="B226" s="222">
        <v>0</v>
      </c>
      <c r="C226" s="227">
        <v>0</v>
      </c>
      <c r="D226" s="224">
        <v>0</v>
      </c>
      <c r="E226" s="225">
        <v>0</v>
      </c>
      <c r="F226" s="226">
        <v>0</v>
      </c>
      <c r="G226" s="228">
        <v>0</v>
      </c>
      <c r="H226" s="226">
        <v>0</v>
      </c>
      <c r="I226" s="368">
        <v>0</v>
      </c>
      <c r="J226" s="1"/>
    </row>
    <row r="227" spans="1:10" s="6" customFormat="1" x14ac:dyDescent="0.2">
      <c r="A227" s="133" t="s">
        <v>394</v>
      </c>
      <c r="B227" s="222">
        <v>1</v>
      </c>
      <c r="C227" s="227">
        <v>0</v>
      </c>
      <c r="D227" s="224">
        <v>13</v>
      </c>
      <c r="E227" s="225">
        <v>4</v>
      </c>
      <c r="F227" s="226">
        <v>2</v>
      </c>
      <c r="G227" s="228">
        <v>0</v>
      </c>
      <c r="H227" s="226">
        <v>7</v>
      </c>
      <c r="I227" s="368">
        <v>27</v>
      </c>
      <c r="J227" s="1"/>
    </row>
    <row r="228" spans="1:10" s="6" customFormat="1" x14ac:dyDescent="0.2">
      <c r="A228" s="133" t="s">
        <v>395</v>
      </c>
      <c r="B228" s="222">
        <v>0</v>
      </c>
      <c r="C228" s="227">
        <v>0</v>
      </c>
      <c r="D228" s="224">
        <v>0</v>
      </c>
      <c r="E228" s="225">
        <v>0</v>
      </c>
      <c r="F228" s="226">
        <v>0</v>
      </c>
      <c r="G228" s="228">
        <v>0</v>
      </c>
      <c r="H228" s="226">
        <v>0</v>
      </c>
      <c r="I228" s="368">
        <v>0</v>
      </c>
      <c r="J228" s="1"/>
    </row>
    <row r="229" spans="1:10" s="6" customFormat="1" x14ac:dyDescent="0.2">
      <c r="A229" s="133" t="s">
        <v>396</v>
      </c>
      <c r="B229" s="222">
        <v>870</v>
      </c>
      <c r="C229" s="227">
        <v>35</v>
      </c>
      <c r="D229" s="224">
        <v>1562</v>
      </c>
      <c r="E229" s="225">
        <v>804</v>
      </c>
      <c r="F229" s="226">
        <v>293</v>
      </c>
      <c r="G229" s="228">
        <v>180</v>
      </c>
      <c r="H229" s="226">
        <v>36</v>
      </c>
      <c r="I229" s="368">
        <v>3639</v>
      </c>
      <c r="J229" s="1"/>
    </row>
    <row r="230" spans="1:10" s="6" customFormat="1" x14ac:dyDescent="0.2">
      <c r="A230" s="133" t="s">
        <v>397</v>
      </c>
      <c r="B230" s="222">
        <v>0</v>
      </c>
      <c r="C230" s="227">
        <v>0</v>
      </c>
      <c r="D230" s="224">
        <v>0</v>
      </c>
      <c r="E230" s="225">
        <v>0</v>
      </c>
      <c r="F230" s="226">
        <v>0</v>
      </c>
      <c r="G230" s="228">
        <v>0</v>
      </c>
      <c r="H230" s="226">
        <v>0</v>
      </c>
      <c r="I230" s="368">
        <v>0</v>
      </c>
      <c r="J230" s="1"/>
    </row>
    <row r="231" spans="1:10" s="6" customFormat="1" x14ac:dyDescent="0.2">
      <c r="A231" s="133" t="s">
        <v>398</v>
      </c>
      <c r="B231" s="222">
        <v>7</v>
      </c>
      <c r="C231" s="227">
        <v>0</v>
      </c>
      <c r="D231" s="224">
        <v>6</v>
      </c>
      <c r="E231" s="225">
        <v>11</v>
      </c>
      <c r="F231" s="226">
        <v>3</v>
      </c>
      <c r="G231" s="228">
        <v>0</v>
      </c>
      <c r="H231" s="226">
        <v>7</v>
      </c>
      <c r="I231" s="368">
        <v>34</v>
      </c>
      <c r="J231" s="1"/>
    </row>
    <row r="232" spans="1:10" s="6" customFormat="1" x14ac:dyDescent="0.2">
      <c r="A232" s="133" t="s">
        <v>399</v>
      </c>
      <c r="B232" s="222">
        <v>275</v>
      </c>
      <c r="C232" s="227">
        <v>6</v>
      </c>
      <c r="D232" s="224">
        <v>90</v>
      </c>
      <c r="E232" s="225">
        <v>207</v>
      </c>
      <c r="F232" s="226">
        <v>42</v>
      </c>
      <c r="G232" s="228">
        <v>71</v>
      </c>
      <c r="H232" s="226">
        <v>9</v>
      </c>
      <c r="I232" s="368">
        <v>687</v>
      </c>
      <c r="J232" s="1"/>
    </row>
    <row r="233" spans="1:10" s="6" customFormat="1" x14ac:dyDescent="0.2">
      <c r="A233" s="133" t="s">
        <v>400</v>
      </c>
      <c r="B233" s="222">
        <v>117</v>
      </c>
      <c r="C233" s="227">
        <v>11</v>
      </c>
      <c r="D233" s="224">
        <v>37</v>
      </c>
      <c r="E233" s="225">
        <v>346</v>
      </c>
      <c r="F233" s="226">
        <v>38</v>
      </c>
      <c r="G233" s="228">
        <v>52</v>
      </c>
      <c r="H233" s="226">
        <v>4</v>
      </c>
      <c r="I233" s="368">
        <v>593</v>
      </c>
      <c r="J233" s="1"/>
    </row>
    <row r="234" spans="1:10" s="6" customFormat="1" x14ac:dyDescent="0.2">
      <c r="A234" s="133" t="s">
        <v>402</v>
      </c>
      <c r="B234" s="222">
        <v>1</v>
      </c>
      <c r="C234" s="227">
        <v>0</v>
      </c>
      <c r="D234" s="224">
        <v>2</v>
      </c>
      <c r="E234" s="225">
        <v>3</v>
      </c>
      <c r="F234" s="226">
        <v>0</v>
      </c>
      <c r="G234" s="228">
        <v>0</v>
      </c>
      <c r="H234" s="226">
        <v>0</v>
      </c>
      <c r="I234" s="368">
        <v>6</v>
      </c>
      <c r="J234" s="1"/>
    </row>
    <row r="235" spans="1:10" s="6" customFormat="1" x14ac:dyDescent="0.2">
      <c r="A235" s="133" t="s">
        <v>240</v>
      </c>
      <c r="B235" s="222">
        <v>0</v>
      </c>
      <c r="C235" s="227">
        <v>0</v>
      </c>
      <c r="D235" s="224">
        <v>0</v>
      </c>
      <c r="E235" s="225">
        <v>0</v>
      </c>
      <c r="F235" s="226">
        <v>0</v>
      </c>
      <c r="G235" s="228">
        <v>0</v>
      </c>
      <c r="H235" s="226">
        <v>0</v>
      </c>
      <c r="I235" s="368">
        <v>0</v>
      </c>
      <c r="J235" s="1"/>
    </row>
    <row r="236" spans="1:10" s="6" customFormat="1" x14ac:dyDescent="0.2">
      <c r="A236" s="133" t="s">
        <v>250</v>
      </c>
      <c r="B236" s="222">
        <v>0</v>
      </c>
      <c r="C236" s="227">
        <v>0</v>
      </c>
      <c r="D236" s="224">
        <v>0</v>
      </c>
      <c r="E236" s="225">
        <v>0</v>
      </c>
      <c r="F236" s="226">
        <v>0</v>
      </c>
      <c r="G236" s="228">
        <v>0</v>
      </c>
      <c r="H236" s="226">
        <v>0</v>
      </c>
      <c r="I236" s="368">
        <v>0</v>
      </c>
      <c r="J236" s="1"/>
    </row>
    <row r="237" spans="1:10" s="6" customFormat="1" x14ac:dyDescent="0.2">
      <c r="A237" s="133" t="s">
        <v>425</v>
      </c>
      <c r="B237" s="222">
        <v>0</v>
      </c>
      <c r="C237" s="227">
        <v>0</v>
      </c>
      <c r="D237" s="224">
        <v>0</v>
      </c>
      <c r="E237" s="225">
        <v>0</v>
      </c>
      <c r="F237" s="226">
        <v>0</v>
      </c>
      <c r="G237" s="228">
        <v>0</v>
      </c>
      <c r="H237" s="226">
        <v>0</v>
      </c>
      <c r="I237" s="368">
        <v>0</v>
      </c>
      <c r="J237" s="1"/>
    </row>
    <row r="238" spans="1:10" s="6" customFormat="1" x14ac:dyDescent="0.2">
      <c r="A238" s="133" t="s">
        <v>403</v>
      </c>
      <c r="B238" s="222">
        <v>57</v>
      </c>
      <c r="C238" s="227">
        <v>6</v>
      </c>
      <c r="D238" s="224">
        <v>26</v>
      </c>
      <c r="E238" s="225">
        <v>38</v>
      </c>
      <c r="F238" s="226">
        <v>3</v>
      </c>
      <c r="G238" s="228">
        <v>6</v>
      </c>
      <c r="H238" s="226">
        <v>4</v>
      </c>
      <c r="I238" s="368">
        <v>134</v>
      </c>
      <c r="J238" s="1"/>
    </row>
    <row r="239" spans="1:10" s="6" customFormat="1" x14ac:dyDescent="0.2">
      <c r="A239" s="133" t="s">
        <v>406</v>
      </c>
      <c r="B239" s="222">
        <v>0</v>
      </c>
      <c r="C239" s="227">
        <v>0</v>
      </c>
      <c r="D239" s="224">
        <v>0</v>
      </c>
      <c r="E239" s="225">
        <v>0</v>
      </c>
      <c r="F239" s="226">
        <v>0</v>
      </c>
      <c r="G239" s="228">
        <v>0</v>
      </c>
      <c r="H239" s="226">
        <v>0</v>
      </c>
      <c r="I239" s="368">
        <v>0</v>
      </c>
      <c r="J239" s="1"/>
    </row>
    <row r="240" spans="1:10" s="6" customFormat="1" x14ac:dyDescent="0.2">
      <c r="A240" s="133" t="s">
        <v>405</v>
      </c>
      <c r="B240" s="222">
        <v>0</v>
      </c>
      <c r="C240" s="227">
        <v>0</v>
      </c>
      <c r="D240" s="224">
        <v>0</v>
      </c>
      <c r="E240" s="225">
        <v>0</v>
      </c>
      <c r="F240" s="226">
        <v>0</v>
      </c>
      <c r="G240" s="228">
        <v>0</v>
      </c>
      <c r="H240" s="226">
        <v>0</v>
      </c>
      <c r="I240" s="368">
        <v>0</v>
      </c>
      <c r="J240" s="1"/>
    </row>
    <row r="241" spans="1:10" s="6" customFormat="1" x14ac:dyDescent="0.2">
      <c r="A241" s="133" t="s">
        <v>409</v>
      </c>
      <c r="B241" s="222">
        <v>6</v>
      </c>
      <c r="C241" s="227">
        <v>0</v>
      </c>
      <c r="D241" s="224">
        <v>17</v>
      </c>
      <c r="E241" s="225">
        <v>5</v>
      </c>
      <c r="F241" s="226">
        <v>1</v>
      </c>
      <c r="G241" s="228">
        <v>0</v>
      </c>
      <c r="H241" s="226">
        <v>0</v>
      </c>
      <c r="I241" s="368">
        <v>29</v>
      </c>
      <c r="J241" s="1"/>
    </row>
    <row r="242" spans="1:10" s="6" customFormat="1" x14ac:dyDescent="0.2">
      <c r="A242" s="133" t="s">
        <v>410</v>
      </c>
      <c r="B242" s="222">
        <v>90</v>
      </c>
      <c r="C242" s="227">
        <v>4</v>
      </c>
      <c r="D242" s="224">
        <v>986</v>
      </c>
      <c r="E242" s="225">
        <v>108</v>
      </c>
      <c r="F242" s="226">
        <v>108</v>
      </c>
      <c r="G242" s="228">
        <v>23</v>
      </c>
      <c r="H242" s="226">
        <v>36</v>
      </c>
      <c r="I242" s="368">
        <v>1329</v>
      </c>
      <c r="J242" s="1"/>
    </row>
    <row r="243" spans="1:10" s="6" customFormat="1" x14ac:dyDescent="0.2">
      <c r="A243" s="133" t="s">
        <v>411</v>
      </c>
      <c r="B243" s="222">
        <v>0</v>
      </c>
      <c r="C243" s="227">
        <v>0</v>
      </c>
      <c r="D243" s="224">
        <v>1</v>
      </c>
      <c r="E243" s="225">
        <v>0</v>
      </c>
      <c r="F243" s="226">
        <v>0</v>
      </c>
      <c r="G243" s="228">
        <v>0</v>
      </c>
      <c r="H243" s="226">
        <v>0</v>
      </c>
      <c r="I243" s="368">
        <v>1</v>
      </c>
      <c r="J243" s="1"/>
    </row>
    <row r="244" spans="1:10" s="6" customFormat="1" x14ac:dyDescent="0.2">
      <c r="A244" s="133" t="s">
        <v>413</v>
      </c>
      <c r="B244" s="222">
        <v>0</v>
      </c>
      <c r="C244" s="227">
        <v>0</v>
      </c>
      <c r="D244" s="224">
        <v>0</v>
      </c>
      <c r="E244" s="225">
        <v>0</v>
      </c>
      <c r="F244" s="226">
        <v>0</v>
      </c>
      <c r="G244" s="228">
        <v>0</v>
      </c>
      <c r="H244" s="226">
        <v>0</v>
      </c>
      <c r="I244" s="368">
        <v>0</v>
      </c>
      <c r="J244" s="1"/>
    </row>
    <row r="245" spans="1:10" s="6" customFormat="1" x14ac:dyDescent="0.2">
      <c r="A245" s="133" t="s">
        <v>414</v>
      </c>
      <c r="B245" s="222">
        <v>10</v>
      </c>
      <c r="C245" s="227">
        <v>0</v>
      </c>
      <c r="D245" s="224">
        <v>1</v>
      </c>
      <c r="E245" s="225">
        <v>1</v>
      </c>
      <c r="F245" s="226">
        <v>0</v>
      </c>
      <c r="G245" s="228">
        <v>0</v>
      </c>
      <c r="H245" s="226">
        <v>0</v>
      </c>
      <c r="I245" s="368">
        <v>12</v>
      </c>
      <c r="J245" s="1"/>
    </row>
    <row r="246" spans="1:10" s="6" customFormat="1" x14ac:dyDescent="0.2">
      <c r="A246" s="133" t="s">
        <v>415</v>
      </c>
      <c r="B246" s="222">
        <v>76</v>
      </c>
      <c r="C246" s="227">
        <v>2</v>
      </c>
      <c r="D246" s="224">
        <v>577</v>
      </c>
      <c r="E246" s="225">
        <v>76</v>
      </c>
      <c r="F246" s="226">
        <v>65</v>
      </c>
      <c r="G246" s="228">
        <v>34</v>
      </c>
      <c r="H246" s="226">
        <v>22</v>
      </c>
      <c r="I246" s="368">
        <v>842</v>
      </c>
      <c r="J246" s="1"/>
    </row>
    <row r="247" spans="1:10" s="6" customFormat="1" x14ac:dyDescent="0.2">
      <c r="A247" s="133" t="s">
        <v>416</v>
      </c>
      <c r="B247" s="222">
        <v>5</v>
      </c>
      <c r="C247" s="227">
        <v>0</v>
      </c>
      <c r="D247" s="224">
        <v>2</v>
      </c>
      <c r="E247" s="225">
        <v>3</v>
      </c>
      <c r="F247" s="226">
        <v>0</v>
      </c>
      <c r="G247" s="228">
        <v>0</v>
      </c>
      <c r="H247" s="226">
        <v>0</v>
      </c>
      <c r="I247" s="368">
        <v>10</v>
      </c>
      <c r="J247" s="1"/>
    </row>
    <row r="248" spans="1:10" s="6" customFormat="1" x14ac:dyDescent="0.2">
      <c r="A248" s="133" t="s">
        <v>184</v>
      </c>
      <c r="B248" s="222">
        <v>0</v>
      </c>
      <c r="C248" s="227">
        <v>0</v>
      </c>
      <c r="D248" s="224">
        <v>0</v>
      </c>
      <c r="E248" s="225">
        <v>0</v>
      </c>
      <c r="F248" s="226">
        <v>0</v>
      </c>
      <c r="G248" s="228">
        <v>0</v>
      </c>
      <c r="H248" s="226">
        <v>0</v>
      </c>
      <c r="I248" s="368">
        <v>0</v>
      </c>
      <c r="J248" s="1"/>
    </row>
    <row r="249" spans="1:10" s="6" customFormat="1" x14ac:dyDescent="0.2">
      <c r="A249" s="133" t="s">
        <v>287</v>
      </c>
      <c r="B249" s="222">
        <v>0</v>
      </c>
      <c r="C249" s="227">
        <v>0</v>
      </c>
      <c r="D249" s="224">
        <v>0</v>
      </c>
      <c r="E249" s="225">
        <v>0</v>
      </c>
      <c r="F249" s="226">
        <v>0</v>
      </c>
      <c r="G249" s="228">
        <v>0</v>
      </c>
      <c r="H249" s="226">
        <v>0</v>
      </c>
      <c r="I249" s="368">
        <v>0</v>
      </c>
      <c r="J249" s="1"/>
    </row>
    <row r="250" spans="1:10" s="6" customFormat="1" x14ac:dyDescent="0.2">
      <c r="A250" s="133" t="s">
        <v>342</v>
      </c>
      <c r="B250" s="222">
        <v>0</v>
      </c>
      <c r="C250" s="227">
        <v>0</v>
      </c>
      <c r="D250" s="224">
        <v>0</v>
      </c>
      <c r="E250" s="225">
        <v>0</v>
      </c>
      <c r="F250" s="226">
        <v>0</v>
      </c>
      <c r="G250" s="228">
        <v>0</v>
      </c>
      <c r="H250" s="226">
        <v>0</v>
      </c>
      <c r="I250" s="368">
        <v>0</v>
      </c>
      <c r="J250" s="1"/>
    </row>
    <row r="251" spans="1:10" s="6" customFormat="1" x14ac:dyDescent="0.2">
      <c r="A251" s="133" t="s">
        <v>418</v>
      </c>
      <c r="B251" s="222">
        <v>0</v>
      </c>
      <c r="C251" s="227">
        <v>0</v>
      </c>
      <c r="D251" s="224">
        <v>0</v>
      </c>
      <c r="E251" s="225">
        <v>0</v>
      </c>
      <c r="F251" s="226">
        <v>0</v>
      </c>
      <c r="G251" s="228">
        <v>0</v>
      </c>
      <c r="H251" s="226">
        <v>0</v>
      </c>
      <c r="I251" s="368">
        <v>0</v>
      </c>
      <c r="J251" s="1"/>
    </row>
    <row r="252" spans="1:10" s="6" customFormat="1" x14ac:dyDescent="0.2">
      <c r="A252" s="133" t="s">
        <v>366</v>
      </c>
      <c r="B252" s="222">
        <v>0</v>
      </c>
      <c r="C252" s="227">
        <v>0</v>
      </c>
      <c r="D252" s="224">
        <v>0</v>
      </c>
      <c r="E252" s="225">
        <v>0</v>
      </c>
      <c r="F252" s="226">
        <v>0</v>
      </c>
      <c r="G252" s="228">
        <v>0</v>
      </c>
      <c r="H252" s="226">
        <v>0</v>
      </c>
      <c r="I252" s="368">
        <v>0</v>
      </c>
      <c r="J252" s="1"/>
    </row>
    <row r="253" spans="1:10" s="6" customFormat="1" x14ac:dyDescent="0.2">
      <c r="A253" s="133" t="s">
        <v>420</v>
      </c>
      <c r="B253" s="369">
        <v>16</v>
      </c>
      <c r="C253" s="370">
        <v>0</v>
      </c>
      <c r="D253" s="371">
        <v>0</v>
      </c>
      <c r="E253" s="372">
        <v>0</v>
      </c>
      <c r="F253" s="373">
        <v>0</v>
      </c>
      <c r="G253" s="374">
        <v>0</v>
      </c>
      <c r="H253" s="373">
        <v>0</v>
      </c>
      <c r="I253" s="368">
        <v>16</v>
      </c>
      <c r="J253" s="1"/>
    </row>
    <row r="254" spans="1:10" s="6" customFormat="1" x14ac:dyDescent="0.2">
      <c r="A254" s="133" t="s">
        <v>423</v>
      </c>
      <c r="B254" s="369">
        <v>45</v>
      </c>
      <c r="C254" s="370">
        <v>0</v>
      </c>
      <c r="D254" s="371">
        <v>40</v>
      </c>
      <c r="E254" s="372">
        <v>47</v>
      </c>
      <c r="F254" s="373">
        <v>15</v>
      </c>
      <c r="G254" s="374">
        <v>19</v>
      </c>
      <c r="H254" s="373">
        <v>8</v>
      </c>
      <c r="I254" s="368">
        <v>174</v>
      </c>
      <c r="J254" s="1"/>
    </row>
    <row r="255" spans="1:10" s="6" customFormat="1" x14ac:dyDescent="0.2">
      <c r="A255" s="133" t="s">
        <v>426</v>
      </c>
      <c r="B255" s="369">
        <v>8</v>
      </c>
      <c r="C255" s="370">
        <v>3</v>
      </c>
      <c r="D255" s="371">
        <v>3</v>
      </c>
      <c r="E255" s="372">
        <v>21</v>
      </c>
      <c r="F255" s="373">
        <v>2</v>
      </c>
      <c r="G255" s="374">
        <v>9</v>
      </c>
      <c r="H255" s="373">
        <v>0</v>
      </c>
      <c r="I255" s="368">
        <v>43</v>
      </c>
      <c r="J255" s="1"/>
    </row>
    <row r="256" spans="1:10" s="6" customFormat="1" x14ac:dyDescent="0.2">
      <c r="A256" s="133" t="s">
        <v>428</v>
      </c>
      <c r="B256" s="369">
        <v>1</v>
      </c>
      <c r="C256" s="370">
        <v>0</v>
      </c>
      <c r="D256" s="371">
        <v>0</v>
      </c>
      <c r="E256" s="372">
        <v>1</v>
      </c>
      <c r="F256" s="373">
        <v>0</v>
      </c>
      <c r="G256" s="374">
        <v>0</v>
      </c>
      <c r="H256" s="373">
        <v>0</v>
      </c>
      <c r="I256" s="368">
        <v>2</v>
      </c>
      <c r="J256" s="1"/>
    </row>
    <row r="257" spans="1:11" s="6" customFormat="1" x14ac:dyDescent="0.2">
      <c r="A257" s="133" t="s">
        <v>259</v>
      </c>
      <c r="B257" s="369">
        <v>49</v>
      </c>
      <c r="C257" s="370">
        <v>0</v>
      </c>
      <c r="D257" s="371">
        <v>122</v>
      </c>
      <c r="E257" s="372">
        <v>28</v>
      </c>
      <c r="F257" s="373">
        <v>1</v>
      </c>
      <c r="G257" s="374">
        <v>3</v>
      </c>
      <c r="H257" s="373">
        <v>1</v>
      </c>
      <c r="I257" s="368">
        <v>204</v>
      </c>
      <c r="J257" s="1"/>
    </row>
    <row r="258" spans="1:11" s="6" customFormat="1" x14ac:dyDescent="0.2">
      <c r="A258" s="133" t="s">
        <v>308</v>
      </c>
      <c r="B258" s="369">
        <v>1</v>
      </c>
      <c r="C258" s="370">
        <v>0</v>
      </c>
      <c r="D258" s="371">
        <v>1</v>
      </c>
      <c r="E258" s="372">
        <v>2</v>
      </c>
      <c r="F258" s="373">
        <v>1</v>
      </c>
      <c r="G258" s="374">
        <v>0</v>
      </c>
      <c r="H258" s="373">
        <v>0</v>
      </c>
      <c r="I258" s="368">
        <v>5</v>
      </c>
      <c r="J258" s="1"/>
    </row>
    <row r="259" spans="1:11" s="6" customFormat="1" x14ac:dyDescent="0.2">
      <c r="A259" s="133" t="s">
        <v>78</v>
      </c>
      <c r="B259" s="229">
        <v>0</v>
      </c>
      <c r="C259" s="230">
        <v>0</v>
      </c>
      <c r="D259" s="231">
        <v>1</v>
      </c>
      <c r="E259" s="232">
        <v>0</v>
      </c>
      <c r="F259" s="233">
        <v>0</v>
      </c>
      <c r="G259" s="234">
        <v>0</v>
      </c>
      <c r="H259" s="233">
        <v>0</v>
      </c>
      <c r="I259" s="375">
        <v>1</v>
      </c>
      <c r="J259" s="1"/>
    </row>
    <row r="260" spans="1:11" ht="13.5" thickBot="1" x14ac:dyDescent="0.25">
      <c r="A260" s="63" t="s">
        <v>4</v>
      </c>
      <c r="B260" s="235">
        <v>12941</v>
      </c>
      <c r="C260" s="236">
        <v>511</v>
      </c>
      <c r="D260" s="237">
        <v>18314</v>
      </c>
      <c r="E260" s="238">
        <v>15280</v>
      </c>
      <c r="F260" s="214">
        <v>6095</v>
      </c>
      <c r="G260" s="239">
        <v>2893</v>
      </c>
      <c r="H260" s="214">
        <v>798</v>
      </c>
      <c r="I260" s="376">
        <v>55444</v>
      </c>
      <c r="K260" s="6"/>
    </row>
    <row r="261" spans="1:11" x14ac:dyDescent="0.2">
      <c r="K261" s="6"/>
    </row>
    <row r="262" spans="1:11" ht="30" customHeight="1" x14ac:dyDescent="0.2">
      <c r="A262" s="1144" t="s">
        <v>2337</v>
      </c>
      <c r="B262" s="1144"/>
      <c r="C262" s="1144"/>
      <c r="D262" s="1144"/>
      <c r="E262" s="1144"/>
      <c r="F262" s="1144"/>
      <c r="G262" s="1144"/>
      <c r="H262" s="1144"/>
      <c r="I262" s="1144"/>
    </row>
    <row r="263" spans="1:11" ht="30" customHeight="1" x14ac:dyDescent="0.2">
      <c r="A263" s="1144" t="s">
        <v>2338</v>
      </c>
      <c r="B263" s="1144"/>
      <c r="C263" s="1144"/>
      <c r="D263" s="1144"/>
      <c r="E263" s="1144"/>
      <c r="F263" s="1144"/>
      <c r="G263" s="1144"/>
      <c r="H263" s="1144"/>
      <c r="I263" s="1144"/>
      <c r="K263" s="6"/>
    </row>
    <row r="264" spans="1:11" ht="30" customHeight="1" x14ac:dyDescent="0.2">
      <c r="A264" s="1144" t="s">
        <v>2336</v>
      </c>
      <c r="B264" s="1144"/>
      <c r="C264" s="1144"/>
      <c r="D264" s="1144"/>
      <c r="E264" s="1144"/>
      <c r="F264" s="1144"/>
      <c r="G264" s="1144"/>
      <c r="H264" s="1144"/>
      <c r="I264" s="1144"/>
      <c r="K264" s="6"/>
    </row>
    <row r="265" spans="1:11" ht="30" customHeight="1" x14ac:dyDescent="0.2">
      <c r="A265" s="1144" t="s">
        <v>2339</v>
      </c>
      <c r="B265" s="1144"/>
      <c r="C265" s="1144"/>
      <c r="D265" s="1144"/>
      <c r="E265" s="1144"/>
      <c r="F265" s="1144"/>
      <c r="G265" s="1144"/>
      <c r="H265" s="1144"/>
      <c r="I265" s="1144"/>
      <c r="K265" s="6"/>
    </row>
    <row r="266" spans="1:11" ht="26.25" customHeight="1" x14ac:dyDescent="0.2">
      <c r="A266" s="1263" t="s">
        <v>136</v>
      </c>
      <c r="B266" s="1263"/>
      <c r="C266" s="1263"/>
      <c r="D266" s="1263"/>
      <c r="E266" s="1263"/>
      <c r="F266" s="1263"/>
      <c r="G266" s="1263"/>
      <c r="H266" s="1263"/>
      <c r="I266" s="1263"/>
    </row>
    <row r="267" spans="1:11" ht="26.25" customHeight="1" x14ac:dyDescent="0.2">
      <c r="A267" s="1139" t="s">
        <v>453</v>
      </c>
      <c r="B267" s="1139"/>
      <c r="C267" s="1139"/>
      <c r="D267" s="1139"/>
      <c r="E267" s="1139"/>
      <c r="F267" s="1139"/>
      <c r="G267" s="1139"/>
      <c r="H267" s="1139"/>
      <c r="I267" s="1139"/>
    </row>
  </sheetData>
  <mergeCells count="14">
    <mergeCell ref="A267:I267"/>
    <mergeCell ref="A1:I1"/>
    <mergeCell ref="B2:C2"/>
    <mergeCell ref="D2:D3"/>
    <mergeCell ref="E2:E3"/>
    <mergeCell ref="F2:F3"/>
    <mergeCell ref="G2:G3"/>
    <mergeCell ref="H2:H3"/>
    <mergeCell ref="I2:I3"/>
    <mergeCell ref="A262:I262"/>
    <mergeCell ref="A263:I263"/>
    <mergeCell ref="A264:I264"/>
    <mergeCell ref="A265:I265"/>
    <mergeCell ref="A266:I266"/>
  </mergeCells>
  <pageMargins left="0.7" right="0.7" top="0.75" bottom="0.75" header="0.3" footer="0.3"/>
  <pageSetup paperSize="9"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56"/>
  <sheetViews>
    <sheetView workbookViewId="0">
      <selection sqref="A1:L1"/>
    </sheetView>
  </sheetViews>
  <sheetFormatPr defaultRowHeight="15" x14ac:dyDescent="0.25"/>
  <cols>
    <col min="1" max="1" width="15.7109375" customWidth="1"/>
    <col min="2" max="2" width="33.28515625" customWidth="1"/>
    <col min="3" max="3" width="15.7109375" customWidth="1"/>
    <col min="4" max="4" width="15.7109375" style="168" customWidth="1"/>
    <col min="5" max="5" width="15.7109375" customWidth="1"/>
    <col min="6" max="6" width="15.7109375" style="168" customWidth="1"/>
    <col min="7" max="7" width="15.7109375" customWidth="1"/>
    <col min="8" max="8" width="15.7109375" style="168" customWidth="1"/>
    <col min="9" max="9" width="15.7109375" customWidth="1"/>
    <col min="10" max="10" width="15.7109375" style="168" customWidth="1"/>
    <col min="11" max="11" width="15.7109375" customWidth="1"/>
    <col min="12" max="12" width="15.7109375" style="168" customWidth="1"/>
  </cols>
  <sheetData>
    <row r="1" spans="1:12" ht="28.5" customHeight="1" x14ac:dyDescent="0.25">
      <c r="A1" s="1270" t="s">
        <v>452</v>
      </c>
      <c r="B1" s="1271"/>
      <c r="C1" s="1271"/>
      <c r="D1" s="1271"/>
      <c r="E1" s="1271"/>
      <c r="F1" s="1271"/>
      <c r="G1" s="1271"/>
      <c r="H1" s="1271"/>
      <c r="I1" s="1271"/>
      <c r="J1" s="1271"/>
      <c r="K1" s="1271"/>
      <c r="L1" s="1272"/>
    </row>
    <row r="2" spans="1:12" ht="18.75" customHeight="1" thickBot="1" x14ac:dyDescent="0.3">
      <c r="A2" s="1274" t="s">
        <v>484</v>
      </c>
      <c r="B2" s="1148" t="s">
        <v>1640</v>
      </c>
      <c r="C2" s="1267" t="s">
        <v>0</v>
      </c>
      <c r="D2" s="1267"/>
      <c r="E2" s="1267" t="s">
        <v>2</v>
      </c>
      <c r="F2" s="1267"/>
      <c r="G2" s="1267" t="s">
        <v>1</v>
      </c>
      <c r="H2" s="1267"/>
      <c r="I2" s="1267" t="s">
        <v>3</v>
      </c>
      <c r="J2" s="1267"/>
      <c r="K2" s="1268" t="s">
        <v>1635</v>
      </c>
      <c r="L2" s="1269"/>
    </row>
    <row r="3" spans="1:12" x14ac:dyDescent="0.25">
      <c r="A3" s="1123"/>
      <c r="B3" s="1148"/>
      <c r="C3" s="399" t="s">
        <v>1636</v>
      </c>
      <c r="D3" s="401" t="s">
        <v>1637</v>
      </c>
      <c r="E3" s="399" t="s">
        <v>1636</v>
      </c>
      <c r="F3" s="401" t="s">
        <v>1637</v>
      </c>
      <c r="G3" s="399" t="s">
        <v>1636</v>
      </c>
      <c r="H3" s="401" t="s">
        <v>1637</v>
      </c>
      <c r="I3" s="399" t="s">
        <v>1636</v>
      </c>
      <c r="J3" s="401" t="s">
        <v>1637</v>
      </c>
      <c r="K3" s="400" t="s">
        <v>1636</v>
      </c>
      <c r="L3" s="404" t="s">
        <v>1637</v>
      </c>
    </row>
    <row r="4" spans="1:12" ht="39" x14ac:dyDescent="0.25">
      <c r="A4" s="1265" t="s">
        <v>485</v>
      </c>
      <c r="B4" s="398" t="s">
        <v>1638</v>
      </c>
      <c r="C4" s="391">
        <v>0.13300000000000001</v>
      </c>
      <c r="D4" s="402">
        <v>26</v>
      </c>
      <c r="E4" s="391">
        <v>0.1</v>
      </c>
      <c r="F4" s="402">
        <v>1</v>
      </c>
      <c r="G4" s="391">
        <v>0.22900000000000001</v>
      </c>
      <c r="H4" s="402">
        <v>36</v>
      </c>
      <c r="I4" s="391">
        <v>0.15</v>
      </c>
      <c r="J4" s="402">
        <v>2</v>
      </c>
      <c r="K4" s="390">
        <v>0.17299999999999999</v>
      </c>
      <c r="L4" s="405">
        <v>65</v>
      </c>
    </row>
    <row r="5" spans="1:12" ht="51.75" x14ac:dyDescent="0.25">
      <c r="A5" s="1265"/>
      <c r="B5" s="392" t="s">
        <v>1639</v>
      </c>
      <c r="C5" s="387"/>
      <c r="D5" s="406"/>
      <c r="E5" s="387"/>
      <c r="F5" s="406"/>
      <c r="G5" s="387"/>
      <c r="H5" s="406"/>
      <c r="I5" s="388">
        <v>0.15</v>
      </c>
      <c r="J5" s="402">
        <v>2</v>
      </c>
      <c r="K5" s="389">
        <v>0.15</v>
      </c>
      <c r="L5" s="192">
        <v>2</v>
      </c>
    </row>
    <row r="6" spans="1:12" ht="39" x14ac:dyDescent="0.25">
      <c r="A6" s="1264" t="s">
        <v>486</v>
      </c>
      <c r="B6" s="392" t="s">
        <v>1638</v>
      </c>
      <c r="C6" s="391">
        <v>0</v>
      </c>
      <c r="D6" s="402">
        <v>0</v>
      </c>
      <c r="E6" s="391">
        <v>1.7000000000000001E-2</v>
      </c>
      <c r="F6" s="402">
        <v>3</v>
      </c>
      <c r="G6" s="391">
        <v>0</v>
      </c>
      <c r="H6" s="402">
        <v>0</v>
      </c>
      <c r="I6" s="391">
        <v>0</v>
      </c>
      <c r="J6" s="402">
        <v>0</v>
      </c>
      <c r="K6" s="390">
        <v>1.7000000000000001E-2</v>
      </c>
      <c r="L6" s="405">
        <v>3</v>
      </c>
    </row>
    <row r="7" spans="1:12" ht="51.75" x14ac:dyDescent="0.25">
      <c r="A7" s="1264"/>
      <c r="B7" s="392" t="s">
        <v>1639</v>
      </c>
      <c r="C7" s="387"/>
      <c r="D7" s="406"/>
      <c r="E7" s="387"/>
      <c r="F7" s="406"/>
      <c r="G7" s="387"/>
      <c r="H7" s="406"/>
      <c r="I7" s="388">
        <v>0</v>
      </c>
      <c r="J7" s="246">
        <v>0</v>
      </c>
      <c r="K7" s="389">
        <v>0</v>
      </c>
      <c r="L7" s="192">
        <v>0</v>
      </c>
    </row>
    <row r="8" spans="1:12" ht="39" x14ac:dyDescent="0.25">
      <c r="A8" s="1265" t="s">
        <v>487</v>
      </c>
      <c r="B8" s="392" t="s">
        <v>1638</v>
      </c>
      <c r="C8" s="391">
        <v>4.8000000000000001E-2</v>
      </c>
      <c r="D8" s="402">
        <v>90</v>
      </c>
      <c r="E8" s="391">
        <v>0.17</v>
      </c>
      <c r="F8" s="402">
        <v>301</v>
      </c>
      <c r="G8" s="391">
        <v>0.12</v>
      </c>
      <c r="H8" s="402">
        <v>202</v>
      </c>
      <c r="I8" s="391">
        <v>0.26800000000000002</v>
      </c>
      <c r="J8" s="402">
        <v>84</v>
      </c>
      <c r="K8" s="390">
        <v>0.128</v>
      </c>
      <c r="L8" s="405">
        <v>677</v>
      </c>
    </row>
    <row r="9" spans="1:12" ht="51.75" x14ac:dyDescent="0.25">
      <c r="A9" s="1265"/>
      <c r="B9" s="392" t="s">
        <v>1639</v>
      </c>
      <c r="C9" s="387"/>
      <c r="D9" s="406"/>
      <c r="E9" s="387"/>
      <c r="F9" s="406"/>
      <c r="G9" s="387"/>
      <c r="H9" s="406"/>
      <c r="I9" s="388">
        <v>1</v>
      </c>
      <c r="J9" s="246">
        <v>2.19</v>
      </c>
      <c r="K9" s="389">
        <v>1</v>
      </c>
      <c r="L9" s="192">
        <v>219</v>
      </c>
    </row>
    <row r="10" spans="1:12" ht="39" x14ac:dyDescent="0.25">
      <c r="A10" s="1264" t="s">
        <v>488</v>
      </c>
      <c r="B10" s="392" t="s">
        <v>1638</v>
      </c>
      <c r="C10" s="391">
        <v>5.6000000000000001E-2</v>
      </c>
      <c r="D10" s="402">
        <v>71</v>
      </c>
      <c r="E10" s="391">
        <v>4.9000000000000002E-2</v>
      </c>
      <c r="F10" s="402">
        <v>2</v>
      </c>
      <c r="G10" s="391">
        <v>8.1000000000000003E-2</v>
      </c>
      <c r="H10" s="402">
        <v>67</v>
      </c>
      <c r="I10" s="391">
        <v>0.25700000000000001</v>
      </c>
      <c r="J10" s="402">
        <v>18</v>
      </c>
      <c r="K10" s="390">
        <v>7.1499999999999994E-2</v>
      </c>
      <c r="L10" s="405">
        <v>158</v>
      </c>
    </row>
    <row r="11" spans="1:12" ht="51.75" x14ac:dyDescent="0.25">
      <c r="A11" s="1264"/>
      <c r="B11" s="392" t="s">
        <v>1639</v>
      </c>
      <c r="C11" s="387"/>
      <c r="D11" s="406"/>
      <c r="E11" s="387"/>
      <c r="F11" s="406"/>
      <c r="G11" s="387"/>
      <c r="H11" s="406"/>
      <c r="I11" s="388">
        <v>0.25700000000000001</v>
      </c>
      <c r="J11" s="246">
        <v>18</v>
      </c>
      <c r="K11" s="389">
        <v>0.25700000000000001</v>
      </c>
      <c r="L11" s="192">
        <v>18</v>
      </c>
    </row>
    <row r="12" spans="1:12" ht="39" x14ac:dyDescent="0.25">
      <c r="A12" s="1265" t="s">
        <v>489</v>
      </c>
      <c r="B12" s="392" t="s">
        <v>1638</v>
      </c>
      <c r="C12" s="391">
        <v>8.5099999999999995E-2</v>
      </c>
      <c r="D12" s="402">
        <v>4</v>
      </c>
      <c r="E12" s="391">
        <v>0.35</v>
      </c>
      <c r="F12" s="402">
        <v>7</v>
      </c>
      <c r="G12" s="391">
        <v>8.6999999999999994E-2</v>
      </c>
      <c r="H12" s="402">
        <v>2</v>
      </c>
      <c r="I12" s="391">
        <v>0</v>
      </c>
      <c r="J12" s="402">
        <v>0</v>
      </c>
      <c r="K12" s="390">
        <v>0.130525</v>
      </c>
      <c r="L12" s="405">
        <v>13</v>
      </c>
    </row>
    <row r="13" spans="1:12" ht="51.75" x14ac:dyDescent="0.25">
      <c r="A13" s="1265"/>
      <c r="B13" s="392" t="s">
        <v>1639</v>
      </c>
      <c r="C13" s="387"/>
      <c r="D13" s="406"/>
      <c r="E13" s="387"/>
      <c r="F13" s="406"/>
      <c r="G13" s="387"/>
      <c r="H13" s="406"/>
      <c r="I13" s="388">
        <v>0</v>
      </c>
      <c r="J13" s="246">
        <v>0</v>
      </c>
      <c r="K13" s="389">
        <v>0</v>
      </c>
      <c r="L13" s="192">
        <v>0</v>
      </c>
    </row>
    <row r="14" spans="1:12" ht="39" x14ac:dyDescent="0.25">
      <c r="A14" s="1264" t="s">
        <v>490</v>
      </c>
      <c r="B14" s="392" t="s">
        <v>1638</v>
      </c>
      <c r="C14" s="391">
        <v>5.6000000000000001E-2</v>
      </c>
      <c r="D14" s="402">
        <v>71</v>
      </c>
      <c r="E14" s="391">
        <v>4.9000000000000002E-2</v>
      </c>
      <c r="F14" s="402">
        <v>2</v>
      </c>
      <c r="G14" s="391">
        <v>8.1000000000000003E-2</v>
      </c>
      <c r="H14" s="402">
        <v>67</v>
      </c>
      <c r="I14" s="391">
        <v>0.25700000000000001</v>
      </c>
      <c r="J14" s="402">
        <v>18</v>
      </c>
      <c r="K14" s="390">
        <v>7.1499999999999994E-2</v>
      </c>
      <c r="L14" s="405">
        <v>158</v>
      </c>
    </row>
    <row r="15" spans="1:12" ht="51.75" x14ac:dyDescent="0.25">
      <c r="A15" s="1264"/>
      <c r="B15" s="392" t="s">
        <v>1639</v>
      </c>
      <c r="C15" s="387"/>
      <c r="D15" s="406"/>
      <c r="E15" s="387"/>
      <c r="F15" s="406"/>
      <c r="G15" s="387"/>
      <c r="H15" s="406"/>
      <c r="I15" s="388">
        <v>0.25700000000000001</v>
      </c>
      <c r="J15" s="246">
        <v>18</v>
      </c>
      <c r="K15" s="389">
        <v>0.25700000000000001</v>
      </c>
      <c r="L15" s="192">
        <v>18</v>
      </c>
    </row>
    <row r="16" spans="1:12" ht="39" x14ac:dyDescent="0.25">
      <c r="A16" s="1265" t="s">
        <v>491</v>
      </c>
      <c r="B16" s="392" t="s">
        <v>1638</v>
      </c>
      <c r="C16" s="391">
        <v>0.06</v>
      </c>
      <c r="D16" s="402">
        <v>73</v>
      </c>
      <c r="E16" s="391">
        <v>0</v>
      </c>
      <c r="F16" s="402">
        <v>0</v>
      </c>
      <c r="G16" s="391">
        <v>0.11</v>
      </c>
      <c r="H16" s="402">
        <v>110</v>
      </c>
      <c r="I16" s="391">
        <v>0.26</v>
      </c>
      <c r="J16" s="402">
        <v>18</v>
      </c>
      <c r="K16" s="390">
        <v>8.6999999999999994E-2</v>
      </c>
      <c r="L16" s="405">
        <v>201</v>
      </c>
    </row>
    <row r="17" spans="1:12" ht="51.75" x14ac:dyDescent="0.25">
      <c r="A17" s="1265"/>
      <c r="B17" s="392" t="s">
        <v>1639</v>
      </c>
      <c r="C17" s="387"/>
      <c r="D17" s="406"/>
      <c r="E17" s="387"/>
      <c r="F17" s="406"/>
      <c r="G17" s="387"/>
      <c r="H17" s="406"/>
      <c r="I17" s="388">
        <v>0.26250000000000007</v>
      </c>
      <c r="J17" s="246">
        <v>18</v>
      </c>
      <c r="K17" s="389">
        <v>0.26250000000000007</v>
      </c>
      <c r="L17" s="192">
        <v>18</v>
      </c>
    </row>
    <row r="18" spans="1:12" ht="39" x14ac:dyDescent="0.25">
      <c r="A18" s="1264" t="s">
        <v>492</v>
      </c>
      <c r="B18" s="392" t="s">
        <v>1638</v>
      </c>
      <c r="C18" s="391">
        <v>0.10249920911104081</v>
      </c>
      <c r="D18" s="402">
        <v>324</v>
      </c>
      <c r="E18" s="391">
        <v>0.2502685284640172</v>
      </c>
      <c r="F18" s="402">
        <v>233</v>
      </c>
      <c r="G18" s="391">
        <v>0.18042366691015341</v>
      </c>
      <c r="H18" s="402">
        <v>494</v>
      </c>
      <c r="I18" s="391">
        <v>0.22699386503067484</v>
      </c>
      <c r="J18" s="402">
        <v>74</v>
      </c>
      <c r="K18" s="390">
        <v>0.15721073225265511</v>
      </c>
      <c r="L18" s="405">
        <v>1125</v>
      </c>
    </row>
    <row r="19" spans="1:12" ht="51.75" x14ac:dyDescent="0.25">
      <c r="A19" s="1264"/>
      <c r="B19" s="392" t="s">
        <v>1639</v>
      </c>
      <c r="C19" s="387"/>
      <c r="D19" s="406"/>
      <c r="E19" s="387"/>
      <c r="F19" s="406"/>
      <c r="G19" s="387"/>
      <c r="H19" s="406"/>
      <c r="I19" s="388">
        <v>0.19938650306748465</v>
      </c>
      <c r="J19" s="246">
        <v>65</v>
      </c>
      <c r="K19" s="389">
        <v>0.19938650306748465</v>
      </c>
      <c r="L19" s="192">
        <v>65</v>
      </c>
    </row>
    <row r="20" spans="1:12" ht="39" x14ac:dyDescent="0.25">
      <c r="A20" s="1265" t="s">
        <v>493</v>
      </c>
      <c r="B20" s="392" t="s">
        <v>1638</v>
      </c>
      <c r="C20" s="391">
        <v>5.6437389770723101E-2</v>
      </c>
      <c r="D20" s="402">
        <v>64</v>
      </c>
      <c r="E20" s="391">
        <v>8.2758620689655171E-2</v>
      </c>
      <c r="F20" s="402">
        <v>12</v>
      </c>
      <c r="G20" s="391">
        <v>0.10095238095238095</v>
      </c>
      <c r="H20" s="402">
        <v>53</v>
      </c>
      <c r="I20" s="391">
        <v>0.46153846153846156</v>
      </c>
      <c r="J20" s="402">
        <v>12</v>
      </c>
      <c r="K20" s="390">
        <v>7.0394408387418866E-2</v>
      </c>
      <c r="L20" s="405">
        <v>141</v>
      </c>
    </row>
    <row r="21" spans="1:12" ht="51.75" x14ac:dyDescent="0.25">
      <c r="A21" s="1265"/>
      <c r="B21" s="392" t="s">
        <v>1639</v>
      </c>
      <c r="C21" s="387"/>
      <c r="D21" s="406"/>
      <c r="E21" s="387"/>
      <c r="F21" s="406"/>
      <c r="G21" s="387"/>
      <c r="H21" s="406"/>
      <c r="I21" s="388">
        <v>0.46153846153846156</v>
      </c>
      <c r="J21" s="246">
        <v>12</v>
      </c>
      <c r="K21" s="389">
        <v>0.46153846153846156</v>
      </c>
      <c r="L21" s="192">
        <v>12</v>
      </c>
    </row>
    <row r="22" spans="1:12" ht="39" x14ac:dyDescent="0.25">
      <c r="A22" s="1264" t="s">
        <v>494</v>
      </c>
      <c r="B22" s="392" t="s">
        <v>1638</v>
      </c>
      <c r="C22" s="391">
        <v>0.11</v>
      </c>
      <c r="D22" s="402">
        <v>45</v>
      </c>
      <c r="E22" s="391">
        <v>0</v>
      </c>
      <c r="F22" s="402">
        <v>0</v>
      </c>
      <c r="G22" s="391">
        <v>0.18</v>
      </c>
      <c r="H22" s="402">
        <v>37</v>
      </c>
      <c r="I22" s="391">
        <v>0.5</v>
      </c>
      <c r="J22" s="402">
        <v>1</v>
      </c>
      <c r="K22" s="390">
        <v>0.13900000000000001</v>
      </c>
      <c r="L22" s="405">
        <v>83</v>
      </c>
    </row>
    <row r="23" spans="1:12" ht="51.75" x14ac:dyDescent="0.25">
      <c r="A23" s="1264"/>
      <c r="B23" s="392" t="s">
        <v>1639</v>
      </c>
      <c r="C23" s="387"/>
      <c r="D23" s="406"/>
      <c r="E23" s="387"/>
      <c r="F23" s="406"/>
      <c r="G23" s="387"/>
      <c r="H23" s="406"/>
      <c r="I23" s="388">
        <v>0.5</v>
      </c>
      <c r="J23" s="246">
        <v>1</v>
      </c>
      <c r="K23" s="389">
        <v>0.5</v>
      </c>
      <c r="L23" s="192">
        <v>1</v>
      </c>
    </row>
    <row r="24" spans="1:12" ht="39" x14ac:dyDescent="0.25">
      <c r="A24" s="1265" t="s">
        <v>495</v>
      </c>
      <c r="B24" s="392" t="s">
        <v>1638</v>
      </c>
      <c r="C24" s="391">
        <v>0.14000000000000001</v>
      </c>
      <c r="D24" s="402">
        <v>79</v>
      </c>
      <c r="E24" s="391">
        <v>0.04</v>
      </c>
      <c r="F24" s="402">
        <v>1</v>
      </c>
      <c r="G24" s="391">
        <v>0.18</v>
      </c>
      <c r="H24" s="402">
        <v>58</v>
      </c>
      <c r="I24" s="391">
        <v>0.73</v>
      </c>
      <c r="J24" s="402">
        <v>16</v>
      </c>
      <c r="K24" s="390">
        <v>0.13</v>
      </c>
      <c r="L24" s="405">
        <v>154</v>
      </c>
    </row>
    <row r="25" spans="1:12" ht="51.75" x14ac:dyDescent="0.25">
      <c r="A25" s="1265"/>
      <c r="B25" s="392" t="s">
        <v>1639</v>
      </c>
      <c r="C25" s="387"/>
      <c r="D25" s="406"/>
      <c r="E25" s="387"/>
      <c r="F25" s="406"/>
      <c r="G25" s="387"/>
      <c r="H25" s="406"/>
      <c r="I25" s="388">
        <v>0.73</v>
      </c>
      <c r="J25" s="246">
        <v>16</v>
      </c>
      <c r="K25" s="389">
        <v>0.73</v>
      </c>
      <c r="L25" s="192">
        <v>16</v>
      </c>
    </row>
    <row r="26" spans="1:12" ht="39" x14ac:dyDescent="0.25">
      <c r="A26" s="1264" t="s">
        <v>496</v>
      </c>
      <c r="B26" s="392" t="s">
        <v>1638</v>
      </c>
      <c r="C26" s="391">
        <v>9.7699999999999995E-2</v>
      </c>
      <c r="D26" s="402">
        <v>116</v>
      </c>
      <c r="E26" s="391">
        <v>0.21210000000000001</v>
      </c>
      <c r="F26" s="402">
        <v>14</v>
      </c>
      <c r="G26" s="391">
        <v>0.21829999999999999</v>
      </c>
      <c r="H26" s="402">
        <v>112</v>
      </c>
      <c r="I26" s="391">
        <v>0.35709999999999997</v>
      </c>
      <c r="J26" s="402">
        <v>5</v>
      </c>
      <c r="K26" s="390">
        <v>0.13880000000000001</v>
      </c>
      <c r="L26" s="405">
        <v>247</v>
      </c>
    </row>
    <row r="27" spans="1:12" ht="51.75" x14ac:dyDescent="0.25">
      <c r="A27" s="1264"/>
      <c r="B27" s="392" t="s">
        <v>1639</v>
      </c>
      <c r="C27" s="387"/>
      <c r="D27" s="406"/>
      <c r="E27" s="387"/>
      <c r="F27" s="406"/>
      <c r="G27" s="387"/>
      <c r="H27" s="406"/>
      <c r="I27" s="388">
        <v>0.35709999999999997</v>
      </c>
      <c r="J27" s="246">
        <v>5</v>
      </c>
      <c r="K27" s="389">
        <v>0.35709999999999997</v>
      </c>
      <c r="L27" s="192">
        <v>5</v>
      </c>
    </row>
    <row r="28" spans="1:12" ht="39" x14ac:dyDescent="0.25">
      <c r="A28" s="1265" t="s">
        <v>497</v>
      </c>
      <c r="B28" s="392" t="s">
        <v>1638</v>
      </c>
      <c r="C28" s="391">
        <v>9.64E-2</v>
      </c>
      <c r="D28" s="402">
        <v>90</v>
      </c>
      <c r="E28" s="391">
        <v>0</v>
      </c>
      <c r="F28" s="402">
        <v>0</v>
      </c>
      <c r="G28" s="391">
        <v>0.1041</v>
      </c>
      <c r="H28" s="402">
        <v>48</v>
      </c>
      <c r="I28" s="391">
        <v>0.16669999999999999</v>
      </c>
      <c r="J28" s="402">
        <v>2</v>
      </c>
      <c r="K28" s="390">
        <v>9.5600000000000004E-2</v>
      </c>
      <c r="L28" s="405">
        <v>140</v>
      </c>
    </row>
    <row r="29" spans="1:12" ht="51.75" x14ac:dyDescent="0.25">
      <c r="A29" s="1265"/>
      <c r="B29" s="392" t="s">
        <v>1639</v>
      </c>
      <c r="C29" s="387"/>
      <c r="D29" s="406"/>
      <c r="E29" s="387"/>
      <c r="F29" s="406"/>
      <c r="G29" s="387"/>
      <c r="H29" s="406"/>
      <c r="I29" s="388">
        <v>0.16700000000000001</v>
      </c>
      <c r="J29" s="246">
        <v>2</v>
      </c>
      <c r="K29" s="389">
        <v>0.16700000000000001</v>
      </c>
      <c r="L29" s="192">
        <v>2</v>
      </c>
    </row>
    <row r="30" spans="1:12" ht="39" x14ac:dyDescent="0.25">
      <c r="A30" s="1264" t="s">
        <v>506</v>
      </c>
      <c r="B30" s="392" t="s">
        <v>1638</v>
      </c>
      <c r="C30" s="391">
        <v>9.3356047700170364E-2</v>
      </c>
      <c r="D30" s="402">
        <v>274</v>
      </c>
      <c r="E30" s="391">
        <v>0.21379310344827587</v>
      </c>
      <c r="F30" s="402">
        <v>434</v>
      </c>
      <c r="G30" s="391">
        <v>0.17083162638263008</v>
      </c>
      <c r="H30" s="402">
        <v>417</v>
      </c>
      <c r="I30" s="391">
        <v>0.26370370370370372</v>
      </c>
      <c r="J30" s="402">
        <v>178</v>
      </c>
      <c r="K30" s="390">
        <v>0.16124242049251331</v>
      </c>
      <c r="L30" s="405">
        <v>1303</v>
      </c>
    </row>
    <row r="31" spans="1:12" ht="51.75" x14ac:dyDescent="0.25">
      <c r="A31" s="1264"/>
      <c r="B31" s="392" t="s">
        <v>1639</v>
      </c>
      <c r="C31" s="387"/>
      <c r="D31" s="406"/>
      <c r="E31" s="387"/>
      <c r="F31" s="406"/>
      <c r="G31" s="387"/>
      <c r="H31" s="406"/>
      <c r="I31" s="388">
        <v>0.2311111111111111</v>
      </c>
      <c r="J31" s="246">
        <v>156</v>
      </c>
      <c r="K31" s="389">
        <v>0.2311111111111111</v>
      </c>
      <c r="L31" s="192">
        <v>156</v>
      </c>
    </row>
    <row r="32" spans="1:12" ht="39" x14ac:dyDescent="0.25">
      <c r="A32" s="1265" t="s">
        <v>498</v>
      </c>
      <c r="B32" s="392" t="s">
        <v>1638</v>
      </c>
      <c r="C32" s="391">
        <v>7.0000000000000007E-2</v>
      </c>
      <c r="D32" s="402">
        <v>57</v>
      </c>
      <c r="E32" s="391">
        <v>0</v>
      </c>
      <c r="F32" s="402">
        <v>0</v>
      </c>
      <c r="G32" s="391">
        <v>0.1</v>
      </c>
      <c r="H32" s="402">
        <v>55</v>
      </c>
      <c r="I32" s="391">
        <v>0.03</v>
      </c>
      <c r="J32" s="402">
        <v>2</v>
      </c>
      <c r="K32" s="390">
        <v>7.8E-2</v>
      </c>
      <c r="L32" s="405">
        <v>114</v>
      </c>
    </row>
    <row r="33" spans="1:12" ht="51.75" x14ac:dyDescent="0.25">
      <c r="A33" s="1265"/>
      <c r="B33" s="392" t="s">
        <v>1639</v>
      </c>
      <c r="C33" s="387"/>
      <c r="D33" s="406"/>
      <c r="E33" s="387"/>
      <c r="F33" s="406"/>
      <c r="G33" s="387"/>
      <c r="H33" s="406"/>
      <c r="I33" s="388">
        <v>0.03</v>
      </c>
      <c r="J33" s="246">
        <v>2</v>
      </c>
      <c r="K33" s="389">
        <v>0.03</v>
      </c>
      <c r="L33" s="192">
        <v>2</v>
      </c>
    </row>
    <row r="34" spans="1:12" ht="39" x14ac:dyDescent="0.25">
      <c r="A34" s="1264" t="s">
        <v>499</v>
      </c>
      <c r="B34" s="392" t="s">
        <v>1638</v>
      </c>
      <c r="C34" s="391">
        <v>0.11312217194570136</v>
      </c>
      <c r="D34" s="402">
        <v>225</v>
      </c>
      <c r="E34" s="391">
        <v>0.2651006711409396</v>
      </c>
      <c r="F34" s="402">
        <v>158</v>
      </c>
      <c r="G34" s="391">
        <v>0.22095509622238063</v>
      </c>
      <c r="H34" s="402">
        <v>310</v>
      </c>
      <c r="I34" s="391">
        <v>0.3087248322147651</v>
      </c>
      <c r="J34" s="402">
        <v>46</v>
      </c>
      <c r="K34" s="390">
        <v>0.17863185883490451</v>
      </c>
      <c r="L34" s="405">
        <v>739</v>
      </c>
    </row>
    <row r="35" spans="1:12" ht="51.75" x14ac:dyDescent="0.25">
      <c r="A35" s="1264"/>
      <c r="B35" s="392" t="s">
        <v>1639</v>
      </c>
      <c r="C35" s="387"/>
      <c r="D35" s="406"/>
      <c r="E35" s="387"/>
      <c r="F35" s="406"/>
      <c r="G35" s="387"/>
      <c r="H35" s="406"/>
      <c r="I35" s="388">
        <v>0.28859060402684567</v>
      </c>
      <c r="J35" s="246">
        <v>43</v>
      </c>
      <c r="K35" s="389">
        <v>0.28859060402684567</v>
      </c>
      <c r="L35" s="192">
        <v>43</v>
      </c>
    </row>
    <row r="36" spans="1:12" ht="39" x14ac:dyDescent="0.25">
      <c r="A36" s="1265" t="s">
        <v>500</v>
      </c>
      <c r="B36" s="392" t="s">
        <v>1638</v>
      </c>
      <c r="C36" s="391">
        <v>0.11319948223770357</v>
      </c>
      <c r="D36" s="402">
        <v>128</v>
      </c>
      <c r="E36" s="391">
        <v>0</v>
      </c>
      <c r="F36" s="402">
        <v>0</v>
      </c>
      <c r="G36" s="391">
        <v>0.12810604267171877</v>
      </c>
      <c r="H36" s="402">
        <v>88</v>
      </c>
      <c r="I36" s="391">
        <v>0.13972895733846455</v>
      </c>
      <c r="J36" s="402">
        <v>7</v>
      </c>
      <c r="K36" s="390">
        <v>0.10768367919237241</v>
      </c>
      <c r="L36" s="405">
        <v>224</v>
      </c>
    </row>
    <row r="37" spans="1:12" ht="51.75" x14ac:dyDescent="0.25">
      <c r="A37" s="1265"/>
      <c r="B37" s="392" t="s">
        <v>1639</v>
      </c>
      <c r="C37" s="387"/>
      <c r="D37" s="406"/>
      <c r="E37" s="387"/>
      <c r="F37" s="406"/>
      <c r="G37" s="387"/>
      <c r="H37" s="406"/>
      <c r="I37" s="388">
        <v>0.13972895733846455</v>
      </c>
      <c r="J37" s="246">
        <v>7</v>
      </c>
      <c r="K37" s="389">
        <v>0.13972895733846455</v>
      </c>
      <c r="L37" s="192">
        <v>7</v>
      </c>
    </row>
    <row r="38" spans="1:12" ht="39" x14ac:dyDescent="0.25">
      <c r="A38" s="1264" t="s">
        <v>501</v>
      </c>
      <c r="B38" s="392" t="s">
        <v>1638</v>
      </c>
      <c r="C38" s="391">
        <v>1.0416666666666666E-2</v>
      </c>
      <c r="D38" s="402">
        <v>1</v>
      </c>
      <c r="E38" s="391">
        <v>0</v>
      </c>
      <c r="F38" s="402">
        <v>67</v>
      </c>
      <c r="G38" s="391">
        <v>1.3888888888888888E-2</v>
      </c>
      <c r="H38" s="402">
        <v>1</v>
      </c>
      <c r="I38" s="391">
        <v>0.87103997346160222</v>
      </c>
      <c r="J38" s="402">
        <v>27</v>
      </c>
      <c r="K38" s="390">
        <v>0.17384459236522379</v>
      </c>
      <c r="L38" s="405">
        <v>96</v>
      </c>
    </row>
    <row r="39" spans="1:12" ht="51.75" x14ac:dyDescent="0.25">
      <c r="A39" s="1264"/>
      <c r="B39" s="392" t="s">
        <v>1639</v>
      </c>
      <c r="C39" s="387"/>
      <c r="D39" s="406"/>
      <c r="E39" s="387"/>
      <c r="F39" s="406"/>
      <c r="G39" s="387"/>
      <c r="H39" s="406"/>
      <c r="I39" s="388">
        <v>0.87103997346160222</v>
      </c>
      <c r="J39" s="246">
        <v>27</v>
      </c>
      <c r="K39" s="389">
        <v>0.87103997346160222</v>
      </c>
      <c r="L39" s="192">
        <v>27</v>
      </c>
    </row>
    <row r="40" spans="1:12" ht="39" x14ac:dyDescent="0.25">
      <c r="A40" s="1265" t="s">
        <v>502</v>
      </c>
      <c r="B40" s="392" t="s">
        <v>1638</v>
      </c>
      <c r="C40" s="391">
        <v>2.7699999999999999E-2</v>
      </c>
      <c r="D40" s="402">
        <v>1475</v>
      </c>
      <c r="E40" s="391"/>
      <c r="F40" s="402"/>
      <c r="G40" s="391">
        <v>7.6499999999999999E-2</v>
      </c>
      <c r="H40" s="402">
        <v>124</v>
      </c>
      <c r="I40" s="391">
        <v>0.16800000000000001</v>
      </c>
      <c r="J40" s="402">
        <v>18</v>
      </c>
      <c r="K40" s="390">
        <v>5.7000000000000002E-2</v>
      </c>
      <c r="L40" s="405">
        <v>183</v>
      </c>
    </row>
    <row r="41" spans="1:12" ht="51.75" x14ac:dyDescent="0.25">
      <c r="A41" s="1265"/>
      <c r="B41" s="392" t="s">
        <v>1639</v>
      </c>
      <c r="C41" s="387"/>
      <c r="D41" s="406"/>
      <c r="E41" s="387"/>
      <c r="F41" s="406"/>
      <c r="G41" s="387"/>
      <c r="H41" s="406"/>
      <c r="I41" s="388">
        <v>0.16800000000000001</v>
      </c>
      <c r="J41" s="246">
        <v>18</v>
      </c>
      <c r="K41" s="389">
        <v>0.16800000000000001</v>
      </c>
      <c r="L41" s="192">
        <v>18</v>
      </c>
    </row>
    <row r="42" spans="1:12" ht="39" x14ac:dyDescent="0.25">
      <c r="A42" s="1264" t="s">
        <v>503</v>
      </c>
      <c r="B42" s="392" t="s">
        <v>1638</v>
      </c>
      <c r="C42" s="391">
        <v>0.1472</v>
      </c>
      <c r="D42" s="402">
        <v>228</v>
      </c>
      <c r="E42" s="391"/>
      <c r="F42" s="402"/>
      <c r="G42" s="391">
        <v>0.33360000000000001</v>
      </c>
      <c r="H42" s="402">
        <v>785</v>
      </c>
      <c r="I42" s="391"/>
      <c r="J42" s="402"/>
      <c r="K42" s="390">
        <v>0.25900000000000001</v>
      </c>
      <c r="L42" s="405">
        <v>1013</v>
      </c>
    </row>
    <row r="43" spans="1:12" ht="51.75" x14ac:dyDescent="0.25">
      <c r="A43" s="1264"/>
      <c r="B43" s="392" t="s">
        <v>1639</v>
      </c>
      <c r="C43" s="387"/>
      <c r="D43" s="406"/>
      <c r="E43" s="387"/>
      <c r="F43" s="406"/>
      <c r="G43" s="387"/>
      <c r="H43" s="406"/>
      <c r="I43" s="388">
        <v>0.24729999999999999</v>
      </c>
      <c r="J43" s="246">
        <v>23</v>
      </c>
      <c r="K43" s="389">
        <v>0.24729999999999999</v>
      </c>
      <c r="L43" s="192">
        <v>23</v>
      </c>
    </row>
    <row r="44" spans="1:12" ht="39" x14ac:dyDescent="0.25">
      <c r="A44" s="1265" t="s">
        <v>504</v>
      </c>
      <c r="B44" s="392" t="s">
        <v>1638</v>
      </c>
      <c r="C44" s="391">
        <v>2.4366985998526162E-2</v>
      </c>
      <c r="D44" s="402">
        <v>5.01</v>
      </c>
      <c r="E44" s="391">
        <v>0</v>
      </c>
      <c r="F44" s="402">
        <v>0</v>
      </c>
      <c r="G44" s="391">
        <v>9.9431548251933649E-2</v>
      </c>
      <c r="H44" s="402">
        <v>36.130000000000003</v>
      </c>
      <c r="I44" s="391">
        <v>0.23074104850677918</v>
      </c>
      <c r="J44" s="402">
        <v>18</v>
      </c>
      <c r="K44" s="390">
        <v>0.11388939822490979</v>
      </c>
      <c r="L44" s="405">
        <v>73</v>
      </c>
    </row>
    <row r="45" spans="1:12" ht="51.75" x14ac:dyDescent="0.25">
      <c r="A45" s="1265"/>
      <c r="B45" s="392" t="s">
        <v>1639</v>
      </c>
      <c r="C45" s="387"/>
      <c r="D45" s="406"/>
      <c r="E45" s="387"/>
      <c r="F45" s="406"/>
      <c r="G45" s="387"/>
      <c r="H45" s="406"/>
      <c r="I45" s="388">
        <v>0.23074104850677918</v>
      </c>
      <c r="J45" s="246">
        <v>18</v>
      </c>
      <c r="K45" s="389">
        <v>0.23074104850677918</v>
      </c>
      <c r="L45" s="192">
        <v>18</v>
      </c>
    </row>
    <row r="46" spans="1:12" ht="39" x14ac:dyDescent="0.25">
      <c r="A46" s="1264" t="s">
        <v>505</v>
      </c>
      <c r="B46" s="392" t="s">
        <v>1638</v>
      </c>
      <c r="C46" s="391">
        <v>0.1071</v>
      </c>
      <c r="D46" s="402">
        <v>392</v>
      </c>
      <c r="E46" s="391"/>
      <c r="F46" s="402"/>
      <c r="G46" s="391"/>
      <c r="H46" s="402"/>
      <c r="I46" s="391"/>
      <c r="J46" s="402"/>
      <c r="K46" s="390">
        <v>0.107</v>
      </c>
      <c r="L46" s="405">
        <v>392</v>
      </c>
    </row>
    <row r="47" spans="1:12" ht="51.75" x14ac:dyDescent="0.25">
      <c r="A47" s="1264"/>
      <c r="B47" s="392" t="s">
        <v>1639</v>
      </c>
      <c r="C47" s="387"/>
      <c r="D47" s="406"/>
      <c r="E47" s="387"/>
      <c r="F47" s="406"/>
      <c r="G47" s="387"/>
      <c r="H47" s="406"/>
      <c r="I47" s="391"/>
      <c r="J47" s="402"/>
      <c r="K47" s="390">
        <v>0.107</v>
      </c>
      <c r="L47" s="405">
        <v>392</v>
      </c>
    </row>
    <row r="48" spans="1:12" ht="39" x14ac:dyDescent="0.25">
      <c r="A48" s="1265" t="s">
        <v>507</v>
      </c>
      <c r="B48" s="392" t="s">
        <v>1638</v>
      </c>
      <c r="C48" s="391">
        <v>0.13800000000000001</v>
      </c>
      <c r="D48" s="402">
        <v>10</v>
      </c>
      <c r="E48" s="391"/>
      <c r="F48" s="402"/>
      <c r="G48" s="391"/>
      <c r="H48" s="402"/>
      <c r="I48" s="391"/>
      <c r="J48" s="402"/>
      <c r="K48" s="390">
        <v>0.13800000000000001</v>
      </c>
      <c r="L48" s="405">
        <v>10</v>
      </c>
    </row>
    <row r="49" spans="1:12" ht="51.75" x14ac:dyDescent="0.25">
      <c r="A49" s="1265"/>
      <c r="B49" s="392" t="s">
        <v>1639</v>
      </c>
      <c r="C49" s="387"/>
      <c r="D49" s="406"/>
      <c r="E49" s="387"/>
      <c r="F49" s="406"/>
      <c r="G49" s="387"/>
      <c r="H49" s="406"/>
      <c r="I49" s="388"/>
      <c r="J49" s="246"/>
      <c r="K49" s="390">
        <v>0.13800000000000001</v>
      </c>
      <c r="L49" s="405">
        <v>10</v>
      </c>
    </row>
    <row r="50" spans="1:12" ht="39" x14ac:dyDescent="0.25">
      <c r="A50" s="1264" t="s">
        <v>508</v>
      </c>
      <c r="B50" s="392" t="s">
        <v>1638</v>
      </c>
      <c r="C50" s="391">
        <v>0.39</v>
      </c>
      <c r="D50" s="402">
        <v>20</v>
      </c>
      <c r="E50" s="391">
        <v>0.88</v>
      </c>
      <c r="F50" s="402">
        <v>7</v>
      </c>
      <c r="G50" s="391">
        <v>0.53</v>
      </c>
      <c r="H50" s="402">
        <v>30</v>
      </c>
      <c r="I50" s="391">
        <v>0</v>
      </c>
      <c r="J50" s="402">
        <v>0</v>
      </c>
      <c r="K50" s="390">
        <v>0.50095774647887326</v>
      </c>
      <c r="L50" s="405">
        <v>57</v>
      </c>
    </row>
    <row r="51" spans="1:12" ht="51.75" x14ac:dyDescent="0.25">
      <c r="A51" s="1264"/>
      <c r="B51" s="392" t="s">
        <v>1639</v>
      </c>
      <c r="C51" s="387"/>
      <c r="D51" s="406"/>
      <c r="E51" s="387"/>
      <c r="F51" s="406"/>
      <c r="G51" s="387"/>
      <c r="H51" s="406"/>
      <c r="I51" s="388"/>
      <c r="J51" s="246"/>
      <c r="K51" s="389">
        <v>0.50095774647887326</v>
      </c>
      <c r="L51" s="192">
        <v>57</v>
      </c>
    </row>
    <row r="52" spans="1:12" ht="39" x14ac:dyDescent="0.25">
      <c r="A52" s="1265" t="s">
        <v>509</v>
      </c>
      <c r="B52" s="392" t="s">
        <v>1638</v>
      </c>
      <c r="C52" s="391">
        <v>4.6550290939318374E-2</v>
      </c>
      <c r="D52" s="402">
        <v>112</v>
      </c>
      <c r="E52" s="391">
        <v>0</v>
      </c>
      <c r="F52" s="402">
        <v>0</v>
      </c>
      <c r="G52" s="391">
        <v>0.12213403880070546</v>
      </c>
      <c r="H52" s="402">
        <v>277</v>
      </c>
      <c r="I52" s="391">
        <v>0.28387096774193549</v>
      </c>
      <c r="J52" s="402">
        <v>44</v>
      </c>
      <c r="K52" s="390">
        <v>8.9666597639262782E-2</v>
      </c>
      <c r="L52" s="405">
        <v>433</v>
      </c>
    </row>
    <row r="53" spans="1:12" ht="51.75" x14ac:dyDescent="0.25">
      <c r="A53" s="1265"/>
      <c r="B53" s="392" t="s">
        <v>1639</v>
      </c>
      <c r="C53" s="387"/>
      <c r="D53" s="406"/>
      <c r="E53" s="387"/>
      <c r="F53" s="406"/>
      <c r="G53" s="387"/>
      <c r="H53" s="406"/>
      <c r="I53" s="388">
        <v>0.26804123711340205</v>
      </c>
      <c r="J53" s="246">
        <v>26</v>
      </c>
      <c r="K53" s="389">
        <v>0.26804123711340205</v>
      </c>
      <c r="L53" s="192">
        <v>26</v>
      </c>
    </row>
    <row r="54" spans="1:12" ht="39" x14ac:dyDescent="0.25">
      <c r="A54" s="1264" t="s">
        <v>510</v>
      </c>
      <c r="B54" s="392" t="s">
        <v>1638</v>
      </c>
      <c r="C54" s="391">
        <v>0.1133</v>
      </c>
      <c r="D54" s="402">
        <v>147</v>
      </c>
      <c r="E54" s="391">
        <v>0.14810000000000001</v>
      </c>
      <c r="F54" s="402">
        <v>24</v>
      </c>
      <c r="G54" s="391">
        <v>0.16339999999999999</v>
      </c>
      <c r="H54" s="402">
        <v>124</v>
      </c>
      <c r="I54" s="391">
        <v>0.1429</v>
      </c>
      <c r="J54" s="402">
        <v>8</v>
      </c>
      <c r="K54" s="390">
        <v>0.13320000000000001</v>
      </c>
      <c r="L54" s="405">
        <v>303</v>
      </c>
    </row>
    <row r="55" spans="1:12" ht="52.5" thickBot="1" x14ac:dyDescent="0.3">
      <c r="A55" s="1266"/>
      <c r="B55" s="393" t="s">
        <v>1639</v>
      </c>
      <c r="C55" s="394"/>
      <c r="D55" s="407"/>
      <c r="E55" s="394"/>
      <c r="F55" s="407"/>
      <c r="G55" s="394"/>
      <c r="H55" s="407"/>
      <c r="I55" s="395">
        <v>0.1429</v>
      </c>
      <c r="J55" s="403">
        <v>8</v>
      </c>
      <c r="K55" s="396">
        <v>0.1429</v>
      </c>
      <c r="L55" s="397">
        <v>8</v>
      </c>
    </row>
    <row r="56" spans="1:12" x14ac:dyDescent="0.25">
      <c r="A56" s="1273" t="s">
        <v>166</v>
      </c>
      <c r="B56" s="1273"/>
      <c r="C56" s="1273"/>
      <c r="D56" s="1273"/>
      <c r="E56" s="1273"/>
      <c r="F56" s="1273"/>
      <c r="G56" s="1273"/>
    </row>
  </sheetData>
  <mergeCells count="35">
    <mergeCell ref="A1:L1"/>
    <mergeCell ref="A34:A35"/>
    <mergeCell ref="A36:A37"/>
    <mergeCell ref="A38:A39"/>
    <mergeCell ref="A56:G56"/>
    <mergeCell ref="A2:A3"/>
    <mergeCell ref="C2:D2"/>
    <mergeCell ref="E2:F2"/>
    <mergeCell ref="G2:H2"/>
    <mergeCell ref="A16:A17"/>
    <mergeCell ref="A20:A21"/>
    <mergeCell ref="A18:A19"/>
    <mergeCell ref="A22:A23"/>
    <mergeCell ref="A42:A43"/>
    <mergeCell ref="A44:A45"/>
    <mergeCell ref="A24:A25"/>
    <mergeCell ref="A40:A41"/>
    <mergeCell ref="I2:J2"/>
    <mergeCell ref="K2:L2"/>
    <mergeCell ref="A4:A5"/>
    <mergeCell ref="B2:B3"/>
    <mergeCell ref="A8:A9"/>
    <mergeCell ref="A12:A13"/>
    <mergeCell ref="A6:A7"/>
    <mergeCell ref="A10:A11"/>
    <mergeCell ref="A32:A33"/>
    <mergeCell ref="A14:A15"/>
    <mergeCell ref="A26:A27"/>
    <mergeCell ref="A28:A29"/>
    <mergeCell ref="A30:A31"/>
    <mergeCell ref="A46:A47"/>
    <mergeCell ref="A48:A49"/>
    <mergeCell ref="A50:A51"/>
    <mergeCell ref="A52:A53"/>
    <mergeCell ref="A54:A55"/>
  </mergeCells>
  <pageMargins left="0.7" right="0.7" top="0.78740157499999996" bottom="0.78740157499999996" header="0.3" footer="0.3"/>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34"/>
  <dimension ref="A1:E5"/>
  <sheetViews>
    <sheetView workbookViewId="0">
      <selection sqref="A1:C1"/>
    </sheetView>
  </sheetViews>
  <sheetFormatPr defaultColWidth="9.140625" defaultRowHeight="12.75" x14ac:dyDescent="0.2"/>
  <cols>
    <col min="1" max="1" width="26.85546875" style="2" customWidth="1"/>
    <col min="2" max="2" width="15.28515625" style="1" customWidth="1"/>
    <col min="3" max="3" width="14.5703125" style="1" customWidth="1"/>
    <col min="4" max="16384" width="9.140625" style="1"/>
  </cols>
  <sheetData>
    <row r="1" spans="1:5" ht="42.75" customHeight="1" x14ac:dyDescent="0.25">
      <c r="A1" s="1141" t="s">
        <v>440</v>
      </c>
      <c r="B1" s="1238"/>
      <c r="C1" s="1239"/>
      <c r="E1" s="65"/>
    </row>
    <row r="2" spans="1:5" s="5" customFormat="1" ht="38.25" customHeight="1" x14ac:dyDescent="0.2">
      <c r="A2" s="14"/>
      <c r="B2" s="100" t="s">
        <v>126</v>
      </c>
      <c r="C2" s="1045" t="s">
        <v>175</v>
      </c>
    </row>
    <row r="3" spans="1:5" ht="12.75" customHeight="1" thickBot="1" x14ac:dyDescent="0.25">
      <c r="A3" s="19" t="s">
        <v>484</v>
      </c>
      <c r="B3" s="143">
        <v>711</v>
      </c>
      <c r="C3" s="144">
        <v>688</v>
      </c>
    </row>
    <row r="4" spans="1:5" ht="20.25" customHeight="1" x14ac:dyDescent="0.2"/>
    <row r="5" spans="1:5" ht="66" customHeight="1" x14ac:dyDescent="0.2">
      <c r="A5" s="1128" t="s">
        <v>154</v>
      </c>
      <c r="B5" s="1128"/>
      <c r="C5" s="1128"/>
    </row>
  </sheetData>
  <mergeCells count="2">
    <mergeCell ref="A1:C1"/>
    <mergeCell ref="A5:C5"/>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M10"/>
  <sheetViews>
    <sheetView zoomScaleNormal="100" workbookViewId="0">
      <selection sqref="A1:G1"/>
    </sheetView>
  </sheetViews>
  <sheetFormatPr defaultColWidth="9.140625" defaultRowHeight="12.75" x14ac:dyDescent="0.2"/>
  <cols>
    <col min="1" max="1" width="22.7109375" style="2" customWidth="1"/>
    <col min="2" max="2" width="19.140625" style="26" customWidth="1"/>
    <col min="3" max="3" width="22.28515625" style="26" customWidth="1"/>
    <col min="4" max="4" width="19.28515625" style="26" customWidth="1"/>
    <col min="5" max="6" width="25.140625" style="26" customWidth="1"/>
    <col min="7" max="7" width="19" style="1" customWidth="1"/>
    <col min="8" max="8" width="21.7109375" style="1" customWidth="1"/>
    <col min="9" max="9" width="19.5703125" style="1" customWidth="1"/>
    <col min="10" max="16384" width="9.140625" style="1"/>
  </cols>
  <sheetData>
    <row r="1" spans="1:13" ht="38.25" customHeight="1" x14ac:dyDescent="0.2">
      <c r="A1" s="1275" t="s">
        <v>439</v>
      </c>
      <c r="B1" s="1276"/>
      <c r="C1" s="1276"/>
      <c r="D1" s="1276"/>
      <c r="E1" s="1276"/>
      <c r="F1" s="1276"/>
      <c r="G1" s="1277"/>
    </row>
    <row r="2" spans="1:13" s="5" customFormat="1" ht="30" customHeight="1" x14ac:dyDescent="0.2">
      <c r="A2" s="1123" t="s">
        <v>484</v>
      </c>
      <c r="B2" s="1278" t="s">
        <v>129</v>
      </c>
      <c r="C2" s="1278"/>
      <c r="D2" s="1278"/>
      <c r="E2" s="1278" t="s">
        <v>130</v>
      </c>
      <c r="F2" s="1278"/>
      <c r="G2" s="1279"/>
      <c r="H2" s="1"/>
      <c r="I2" s="1"/>
      <c r="J2" s="1"/>
      <c r="K2" s="1"/>
      <c r="L2" s="1"/>
      <c r="M2" s="64"/>
    </row>
    <row r="3" spans="1:13" s="5" customFormat="1" ht="35.25" customHeight="1" x14ac:dyDescent="0.2">
      <c r="A3" s="1280"/>
      <c r="B3" s="72" t="s">
        <v>127</v>
      </c>
      <c r="C3" s="72" t="s">
        <v>128</v>
      </c>
      <c r="D3" s="84" t="s">
        <v>177</v>
      </c>
      <c r="E3" s="72" t="s">
        <v>127</v>
      </c>
      <c r="F3" s="72" t="s">
        <v>128</v>
      </c>
      <c r="G3" s="73" t="s">
        <v>1463</v>
      </c>
      <c r="H3" s="1"/>
      <c r="I3" s="1"/>
      <c r="J3" s="1"/>
      <c r="K3" s="1"/>
      <c r="L3" s="1"/>
      <c r="M3" s="64"/>
    </row>
    <row r="4" spans="1:13" x14ac:dyDescent="0.2">
      <c r="A4" s="21" t="s">
        <v>1462</v>
      </c>
      <c r="B4" s="335">
        <v>11911</v>
      </c>
      <c r="C4" s="335">
        <v>4544</v>
      </c>
      <c r="D4" s="335">
        <v>8781</v>
      </c>
      <c r="E4" s="335">
        <v>1982</v>
      </c>
      <c r="F4" s="335">
        <v>2404</v>
      </c>
      <c r="G4" s="336">
        <v>10116</v>
      </c>
    </row>
    <row r="5" spans="1:13" ht="13.5" thickBot="1" x14ac:dyDescent="0.25">
      <c r="A5" s="97" t="s">
        <v>2323</v>
      </c>
      <c r="B5" s="337">
        <v>5329</v>
      </c>
      <c r="C5" s="337">
        <v>1654</v>
      </c>
      <c r="D5" s="337">
        <v>5816</v>
      </c>
      <c r="E5" s="337">
        <v>906</v>
      </c>
      <c r="F5" s="337">
        <v>703</v>
      </c>
      <c r="G5" s="338">
        <v>5558</v>
      </c>
    </row>
    <row r="6" spans="1:13" x14ac:dyDescent="0.2">
      <c r="A6" s="333"/>
      <c r="B6" s="334"/>
      <c r="C6" s="334"/>
      <c r="D6" s="334"/>
      <c r="E6" s="334"/>
      <c r="F6" s="334"/>
      <c r="G6" s="334"/>
    </row>
    <row r="7" spans="1:13" ht="30" customHeight="1" x14ac:dyDescent="0.2">
      <c r="A7" s="1139" t="s">
        <v>178</v>
      </c>
      <c r="B7" s="1139"/>
      <c r="C7" s="1139"/>
      <c r="D7" s="1139"/>
      <c r="E7" s="1139"/>
      <c r="F7" s="1139"/>
      <c r="G7" s="1139"/>
    </row>
    <row r="8" spans="1:13" ht="15" customHeight="1" x14ac:dyDescent="0.2">
      <c r="A8" s="1128" t="s">
        <v>1461</v>
      </c>
      <c r="B8" s="1128"/>
      <c r="C8" s="1128"/>
      <c r="D8" s="1128"/>
      <c r="E8" s="1128"/>
      <c r="F8" s="1128"/>
      <c r="G8" s="1128"/>
    </row>
    <row r="9" spans="1:13" x14ac:dyDescent="0.2">
      <c r="A9" s="1" t="s">
        <v>2322</v>
      </c>
      <c r="B9" s="1"/>
      <c r="C9" s="1"/>
      <c r="D9" s="1"/>
      <c r="E9" s="1"/>
      <c r="F9" s="1"/>
    </row>
    <row r="10" spans="1:13" x14ac:dyDescent="0.2">
      <c r="A10" s="1137"/>
      <c r="B10" s="1137"/>
      <c r="C10" s="1137"/>
      <c r="D10" s="1137"/>
      <c r="E10" s="1137"/>
      <c r="F10" s="1137"/>
      <c r="G10" s="1137"/>
    </row>
  </sheetData>
  <mergeCells count="7">
    <mergeCell ref="A10:G10"/>
    <mergeCell ref="A7:G7"/>
    <mergeCell ref="A8:G8"/>
    <mergeCell ref="A1:G1"/>
    <mergeCell ref="B2:D2"/>
    <mergeCell ref="E2:G2"/>
    <mergeCell ref="A2:A3"/>
  </mergeCells>
  <pageMargins left="0.25" right="0.25" top="0.75" bottom="0.75" header="0.3" footer="0.3"/>
  <pageSetup paperSize="9" scale="9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6"/>
  <dimension ref="A1:C8"/>
  <sheetViews>
    <sheetView workbookViewId="0">
      <selection sqref="A1:C1"/>
    </sheetView>
  </sheetViews>
  <sheetFormatPr defaultColWidth="9.140625" defaultRowHeight="12.75" x14ac:dyDescent="0.2"/>
  <cols>
    <col min="1" max="1" width="40.7109375" style="2" customWidth="1"/>
    <col min="2" max="2" width="17.140625" style="26" customWidth="1"/>
    <col min="3" max="3" width="15.7109375" style="1" customWidth="1"/>
    <col min="4" max="16384" width="9.140625" style="1"/>
  </cols>
  <sheetData>
    <row r="1" spans="1:3" ht="55.5" customHeight="1" x14ac:dyDescent="0.2">
      <c r="A1" s="1141" t="s">
        <v>1467</v>
      </c>
      <c r="B1" s="1142"/>
      <c r="C1" s="1143"/>
    </row>
    <row r="2" spans="1:3" s="5" customFormat="1" ht="38.25" customHeight="1" x14ac:dyDescent="0.2">
      <c r="A2" s="14"/>
      <c r="B2" s="1055" t="s">
        <v>1466</v>
      </c>
      <c r="C2" s="1045" t="s">
        <v>1460</v>
      </c>
    </row>
    <row r="3" spans="1:3" ht="13.5" thickBot="1" x14ac:dyDescent="0.25">
      <c r="A3" s="19" t="s">
        <v>484</v>
      </c>
      <c r="B3" s="206">
        <v>1577</v>
      </c>
      <c r="C3" s="207">
        <v>76917</v>
      </c>
    </row>
    <row r="5" spans="1:3" ht="25.5" customHeight="1" x14ac:dyDescent="0.2">
      <c r="A5" s="1163" t="s">
        <v>86</v>
      </c>
      <c r="B5" s="1163"/>
      <c r="C5" s="1163"/>
    </row>
    <row r="6" spans="1:3" ht="40.5" customHeight="1" x14ac:dyDescent="0.2">
      <c r="A6" s="1128" t="s">
        <v>1464</v>
      </c>
      <c r="B6" s="1128"/>
      <c r="C6" s="1128"/>
    </row>
    <row r="7" spans="1:3" ht="15.75" customHeight="1" x14ac:dyDescent="0.2">
      <c r="A7" s="1163" t="s">
        <v>1465</v>
      </c>
      <c r="B7" s="1163"/>
      <c r="C7" s="1163"/>
    </row>
    <row r="8" spans="1:3" x14ac:dyDescent="0.2">
      <c r="A8" s="1163"/>
      <c r="B8" s="1163"/>
      <c r="C8" s="1163"/>
    </row>
  </sheetData>
  <mergeCells count="4">
    <mergeCell ref="A1:C1"/>
    <mergeCell ref="A5:C5"/>
    <mergeCell ref="A6:C6"/>
    <mergeCell ref="A7:C8"/>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8">
    <pageSetUpPr fitToPage="1"/>
  </sheetPr>
  <dimension ref="A1:K19"/>
  <sheetViews>
    <sheetView zoomScaleNormal="100" workbookViewId="0">
      <selection sqref="A1:E1"/>
    </sheetView>
  </sheetViews>
  <sheetFormatPr defaultColWidth="9.140625" defaultRowHeight="12.75" x14ac:dyDescent="0.2"/>
  <cols>
    <col min="1" max="1" width="55.42578125" style="2" customWidth="1"/>
    <col min="2" max="2" width="17.140625" style="26" customWidth="1"/>
    <col min="3" max="4" width="18.42578125" style="1" customWidth="1"/>
    <col min="5" max="5" width="15.85546875" style="1" customWidth="1"/>
    <col min="6" max="6" width="12.7109375" style="1" customWidth="1"/>
    <col min="7" max="7" width="10.140625" style="1" customWidth="1"/>
    <col min="8" max="9" width="9.140625" style="1"/>
    <col min="10" max="10" width="13.140625" style="1" customWidth="1"/>
    <col min="11" max="11" width="15.7109375" style="1" customWidth="1"/>
    <col min="12" max="17" width="9.140625" style="1"/>
    <col min="18" max="18" width="12.7109375" style="1" customWidth="1"/>
    <col min="19" max="16384" width="9.140625" style="1"/>
  </cols>
  <sheetData>
    <row r="1" spans="1:11" ht="33.75" customHeight="1" x14ac:dyDescent="0.2">
      <c r="A1" s="1120" t="s">
        <v>441</v>
      </c>
      <c r="B1" s="1109"/>
      <c r="C1" s="1109"/>
      <c r="D1" s="1109"/>
      <c r="E1" s="1110"/>
      <c r="G1" s="1283" t="s">
        <v>447</v>
      </c>
      <c r="H1" s="1284"/>
      <c r="I1" s="1284"/>
      <c r="J1" s="1284"/>
      <c r="K1" s="1284"/>
    </row>
    <row r="2" spans="1:11" ht="16.5" customHeight="1" x14ac:dyDescent="0.2">
      <c r="A2" s="14" t="s">
        <v>484</v>
      </c>
      <c r="B2" s="1288"/>
      <c r="C2" s="1289"/>
      <c r="D2" s="1289"/>
      <c r="E2" s="1290"/>
      <c r="G2" s="1285" t="s">
        <v>451</v>
      </c>
      <c r="H2" s="1285"/>
      <c r="I2" s="1285"/>
      <c r="J2" s="137" t="s">
        <v>448</v>
      </c>
      <c r="K2" s="123" t="s">
        <v>449</v>
      </c>
    </row>
    <row r="3" spans="1:11" ht="18" customHeight="1" x14ac:dyDescent="0.2">
      <c r="A3" s="125"/>
      <c r="B3" s="126" t="s">
        <v>99</v>
      </c>
      <c r="C3" s="126" t="s">
        <v>100</v>
      </c>
      <c r="D3" s="135" t="s">
        <v>442</v>
      </c>
      <c r="E3" s="43" t="s">
        <v>443</v>
      </c>
      <c r="G3" s="1285"/>
      <c r="H3" s="1285"/>
      <c r="I3" s="1285"/>
      <c r="J3" s="339">
        <f>SUM(D9:D11)</f>
        <v>12444</v>
      </c>
      <c r="K3" s="140">
        <f>SUM(E9:E11)</f>
        <v>950259803.08000004</v>
      </c>
    </row>
    <row r="4" spans="1:11" ht="16.5" customHeight="1" x14ac:dyDescent="0.2">
      <c r="A4" s="17" t="s">
        <v>155</v>
      </c>
      <c r="B4" s="60"/>
      <c r="C4" s="60"/>
      <c r="D4" s="1056">
        <v>20</v>
      </c>
      <c r="E4" s="136"/>
      <c r="G4" s="1285"/>
      <c r="H4" s="1285"/>
      <c r="I4" s="1285"/>
      <c r="J4" s="1286" t="s">
        <v>450</v>
      </c>
      <c r="K4" s="1286"/>
    </row>
    <row r="5" spans="1:11" ht="15.75" customHeight="1" x14ac:dyDescent="0.2">
      <c r="A5" s="17" t="s">
        <v>156</v>
      </c>
      <c r="B5" s="7">
        <v>141</v>
      </c>
      <c r="C5" s="7">
        <v>48</v>
      </c>
      <c r="D5" s="1056">
        <v>189</v>
      </c>
      <c r="E5" s="136"/>
      <c r="G5" s="1285"/>
      <c r="H5" s="1285"/>
      <c r="I5" s="1285"/>
      <c r="J5" s="1287">
        <f>K3/J3</f>
        <v>76362.889993571196</v>
      </c>
      <c r="K5" s="1287"/>
    </row>
    <row r="6" spans="1:11" ht="16.5" customHeight="1" x14ac:dyDescent="0.2">
      <c r="A6" s="17" t="s">
        <v>157</v>
      </c>
      <c r="B6" s="7">
        <v>172</v>
      </c>
      <c r="C6" s="8">
        <v>61</v>
      </c>
      <c r="D6" s="1056">
        <v>233</v>
      </c>
      <c r="E6" s="136"/>
    </row>
    <row r="7" spans="1:11" ht="17.25" customHeight="1" x14ac:dyDescent="0.2">
      <c r="A7" s="17" t="s">
        <v>158</v>
      </c>
      <c r="B7" s="7">
        <v>255</v>
      </c>
      <c r="C7" s="7">
        <v>17</v>
      </c>
      <c r="D7" s="1056">
        <v>271</v>
      </c>
      <c r="E7" s="136"/>
    </row>
    <row r="8" spans="1:11" ht="17.25" customHeight="1" x14ac:dyDescent="0.2">
      <c r="A8" s="132" t="s">
        <v>445</v>
      </c>
      <c r="B8" s="101">
        <v>213</v>
      </c>
      <c r="C8" s="101">
        <v>41</v>
      </c>
      <c r="D8" s="1056">
        <v>264</v>
      </c>
      <c r="E8" s="136"/>
    </row>
    <row r="9" spans="1:11" ht="17.25" customHeight="1" x14ac:dyDescent="0.2">
      <c r="A9" s="18" t="s">
        <v>444</v>
      </c>
      <c r="B9" s="101">
        <v>64</v>
      </c>
      <c r="C9" s="101">
        <v>17</v>
      </c>
      <c r="D9" s="1056">
        <v>90</v>
      </c>
      <c r="E9" s="138">
        <v>3846050.75</v>
      </c>
    </row>
    <row r="10" spans="1:11" ht="17.25" customHeight="1" x14ac:dyDescent="0.2">
      <c r="A10" s="18" t="s">
        <v>446</v>
      </c>
      <c r="B10" s="60"/>
      <c r="C10" s="60"/>
      <c r="D10" s="1057">
        <v>9938</v>
      </c>
      <c r="E10" s="138">
        <v>880590653.43000007</v>
      </c>
    </row>
    <row r="11" spans="1:11" ht="17.25" customHeight="1" thickBot="1" x14ac:dyDescent="0.25">
      <c r="A11" s="134" t="s">
        <v>137</v>
      </c>
      <c r="B11" s="102"/>
      <c r="C11" s="102"/>
      <c r="D11" s="237">
        <v>2416</v>
      </c>
      <c r="E11" s="139">
        <v>65823098.899999999</v>
      </c>
    </row>
    <row r="12" spans="1:11" ht="17.25" customHeight="1" x14ac:dyDescent="0.2">
      <c r="A12" s="70"/>
      <c r="B12" s="70"/>
      <c r="C12" s="70"/>
      <c r="D12" s="70"/>
      <c r="E12" s="70"/>
    </row>
    <row r="13" spans="1:11" ht="15.75" customHeight="1" x14ac:dyDescent="0.2">
      <c r="A13" s="1282" t="s">
        <v>2380</v>
      </c>
      <c r="B13" s="1282"/>
      <c r="C13" s="1282"/>
      <c r="D13" s="1282"/>
      <c r="E13" s="1282"/>
      <c r="F13" s="51"/>
    </row>
    <row r="14" spans="1:11" ht="15" customHeight="1" x14ac:dyDescent="0.2">
      <c r="A14" s="1163" t="s">
        <v>102</v>
      </c>
      <c r="B14" s="1163"/>
      <c r="C14" s="1163"/>
      <c r="D14" s="1163"/>
      <c r="E14" s="1163"/>
      <c r="F14" s="51"/>
    </row>
    <row r="15" spans="1:11" ht="30" customHeight="1" x14ac:dyDescent="0.2">
      <c r="A15" s="1183" t="s">
        <v>2381</v>
      </c>
      <c r="B15" s="1183"/>
      <c r="C15" s="1183"/>
      <c r="D15" s="1183"/>
      <c r="E15" s="1183"/>
    </row>
    <row r="16" spans="1:11" ht="75" customHeight="1" x14ac:dyDescent="0.2">
      <c r="A16" s="1291" t="s">
        <v>151</v>
      </c>
      <c r="B16" s="1291"/>
      <c r="C16" s="1291"/>
      <c r="D16" s="1291"/>
      <c r="E16" s="1291"/>
      <c r="F16" s="127"/>
      <c r="G16" s="127"/>
    </row>
    <row r="17" spans="1:7" ht="75" customHeight="1" x14ac:dyDescent="0.2">
      <c r="A17" s="1281" t="s">
        <v>150</v>
      </c>
      <c r="B17" s="1281"/>
      <c r="C17" s="1281"/>
      <c r="D17" s="1281"/>
      <c r="E17" s="1281"/>
      <c r="F17" s="128"/>
      <c r="G17" s="128"/>
    </row>
    <row r="18" spans="1:7" ht="75" customHeight="1" x14ac:dyDescent="0.2">
      <c r="A18" s="1281" t="s">
        <v>149</v>
      </c>
      <c r="B18" s="1281"/>
      <c r="C18" s="1281"/>
      <c r="D18" s="1281"/>
      <c r="E18" s="1281"/>
      <c r="F18" s="128"/>
      <c r="G18" s="128"/>
    </row>
    <row r="19" spans="1:7" ht="60" customHeight="1" x14ac:dyDescent="0.2">
      <c r="A19" s="1281" t="s">
        <v>148</v>
      </c>
      <c r="B19" s="1281"/>
      <c r="C19" s="1281"/>
      <c r="D19" s="1281"/>
      <c r="E19" s="1281"/>
      <c r="F19" s="128"/>
      <c r="G19" s="128"/>
    </row>
  </sheetData>
  <mergeCells count="13">
    <mergeCell ref="A19:E19"/>
    <mergeCell ref="A14:E14"/>
    <mergeCell ref="A13:E13"/>
    <mergeCell ref="G1:K1"/>
    <mergeCell ref="G2:I5"/>
    <mergeCell ref="J4:K4"/>
    <mergeCell ref="J5:K5"/>
    <mergeCell ref="A18:E18"/>
    <mergeCell ref="A1:E1"/>
    <mergeCell ref="B2:E2"/>
    <mergeCell ref="A15:E15"/>
    <mergeCell ref="A16:E16"/>
    <mergeCell ref="A17:E17"/>
  </mergeCells>
  <pageMargins left="0.7" right="0.7" top="0.75" bottom="0.75" header="0.3" footer="0.3"/>
  <pageSetup paperSize="9" scale="68" fitToHeight="0" orientation="landscape"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8"/>
  <dimension ref="A1:B12"/>
  <sheetViews>
    <sheetView zoomScaleNormal="100" workbookViewId="0">
      <selection activeCell="A2" sqref="A2"/>
    </sheetView>
  </sheetViews>
  <sheetFormatPr defaultColWidth="9.140625" defaultRowHeight="12.75" x14ac:dyDescent="0.2"/>
  <cols>
    <col min="1" max="1" width="22.7109375" style="2" customWidth="1"/>
    <col min="2" max="2" width="15.7109375" style="3" customWidth="1"/>
    <col min="3" max="3" width="12.5703125" style="1" customWidth="1"/>
    <col min="4" max="14" width="9.140625" style="1"/>
    <col min="15" max="15" width="13.5703125" style="1" customWidth="1"/>
    <col min="16" max="16384" width="9.140625" style="1"/>
  </cols>
  <sheetData>
    <row r="1" spans="1:2" ht="45.75" customHeight="1" x14ac:dyDescent="0.2">
      <c r="A1" s="1108" t="s">
        <v>455</v>
      </c>
      <c r="B1" s="1122"/>
    </row>
    <row r="2" spans="1:2" s="5" customFormat="1" ht="38.25" customHeight="1" x14ac:dyDescent="0.2">
      <c r="A2" s="14" t="s">
        <v>484</v>
      </c>
      <c r="B2" s="73" t="s">
        <v>47</v>
      </c>
    </row>
    <row r="3" spans="1:2" ht="25.5" x14ac:dyDescent="0.2">
      <c r="A3" s="17" t="s">
        <v>50</v>
      </c>
      <c r="B3" s="208">
        <v>63365</v>
      </c>
    </row>
    <row r="4" spans="1:2" ht="25.5" customHeight="1" x14ac:dyDescent="0.2">
      <c r="A4" s="17" t="s">
        <v>51</v>
      </c>
      <c r="B4" s="208">
        <v>444</v>
      </c>
    </row>
    <row r="5" spans="1:2" ht="38.25" x14ac:dyDescent="0.2">
      <c r="A5" s="114" t="s">
        <v>2330</v>
      </c>
      <c r="B5" s="208">
        <v>67231</v>
      </c>
    </row>
    <row r="6" spans="1:2" ht="38.25" x14ac:dyDescent="0.2">
      <c r="A6" s="114" t="s">
        <v>2331</v>
      </c>
      <c r="B6" s="208">
        <v>60184</v>
      </c>
    </row>
    <row r="7" spans="1:2" s="4" customFormat="1" x14ac:dyDescent="0.2">
      <c r="A7" s="55" t="s">
        <v>2332</v>
      </c>
      <c r="B7" s="208">
        <v>15927949</v>
      </c>
    </row>
    <row r="8" spans="1:2" ht="38.25" x14ac:dyDescent="0.2">
      <c r="A8" s="17" t="s">
        <v>2333</v>
      </c>
      <c r="B8" s="208">
        <v>5928750</v>
      </c>
    </row>
    <row r="9" spans="1:2" s="2" customFormat="1" ht="51" x14ac:dyDescent="0.2">
      <c r="A9" s="17" t="s">
        <v>2334</v>
      </c>
      <c r="B9" s="209">
        <v>1545352</v>
      </c>
    </row>
    <row r="10" spans="1:2" ht="39" thickBot="1" x14ac:dyDescent="0.25">
      <c r="A10" s="134" t="s">
        <v>2335</v>
      </c>
      <c r="B10" s="210">
        <v>1455617</v>
      </c>
    </row>
    <row r="12" spans="1:2" ht="15.75" x14ac:dyDescent="0.2">
      <c r="A12" s="39"/>
    </row>
  </sheetData>
  <mergeCells count="1">
    <mergeCell ref="A1:B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9"/>
  <sheetViews>
    <sheetView workbookViewId="0">
      <selection activeCell="A2" sqref="A2"/>
    </sheetView>
  </sheetViews>
  <sheetFormatPr defaultColWidth="9.140625"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6" ht="25.5" customHeight="1" x14ac:dyDescent="0.2">
      <c r="A1" s="1099" t="s">
        <v>429</v>
      </c>
      <c r="B1" s="1100"/>
      <c r="C1" s="1100"/>
      <c r="D1" s="1100"/>
      <c r="E1" s="1100"/>
      <c r="F1" s="1100"/>
      <c r="G1" s="1100"/>
      <c r="H1" s="1100"/>
      <c r="I1" s="1100"/>
      <c r="J1" s="1101"/>
      <c r="K1" s="1102"/>
    </row>
    <row r="2" spans="1:16" s="5" customFormat="1" ht="38.25" customHeight="1" x14ac:dyDescent="0.2">
      <c r="A2" s="1063" t="s">
        <v>484</v>
      </c>
      <c r="B2" s="8"/>
      <c r="C2" s="1107" t="s">
        <v>0</v>
      </c>
      <c r="D2" s="1107"/>
      <c r="E2" s="1107" t="s">
        <v>2</v>
      </c>
      <c r="F2" s="1107"/>
      <c r="G2" s="1107" t="s">
        <v>1</v>
      </c>
      <c r="H2" s="1107"/>
      <c r="I2" s="1105" t="s">
        <v>3</v>
      </c>
      <c r="J2" s="1106"/>
      <c r="K2" s="30" t="s">
        <v>4</v>
      </c>
    </row>
    <row r="3" spans="1:16" s="5" customFormat="1" ht="13.5" customHeight="1" thickBot="1" x14ac:dyDescent="0.25">
      <c r="A3" s="28"/>
      <c r="B3" s="32"/>
      <c r="C3" s="33" t="s">
        <v>23</v>
      </c>
      <c r="D3" s="33" t="s">
        <v>24</v>
      </c>
      <c r="E3" s="33" t="s">
        <v>23</v>
      </c>
      <c r="F3" s="33" t="s">
        <v>24</v>
      </c>
      <c r="G3" s="33" t="s">
        <v>23</v>
      </c>
      <c r="H3" s="33" t="s">
        <v>24</v>
      </c>
      <c r="I3" s="86" t="s">
        <v>23</v>
      </c>
      <c r="J3" s="86" t="s">
        <v>24</v>
      </c>
      <c r="K3" s="27"/>
    </row>
    <row r="4" spans="1:16" s="6" customFormat="1" x14ac:dyDescent="0.2">
      <c r="A4" s="78" t="s">
        <v>484</v>
      </c>
      <c r="B4" s="31"/>
      <c r="C4" s="1092"/>
      <c r="D4" s="1093"/>
      <c r="E4" s="1093"/>
      <c r="F4" s="1093"/>
      <c r="G4" s="1093"/>
      <c r="H4" s="1093"/>
      <c r="I4" s="1093"/>
      <c r="J4" s="1093"/>
      <c r="K4" s="1094"/>
    </row>
    <row r="5" spans="1:16" s="2" customFormat="1" ht="25.5" x14ac:dyDescent="0.2">
      <c r="A5" s="15" t="s">
        <v>10</v>
      </c>
      <c r="B5" s="13" t="s">
        <v>9</v>
      </c>
      <c r="C5" s="1095"/>
      <c r="D5" s="1096"/>
      <c r="E5" s="1096"/>
      <c r="F5" s="1096"/>
      <c r="G5" s="1096"/>
      <c r="H5" s="1096"/>
      <c r="I5" s="1096"/>
      <c r="J5" s="1096"/>
      <c r="K5" s="1097"/>
    </row>
    <row r="6" spans="1:16" ht="12.75" customHeight="1" x14ac:dyDescent="0.2">
      <c r="A6" s="17" t="s">
        <v>5</v>
      </c>
      <c r="B6" s="10" t="s">
        <v>8</v>
      </c>
      <c r="C6" s="156">
        <v>20</v>
      </c>
      <c r="D6" s="156">
        <v>6</v>
      </c>
      <c r="E6" s="156">
        <v>0</v>
      </c>
      <c r="F6" s="156">
        <v>0</v>
      </c>
      <c r="G6" s="156">
        <v>31</v>
      </c>
      <c r="H6" s="156">
        <v>4</v>
      </c>
      <c r="I6" s="157">
        <v>66</v>
      </c>
      <c r="J6" s="158">
        <v>65</v>
      </c>
      <c r="K6" s="159">
        <v>192</v>
      </c>
    </row>
    <row r="7" spans="1:16" ht="12.75" customHeight="1" x14ac:dyDescent="0.2">
      <c r="A7" s="17" t="s">
        <v>11</v>
      </c>
      <c r="B7" s="11" t="s">
        <v>6</v>
      </c>
      <c r="C7" s="156">
        <v>37</v>
      </c>
      <c r="D7" s="156">
        <v>17</v>
      </c>
      <c r="E7" s="156">
        <v>1</v>
      </c>
      <c r="F7" s="156">
        <v>0</v>
      </c>
      <c r="G7" s="156">
        <v>73</v>
      </c>
      <c r="H7" s="156">
        <v>22</v>
      </c>
      <c r="I7" s="157">
        <v>85</v>
      </c>
      <c r="J7" s="158">
        <v>81</v>
      </c>
      <c r="K7" s="159">
        <v>316</v>
      </c>
    </row>
    <row r="8" spans="1:16" ht="26.25" customHeight="1" x14ac:dyDescent="0.2">
      <c r="A8" s="17" t="s">
        <v>12</v>
      </c>
      <c r="B8" s="11">
        <v>41.43</v>
      </c>
      <c r="C8" s="156">
        <v>8</v>
      </c>
      <c r="D8" s="156">
        <v>2</v>
      </c>
      <c r="E8" s="156">
        <v>2</v>
      </c>
      <c r="F8" s="156">
        <v>0</v>
      </c>
      <c r="G8" s="156">
        <v>12</v>
      </c>
      <c r="H8" s="156">
        <v>3</v>
      </c>
      <c r="I8" s="157">
        <v>13</v>
      </c>
      <c r="J8" s="158">
        <v>13</v>
      </c>
      <c r="K8" s="159">
        <v>53</v>
      </c>
    </row>
    <row r="9" spans="1:16" ht="25.5" x14ac:dyDescent="0.2">
      <c r="A9" s="17" t="s">
        <v>13</v>
      </c>
      <c r="B9" s="11" t="s">
        <v>7</v>
      </c>
      <c r="C9" s="156">
        <v>4</v>
      </c>
      <c r="D9" s="156">
        <v>2</v>
      </c>
      <c r="E9" s="156">
        <v>9</v>
      </c>
      <c r="F9" s="156">
        <v>0</v>
      </c>
      <c r="G9" s="156">
        <v>2</v>
      </c>
      <c r="H9" s="156">
        <v>1</v>
      </c>
      <c r="I9" s="157">
        <v>43</v>
      </c>
      <c r="J9" s="158">
        <v>38</v>
      </c>
      <c r="K9" s="159">
        <v>99</v>
      </c>
    </row>
    <row r="10" spans="1:16" ht="25.5" x14ac:dyDescent="0.2">
      <c r="A10" s="17" t="s">
        <v>14</v>
      </c>
      <c r="B10" s="11" t="s">
        <v>20</v>
      </c>
      <c r="C10" s="156">
        <v>9</v>
      </c>
      <c r="D10" s="156">
        <v>1</v>
      </c>
      <c r="E10" s="156">
        <v>0</v>
      </c>
      <c r="F10" s="156">
        <v>0</v>
      </c>
      <c r="G10" s="156">
        <v>21</v>
      </c>
      <c r="H10" s="156">
        <v>4</v>
      </c>
      <c r="I10" s="157">
        <v>36</v>
      </c>
      <c r="J10" s="158">
        <v>36</v>
      </c>
      <c r="K10" s="159">
        <v>107</v>
      </c>
    </row>
    <row r="11" spans="1:16" ht="12.75" customHeight="1" x14ac:dyDescent="0.2">
      <c r="A11" s="17" t="s">
        <v>15</v>
      </c>
      <c r="B11" s="11">
        <v>62.65</v>
      </c>
      <c r="C11" s="156">
        <v>35</v>
      </c>
      <c r="D11" s="156">
        <v>7</v>
      </c>
      <c r="E11" s="156">
        <v>4</v>
      </c>
      <c r="F11" s="156">
        <v>0</v>
      </c>
      <c r="G11" s="156">
        <v>43</v>
      </c>
      <c r="H11" s="156">
        <v>7</v>
      </c>
      <c r="I11" s="157">
        <v>35</v>
      </c>
      <c r="J11" s="158">
        <v>34</v>
      </c>
      <c r="K11" s="159">
        <v>165</v>
      </c>
      <c r="M11" s="48"/>
      <c r="N11" s="48"/>
      <c r="O11" s="48"/>
      <c r="P11" s="48"/>
    </row>
    <row r="12" spans="1:16" ht="25.5" customHeight="1" x14ac:dyDescent="0.2">
      <c r="A12" s="17" t="s">
        <v>16</v>
      </c>
      <c r="B12" s="11">
        <v>68</v>
      </c>
      <c r="C12" s="156">
        <v>0</v>
      </c>
      <c r="D12" s="156">
        <v>0</v>
      </c>
      <c r="E12" s="156">
        <v>0</v>
      </c>
      <c r="F12" s="156">
        <v>0</v>
      </c>
      <c r="G12" s="156">
        <v>1</v>
      </c>
      <c r="H12" s="156">
        <v>0</v>
      </c>
      <c r="I12" s="157">
        <v>2</v>
      </c>
      <c r="J12" s="158">
        <v>3</v>
      </c>
      <c r="K12" s="159">
        <v>6</v>
      </c>
      <c r="M12" s="48"/>
      <c r="N12" s="48"/>
      <c r="O12" s="48"/>
      <c r="P12" s="48"/>
    </row>
    <row r="13" spans="1:16" ht="25.5" customHeight="1" x14ac:dyDescent="0.2">
      <c r="A13" s="17" t="s">
        <v>17</v>
      </c>
      <c r="B13" s="11">
        <v>74.75</v>
      </c>
      <c r="C13" s="156">
        <v>11</v>
      </c>
      <c r="D13" s="156">
        <v>8</v>
      </c>
      <c r="E13" s="156">
        <v>1</v>
      </c>
      <c r="F13" s="156">
        <v>1</v>
      </c>
      <c r="G13" s="156">
        <v>20</v>
      </c>
      <c r="H13" s="156">
        <v>11</v>
      </c>
      <c r="I13" s="157">
        <v>15</v>
      </c>
      <c r="J13" s="158">
        <v>15</v>
      </c>
      <c r="K13" s="159">
        <v>82</v>
      </c>
    </row>
    <row r="14" spans="1:16" ht="25.5" customHeight="1" x14ac:dyDescent="0.2">
      <c r="A14" s="17" t="s">
        <v>18</v>
      </c>
      <c r="B14" s="11">
        <v>77</v>
      </c>
      <c r="C14" s="156">
        <v>0</v>
      </c>
      <c r="D14" s="156">
        <v>0</v>
      </c>
      <c r="E14" s="156">
        <v>0</v>
      </c>
      <c r="F14" s="156">
        <v>0</v>
      </c>
      <c r="G14" s="156">
        <v>0</v>
      </c>
      <c r="H14" s="156">
        <v>0</v>
      </c>
      <c r="I14" s="157">
        <v>3</v>
      </c>
      <c r="J14" s="158">
        <v>3</v>
      </c>
      <c r="K14" s="159">
        <v>6</v>
      </c>
    </row>
    <row r="15" spans="1:16" ht="25.5" customHeight="1" thickBot="1" x14ac:dyDescent="0.25">
      <c r="A15" s="17" t="s">
        <v>19</v>
      </c>
      <c r="B15" s="11">
        <v>81.819999999999993</v>
      </c>
      <c r="C15" s="156">
        <v>5</v>
      </c>
      <c r="D15" s="156">
        <v>0</v>
      </c>
      <c r="E15" s="156">
        <v>0</v>
      </c>
      <c r="F15" s="156">
        <v>0</v>
      </c>
      <c r="G15" s="156">
        <v>10</v>
      </c>
      <c r="H15" s="156">
        <v>0</v>
      </c>
      <c r="I15" s="157">
        <v>7</v>
      </c>
      <c r="J15" s="158">
        <v>6</v>
      </c>
      <c r="K15" s="159">
        <v>28</v>
      </c>
    </row>
    <row r="16" spans="1:16" ht="13.5" thickBot="1" x14ac:dyDescent="0.25">
      <c r="A16" s="74" t="s">
        <v>110</v>
      </c>
      <c r="B16" s="107" t="s">
        <v>109</v>
      </c>
      <c r="C16" s="160">
        <v>129</v>
      </c>
      <c r="D16" s="160">
        <v>43</v>
      </c>
      <c r="E16" s="160">
        <v>17</v>
      </c>
      <c r="F16" s="160">
        <v>1</v>
      </c>
      <c r="G16" s="160">
        <v>213</v>
      </c>
      <c r="H16" s="160">
        <v>52</v>
      </c>
      <c r="I16" s="160">
        <v>305</v>
      </c>
      <c r="J16" s="160">
        <v>294</v>
      </c>
      <c r="K16" s="161">
        <v>1054</v>
      </c>
    </row>
    <row r="18" spans="1:2" x14ac:dyDescent="0.2">
      <c r="A18" s="4" t="s">
        <v>163</v>
      </c>
    </row>
    <row r="19" spans="1:2" x14ac:dyDescent="0.2">
      <c r="A19" s="2" t="s">
        <v>21</v>
      </c>
      <c r="B19" s="4" t="s">
        <v>22</v>
      </c>
    </row>
  </sheetData>
  <mergeCells count="7">
    <mergeCell ref="C4:K4"/>
    <mergeCell ref="C5:K5"/>
    <mergeCell ref="A1:K1"/>
    <mergeCell ref="C2:D2"/>
    <mergeCell ref="E2:F2"/>
    <mergeCell ref="G2:H2"/>
    <mergeCell ref="I2:J2"/>
  </mergeCells>
  <pageMargins left="0.7" right="0.7" top="0.75" bottom="0.75" header="0.3" footer="0.3"/>
  <pageSetup paperSize="9"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29"/>
  <dimension ref="A1:B15"/>
  <sheetViews>
    <sheetView zoomScaleNormal="100" workbookViewId="0">
      <selection sqref="A1:B1"/>
    </sheetView>
  </sheetViews>
  <sheetFormatPr defaultColWidth="9.140625" defaultRowHeight="12.75" x14ac:dyDescent="0.2"/>
  <cols>
    <col min="1" max="1" width="40.42578125" style="2" customWidth="1"/>
    <col min="2" max="2" width="14.5703125" style="1" customWidth="1"/>
    <col min="3" max="3" width="43.140625" style="1" customWidth="1"/>
    <col min="4" max="4" width="12.85546875" style="1" customWidth="1"/>
    <col min="5" max="16384" width="9.140625" style="1"/>
  </cols>
  <sheetData>
    <row r="1" spans="1:2" ht="51" customHeight="1" x14ac:dyDescent="0.2">
      <c r="A1" s="1108" t="s">
        <v>454</v>
      </c>
      <c r="B1" s="1110"/>
    </row>
    <row r="2" spans="1:2" s="5" customFormat="1" ht="38.25" customHeight="1" x14ac:dyDescent="0.2">
      <c r="A2" s="1047" t="s">
        <v>484</v>
      </c>
      <c r="B2" s="22" t="s">
        <v>47</v>
      </c>
    </row>
    <row r="3" spans="1:2" s="6" customFormat="1" ht="12.75" customHeight="1" x14ac:dyDescent="0.2">
      <c r="A3" s="23" t="s">
        <v>52</v>
      </c>
      <c r="B3" s="211">
        <v>235310</v>
      </c>
    </row>
    <row r="4" spans="1:2" s="6" customFormat="1" ht="12.75" customHeight="1" x14ac:dyDescent="0.2">
      <c r="A4" s="23" t="s">
        <v>1468</v>
      </c>
      <c r="B4" s="211">
        <v>214513</v>
      </c>
    </row>
    <row r="5" spans="1:2" s="6" customFormat="1" x14ac:dyDescent="0.2">
      <c r="A5" s="23" t="s">
        <v>1469</v>
      </c>
      <c r="B5" s="211">
        <v>21169</v>
      </c>
    </row>
    <row r="6" spans="1:2" s="6" customFormat="1" x14ac:dyDescent="0.2">
      <c r="A6" s="23" t="s">
        <v>53</v>
      </c>
      <c r="B6" s="211">
        <v>12312017</v>
      </c>
    </row>
    <row r="7" spans="1:2" s="6" customFormat="1" x14ac:dyDescent="0.2">
      <c r="A7" s="23" t="s">
        <v>1473</v>
      </c>
      <c r="B7" s="211">
        <v>11436166</v>
      </c>
    </row>
    <row r="8" spans="1:2" x14ac:dyDescent="0.2">
      <c r="A8" s="23" t="s">
        <v>1474</v>
      </c>
      <c r="B8" s="211">
        <v>345662</v>
      </c>
    </row>
    <row r="9" spans="1:2" ht="30" customHeight="1" x14ac:dyDescent="0.2">
      <c r="A9" s="52" t="s">
        <v>1470</v>
      </c>
      <c r="B9" s="212">
        <v>14317</v>
      </c>
    </row>
    <row r="10" spans="1:2" ht="14.45" customHeight="1" x14ac:dyDescent="0.2">
      <c r="A10" s="52" t="s">
        <v>1471</v>
      </c>
      <c r="B10" s="212">
        <v>1020</v>
      </c>
    </row>
    <row r="11" spans="1:2" ht="15" customHeight="1" thickBot="1" x14ac:dyDescent="0.25">
      <c r="A11" s="94" t="s">
        <v>152</v>
      </c>
      <c r="B11" s="213">
        <v>4211</v>
      </c>
    </row>
    <row r="12" spans="1:2" ht="15" customHeight="1" x14ac:dyDescent="0.2">
      <c r="A12" s="241"/>
      <c r="B12" s="241"/>
    </row>
    <row r="13" spans="1:2" ht="56.1" customHeight="1" x14ac:dyDescent="0.2">
      <c r="A13" s="1128" t="s">
        <v>84</v>
      </c>
      <c r="B13" s="1128"/>
    </row>
    <row r="14" spans="1:2" ht="56.45" customHeight="1" x14ac:dyDescent="0.2">
      <c r="A14" s="1128" t="s">
        <v>153</v>
      </c>
      <c r="B14" s="1128"/>
    </row>
    <row r="15" spans="1:2" ht="42" customHeight="1" x14ac:dyDescent="0.2">
      <c r="A15" s="1263" t="s">
        <v>1472</v>
      </c>
      <c r="B15" s="1263"/>
    </row>
  </sheetData>
  <mergeCells count="4">
    <mergeCell ref="A15:B15"/>
    <mergeCell ref="A1:B1"/>
    <mergeCell ref="A13:B13"/>
    <mergeCell ref="A14:B14"/>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H952"/>
  <sheetViews>
    <sheetView zoomScaleNormal="100" workbookViewId="0">
      <selection sqref="A1:E1"/>
    </sheetView>
  </sheetViews>
  <sheetFormatPr defaultColWidth="9.140625" defaultRowHeight="14.25" x14ac:dyDescent="0.2"/>
  <cols>
    <col min="1" max="1" width="80.42578125" style="446" customWidth="1"/>
    <col min="2" max="2" width="26" style="420" customWidth="1"/>
    <col min="3" max="3" width="30.7109375" style="420" customWidth="1"/>
    <col min="4" max="4" width="34.140625" style="420" customWidth="1"/>
    <col min="5" max="5" width="43.85546875" style="420" customWidth="1"/>
    <col min="6" max="6" width="37.140625" style="420" customWidth="1"/>
    <col min="7" max="7" width="9.140625" style="420"/>
    <col min="8" max="8" width="10.7109375" style="420" customWidth="1"/>
    <col min="9" max="9" width="17.140625" style="420" customWidth="1"/>
    <col min="10" max="10" width="10.28515625" style="420" customWidth="1"/>
    <col min="11" max="11" width="18.7109375" style="420" customWidth="1"/>
    <col min="12" max="12" width="17.5703125" style="420" customWidth="1"/>
    <col min="13" max="16384" width="9.140625" style="420"/>
  </cols>
  <sheetData>
    <row r="1" spans="1:8" ht="35.25" customHeight="1" x14ac:dyDescent="0.2">
      <c r="A1" s="1376" t="s">
        <v>2382</v>
      </c>
      <c r="B1" s="1377"/>
      <c r="C1" s="1377"/>
      <c r="D1" s="1377"/>
      <c r="E1" s="1378"/>
      <c r="F1" s="419"/>
      <c r="G1" s="419"/>
      <c r="H1" s="419"/>
    </row>
    <row r="2" spans="1:8" ht="41.25" customHeight="1" x14ac:dyDescent="0.2">
      <c r="A2" s="1379" t="s">
        <v>511</v>
      </c>
      <c r="B2" s="1380" t="s">
        <v>64</v>
      </c>
      <c r="C2" s="1381"/>
      <c r="D2" s="1382" t="s">
        <v>81</v>
      </c>
      <c r="E2" s="1383"/>
      <c r="F2" s="419"/>
      <c r="G2" s="419"/>
      <c r="H2" s="419"/>
    </row>
    <row r="3" spans="1:8" ht="35.25" customHeight="1" x14ac:dyDescent="0.2">
      <c r="A3" s="1351"/>
      <c r="B3" s="421" t="s">
        <v>103</v>
      </c>
      <c r="C3" s="422" t="s">
        <v>104</v>
      </c>
      <c r="D3" s="423" t="s">
        <v>83</v>
      </c>
      <c r="E3" s="424" t="s">
        <v>82</v>
      </c>
    </row>
    <row r="4" spans="1:8" s="430" customFormat="1" ht="12.75" customHeight="1" x14ac:dyDescent="0.25">
      <c r="A4" s="425" t="s">
        <v>79</v>
      </c>
      <c r="B4" s="426"/>
      <c r="C4" s="427"/>
      <c r="D4" s="425"/>
      <c r="E4" s="428"/>
      <c r="F4" s="429"/>
    </row>
    <row r="5" spans="1:8" s="436" customFormat="1" ht="12.75" customHeight="1" x14ac:dyDescent="0.2">
      <c r="A5" s="431" t="s">
        <v>1641</v>
      </c>
      <c r="B5" s="432"/>
      <c r="C5" s="433">
        <v>4500</v>
      </c>
      <c r="D5" s="434"/>
      <c r="E5" s="435"/>
    </row>
    <row r="6" spans="1:8" s="436" customFormat="1" ht="12.75" customHeight="1" x14ac:dyDescent="0.2">
      <c r="A6" s="431" t="s">
        <v>1642</v>
      </c>
      <c r="B6" s="432"/>
      <c r="C6" s="433">
        <v>2200</v>
      </c>
      <c r="D6" s="434"/>
      <c r="E6" s="435"/>
    </row>
    <row r="7" spans="1:8" s="436" customFormat="1" ht="12.75" customHeight="1" x14ac:dyDescent="0.2">
      <c r="A7" s="431" t="s">
        <v>1643</v>
      </c>
      <c r="B7" s="432"/>
      <c r="C7" s="433">
        <v>1300</v>
      </c>
      <c r="D7" s="434"/>
      <c r="E7" s="435"/>
    </row>
    <row r="8" spans="1:8" s="436" customFormat="1" ht="12.75" customHeight="1" x14ac:dyDescent="0.2">
      <c r="A8" s="437" t="s">
        <v>1644</v>
      </c>
      <c r="B8" s="432"/>
      <c r="C8" s="433">
        <v>1450</v>
      </c>
      <c r="D8" s="438"/>
      <c r="E8" s="439"/>
    </row>
    <row r="9" spans="1:8" s="436" customFormat="1" ht="12.75" customHeight="1" x14ac:dyDescent="0.2">
      <c r="A9" s="437" t="s">
        <v>1645</v>
      </c>
      <c r="B9" s="432"/>
      <c r="C9" s="433">
        <v>1050</v>
      </c>
      <c r="D9" s="438"/>
      <c r="E9" s="439"/>
    </row>
    <row r="10" spans="1:8" s="436" customFormat="1" ht="15" customHeight="1" x14ac:dyDescent="0.2">
      <c r="A10" s="437" t="s">
        <v>1646</v>
      </c>
      <c r="B10" s="432"/>
      <c r="C10" s="433">
        <v>180</v>
      </c>
      <c r="D10" s="438"/>
      <c r="E10" s="439"/>
    </row>
    <row r="11" spans="1:8" ht="15" customHeight="1" x14ac:dyDescent="0.2">
      <c r="A11" s="437" t="s">
        <v>1647</v>
      </c>
      <c r="B11" s="440">
        <v>1904</v>
      </c>
      <c r="C11" s="441">
        <v>0</v>
      </c>
      <c r="D11" s="438"/>
      <c r="E11" s="439"/>
    </row>
    <row r="12" spans="1:8" ht="15" customHeight="1" x14ac:dyDescent="0.2">
      <c r="A12" s="437" t="s">
        <v>1648</v>
      </c>
      <c r="B12" s="432"/>
      <c r="C12" s="433">
        <v>300</v>
      </c>
      <c r="D12" s="438"/>
      <c r="E12" s="439"/>
    </row>
    <row r="13" spans="1:8" ht="15" customHeight="1" x14ac:dyDescent="0.2">
      <c r="A13" s="437" t="s">
        <v>1649</v>
      </c>
      <c r="B13" s="432"/>
      <c r="C13" s="433">
        <v>400</v>
      </c>
      <c r="D13" s="438"/>
      <c r="E13" s="439"/>
    </row>
    <row r="14" spans="1:8" ht="15" customHeight="1" x14ac:dyDescent="0.2">
      <c r="A14" s="437" t="s">
        <v>1650</v>
      </c>
      <c r="B14" s="432"/>
      <c r="C14" s="433">
        <v>1450</v>
      </c>
      <c r="D14" s="438"/>
      <c r="E14" s="439"/>
    </row>
    <row r="15" spans="1:8" ht="15.75" thickBot="1" x14ac:dyDescent="0.3">
      <c r="A15" s="442" t="s">
        <v>4</v>
      </c>
      <c r="B15" s="443">
        <v>1904</v>
      </c>
      <c r="C15" s="444">
        <v>12830</v>
      </c>
      <c r="D15" s="442"/>
      <c r="E15" s="445"/>
    </row>
    <row r="16" spans="1:8" ht="15" thickBot="1" x14ac:dyDescent="0.25"/>
    <row r="17" spans="1:5" ht="12.75" customHeight="1" x14ac:dyDescent="0.2">
      <c r="A17" s="1350" t="s">
        <v>512</v>
      </c>
      <c r="B17" s="1352" t="s">
        <v>64</v>
      </c>
      <c r="C17" s="1359"/>
      <c r="D17" s="1360" t="s">
        <v>81</v>
      </c>
      <c r="E17" s="1361"/>
    </row>
    <row r="18" spans="1:5" ht="15" customHeight="1" x14ac:dyDescent="0.2">
      <c r="A18" s="1351"/>
      <c r="B18" s="421" t="s">
        <v>103</v>
      </c>
      <c r="C18" s="422" t="s">
        <v>104</v>
      </c>
      <c r="D18" s="423" t="s">
        <v>83</v>
      </c>
      <c r="E18" s="424" t="s">
        <v>82</v>
      </c>
    </row>
    <row r="19" spans="1:5" ht="15" customHeight="1" x14ac:dyDescent="0.2">
      <c r="A19" s="425" t="s">
        <v>79</v>
      </c>
      <c r="B19" s="426"/>
      <c r="C19" s="427"/>
      <c r="D19" s="425"/>
      <c r="E19" s="428"/>
    </row>
    <row r="20" spans="1:5" ht="15" customHeight="1" x14ac:dyDescent="0.2">
      <c r="A20" s="431" t="s">
        <v>477</v>
      </c>
      <c r="B20" s="447">
        <v>0</v>
      </c>
      <c r="C20" s="448">
        <v>660</v>
      </c>
      <c r="D20" s="449"/>
      <c r="E20" s="435" t="s">
        <v>483</v>
      </c>
    </row>
    <row r="21" spans="1:5" ht="15" customHeight="1" x14ac:dyDescent="0.2">
      <c r="A21" s="431" t="s">
        <v>478</v>
      </c>
      <c r="B21" s="447">
        <v>0</v>
      </c>
      <c r="C21" s="448">
        <v>700</v>
      </c>
      <c r="D21" s="449"/>
      <c r="E21" s="435" t="s">
        <v>483</v>
      </c>
    </row>
    <row r="22" spans="1:5" ht="15" customHeight="1" x14ac:dyDescent="0.2">
      <c r="A22" s="431" t="s">
        <v>479</v>
      </c>
      <c r="B22" s="447">
        <v>0</v>
      </c>
      <c r="C22" s="448">
        <v>981</v>
      </c>
      <c r="D22" s="449"/>
      <c r="E22" s="435" t="s">
        <v>483</v>
      </c>
    </row>
    <row r="23" spans="1:5" ht="15" customHeight="1" x14ac:dyDescent="0.2">
      <c r="A23" s="431" t="s">
        <v>480</v>
      </c>
      <c r="B23" s="447">
        <v>0</v>
      </c>
      <c r="C23" s="448">
        <v>310</v>
      </c>
      <c r="D23" s="449"/>
      <c r="E23" s="435" t="s">
        <v>483</v>
      </c>
    </row>
    <row r="24" spans="1:5" ht="15" customHeight="1" x14ac:dyDescent="0.2">
      <c r="A24" s="431" t="s">
        <v>481</v>
      </c>
      <c r="B24" s="447">
        <v>0</v>
      </c>
      <c r="C24" s="448">
        <v>350</v>
      </c>
      <c r="D24" s="449"/>
      <c r="E24" s="435" t="s">
        <v>483</v>
      </c>
    </row>
    <row r="25" spans="1:5" ht="15" customHeight="1" x14ac:dyDescent="0.2">
      <c r="A25" s="431" t="s">
        <v>482</v>
      </c>
      <c r="B25" s="447">
        <v>0</v>
      </c>
      <c r="C25" s="448">
        <v>100</v>
      </c>
      <c r="D25" s="449"/>
      <c r="E25" s="435" t="s">
        <v>483</v>
      </c>
    </row>
    <row r="26" spans="1:5" ht="15" customHeight="1" thickBot="1" x14ac:dyDescent="0.25">
      <c r="A26" s="442" t="s">
        <v>4</v>
      </c>
      <c r="B26" s="450"/>
      <c r="C26" s="451">
        <f>SUM(C20:C25)</f>
        <v>3101</v>
      </c>
      <c r="D26" s="442"/>
      <c r="E26" s="445"/>
    </row>
    <row r="27" spans="1:5" ht="15" thickBot="1" x14ac:dyDescent="0.25"/>
    <row r="28" spans="1:5" ht="15" customHeight="1" x14ac:dyDescent="0.2">
      <c r="A28" s="1350" t="s">
        <v>513</v>
      </c>
      <c r="B28" s="1352" t="s">
        <v>1651</v>
      </c>
      <c r="C28" s="1353"/>
      <c r="D28" s="1354" t="s">
        <v>81</v>
      </c>
      <c r="E28" s="1355"/>
    </row>
    <row r="29" spans="1:5" ht="15" customHeight="1" x14ac:dyDescent="0.2">
      <c r="A29" s="1351"/>
      <c r="B29" s="421" t="s">
        <v>103</v>
      </c>
      <c r="C29" s="452" t="s">
        <v>104</v>
      </c>
      <c r="D29" s="423" t="s">
        <v>83</v>
      </c>
      <c r="E29" s="453" t="s">
        <v>82</v>
      </c>
    </row>
    <row r="30" spans="1:5" ht="15" customHeight="1" x14ac:dyDescent="0.2">
      <c r="A30" s="454" t="s">
        <v>1652</v>
      </c>
      <c r="B30" s="455" t="s">
        <v>1653</v>
      </c>
      <c r="C30" s="456" t="s">
        <v>1653</v>
      </c>
      <c r="D30" s="457" t="s">
        <v>1654</v>
      </c>
      <c r="E30" s="458" t="s">
        <v>1654</v>
      </c>
    </row>
    <row r="31" spans="1:5" ht="15" customHeight="1" x14ac:dyDescent="0.2">
      <c r="A31" s="459" t="s">
        <v>1475</v>
      </c>
      <c r="B31" s="460">
        <v>4402</v>
      </c>
      <c r="C31" s="461">
        <v>0</v>
      </c>
      <c r="D31" s="462">
        <v>0</v>
      </c>
      <c r="E31" s="463">
        <v>100</v>
      </c>
    </row>
    <row r="32" spans="1:5" ht="15" customHeight="1" x14ac:dyDescent="0.2">
      <c r="A32" s="459" t="s">
        <v>1476</v>
      </c>
      <c r="B32" s="460">
        <v>3402</v>
      </c>
      <c r="C32" s="461">
        <v>0</v>
      </c>
      <c r="D32" s="462">
        <v>0</v>
      </c>
      <c r="E32" s="463">
        <v>100</v>
      </c>
    </row>
    <row r="33" spans="1:5" ht="15" customHeight="1" x14ac:dyDescent="0.2">
      <c r="A33" s="459" t="s">
        <v>1477</v>
      </c>
      <c r="B33" s="460">
        <v>4824</v>
      </c>
      <c r="C33" s="461">
        <v>0</v>
      </c>
      <c r="D33" s="462">
        <v>0</v>
      </c>
      <c r="E33" s="463">
        <v>100</v>
      </c>
    </row>
    <row r="34" spans="1:5" ht="15" customHeight="1" x14ac:dyDescent="0.2">
      <c r="A34" s="459" t="s">
        <v>1655</v>
      </c>
      <c r="B34" s="460">
        <v>2791</v>
      </c>
      <c r="C34" s="461">
        <v>0</v>
      </c>
      <c r="D34" s="462">
        <v>0</v>
      </c>
      <c r="E34" s="463">
        <v>100</v>
      </c>
    </row>
    <row r="35" spans="1:5" ht="15" customHeight="1" x14ac:dyDescent="0.2">
      <c r="A35" s="459" t="s">
        <v>1656</v>
      </c>
      <c r="B35" s="460">
        <v>1787</v>
      </c>
      <c r="C35" s="461">
        <v>0</v>
      </c>
      <c r="D35" s="462">
        <v>0</v>
      </c>
      <c r="E35" s="463">
        <v>100</v>
      </c>
    </row>
    <row r="36" spans="1:5" ht="15" customHeight="1" x14ac:dyDescent="0.2">
      <c r="A36" s="459" t="s">
        <v>603</v>
      </c>
      <c r="B36" s="460">
        <v>1542</v>
      </c>
      <c r="C36" s="461">
        <v>0</v>
      </c>
      <c r="D36" s="462">
        <v>0</v>
      </c>
      <c r="E36" s="463">
        <v>100</v>
      </c>
    </row>
    <row r="37" spans="1:5" ht="15" customHeight="1" x14ac:dyDescent="0.2">
      <c r="A37" s="459" t="s">
        <v>1657</v>
      </c>
      <c r="B37" s="460">
        <v>1483</v>
      </c>
      <c r="C37" s="461">
        <v>0</v>
      </c>
      <c r="D37" s="462">
        <v>0</v>
      </c>
      <c r="E37" s="463">
        <v>100</v>
      </c>
    </row>
    <row r="38" spans="1:5" ht="15" customHeight="1" x14ac:dyDescent="0.2">
      <c r="A38" s="459" t="s">
        <v>1658</v>
      </c>
      <c r="B38" s="460">
        <v>1498</v>
      </c>
      <c r="C38" s="461">
        <v>0</v>
      </c>
      <c r="D38" s="462">
        <v>0</v>
      </c>
      <c r="E38" s="463">
        <v>100</v>
      </c>
    </row>
    <row r="39" spans="1:5" ht="15" customHeight="1" x14ac:dyDescent="0.2">
      <c r="A39" s="459" t="s">
        <v>1659</v>
      </c>
      <c r="B39" s="460">
        <v>709</v>
      </c>
      <c r="C39" s="461">
        <v>0</v>
      </c>
      <c r="D39" s="462">
        <v>0</v>
      </c>
      <c r="E39" s="463">
        <v>100</v>
      </c>
    </row>
    <row r="40" spans="1:5" ht="15" customHeight="1" x14ac:dyDescent="0.2">
      <c r="A40" s="459" t="s">
        <v>1660</v>
      </c>
      <c r="B40" s="460">
        <v>643</v>
      </c>
      <c r="C40" s="461">
        <v>0</v>
      </c>
      <c r="D40" s="462">
        <v>0</v>
      </c>
      <c r="E40" s="463">
        <v>100</v>
      </c>
    </row>
    <row r="41" spans="1:5" ht="15" customHeight="1" x14ac:dyDescent="0.2">
      <c r="A41" s="459" t="s">
        <v>1661</v>
      </c>
      <c r="B41" s="460">
        <v>501</v>
      </c>
      <c r="C41" s="461">
        <v>0</v>
      </c>
      <c r="D41" s="462">
        <v>0</v>
      </c>
      <c r="E41" s="463">
        <v>100</v>
      </c>
    </row>
    <row r="42" spans="1:5" ht="15" customHeight="1" x14ac:dyDescent="0.2">
      <c r="A42" s="459" t="s">
        <v>1662</v>
      </c>
      <c r="B42" s="460">
        <v>904</v>
      </c>
      <c r="C42" s="461">
        <v>0</v>
      </c>
      <c r="D42" s="462">
        <v>0</v>
      </c>
      <c r="E42" s="463">
        <v>100</v>
      </c>
    </row>
    <row r="43" spans="1:5" ht="15" customHeight="1" x14ac:dyDescent="0.2">
      <c r="A43" s="459" t="s">
        <v>1663</v>
      </c>
      <c r="B43" s="460">
        <v>514</v>
      </c>
      <c r="C43" s="461">
        <v>0</v>
      </c>
      <c r="D43" s="462">
        <v>0</v>
      </c>
      <c r="E43" s="463">
        <v>100</v>
      </c>
    </row>
    <row r="44" spans="1:5" ht="15" customHeight="1" x14ac:dyDescent="0.2">
      <c r="A44" s="459" t="s">
        <v>604</v>
      </c>
      <c r="B44" s="460">
        <v>0</v>
      </c>
      <c r="C44" s="461">
        <v>2500</v>
      </c>
      <c r="D44" s="462">
        <v>0</v>
      </c>
      <c r="E44" s="463">
        <v>150</v>
      </c>
    </row>
    <row r="45" spans="1:5" ht="15" customHeight="1" x14ac:dyDescent="0.2">
      <c r="A45" s="459" t="s">
        <v>1478</v>
      </c>
      <c r="B45" s="460">
        <v>0</v>
      </c>
      <c r="C45" s="461">
        <v>2000</v>
      </c>
      <c r="D45" s="462">
        <v>0</v>
      </c>
      <c r="E45" s="463">
        <v>264</v>
      </c>
    </row>
    <row r="46" spans="1:5" ht="15" customHeight="1" x14ac:dyDescent="0.2">
      <c r="A46" s="459" t="s">
        <v>1664</v>
      </c>
      <c r="B46" s="460">
        <v>0</v>
      </c>
      <c r="C46" s="461">
        <v>1000</v>
      </c>
      <c r="D46" s="462">
        <v>0</v>
      </c>
      <c r="E46" s="463">
        <v>100</v>
      </c>
    </row>
    <row r="47" spans="1:5" ht="15" customHeight="1" x14ac:dyDescent="0.2">
      <c r="A47" s="459" t="s">
        <v>605</v>
      </c>
      <c r="B47" s="460">
        <v>0</v>
      </c>
      <c r="C47" s="461">
        <v>500</v>
      </c>
      <c r="D47" s="462">
        <v>0</v>
      </c>
      <c r="E47" s="463">
        <v>100</v>
      </c>
    </row>
    <row r="48" spans="1:5" ht="15" customHeight="1" x14ac:dyDescent="0.2">
      <c r="A48" s="459" t="s">
        <v>1665</v>
      </c>
      <c r="B48" s="460">
        <v>0</v>
      </c>
      <c r="C48" s="461">
        <v>285</v>
      </c>
      <c r="D48" s="462">
        <v>0</v>
      </c>
      <c r="E48" s="463">
        <v>107</v>
      </c>
    </row>
    <row r="49" spans="1:5" ht="15" customHeight="1" x14ac:dyDescent="0.2">
      <c r="A49" s="459" t="s">
        <v>1479</v>
      </c>
      <c r="B49" s="460">
        <v>0</v>
      </c>
      <c r="C49" s="461">
        <v>265</v>
      </c>
      <c r="D49" s="462">
        <v>0</v>
      </c>
      <c r="E49" s="463">
        <v>100</v>
      </c>
    </row>
    <row r="50" spans="1:5" ht="15" customHeight="1" x14ac:dyDescent="0.2">
      <c r="A50" s="459" t="s">
        <v>1480</v>
      </c>
      <c r="B50" s="460">
        <v>0</v>
      </c>
      <c r="C50" s="461">
        <v>280</v>
      </c>
      <c r="D50" s="462">
        <v>0</v>
      </c>
      <c r="E50" s="463">
        <v>100</v>
      </c>
    </row>
    <row r="51" spans="1:5" ht="15" customHeight="1" x14ac:dyDescent="0.2">
      <c r="A51" s="459" t="s">
        <v>1666</v>
      </c>
      <c r="B51" s="460">
        <v>0</v>
      </c>
      <c r="C51" s="461">
        <v>220</v>
      </c>
      <c r="D51" s="462">
        <v>0</v>
      </c>
      <c r="E51" s="463">
        <v>100</v>
      </c>
    </row>
    <row r="52" spans="1:5" ht="15" customHeight="1" x14ac:dyDescent="0.2">
      <c r="A52" s="459" t="s">
        <v>1667</v>
      </c>
      <c r="B52" s="460">
        <v>0</v>
      </c>
      <c r="C52" s="461">
        <v>225</v>
      </c>
      <c r="D52" s="462">
        <v>0</v>
      </c>
      <c r="E52" s="463">
        <v>151</v>
      </c>
    </row>
    <row r="53" spans="1:5" ht="15" customHeight="1" x14ac:dyDescent="0.2">
      <c r="A53" s="459" t="s">
        <v>1668</v>
      </c>
      <c r="B53" s="460">
        <v>0</v>
      </c>
      <c r="C53" s="461">
        <v>225</v>
      </c>
      <c r="D53" s="462">
        <v>0</v>
      </c>
      <c r="E53" s="463">
        <v>100</v>
      </c>
    </row>
    <row r="54" spans="1:5" ht="15" customHeight="1" x14ac:dyDescent="0.2">
      <c r="A54" s="459" t="s">
        <v>1481</v>
      </c>
      <c r="B54" s="460">
        <v>0</v>
      </c>
      <c r="C54" s="461">
        <v>235</v>
      </c>
      <c r="D54" s="462">
        <v>0</v>
      </c>
      <c r="E54" s="463">
        <v>100</v>
      </c>
    </row>
    <row r="55" spans="1:5" ht="15" customHeight="1" x14ac:dyDescent="0.2">
      <c r="A55" s="459" t="s">
        <v>1669</v>
      </c>
      <c r="B55" s="460">
        <v>0</v>
      </c>
      <c r="C55" s="461">
        <v>275</v>
      </c>
      <c r="D55" s="462">
        <v>0</v>
      </c>
      <c r="E55" s="463">
        <v>100</v>
      </c>
    </row>
    <row r="56" spans="1:5" ht="15" customHeight="1" x14ac:dyDescent="0.2">
      <c r="A56" s="459" t="s">
        <v>1670</v>
      </c>
      <c r="B56" s="460">
        <v>0</v>
      </c>
      <c r="C56" s="461">
        <v>490</v>
      </c>
      <c r="D56" s="462">
        <v>0</v>
      </c>
      <c r="E56" s="463">
        <v>120</v>
      </c>
    </row>
    <row r="57" spans="1:5" ht="15" customHeight="1" x14ac:dyDescent="0.2">
      <c r="A57" s="459" t="s">
        <v>606</v>
      </c>
      <c r="B57" s="460">
        <v>0</v>
      </c>
      <c r="C57" s="461">
        <v>11483</v>
      </c>
      <c r="D57" s="462">
        <v>0</v>
      </c>
      <c r="E57" s="463">
        <v>100</v>
      </c>
    </row>
    <row r="58" spans="1:5" ht="15" customHeight="1" x14ac:dyDescent="0.2">
      <c r="A58" s="459" t="s">
        <v>1482</v>
      </c>
      <c r="B58" s="460">
        <v>0</v>
      </c>
      <c r="C58" s="461">
        <v>2000</v>
      </c>
      <c r="D58" s="462">
        <v>0</v>
      </c>
      <c r="E58" s="463">
        <v>150</v>
      </c>
    </row>
    <row r="59" spans="1:5" ht="15" customHeight="1" x14ac:dyDescent="0.2">
      <c r="A59" s="459" t="s">
        <v>607</v>
      </c>
      <c r="B59" s="460">
        <v>0</v>
      </c>
      <c r="C59" s="461">
        <v>1000</v>
      </c>
      <c r="D59" s="462">
        <v>0</v>
      </c>
      <c r="E59" s="463">
        <v>100</v>
      </c>
    </row>
    <row r="60" spans="1:5" ht="15" customHeight="1" x14ac:dyDescent="0.2">
      <c r="A60" s="459" t="s">
        <v>608</v>
      </c>
      <c r="B60" s="460">
        <v>0</v>
      </c>
      <c r="C60" s="461">
        <v>2000</v>
      </c>
      <c r="D60" s="462">
        <v>0</v>
      </c>
      <c r="E60" s="463">
        <v>100</v>
      </c>
    </row>
    <row r="61" spans="1:5" ht="15" customHeight="1" x14ac:dyDescent="0.2">
      <c r="A61" s="459" t="s">
        <v>1483</v>
      </c>
      <c r="B61" s="460">
        <v>0</v>
      </c>
      <c r="C61" s="461">
        <v>1000</v>
      </c>
      <c r="D61" s="462">
        <v>0</v>
      </c>
      <c r="E61" s="463">
        <v>122</v>
      </c>
    </row>
    <row r="62" spans="1:5" ht="15" customHeight="1" x14ac:dyDescent="0.2">
      <c r="A62" s="459" t="s">
        <v>609</v>
      </c>
      <c r="B62" s="460">
        <v>0</v>
      </c>
      <c r="C62" s="461">
        <v>1000</v>
      </c>
      <c r="D62" s="462">
        <v>0</v>
      </c>
      <c r="E62" s="463">
        <v>100</v>
      </c>
    </row>
    <row r="63" spans="1:5" ht="15" customHeight="1" x14ac:dyDescent="0.2">
      <c r="A63" s="459" t="s">
        <v>1484</v>
      </c>
      <c r="B63" s="460">
        <v>0</v>
      </c>
      <c r="C63" s="461">
        <v>1380</v>
      </c>
      <c r="D63" s="462">
        <v>0</v>
      </c>
      <c r="E63" s="463">
        <v>100</v>
      </c>
    </row>
    <row r="64" spans="1:5" ht="15" customHeight="1" x14ac:dyDescent="0.2">
      <c r="A64" s="459" t="s">
        <v>610</v>
      </c>
      <c r="B64" s="460">
        <v>0</v>
      </c>
      <c r="C64" s="461">
        <v>3087</v>
      </c>
      <c r="D64" s="462">
        <v>0</v>
      </c>
      <c r="E64" s="463">
        <v>100</v>
      </c>
    </row>
    <row r="65" spans="1:5" ht="15" customHeight="1" x14ac:dyDescent="0.2">
      <c r="A65" s="459" t="s">
        <v>1671</v>
      </c>
      <c r="B65" s="460">
        <v>0</v>
      </c>
      <c r="C65" s="461">
        <v>2590</v>
      </c>
      <c r="D65" s="462">
        <v>0</v>
      </c>
      <c r="E65" s="463">
        <v>100</v>
      </c>
    </row>
    <row r="66" spans="1:5" ht="15" customHeight="1" x14ac:dyDescent="0.2">
      <c r="A66" s="459" t="s">
        <v>1672</v>
      </c>
      <c r="B66" s="460">
        <v>0</v>
      </c>
      <c r="C66" s="461">
        <v>863</v>
      </c>
      <c r="D66" s="462">
        <v>0</v>
      </c>
      <c r="E66" s="463">
        <v>100</v>
      </c>
    </row>
    <row r="67" spans="1:5" ht="15" customHeight="1" x14ac:dyDescent="0.2">
      <c r="A67" s="459" t="s">
        <v>1673</v>
      </c>
      <c r="B67" s="460">
        <v>0</v>
      </c>
      <c r="C67" s="461">
        <v>237</v>
      </c>
      <c r="D67" s="462">
        <v>0</v>
      </c>
      <c r="E67" s="463">
        <v>100</v>
      </c>
    </row>
    <row r="68" spans="1:5" ht="15" customHeight="1" x14ac:dyDescent="0.2">
      <c r="A68" s="459" t="s">
        <v>1674</v>
      </c>
      <c r="B68" s="460">
        <v>0</v>
      </c>
      <c r="C68" s="461">
        <v>250</v>
      </c>
      <c r="D68" s="462">
        <v>0</v>
      </c>
      <c r="E68" s="463">
        <v>100</v>
      </c>
    </row>
    <row r="69" spans="1:5" ht="15" customHeight="1" x14ac:dyDescent="0.2">
      <c r="A69" s="459" t="s">
        <v>1675</v>
      </c>
      <c r="B69" s="460">
        <v>0</v>
      </c>
      <c r="C69" s="461">
        <v>1629</v>
      </c>
      <c r="D69" s="462">
        <v>0</v>
      </c>
      <c r="E69" s="463">
        <v>100</v>
      </c>
    </row>
    <row r="70" spans="1:5" ht="15" customHeight="1" x14ac:dyDescent="0.2">
      <c r="A70" s="459" t="s">
        <v>1676</v>
      </c>
      <c r="B70" s="460">
        <v>0</v>
      </c>
      <c r="C70" s="461">
        <v>500</v>
      </c>
      <c r="D70" s="462">
        <v>0</v>
      </c>
      <c r="E70" s="463">
        <v>100</v>
      </c>
    </row>
    <row r="71" spans="1:5" ht="15" customHeight="1" x14ac:dyDescent="0.2">
      <c r="A71" s="459" t="s">
        <v>1677</v>
      </c>
      <c r="B71" s="460">
        <v>0</v>
      </c>
      <c r="C71" s="461">
        <v>723</v>
      </c>
      <c r="D71" s="462">
        <v>0</v>
      </c>
      <c r="E71" s="463">
        <v>100</v>
      </c>
    </row>
    <row r="72" spans="1:5" ht="15" customHeight="1" x14ac:dyDescent="0.2">
      <c r="A72" s="459" t="s">
        <v>1678</v>
      </c>
      <c r="B72" s="460">
        <v>0</v>
      </c>
      <c r="C72" s="461">
        <v>704</v>
      </c>
      <c r="D72" s="462">
        <v>0</v>
      </c>
      <c r="E72" s="463">
        <v>100</v>
      </c>
    </row>
    <row r="73" spans="1:5" ht="15" customHeight="1" x14ac:dyDescent="0.2">
      <c r="A73" s="459" t="s">
        <v>1679</v>
      </c>
      <c r="B73" s="460">
        <v>0</v>
      </c>
      <c r="C73" s="461">
        <v>190</v>
      </c>
      <c r="D73" s="462">
        <v>0</v>
      </c>
      <c r="E73" s="463">
        <v>100</v>
      </c>
    </row>
    <row r="74" spans="1:5" x14ac:dyDescent="0.2">
      <c r="A74" s="459" t="s">
        <v>1680</v>
      </c>
      <c r="B74" s="460">
        <v>0</v>
      </c>
      <c r="C74" s="461">
        <v>447</v>
      </c>
      <c r="D74" s="462">
        <v>0</v>
      </c>
      <c r="E74" s="463">
        <v>100</v>
      </c>
    </row>
    <row r="75" spans="1:5" x14ac:dyDescent="0.2">
      <c r="A75" s="459" t="s">
        <v>1681</v>
      </c>
      <c r="B75" s="460">
        <v>0</v>
      </c>
      <c r="C75" s="461">
        <v>2941</v>
      </c>
      <c r="D75" s="462">
        <v>0</v>
      </c>
      <c r="E75" s="463">
        <v>100</v>
      </c>
    </row>
    <row r="76" spans="1:5" x14ac:dyDescent="0.2">
      <c r="A76" s="459" t="s">
        <v>1682</v>
      </c>
      <c r="B76" s="460">
        <v>0</v>
      </c>
      <c r="C76" s="461">
        <v>550</v>
      </c>
      <c r="D76" s="462">
        <v>0</v>
      </c>
      <c r="E76" s="463">
        <v>100</v>
      </c>
    </row>
    <row r="77" spans="1:5" x14ac:dyDescent="0.2">
      <c r="A77" s="459" t="s">
        <v>1683</v>
      </c>
      <c r="B77" s="460">
        <v>0</v>
      </c>
      <c r="C77" s="461">
        <v>679</v>
      </c>
      <c r="D77" s="462">
        <v>0</v>
      </c>
      <c r="E77" s="463">
        <v>100</v>
      </c>
    </row>
    <row r="78" spans="1:5" x14ac:dyDescent="0.2">
      <c r="A78" s="459" t="s">
        <v>1684</v>
      </c>
      <c r="B78" s="460">
        <v>0</v>
      </c>
      <c r="C78" s="461">
        <v>580</v>
      </c>
      <c r="D78" s="462">
        <v>0</v>
      </c>
      <c r="E78" s="463">
        <v>100</v>
      </c>
    </row>
    <row r="79" spans="1:5" x14ac:dyDescent="0.2">
      <c r="A79" s="459" t="s">
        <v>1685</v>
      </c>
      <c r="B79" s="460">
        <v>0</v>
      </c>
      <c r="C79" s="461">
        <v>1100</v>
      </c>
      <c r="D79" s="462">
        <v>0</v>
      </c>
      <c r="E79" s="463">
        <v>100</v>
      </c>
    </row>
    <row r="80" spans="1:5" x14ac:dyDescent="0.2">
      <c r="A80" s="459" t="s">
        <v>1686</v>
      </c>
      <c r="B80" s="460">
        <v>0</v>
      </c>
      <c r="C80" s="461">
        <v>550</v>
      </c>
      <c r="D80" s="462">
        <v>0</v>
      </c>
      <c r="E80" s="463">
        <v>100</v>
      </c>
    </row>
    <row r="81" spans="1:5" ht="15" thickBot="1" x14ac:dyDescent="0.25">
      <c r="A81" s="442" t="s">
        <v>4</v>
      </c>
      <c r="B81" s="464">
        <f>SUM(B31:B80)</f>
        <v>25000</v>
      </c>
      <c r="C81" s="465">
        <f>SUM(C31:C80)</f>
        <v>45983</v>
      </c>
      <c r="D81" s="442">
        <f>AVERAGE(D31:D80)</f>
        <v>0</v>
      </c>
      <c r="E81" s="451">
        <v>100</v>
      </c>
    </row>
    <row r="82" spans="1:5" ht="15" thickBot="1" x14ac:dyDescent="0.25">
      <c r="A82" s="466"/>
      <c r="B82" s="467"/>
      <c r="C82" s="467"/>
      <c r="D82" s="467"/>
      <c r="E82" s="467"/>
    </row>
    <row r="83" spans="1:5" x14ac:dyDescent="0.2">
      <c r="A83" s="1350" t="s">
        <v>522</v>
      </c>
      <c r="B83" s="1352" t="s">
        <v>64</v>
      </c>
      <c r="C83" s="1359"/>
      <c r="D83" s="1360" t="s">
        <v>81</v>
      </c>
      <c r="E83" s="1361"/>
    </row>
    <row r="84" spans="1:5" ht="15" customHeight="1" x14ac:dyDescent="0.2">
      <c r="A84" s="1351"/>
      <c r="B84" s="421" t="s">
        <v>103</v>
      </c>
      <c r="C84" s="422" t="s">
        <v>104</v>
      </c>
      <c r="D84" s="423" t="s">
        <v>83</v>
      </c>
      <c r="E84" s="424" t="s">
        <v>82</v>
      </c>
    </row>
    <row r="85" spans="1:5" ht="15" customHeight="1" x14ac:dyDescent="0.2">
      <c r="A85" s="425" t="s">
        <v>79</v>
      </c>
      <c r="B85" s="426"/>
      <c r="C85" s="427"/>
      <c r="D85" s="425"/>
      <c r="E85" s="428"/>
    </row>
    <row r="86" spans="1:5" ht="15" customHeight="1" x14ac:dyDescent="0.2">
      <c r="A86" s="431" t="s">
        <v>1687</v>
      </c>
      <c r="B86" s="432">
        <v>0</v>
      </c>
      <c r="C86" s="468">
        <v>672732</v>
      </c>
      <c r="D86" s="434">
        <v>0</v>
      </c>
      <c r="E86" s="435">
        <v>8</v>
      </c>
    </row>
    <row r="87" spans="1:5" ht="15" customHeight="1" x14ac:dyDescent="0.2">
      <c r="A87" s="431" t="s">
        <v>1688</v>
      </c>
      <c r="B87" s="469">
        <v>4143870</v>
      </c>
      <c r="C87" s="468">
        <v>400000</v>
      </c>
      <c r="D87" s="434">
        <v>0</v>
      </c>
      <c r="E87" s="435">
        <v>2</v>
      </c>
    </row>
    <row r="88" spans="1:5" ht="15" customHeight="1" x14ac:dyDescent="0.2">
      <c r="A88" s="431" t="s">
        <v>1689</v>
      </c>
      <c r="B88" s="469">
        <v>0</v>
      </c>
      <c r="C88" s="468">
        <v>2411737</v>
      </c>
      <c r="D88" s="434">
        <v>0</v>
      </c>
      <c r="E88" s="435">
        <v>2</v>
      </c>
    </row>
    <row r="89" spans="1:5" ht="15" customHeight="1" x14ac:dyDescent="0.2">
      <c r="A89" s="431" t="s">
        <v>1690</v>
      </c>
      <c r="B89" s="469">
        <v>0</v>
      </c>
      <c r="C89" s="468">
        <v>720000</v>
      </c>
      <c r="D89" s="434">
        <v>0</v>
      </c>
      <c r="E89" s="435">
        <v>4</v>
      </c>
    </row>
    <row r="90" spans="1:5" ht="15" customHeight="1" x14ac:dyDescent="0.2">
      <c r="A90" s="431" t="s">
        <v>611</v>
      </c>
      <c r="B90" s="469">
        <v>0</v>
      </c>
      <c r="C90" s="468">
        <v>5014759</v>
      </c>
      <c r="D90" s="434">
        <v>0</v>
      </c>
      <c r="E90" s="435">
        <v>6</v>
      </c>
    </row>
    <row r="91" spans="1:5" ht="15" customHeight="1" x14ac:dyDescent="0.2">
      <c r="A91" s="431" t="s">
        <v>1485</v>
      </c>
      <c r="B91" s="469">
        <v>0</v>
      </c>
      <c r="C91" s="468">
        <v>300000</v>
      </c>
      <c r="D91" s="434">
        <v>0</v>
      </c>
      <c r="E91" s="435">
        <v>2</v>
      </c>
    </row>
    <row r="92" spans="1:5" ht="15" customHeight="1" x14ac:dyDescent="0.2">
      <c r="A92" s="431" t="s">
        <v>1691</v>
      </c>
      <c r="B92" s="469">
        <v>0</v>
      </c>
      <c r="C92" s="468">
        <v>70000</v>
      </c>
      <c r="D92" s="434">
        <v>0</v>
      </c>
      <c r="E92" s="435">
        <v>1</v>
      </c>
    </row>
    <row r="93" spans="1:5" ht="15" customHeight="1" x14ac:dyDescent="0.2">
      <c r="A93" s="431" t="s">
        <v>1486</v>
      </c>
      <c r="B93" s="469">
        <v>0</v>
      </c>
      <c r="C93" s="468">
        <v>852333</v>
      </c>
      <c r="D93" s="434">
        <v>0</v>
      </c>
      <c r="E93" s="435">
        <v>1</v>
      </c>
    </row>
    <row r="94" spans="1:5" ht="15" customHeight="1" x14ac:dyDescent="0.2">
      <c r="A94" s="431" t="s">
        <v>1692</v>
      </c>
      <c r="B94" s="469">
        <v>0</v>
      </c>
      <c r="C94" s="468">
        <v>1095000</v>
      </c>
      <c r="D94" s="434">
        <v>0</v>
      </c>
      <c r="E94" s="435">
        <v>1</v>
      </c>
    </row>
    <row r="95" spans="1:5" ht="15" customHeight="1" x14ac:dyDescent="0.2">
      <c r="A95" s="431" t="s">
        <v>1693</v>
      </c>
      <c r="B95" s="469">
        <v>0</v>
      </c>
      <c r="C95" s="468">
        <v>380267</v>
      </c>
      <c r="D95" s="434">
        <v>0</v>
      </c>
      <c r="E95" s="435">
        <v>2</v>
      </c>
    </row>
    <row r="96" spans="1:5" ht="15" customHeight="1" x14ac:dyDescent="0.2">
      <c r="A96" s="431" t="s">
        <v>1694</v>
      </c>
      <c r="B96" s="469">
        <v>0</v>
      </c>
      <c r="C96" s="468">
        <v>350000</v>
      </c>
      <c r="D96" s="434">
        <v>0</v>
      </c>
      <c r="E96" s="435">
        <v>1</v>
      </c>
    </row>
    <row r="97" spans="1:5" ht="15" customHeight="1" x14ac:dyDescent="0.2">
      <c r="A97" s="431" t="s">
        <v>1695</v>
      </c>
      <c r="B97" s="469">
        <v>0</v>
      </c>
      <c r="C97" s="468">
        <v>335000</v>
      </c>
      <c r="D97" s="434">
        <v>0</v>
      </c>
      <c r="E97" s="435">
        <v>1</v>
      </c>
    </row>
    <row r="98" spans="1:5" ht="15" customHeight="1" x14ac:dyDescent="0.2">
      <c r="A98" s="431" t="s">
        <v>1696</v>
      </c>
      <c r="B98" s="469">
        <v>0</v>
      </c>
      <c r="C98" s="468">
        <v>322000</v>
      </c>
      <c r="D98" s="434">
        <v>0</v>
      </c>
      <c r="E98" s="435">
        <v>1</v>
      </c>
    </row>
    <row r="99" spans="1:5" ht="15" customHeight="1" x14ac:dyDescent="0.2">
      <c r="A99" s="431" t="s">
        <v>1487</v>
      </c>
      <c r="B99" s="469">
        <v>0</v>
      </c>
      <c r="C99" s="468">
        <v>120000</v>
      </c>
      <c r="D99" s="434">
        <v>0</v>
      </c>
      <c r="E99" s="435">
        <v>2</v>
      </c>
    </row>
    <row r="100" spans="1:5" ht="15" customHeight="1" x14ac:dyDescent="0.2">
      <c r="A100" s="431" t="s">
        <v>612</v>
      </c>
      <c r="B100" s="469">
        <v>1300500</v>
      </c>
      <c r="C100" s="468">
        <v>2577370</v>
      </c>
      <c r="D100" s="434">
        <v>0</v>
      </c>
      <c r="E100" s="435">
        <v>1</v>
      </c>
    </row>
    <row r="101" spans="1:5" ht="15" customHeight="1" x14ac:dyDescent="0.2">
      <c r="A101" s="431" t="s">
        <v>1697</v>
      </c>
      <c r="B101" s="469">
        <v>4808000</v>
      </c>
      <c r="C101" s="468">
        <v>6158500</v>
      </c>
      <c r="D101" s="434">
        <v>0</v>
      </c>
      <c r="E101" s="435">
        <v>1</v>
      </c>
    </row>
    <row r="102" spans="1:5" ht="15" customHeight="1" x14ac:dyDescent="0.2">
      <c r="A102" s="431" t="s">
        <v>1698</v>
      </c>
      <c r="B102" s="469">
        <v>0</v>
      </c>
      <c r="C102" s="468">
        <v>1350000</v>
      </c>
      <c r="D102" s="434">
        <v>0</v>
      </c>
      <c r="E102" s="435">
        <v>3</v>
      </c>
    </row>
    <row r="103" spans="1:5" ht="15" customHeight="1" x14ac:dyDescent="0.2">
      <c r="A103" s="431" t="s">
        <v>1699</v>
      </c>
      <c r="B103" s="469">
        <v>0</v>
      </c>
      <c r="C103" s="468">
        <v>300000</v>
      </c>
      <c r="D103" s="434">
        <v>0</v>
      </c>
      <c r="E103" s="435">
        <v>1</v>
      </c>
    </row>
    <row r="104" spans="1:5" ht="15" customHeight="1" x14ac:dyDescent="0.2">
      <c r="A104" s="431" t="s">
        <v>1700</v>
      </c>
      <c r="B104" s="469">
        <v>0</v>
      </c>
      <c r="C104" s="468">
        <v>2100000</v>
      </c>
      <c r="D104" s="434">
        <v>0</v>
      </c>
      <c r="E104" s="435">
        <v>3</v>
      </c>
    </row>
    <row r="105" spans="1:5" ht="15" customHeight="1" x14ac:dyDescent="0.2">
      <c r="A105" s="431" t="s">
        <v>613</v>
      </c>
      <c r="B105" s="469">
        <v>0</v>
      </c>
      <c r="C105" s="468">
        <v>650000</v>
      </c>
      <c r="D105" s="434">
        <v>0</v>
      </c>
      <c r="E105" s="435">
        <v>2</v>
      </c>
    </row>
    <row r="106" spans="1:5" ht="15" customHeight="1" x14ac:dyDescent="0.2">
      <c r="A106" s="431" t="s">
        <v>1488</v>
      </c>
      <c r="B106" s="469">
        <v>0</v>
      </c>
      <c r="C106" s="468">
        <v>110302</v>
      </c>
      <c r="D106" s="434">
        <v>0</v>
      </c>
      <c r="E106" s="435">
        <v>2</v>
      </c>
    </row>
    <row r="107" spans="1:5" ht="15" customHeight="1" x14ac:dyDescent="0.2">
      <c r="A107" s="431" t="s">
        <v>1701</v>
      </c>
      <c r="B107" s="469">
        <v>0</v>
      </c>
      <c r="C107" s="468">
        <v>130000</v>
      </c>
      <c r="D107" s="434">
        <v>0</v>
      </c>
      <c r="E107" s="435">
        <v>3</v>
      </c>
    </row>
    <row r="108" spans="1:5" ht="15" customHeight="1" x14ac:dyDescent="0.2">
      <c r="A108" s="431" t="s">
        <v>1702</v>
      </c>
      <c r="B108" s="469">
        <v>16155630</v>
      </c>
      <c r="C108" s="468">
        <v>0</v>
      </c>
      <c r="D108" s="434">
        <v>0</v>
      </c>
      <c r="E108" s="435">
        <v>2</v>
      </c>
    </row>
    <row r="109" spans="1:5" ht="15" customHeight="1" thickBot="1" x14ac:dyDescent="0.25">
      <c r="A109" s="442" t="s">
        <v>4</v>
      </c>
      <c r="B109" s="464">
        <f>SUM(B86:B108)</f>
        <v>26408000</v>
      </c>
      <c r="C109" s="464">
        <f>SUM(C86:C108)</f>
        <v>26420000</v>
      </c>
      <c r="D109" s="464">
        <f>SUM(D86:D108)</f>
        <v>0</v>
      </c>
      <c r="E109" s="470">
        <f>SUM(E86:E108)</f>
        <v>52</v>
      </c>
    </row>
    <row r="110" spans="1:5" ht="15" customHeight="1" thickBot="1" x14ac:dyDescent="0.25">
      <c r="A110" s="471"/>
      <c r="B110" s="472"/>
      <c r="C110" s="472"/>
      <c r="D110" s="473"/>
      <c r="E110" s="473"/>
    </row>
    <row r="111" spans="1:5" ht="15" customHeight="1" x14ac:dyDescent="0.2">
      <c r="A111" s="1350" t="s">
        <v>529</v>
      </c>
      <c r="B111" s="1352" t="s">
        <v>64</v>
      </c>
      <c r="C111" s="1359"/>
      <c r="D111" s="1360" t="s">
        <v>81</v>
      </c>
      <c r="E111" s="1361"/>
    </row>
    <row r="112" spans="1:5" ht="15" customHeight="1" x14ac:dyDescent="0.2">
      <c r="A112" s="1351"/>
      <c r="B112" s="421" t="s">
        <v>103</v>
      </c>
      <c r="C112" s="422" t="s">
        <v>104</v>
      </c>
      <c r="D112" s="423" t="s">
        <v>83</v>
      </c>
      <c r="E112" s="424" t="s">
        <v>82</v>
      </c>
    </row>
    <row r="113" spans="1:5" ht="15" customHeight="1" x14ac:dyDescent="0.2">
      <c r="A113" s="425" t="s">
        <v>79</v>
      </c>
      <c r="B113" s="426"/>
      <c r="C113" s="427"/>
      <c r="D113" s="425"/>
      <c r="E113" s="428"/>
    </row>
    <row r="114" spans="1:5" ht="15" customHeight="1" x14ac:dyDescent="0.2">
      <c r="A114" s="431" t="s">
        <v>614</v>
      </c>
      <c r="B114" s="432"/>
      <c r="C114" s="448"/>
      <c r="D114" s="434">
        <v>726</v>
      </c>
      <c r="E114" s="435">
        <v>693</v>
      </c>
    </row>
    <row r="115" spans="1:5" ht="15" customHeight="1" x14ac:dyDescent="0.2">
      <c r="A115" s="431" t="s">
        <v>615</v>
      </c>
      <c r="B115" s="432"/>
      <c r="C115" s="448"/>
      <c r="D115" s="434" t="s">
        <v>616</v>
      </c>
      <c r="E115" s="435" t="s">
        <v>1703</v>
      </c>
    </row>
    <row r="116" spans="1:5" ht="15" customHeight="1" x14ac:dyDescent="0.2">
      <c r="A116" s="431" t="s">
        <v>617</v>
      </c>
      <c r="B116" s="432"/>
      <c r="C116" s="448"/>
      <c r="D116" s="434" t="s">
        <v>1704</v>
      </c>
      <c r="E116" s="435" t="s">
        <v>1705</v>
      </c>
    </row>
    <row r="117" spans="1:5" ht="15" customHeight="1" x14ac:dyDescent="0.2">
      <c r="A117" s="431" t="s">
        <v>619</v>
      </c>
      <c r="B117" s="432"/>
      <c r="C117" s="448">
        <v>1040</v>
      </c>
      <c r="D117" s="434" t="s">
        <v>620</v>
      </c>
      <c r="E117" s="435" t="s">
        <v>1706</v>
      </c>
    </row>
    <row r="118" spans="1:5" ht="15" customHeight="1" x14ac:dyDescent="0.2">
      <c r="A118" s="431" t="s">
        <v>621</v>
      </c>
      <c r="B118" s="432"/>
      <c r="C118" s="448"/>
      <c r="D118" s="434" t="s">
        <v>622</v>
      </c>
      <c r="E118" s="435" t="s">
        <v>1707</v>
      </c>
    </row>
    <row r="119" spans="1:5" ht="15" customHeight="1" x14ac:dyDescent="0.2">
      <c r="A119" s="431" t="s">
        <v>623</v>
      </c>
      <c r="B119" s="432"/>
      <c r="C119" s="448">
        <v>300</v>
      </c>
      <c r="D119" s="434" t="s">
        <v>624</v>
      </c>
      <c r="E119" s="435" t="s">
        <v>618</v>
      </c>
    </row>
    <row r="120" spans="1:5" ht="15" customHeight="1" x14ac:dyDescent="0.2">
      <c r="A120" s="431" t="s">
        <v>625</v>
      </c>
      <c r="B120" s="432"/>
      <c r="C120" s="448">
        <v>1110</v>
      </c>
      <c r="D120" s="434" t="s">
        <v>1708</v>
      </c>
      <c r="E120" s="435" t="s">
        <v>1709</v>
      </c>
    </row>
    <row r="121" spans="1:5" ht="15" customHeight="1" x14ac:dyDescent="0.2">
      <c r="A121" s="431" t="s">
        <v>626</v>
      </c>
      <c r="B121" s="432"/>
      <c r="C121" s="448"/>
      <c r="D121" s="434" t="s">
        <v>627</v>
      </c>
      <c r="E121" s="435" t="s">
        <v>1703</v>
      </c>
    </row>
    <row r="122" spans="1:5" ht="15" customHeight="1" x14ac:dyDescent="0.2">
      <c r="A122" s="431" t="s">
        <v>628</v>
      </c>
      <c r="B122" s="432"/>
      <c r="C122" s="448"/>
      <c r="D122" s="434" t="s">
        <v>629</v>
      </c>
      <c r="E122" s="435" t="s">
        <v>1703</v>
      </c>
    </row>
    <row r="123" spans="1:5" ht="15" customHeight="1" x14ac:dyDescent="0.2">
      <c r="A123" s="431" t="s">
        <v>630</v>
      </c>
      <c r="B123" s="432"/>
      <c r="C123" s="448"/>
      <c r="D123" s="434" t="s">
        <v>1710</v>
      </c>
      <c r="E123" s="435" t="s">
        <v>1703</v>
      </c>
    </row>
    <row r="124" spans="1:5" ht="15" customHeight="1" x14ac:dyDescent="0.2">
      <c r="A124" s="431" t="s">
        <v>631</v>
      </c>
      <c r="B124" s="432"/>
      <c r="C124" s="448"/>
      <c r="D124" s="434" t="s">
        <v>632</v>
      </c>
      <c r="E124" s="435" t="s">
        <v>1703</v>
      </c>
    </row>
    <row r="125" spans="1:5" ht="15" customHeight="1" x14ac:dyDescent="0.2">
      <c r="A125" s="431" t="s">
        <v>633</v>
      </c>
      <c r="B125" s="432"/>
      <c r="C125" s="448">
        <v>400</v>
      </c>
      <c r="D125" s="434" t="s">
        <v>634</v>
      </c>
      <c r="E125" s="435" t="s">
        <v>618</v>
      </c>
    </row>
    <row r="126" spans="1:5" ht="15" customHeight="1" x14ac:dyDescent="0.2">
      <c r="A126" s="431" t="s">
        <v>635</v>
      </c>
      <c r="B126" s="432"/>
      <c r="C126" s="448">
        <v>1740</v>
      </c>
      <c r="D126" s="434">
        <v>6.8</v>
      </c>
      <c r="E126" s="435">
        <v>8.9</v>
      </c>
    </row>
    <row r="127" spans="1:5" ht="15" customHeight="1" x14ac:dyDescent="0.2">
      <c r="A127" s="431" t="s">
        <v>1711</v>
      </c>
      <c r="B127" s="432"/>
      <c r="C127" s="448">
        <v>350</v>
      </c>
      <c r="D127" s="434" t="s">
        <v>1712</v>
      </c>
      <c r="E127" s="435" t="s">
        <v>1713</v>
      </c>
    </row>
    <row r="128" spans="1:5" ht="15" customHeight="1" x14ac:dyDescent="0.2">
      <c r="A128" s="431" t="s">
        <v>636</v>
      </c>
      <c r="B128" s="432"/>
      <c r="C128" s="448">
        <v>85</v>
      </c>
      <c r="D128" s="434" t="s">
        <v>640</v>
      </c>
      <c r="E128" s="435" t="s">
        <v>618</v>
      </c>
    </row>
    <row r="129" spans="1:5" ht="15" customHeight="1" x14ac:dyDescent="0.2">
      <c r="A129" s="431" t="s">
        <v>637</v>
      </c>
      <c r="B129" s="432"/>
      <c r="C129" s="448">
        <v>20</v>
      </c>
      <c r="D129" s="434" t="s">
        <v>638</v>
      </c>
      <c r="E129" s="435" t="s">
        <v>618</v>
      </c>
    </row>
    <row r="130" spans="1:5" ht="15" customHeight="1" x14ac:dyDescent="0.2">
      <c r="A130" s="431" t="s">
        <v>639</v>
      </c>
      <c r="B130" s="432">
        <v>592</v>
      </c>
      <c r="C130" s="448">
        <v>1931</v>
      </c>
      <c r="D130" s="434" t="s">
        <v>640</v>
      </c>
      <c r="E130" s="435" t="s">
        <v>618</v>
      </c>
    </row>
    <row r="131" spans="1:5" ht="15" customHeight="1" x14ac:dyDescent="0.2">
      <c r="A131" s="431" t="s">
        <v>641</v>
      </c>
      <c r="B131" s="432"/>
      <c r="C131" s="448"/>
      <c r="D131" s="434" t="s">
        <v>642</v>
      </c>
      <c r="E131" s="435" t="s">
        <v>618</v>
      </c>
    </row>
    <row r="132" spans="1:5" ht="15" customHeight="1" thickBot="1" x14ac:dyDescent="0.25">
      <c r="A132" s="442" t="s">
        <v>4</v>
      </c>
      <c r="B132" s="450">
        <v>592</v>
      </c>
      <c r="C132" s="451">
        <v>6976</v>
      </c>
      <c r="D132" s="442"/>
      <c r="E132" s="445"/>
    </row>
    <row r="133" spans="1:5" ht="15" customHeight="1" thickBot="1" x14ac:dyDescent="0.25">
      <c r="A133" s="408"/>
      <c r="B133" s="409"/>
      <c r="C133" s="409"/>
      <c r="D133" s="474"/>
      <c r="E133" s="474"/>
    </row>
    <row r="134" spans="1:5" ht="15" customHeight="1" x14ac:dyDescent="0.2">
      <c r="A134" s="1350" t="s">
        <v>532</v>
      </c>
      <c r="B134" s="1386" t="s">
        <v>64</v>
      </c>
      <c r="C134" s="1387"/>
      <c r="D134" s="1388" t="s">
        <v>81</v>
      </c>
      <c r="E134" s="1387"/>
    </row>
    <row r="135" spans="1:5" ht="15" customHeight="1" x14ac:dyDescent="0.2">
      <c r="A135" s="1351"/>
      <c r="B135" s="475" t="s">
        <v>103</v>
      </c>
      <c r="C135" s="476" t="s">
        <v>104</v>
      </c>
      <c r="D135" s="477" t="s">
        <v>83</v>
      </c>
      <c r="E135" s="478" t="s">
        <v>82</v>
      </c>
    </row>
    <row r="136" spans="1:5" ht="15" customHeight="1" x14ac:dyDescent="0.2">
      <c r="A136" s="684" t="s">
        <v>1489</v>
      </c>
      <c r="B136" s="479">
        <v>6450</v>
      </c>
      <c r="C136" s="480">
        <v>21911</v>
      </c>
      <c r="D136" s="481" t="s">
        <v>1349</v>
      </c>
      <c r="E136" s="482" t="s">
        <v>1349</v>
      </c>
    </row>
    <row r="137" spans="1:5" ht="15" customHeight="1" x14ac:dyDescent="0.2">
      <c r="A137" s="685" t="s">
        <v>1490</v>
      </c>
      <c r="B137" s="483" t="s">
        <v>1349</v>
      </c>
      <c r="C137" s="482" t="s">
        <v>1349</v>
      </c>
      <c r="D137" s="481" t="s">
        <v>1349</v>
      </c>
      <c r="E137" s="482" t="s">
        <v>1349</v>
      </c>
    </row>
    <row r="138" spans="1:5" ht="15" customHeight="1" x14ac:dyDescent="0.2">
      <c r="A138" s="686" t="s">
        <v>1491</v>
      </c>
      <c r="B138" s="483" t="s">
        <v>1349</v>
      </c>
      <c r="C138" s="482" t="s">
        <v>1349</v>
      </c>
      <c r="D138" s="459">
        <v>1200</v>
      </c>
      <c r="E138" s="484">
        <v>1407</v>
      </c>
    </row>
    <row r="139" spans="1:5" ht="15" customHeight="1" x14ac:dyDescent="0.2">
      <c r="A139" s="686" t="s">
        <v>1492</v>
      </c>
      <c r="B139" s="483" t="s">
        <v>1349</v>
      </c>
      <c r="C139" s="482" t="s">
        <v>1349</v>
      </c>
      <c r="D139" s="459">
        <v>1</v>
      </c>
      <c r="E139" s="484">
        <v>1</v>
      </c>
    </row>
    <row r="140" spans="1:5" ht="15" customHeight="1" x14ac:dyDescent="0.2">
      <c r="A140" s="686" t="s">
        <v>1493</v>
      </c>
      <c r="B140" s="483" t="s">
        <v>1349</v>
      </c>
      <c r="C140" s="482" t="s">
        <v>1349</v>
      </c>
      <c r="D140" s="459">
        <v>1</v>
      </c>
      <c r="E140" s="484">
        <v>1</v>
      </c>
    </row>
    <row r="141" spans="1:5" ht="15" customHeight="1" x14ac:dyDescent="0.2">
      <c r="A141" s="686" t="s">
        <v>1494</v>
      </c>
      <c r="B141" s="483" t="s">
        <v>1349</v>
      </c>
      <c r="C141" s="482" t="s">
        <v>1349</v>
      </c>
      <c r="D141" s="459">
        <v>11</v>
      </c>
      <c r="E141" s="484">
        <v>11</v>
      </c>
    </row>
    <row r="142" spans="1:5" ht="15" customHeight="1" x14ac:dyDescent="0.2">
      <c r="A142" s="686" t="s">
        <v>1495</v>
      </c>
      <c r="B142" s="483" t="s">
        <v>1349</v>
      </c>
      <c r="C142" s="482" t="s">
        <v>1349</v>
      </c>
      <c r="D142" s="459">
        <v>30</v>
      </c>
      <c r="E142" s="484">
        <v>54</v>
      </c>
    </row>
    <row r="143" spans="1:5" ht="15" customHeight="1" x14ac:dyDescent="0.2">
      <c r="A143" s="686" t="s">
        <v>1496</v>
      </c>
      <c r="B143" s="483" t="s">
        <v>1349</v>
      </c>
      <c r="C143" s="482" t="s">
        <v>1349</v>
      </c>
      <c r="D143" s="459">
        <v>186</v>
      </c>
      <c r="E143" s="484">
        <v>190</v>
      </c>
    </row>
    <row r="144" spans="1:5" ht="15" customHeight="1" x14ac:dyDescent="0.2">
      <c r="A144" s="686" t="s">
        <v>1497</v>
      </c>
      <c r="B144" s="483" t="s">
        <v>1349</v>
      </c>
      <c r="C144" s="482" t="s">
        <v>1349</v>
      </c>
      <c r="D144" s="459">
        <v>1</v>
      </c>
      <c r="E144" s="484">
        <v>1</v>
      </c>
    </row>
    <row r="145" spans="1:5" ht="15" customHeight="1" x14ac:dyDescent="0.2">
      <c r="A145" s="686" t="s">
        <v>1498</v>
      </c>
      <c r="B145" s="483" t="s">
        <v>1349</v>
      </c>
      <c r="C145" s="482" t="s">
        <v>1349</v>
      </c>
      <c r="D145" s="459">
        <v>4</v>
      </c>
      <c r="E145" s="484">
        <v>4</v>
      </c>
    </row>
    <row r="146" spans="1:5" ht="15" customHeight="1" x14ac:dyDescent="0.2">
      <c r="A146" s="686" t="s">
        <v>1499</v>
      </c>
      <c r="B146" s="483" t="s">
        <v>1349</v>
      </c>
      <c r="C146" s="482" t="s">
        <v>1349</v>
      </c>
      <c r="D146" s="459">
        <v>1</v>
      </c>
      <c r="E146" s="484">
        <v>1</v>
      </c>
    </row>
    <row r="147" spans="1:5" ht="15" customHeight="1" x14ac:dyDescent="0.2">
      <c r="A147" s="686" t="s">
        <v>1500</v>
      </c>
      <c r="B147" s="483" t="s">
        <v>1349</v>
      </c>
      <c r="C147" s="482" t="s">
        <v>1349</v>
      </c>
      <c r="D147" s="459">
        <v>9</v>
      </c>
      <c r="E147" s="484">
        <v>9</v>
      </c>
    </row>
    <row r="148" spans="1:5" ht="15" customHeight="1" x14ac:dyDescent="0.2">
      <c r="A148" s="685" t="s">
        <v>1501</v>
      </c>
      <c r="B148" s="483" t="s">
        <v>1349</v>
      </c>
      <c r="C148" s="482" t="s">
        <v>1349</v>
      </c>
      <c r="D148" s="485" t="s">
        <v>1349</v>
      </c>
      <c r="E148" s="486" t="s">
        <v>1349</v>
      </c>
    </row>
    <row r="149" spans="1:5" ht="15" customHeight="1" x14ac:dyDescent="0.2">
      <c r="A149" s="686" t="s">
        <v>1502</v>
      </c>
      <c r="B149" s="483" t="s">
        <v>1349</v>
      </c>
      <c r="C149" s="482" t="s">
        <v>1349</v>
      </c>
      <c r="D149" s="459">
        <v>4.5</v>
      </c>
      <c r="E149" s="487">
        <v>8</v>
      </c>
    </row>
    <row r="150" spans="1:5" ht="15" customHeight="1" x14ac:dyDescent="0.2">
      <c r="A150" s="686" t="s">
        <v>1503</v>
      </c>
      <c r="B150" s="483" t="s">
        <v>1349</v>
      </c>
      <c r="C150" s="482" t="s">
        <v>1349</v>
      </c>
      <c r="D150" s="459">
        <v>40</v>
      </c>
      <c r="E150" s="488">
        <v>115</v>
      </c>
    </row>
    <row r="151" spans="1:5" ht="15" customHeight="1" x14ac:dyDescent="0.2">
      <c r="A151" s="686" t="s">
        <v>1504</v>
      </c>
      <c r="B151" s="483" t="s">
        <v>1349</v>
      </c>
      <c r="C151" s="482" t="s">
        <v>1349</v>
      </c>
      <c r="D151" s="459">
        <v>1125</v>
      </c>
      <c r="E151" s="488">
        <v>5980</v>
      </c>
    </row>
    <row r="152" spans="1:5" ht="15" customHeight="1" x14ac:dyDescent="0.2">
      <c r="A152" s="686" t="s">
        <v>1505</v>
      </c>
      <c r="B152" s="483" t="s">
        <v>1349</v>
      </c>
      <c r="C152" s="482" t="s">
        <v>1349</v>
      </c>
      <c r="D152" s="459">
        <v>1</v>
      </c>
      <c r="E152" s="488">
        <v>1</v>
      </c>
    </row>
    <row r="153" spans="1:5" ht="15" customHeight="1" x14ac:dyDescent="0.2">
      <c r="A153" s="686" t="s">
        <v>1506</v>
      </c>
      <c r="B153" s="483" t="s">
        <v>1349</v>
      </c>
      <c r="C153" s="482" t="s">
        <v>1349</v>
      </c>
      <c r="D153" s="459">
        <v>22</v>
      </c>
      <c r="E153" s="488">
        <v>44</v>
      </c>
    </row>
    <row r="154" spans="1:5" ht="15" customHeight="1" x14ac:dyDescent="0.2">
      <c r="A154" s="686" t="s">
        <v>1507</v>
      </c>
      <c r="B154" s="483" t="s">
        <v>1349</v>
      </c>
      <c r="C154" s="482" t="s">
        <v>1349</v>
      </c>
      <c r="D154" s="459">
        <v>6</v>
      </c>
      <c r="E154" s="488">
        <v>6</v>
      </c>
    </row>
    <row r="155" spans="1:5" ht="15" customHeight="1" x14ac:dyDescent="0.2">
      <c r="A155" s="685" t="s">
        <v>1123</v>
      </c>
      <c r="B155" s="483" t="s">
        <v>1349</v>
      </c>
      <c r="C155" s="482" t="s">
        <v>1349</v>
      </c>
      <c r="D155" s="485" t="s">
        <v>1349</v>
      </c>
      <c r="E155" s="486" t="s">
        <v>1349</v>
      </c>
    </row>
    <row r="156" spans="1:5" ht="15" customHeight="1" x14ac:dyDescent="0.2">
      <c r="A156" s="686" t="s">
        <v>1508</v>
      </c>
      <c r="B156" s="483" t="s">
        <v>1349</v>
      </c>
      <c r="C156" s="482" t="s">
        <v>1349</v>
      </c>
      <c r="D156" s="459">
        <v>930</v>
      </c>
      <c r="E156" s="488">
        <v>975</v>
      </c>
    </row>
    <row r="157" spans="1:5" ht="15" customHeight="1" x14ac:dyDescent="0.2">
      <c r="A157" s="686" t="s">
        <v>1509</v>
      </c>
      <c r="B157" s="483" t="s">
        <v>1349</v>
      </c>
      <c r="C157" s="482" t="s">
        <v>1349</v>
      </c>
      <c r="D157" s="459">
        <v>558</v>
      </c>
      <c r="E157" s="488">
        <v>565</v>
      </c>
    </row>
    <row r="158" spans="1:5" ht="15" customHeight="1" x14ac:dyDescent="0.2">
      <c r="A158" s="686" t="s">
        <v>1510</v>
      </c>
      <c r="B158" s="483" t="s">
        <v>1349</v>
      </c>
      <c r="C158" s="482" t="s">
        <v>1349</v>
      </c>
      <c r="D158" s="459">
        <v>724</v>
      </c>
      <c r="E158" s="488">
        <v>957</v>
      </c>
    </row>
    <row r="159" spans="1:5" ht="15" customHeight="1" x14ac:dyDescent="0.2">
      <c r="A159" s="686" t="s">
        <v>1511</v>
      </c>
      <c r="B159" s="483" t="s">
        <v>1349</v>
      </c>
      <c r="C159" s="482" t="s">
        <v>1349</v>
      </c>
      <c r="D159" s="459">
        <v>1</v>
      </c>
      <c r="E159" s="488">
        <v>1</v>
      </c>
    </row>
    <row r="160" spans="1:5" ht="15" customHeight="1" x14ac:dyDescent="0.2">
      <c r="A160" s="685" t="s">
        <v>1512</v>
      </c>
      <c r="B160" s="483" t="s">
        <v>1349</v>
      </c>
      <c r="C160" s="482" t="s">
        <v>1349</v>
      </c>
      <c r="D160" s="485" t="s">
        <v>1349</v>
      </c>
      <c r="E160" s="486" t="s">
        <v>1349</v>
      </c>
    </row>
    <row r="161" spans="1:5" ht="15" customHeight="1" x14ac:dyDescent="0.2">
      <c r="A161" s="686" t="s">
        <v>1513</v>
      </c>
      <c r="B161" s="483" t="s">
        <v>1349</v>
      </c>
      <c r="C161" s="482" t="s">
        <v>1349</v>
      </c>
      <c r="D161" s="459">
        <v>1</v>
      </c>
      <c r="E161" s="488">
        <v>1</v>
      </c>
    </row>
    <row r="162" spans="1:5" ht="15" customHeight="1" x14ac:dyDescent="0.2">
      <c r="A162" s="686" t="s">
        <v>1514</v>
      </c>
      <c r="B162" s="483" t="s">
        <v>1349</v>
      </c>
      <c r="C162" s="482" t="s">
        <v>1349</v>
      </c>
      <c r="D162" s="459">
        <v>5</v>
      </c>
      <c r="E162" s="488">
        <v>5</v>
      </c>
    </row>
    <row r="163" spans="1:5" ht="15" customHeight="1" x14ac:dyDescent="0.2">
      <c r="A163" s="686" t="s">
        <v>1515</v>
      </c>
      <c r="B163" s="483" t="s">
        <v>1349</v>
      </c>
      <c r="C163" s="482" t="s">
        <v>1349</v>
      </c>
      <c r="D163" s="459">
        <v>500</v>
      </c>
      <c r="E163" s="488">
        <v>1314</v>
      </c>
    </row>
    <row r="164" spans="1:5" ht="15" customHeight="1" x14ac:dyDescent="0.2">
      <c r="A164" s="686" t="s">
        <v>1516</v>
      </c>
      <c r="B164" s="483" t="s">
        <v>1349</v>
      </c>
      <c r="C164" s="482" t="s">
        <v>1349</v>
      </c>
      <c r="D164" s="459">
        <v>50</v>
      </c>
      <c r="E164" s="488">
        <v>51</v>
      </c>
    </row>
    <row r="165" spans="1:5" ht="15" customHeight="1" x14ac:dyDescent="0.2">
      <c r="A165" s="686" t="s">
        <v>1517</v>
      </c>
      <c r="B165" s="483" t="s">
        <v>1349</v>
      </c>
      <c r="C165" s="482" t="s">
        <v>1349</v>
      </c>
      <c r="D165" s="459">
        <v>6</v>
      </c>
      <c r="E165" s="488">
        <v>6</v>
      </c>
    </row>
    <row r="166" spans="1:5" ht="15" customHeight="1" x14ac:dyDescent="0.2">
      <c r="A166" s="686" t="s">
        <v>1518</v>
      </c>
      <c r="B166" s="483" t="s">
        <v>1349</v>
      </c>
      <c r="C166" s="482" t="s">
        <v>1349</v>
      </c>
      <c r="D166" s="459">
        <v>1454</v>
      </c>
      <c r="E166" s="488">
        <v>1462</v>
      </c>
    </row>
    <row r="167" spans="1:5" ht="15" customHeight="1" x14ac:dyDescent="0.2">
      <c r="A167" s="686" t="s">
        <v>1519</v>
      </c>
      <c r="B167" s="483" t="s">
        <v>1349</v>
      </c>
      <c r="C167" s="482" t="s">
        <v>1349</v>
      </c>
      <c r="D167" s="459">
        <v>3</v>
      </c>
      <c r="E167" s="488">
        <v>3</v>
      </c>
    </row>
    <row r="168" spans="1:5" ht="15" customHeight="1" x14ac:dyDescent="0.2">
      <c r="A168" s="686" t="s">
        <v>1520</v>
      </c>
      <c r="B168" s="483" t="s">
        <v>1349</v>
      </c>
      <c r="C168" s="482" t="s">
        <v>1349</v>
      </c>
      <c r="D168" s="459">
        <v>12</v>
      </c>
      <c r="E168" s="488">
        <v>28</v>
      </c>
    </row>
    <row r="169" spans="1:5" ht="15" customHeight="1" x14ac:dyDescent="0.2">
      <c r="A169" s="685" t="s">
        <v>1521</v>
      </c>
      <c r="B169" s="483" t="s">
        <v>1349</v>
      </c>
      <c r="C169" s="482" t="s">
        <v>1349</v>
      </c>
      <c r="D169" s="489" t="s">
        <v>1349</v>
      </c>
      <c r="E169" s="486" t="s">
        <v>1349</v>
      </c>
    </row>
    <row r="170" spans="1:5" ht="15" customHeight="1" x14ac:dyDescent="0.2">
      <c r="A170" s="686" t="s">
        <v>1522</v>
      </c>
      <c r="B170" s="483" t="s">
        <v>1349</v>
      </c>
      <c r="C170" s="482" t="s">
        <v>1349</v>
      </c>
      <c r="D170" s="459">
        <v>26</v>
      </c>
      <c r="E170" s="488">
        <v>39</v>
      </c>
    </row>
    <row r="171" spans="1:5" ht="15" customHeight="1" x14ac:dyDescent="0.2">
      <c r="A171" s="686" t="s">
        <v>1523</v>
      </c>
      <c r="B171" s="483" t="s">
        <v>1349</v>
      </c>
      <c r="C171" s="482" t="s">
        <v>1349</v>
      </c>
      <c r="D171" s="459">
        <v>17</v>
      </c>
      <c r="E171" s="488">
        <v>18</v>
      </c>
    </row>
    <row r="172" spans="1:5" ht="15" customHeight="1" x14ac:dyDescent="0.2">
      <c r="A172" s="686" t="s">
        <v>1524</v>
      </c>
      <c r="B172" s="483" t="s">
        <v>1349</v>
      </c>
      <c r="C172" s="482" t="s">
        <v>1349</v>
      </c>
      <c r="D172" s="459">
        <v>16</v>
      </c>
      <c r="E172" s="488">
        <v>16</v>
      </c>
    </row>
    <row r="173" spans="1:5" ht="15" customHeight="1" x14ac:dyDescent="0.2">
      <c r="A173" s="686" t="s">
        <v>1525</v>
      </c>
      <c r="B173" s="483" t="s">
        <v>1349</v>
      </c>
      <c r="C173" s="482" t="s">
        <v>1349</v>
      </c>
      <c r="D173" s="459">
        <v>24</v>
      </c>
      <c r="E173" s="488">
        <v>24</v>
      </c>
    </row>
    <row r="174" spans="1:5" ht="15" customHeight="1" x14ac:dyDescent="0.2">
      <c r="A174" s="686" t="s">
        <v>1526</v>
      </c>
      <c r="B174" s="483" t="s">
        <v>1349</v>
      </c>
      <c r="C174" s="482" t="s">
        <v>1349</v>
      </c>
      <c r="D174" s="459">
        <v>5</v>
      </c>
      <c r="E174" s="488">
        <v>7</v>
      </c>
    </row>
    <row r="175" spans="1:5" ht="15" customHeight="1" x14ac:dyDescent="0.2">
      <c r="A175" s="686" t="s">
        <v>1527</v>
      </c>
      <c r="B175" s="483" t="s">
        <v>1349</v>
      </c>
      <c r="C175" s="482" t="s">
        <v>1349</v>
      </c>
      <c r="D175" s="459">
        <v>1</v>
      </c>
      <c r="E175" s="488">
        <v>7</v>
      </c>
    </row>
    <row r="176" spans="1:5" ht="15" customHeight="1" x14ac:dyDescent="0.2">
      <c r="A176" s="686" t="s">
        <v>1528</v>
      </c>
      <c r="B176" s="483" t="s">
        <v>1349</v>
      </c>
      <c r="C176" s="482" t="s">
        <v>1349</v>
      </c>
      <c r="D176" s="459">
        <v>133</v>
      </c>
      <c r="E176" s="488">
        <v>201</v>
      </c>
    </row>
    <row r="177" spans="1:5" ht="15" customHeight="1" x14ac:dyDescent="0.2">
      <c r="A177" s="686" t="s">
        <v>1529</v>
      </c>
      <c r="B177" s="483" t="s">
        <v>1349</v>
      </c>
      <c r="C177" s="482" t="s">
        <v>1349</v>
      </c>
      <c r="D177" s="459">
        <v>74</v>
      </c>
      <c r="E177" s="488">
        <v>216</v>
      </c>
    </row>
    <row r="178" spans="1:5" ht="15" customHeight="1" x14ac:dyDescent="0.2">
      <c r="A178" s="687" t="s">
        <v>1530</v>
      </c>
      <c r="B178" s="490">
        <v>0</v>
      </c>
      <c r="C178" s="491">
        <v>2527</v>
      </c>
      <c r="D178" s="489" t="s">
        <v>1349</v>
      </c>
      <c r="E178" s="486" t="s">
        <v>1349</v>
      </c>
    </row>
    <row r="179" spans="1:5" ht="15" customHeight="1" x14ac:dyDescent="0.2">
      <c r="A179" s="686" t="s">
        <v>1531</v>
      </c>
      <c r="B179" s="483" t="s">
        <v>1349</v>
      </c>
      <c r="C179" s="482" t="s">
        <v>1349</v>
      </c>
      <c r="D179" s="459">
        <v>270</v>
      </c>
      <c r="E179" s="488">
        <v>281</v>
      </c>
    </row>
    <row r="180" spans="1:5" ht="15" customHeight="1" x14ac:dyDescent="0.2">
      <c r="A180" s="686" t="s">
        <v>1532</v>
      </c>
      <c r="B180" s="483" t="s">
        <v>1349</v>
      </c>
      <c r="C180" s="482" t="s">
        <v>1349</v>
      </c>
      <c r="D180" s="459">
        <v>221</v>
      </c>
      <c r="E180" s="488">
        <v>429</v>
      </c>
    </row>
    <row r="181" spans="1:5" ht="15" customHeight="1" thickBot="1" x14ac:dyDescent="0.25">
      <c r="A181" s="442" t="s">
        <v>4</v>
      </c>
      <c r="B181" s="492">
        <f>SUM(B136:B180)</f>
        <v>6450</v>
      </c>
      <c r="C181" s="492">
        <f>SUM(C136:C180)</f>
        <v>24438</v>
      </c>
      <c r="D181" s="493"/>
      <c r="E181" s="494"/>
    </row>
    <row r="182" spans="1:5" ht="15" customHeight="1" thickBot="1" x14ac:dyDescent="0.25">
      <c r="A182" s="495"/>
      <c r="B182" s="496"/>
      <c r="C182" s="496"/>
      <c r="D182" s="497"/>
      <c r="E182" s="497"/>
    </row>
    <row r="183" spans="1:5" ht="15" customHeight="1" x14ac:dyDescent="0.2">
      <c r="A183" s="1350" t="s">
        <v>540</v>
      </c>
      <c r="B183" s="1352" t="s">
        <v>64</v>
      </c>
      <c r="C183" s="1359"/>
      <c r="D183" s="1360" t="s">
        <v>81</v>
      </c>
      <c r="E183" s="1361"/>
    </row>
    <row r="184" spans="1:5" ht="15" customHeight="1" x14ac:dyDescent="0.2">
      <c r="A184" s="1351"/>
      <c r="B184" s="421" t="s">
        <v>103</v>
      </c>
      <c r="C184" s="422" t="s">
        <v>104</v>
      </c>
      <c r="D184" s="423" t="s">
        <v>83</v>
      </c>
      <c r="E184" s="424" t="s">
        <v>82</v>
      </c>
    </row>
    <row r="185" spans="1:5" ht="15" customHeight="1" x14ac:dyDescent="0.2">
      <c r="A185" s="425" t="s">
        <v>79</v>
      </c>
      <c r="B185" s="426"/>
      <c r="C185" s="427"/>
      <c r="D185" s="425"/>
      <c r="E185" s="428"/>
    </row>
    <row r="186" spans="1:5" ht="15" customHeight="1" x14ac:dyDescent="0.2">
      <c r="A186" s="431" t="s">
        <v>643</v>
      </c>
      <c r="B186" s="498">
        <v>0</v>
      </c>
      <c r="C186" s="499">
        <v>3000</v>
      </c>
      <c r="D186" s="434"/>
      <c r="E186" s="435"/>
    </row>
    <row r="187" spans="1:5" ht="15" customHeight="1" x14ac:dyDescent="0.2">
      <c r="A187" s="431" t="s">
        <v>644</v>
      </c>
      <c r="B187" s="498">
        <v>0</v>
      </c>
      <c r="C187" s="499">
        <v>1517.5</v>
      </c>
      <c r="D187" s="434"/>
      <c r="E187" s="435"/>
    </row>
    <row r="188" spans="1:5" ht="15" customHeight="1" x14ac:dyDescent="0.2">
      <c r="A188" s="431" t="s">
        <v>645</v>
      </c>
      <c r="B188" s="498">
        <v>0</v>
      </c>
      <c r="C188" s="499">
        <v>4000</v>
      </c>
      <c r="D188" s="434"/>
      <c r="E188" s="435"/>
    </row>
    <row r="189" spans="1:5" ht="15" customHeight="1" x14ac:dyDescent="0.2">
      <c r="A189" s="431" t="s">
        <v>646</v>
      </c>
      <c r="B189" s="498">
        <v>0</v>
      </c>
      <c r="C189" s="499">
        <v>2000</v>
      </c>
      <c r="D189" s="434"/>
      <c r="E189" s="435"/>
    </row>
    <row r="190" spans="1:5" ht="15" customHeight="1" x14ac:dyDescent="0.2">
      <c r="A190" s="431" t="s">
        <v>647</v>
      </c>
      <c r="B190" s="498">
        <v>0</v>
      </c>
      <c r="C190" s="499">
        <v>3000</v>
      </c>
      <c r="D190" s="434"/>
      <c r="E190" s="435"/>
    </row>
    <row r="191" spans="1:5" ht="15" customHeight="1" x14ac:dyDescent="0.2">
      <c r="A191" s="431" t="s">
        <v>648</v>
      </c>
      <c r="B191" s="498">
        <v>1396</v>
      </c>
      <c r="C191" s="499">
        <v>2604</v>
      </c>
      <c r="D191" s="434"/>
      <c r="E191" s="435"/>
    </row>
    <row r="192" spans="1:5" ht="15" customHeight="1" x14ac:dyDescent="0.2">
      <c r="A192" s="431" t="s">
        <v>649</v>
      </c>
      <c r="B192" s="498">
        <v>2196</v>
      </c>
      <c r="C192" s="499">
        <v>7804</v>
      </c>
      <c r="D192" s="434"/>
      <c r="E192" s="435"/>
    </row>
    <row r="193" spans="1:5" ht="15" customHeight="1" x14ac:dyDescent="0.2">
      <c r="A193" s="431" t="s">
        <v>650</v>
      </c>
      <c r="B193" s="498">
        <v>0</v>
      </c>
      <c r="C193" s="499">
        <v>3057.5</v>
      </c>
      <c r="D193" s="434"/>
      <c r="E193" s="435"/>
    </row>
    <row r="194" spans="1:5" ht="15" customHeight="1" thickBot="1" x14ac:dyDescent="0.25">
      <c r="A194" s="442" t="s">
        <v>4</v>
      </c>
      <c r="B194" s="500">
        <f>SUM(B186:B193)</f>
        <v>3592</v>
      </c>
      <c r="C194" s="501">
        <f>SUM(C186:C193)</f>
        <v>26983</v>
      </c>
      <c r="D194" s="442"/>
      <c r="E194" s="445"/>
    </row>
    <row r="195" spans="1:5" ht="15" customHeight="1" thickBot="1" x14ac:dyDescent="0.25">
      <c r="A195" s="502"/>
      <c r="B195" s="503"/>
      <c r="C195" s="503"/>
      <c r="D195" s="503"/>
      <c r="E195" s="503"/>
    </row>
    <row r="196" spans="1:5" ht="15" customHeight="1" x14ac:dyDescent="0.2">
      <c r="A196" s="1350" t="s">
        <v>548</v>
      </c>
      <c r="B196" s="1352" t="s">
        <v>64</v>
      </c>
      <c r="C196" s="1359"/>
      <c r="D196" s="1360" t="s">
        <v>81</v>
      </c>
      <c r="E196" s="1361"/>
    </row>
    <row r="197" spans="1:5" ht="15" customHeight="1" x14ac:dyDescent="0.2">
      <c r="A197" s="1351"/>
      <c r="B197" s="421" t="s">
        <v>103</v>
      </c>
      <c r="C197" s="422" t="s">
        <v>104</v>
      </c>
      <c r="D197" s="423" t="s">
        <v>83</v>
      </c>
      <c r="E197" s="424" t="s">
        <v>82</v>
      </c>
    </row>
    <row r="198" spans="1:5" ht="15" customHeight="1" x14ac:dyDescent="0.2">
      <c r="A198" s="425" t="s">
        <v>79</v>
      </c>
      <c r="B198" s="426"/>
      <c r="C198" s="427"/>
      <c r="D198" s="425"/>
      <c r="E198" s="428"/>
    </row>
    <row r="199" spans="1:5" ht="15" customHeight="1" x14ac:dyDescent="0.2">
      <c r="A199" s="431" t="s">
        <v>825</v>
      </c>
      <c r="B199" s="432"/>
      <c r="C199" s="448">
        <v>2000</v>
      </c>
      <c r="D199" s="435">
        <v>183</v>
      </c>
      <c r="E199" s="435">
        <v>198</v>
      </c>
    </row>
    <row r="200" spans="1:5" ht="15" customHeight="1" x14ac:dyDescent="0.2">
      <c r="A200" s="431" t="s">
        <v>826</v>
      </c>
      <c r="B200" s="432"/>
      <c r="C200" s="448">
        <v>13500</v>
      </c>
      <c r="D200" s="435">
        <v>29.8</v>
      </c>
      <c r="E200" s="435">
        <v>32.4</v>
      </c>
    </row>
    <row r="201" spans="1:5" ht="15" customHeight="1" x14ac:dyDescent="0.2">
      <c r="A201" s="437" t="s">
        <v>827</v>
      </c>
      <c r="B201" s="432"/>
      <c r="C201" s="448">
        <v>270</v>
      </c>
      <c r="D201" s="439">
        <v>2</v>
      </c>
      <c r="E201" s="435">
        <v>3</v>
      </c>
    </row>
    <row r="202" spans="1:5" ht="15" customHeight="1" x14ac:dyDescent="0.2">
      <c r="A202" s="437" t="s">
        <v>828</v>
      </c>
      <c r="B202" s="432">
        <v>3300</v>
      </c>
      <c r="C202" s="448">
        <v>5630</v>
      </c>
      <c r="D202" s="439">
        <v>153</v>
      </c>
      <c r="E202" s="435">
        <v>182</v>
      </c>
    </row>
    <row r="203" spans="1:5" ht="15" customHeight="1" x14ac:dyDescent="0.2">
      <c r="A203" s="437" t="s">
        <v>829</v>
      </c>
      <c r="B203" s="432"/>
      <c r="C203" s="448">
        <v>809</v>
      </c>
      <c r="D203" s="439">
        <v>38</v>
      </c>
      <c r="E203" s="435">
        <v>43</v>
      </c>
    </row>
    <row r="204" spans="1:5" ht="15" customHeight="1" x14ac:dyDescent="0.2">
      <c r="A204" s="437" t="s">
        <v>1533</v>
      </c>
      <c r="B204" s="432"/>
      <c r="C204" s="448">
        <v>2700</v>
      </c>
      <c r="D204" s="439">
        <v>33</v>
      </c>
      <c r="E204" s="435">
        <v>43</v>
      </c>
    </row>
    <row r="205" spans="1:5" ht="15" customHeight="1" thickBot="1" x14ac:dyDescent="0.25">
      <c r="A205" s="442" t="s">
        <v>4</v>
      </c>
      <c r="B205" s="450">
        <v>3300</v>
      </c>
      <c r="C205" s="451">
        <v>24909</v>
      </c>
      <c r="D205" s="442"/>
      <c r="E205" s="445"/>
    </row>
    <row r="206" spans="1:5" ht="15" customHeight="1" thickBot="1" x14ac:dyDescent="0.25">
      <c r="A206" s="504"/>
      <c r="B206" s="505"/>
      <c r="C206" s="505"/>
      <c r="D206" s="505"/>
      <c r="E206" s="505"/>
    </row>
    <row r="207" spans="1:5" ht="15" customHeight="1" x14ac:dyDescent="0.2">
      <c r="A207" s="1362" t="s">
        <v>550</v>
      </c>
      <c r="B207" s="1352" t="s">
        <v>64</v>
      </c>
      <c r="C207" s="1359"/>
      <c r="D207" s="1360" t="s">
        <v>81</v>
      </c>
      <c r="E207" s="1361"/>
    </row>
    <row r="208" spans="1:5" ht="15" customHeight="1" x14ac:dyDescent="0.2">
      <c r="A208" s="1363"/>
      <c r="B208" s="421" t="s">
        <v>103</v>
      </c>
      <c r="C208" s="422" t="s">
        <v>104</v>
      </c>
      <c r="D208" s="423" t="s">
        <v>83</v>
      </c>
      <c r="E208" s="424" t="s">
        <v>82</v>
      </c>
    </row>
    <row r="209" spans="1:5" ht="15" customHeight="1" x14ac:dyDescent="0.2">
      <c r="A209" s="506" t="s">
        <v>79</v>
      </c>
      <c r="B209" s="426"/>
      <c r="C209" s="427"/>
      <c r="D209" s="425"/>
      <c r="E209" s="428"/>
    </row>
    <row r="210" spans="1:5" ht="15" customHeight="1" x14ac:dyDescent="0.2">
      <c r="A210" s="507" t="s">
        <v>830</v>
      </c>
      <c r="B210" s="508"/>
      <c r="C210" s="508">
        <v>2413</v>
      </c>
      <c r="D210" s="509"/>
      <c r="E210" s="510"/>
    </row>
    <row r="211" spans="1:5" ht="15" customHeight="1" x14ac:dyDescent="0.2">
      <c r="A211" s="511" t="s">
        <v>831</v>
      </c>
      <c r="B211" s="512"/>
      <c r="C211" s="513"/>
      <c r="D211" s="514"/>
      <c r="E211" s="515"/>
    </row>
    <row r="212" spans="1:5" ht="15" customHeight="1" x14ac:dyDescent="0.2">
      <c r="A212" s="516" t="s">
        <v>832</v>
      </c>
      <c r="B212" s="517"/>
      <c r="C212" s="518"/>
      <c r="D212" s="519" t="s">
        <v>833</v>
      </c>
      <c r="E212" s="520" t="s">
        <v>1729</v>
      </c>
    </row>
    <row r="213" spans="1:5" ht="15" customHeight="1" x14ac:dyDescent="0.2">
      <c r="A213" s="516" t="s">
        <v>835</v>
      </c>
      <c r="B213" s="521"/>
      <c r="C213" s="522"/>
      <c r="D213" s="523" t="s">
        <v>836</v>
      </c>
      <c r="E213" s="520" t="s">
        <v>1730</v>
      </c>
    </row>
    <row r="214" spans="1:5" ht="15" customHeight="1" x14ac:dyDescent="0.2">
      <c r="A214" s="516" t="s">
        <v>837</v>
      </c>
      <c r="B214" s="521"/>
      <c r="C214" s="522"/>
      <c r="D214" s="523" t="s">
        <v>838</v>
      </c>
      <c r="E214" s="524" t="s">
        <v>1731</v>
      </c>
    </row>
    <row r="215" spans="1:5" ht="15" customHeight="1" x14ac:dyDescent="0.2">
      <c r="A215" s="516" t="s">
        <v>839</v>
      </c>
      <c r="B215" s="521"/>
      <c r="C215" s="522"/>
      <c r="D215" s="523" t="s">
        <v>840</v>
      </c>
      <c r="E215" s="524" t="s">
        <v>1732</v>
      </c>
    </row>
    <row r="216" spans="1:5" ht="15" customHeight="1" x14ac:dyDescent="0.2">
      <c r="A216" s="525" t="s">
        <v>841</v>
      </c>
      <c r="B216" s="512"/>
      <c r="C216" s="513"/>
      <c r="D216" s="514"/>
      <c r="E216" s="513"/>
    </row>
    <row r="217" spans="1:5" ht="15" customHeight="1" x14ac:dyDescent="0.2">
      <c r="A217" s="526" t="s">
        <v>842</v>
      </c>
      <c r="B217" s="521"/>
      <c r="C217" s="522"/>
      <c r="D217" s="523" t="s">
        <v>843</v>
      </c>
      <c r="E217" s="524" t="s">
        <v>1733</v>
      </c>
    </row>
    <row r="218" spans="1:5" ht="15" customHeight="1" x14ac:dyDescent="0.2">
      <c r="A218" s="526" t="s">
        <v>844</v>
      </c>
      <c r="B218" s="521"/>
      <c r="C218" s="522"/>
      <c r="D218" s="523" t="s">
        <v>834</v>
      </c>
      <c r="E218" s="524" t="s">
        <v>1734</v>
      </c>
    </row>
    <row r="219" spans="1:5" ht="15" customHeight="1" x14ac:dyDescent="0.2">
      <c r="A219" s="526" t="s">
        <v>845</v>
      </c>
      <c r="B219" s="521"/>
      <c r="C219" s="522"/>
      <c r="D219" s="523" t="s">
        <v>843</v>
      </c>
      <c r="E219" s="524" t="s">
        <v>1735</v>
      </c>
    </row>
    <row r="220" spans="1:5" ht="15" customHeight="1" x14ac:dyDescent="0.2">
      <c r="A220" s="527" t="s">
        <v>2088</v>
      </c>
      <c r="B220" s="528"/>
      <c r="C220" s="529"/>
      <c r="D220" s="449"/>
      <c r="E220" s="524" t="s">
        <v>1736</v>
      </c>
    </row>
    <row r="221" spans="1:5" ht="15" customHeight="1" x14ac:dyDescent="0.2">
      <c r="A221" s="525" t="s">
        <v>846</v>
      </c>
      <c r="B221" s="512"/>
      <c r="C221" s="513"/>
      <c r="D221" s="514"/>
      <c r="E221" s="513"/>
    </row>
    <row r="222" spans="1:5" ht="15" customHeight="1" x14ac:dyDescent="0.2">
      <c r="A222" s="526" t="s">
        <v>847</v>
      </c>
      <c r="B222" s="517"/>
      <c r="C222" s="518"/>
      <c r="D222" s="530" t="s">
        <v>848</v>
      </c>
      <c r="E222" s="531" t="s">
        <v>1737</v>
      </c>
    </row>
    <row r="223" spans="1:5" ht="15" customHeight="1" x14ac:dyDescent="0.2">
      <c r="A223" s="526" t="s">
        <v>849</v>
      </c>
      <c r="B223" s="521"/>
      <c r="C223" s="522"/>
      <c r="D223" s="530" t="s">
        <v>843</v>
      </c>
      <c r="E223" s="531" t="s">
        <v>1738</v>
      </c>
    </row>
    <row r="224" spans="1:5" ht="15" customHeight="1" x14ac:dyDescent="0.2">
      <c r="A224" s="526" t="s">
        <v>850</v>
      </c>
      <c r="B224" s="521"/>
      <c r="C224" s="522"/>
      <c r="D224" s="530" t="s">
        <v>843</v>
      </c>
      <c r="E224" s="531" t="s">
        <v>1739</v>
      </c>
    </row>
    <row r="225" spans="1:5" ht="15" customHeight="1" x14ac:dyDescent="0.2">
      <c r="A225" s="526" t="s">
        <v>851</v>
      </c>
      <c r="B225" s="521"/>
      <c r="C225" s="522"/>
      <c r="D225" s="532" t="s">
        <v>852</v>
      </c>
      <c r="E225" s="531" t="s">
        <v>1740</v>
      </c>
    </row>
    <row r="226" spans="1:5" ht="15" customHeight="1" x14ac:dyDescent="0.2">
      <c r="A226" s="526" t="s">
        <v>853</v>
      </c>
      <c r="B226" s="521"/>
      <c r="C226" s="522"/>
      <c r="D226" s="530" t="s">
        <v>843</v>
      </c>
      <c r="E226" s="524" t="s">
        <v>1741</v>
      </c>
    </row>
    <row r="227" spans="1:5" ht="15" customHeight="1" x14ac:dyDescent="0.2">
      <c r="A227" s="533" t="s">
        <v>854</v>
      </c>
      <c r="B227" s="521"/>
      <c r="C227" s="522"/>
      <c r="D227" s="530" t="s">
        <v>855</v>
      </c>
      <c r="E227" s="524" t="s">
        <v>1742</v>
      </c>
    </row>
    <row r="228" spans="1:5" ht="15" customHeight="1" x14ac:dyDescent="0.2">
      <c r="A228" s="534" t="s">
        <v>856</v>
      </c>
      <c r="B228" s="535"/>
      <c r="C228" s="536">
        <v>955</v>
      </c>
      <c r="D228" s="537"/>
      <c r="E228" s="536"/>
    </row>
    <row r="229" spans="1:5" ht="15" customHeight="1" x14ac:dyDescent="0.2">
      <c r="A229" s="538" t="s">
        <v>857</v>
      </c>
      <c r="B229" s="521"/>
      <c r="C229" s="522"/>
      <c r="D229" s="530" t="s">
        <v>843</v>
      </c>
      <c r="E229" s="524" t="s">
        <v>1743</v>
      </c>
    </row>
    <row r="230" spans="1:5" ht="15" customHeight="1" x14ac:dyDescent="0.2">
      <c r="A230" s="526" t="s">
        <v>858</v>
      </c>
      <c r="B230" s="521"/>
      <c r="C230" s="522"/>
      <c r="D230" s="530" t="s">
        <v>843</v>
      </c>
      <c r="E230" s="524" t="s">
        <v>1744</v>
      </c>
    </row>
    <row r="231" spans="1:5" ht="15" customHeight="1" x14ac:dyDescent="0.2">
      <c r="A231" s="526" t="s">
        <v>859</v>
      </c>
      <c r="B231" s="521"/>
      <c r="C231" s="522"/>
      <c r="D231" s="530" t="s">
        <v>843</v>
      </c>
      <c r="E231" s="524" t="s">
        <v>1745</v>
      </c>
    </row>
    <row r="232" spans="1:5" ht="15" customHeight="1" x14ac:dyDescent="0.2">
      <c r="A232" s="526" t="s">
        <v>860</v>
      </c>
      <c r="B232" s="521"/>
      <c r="C232" s="522"/>
      <c r="D232" s="530" t="s">
        <v>861</v>
      </c>
      <c r="E232" s="524" t="s">
        <v>1746</v>
      </c>
    </row>
    <row r="233" spans="1:5" ht="15" customHeight="1" x14ac:dyDescent="0.2">
      <c r="A233" s="526" t="s">
        <v>862</v>
      </c>
      <c r="B233" s="521"/>
      <c r="C233" s="522"/>
      <c r="D233" s="530" t="s">
        <v>861</v>
      </c>
      <c r="E233" s="524" t="s">
        <v>1747</v>
      </c>
    </row>
    <row r="234" spans="1:5" ht="15" customHeight="1" x14ac:dyDescent="0.2">
      <c r="A234" s="526" t="s">
        <v>863</v>
      </c>
      <c r="B234" s="521"/>
      <c r="C234" s="522"/>
      <c r="D234" s="530" t="s">
        <v>861</v>
      </c>
      <c r="E234" s="524" t="s">
        <v>1748</v>
      </c>
    </row>
    <row r="235" spans="1:5" ht="15" customHeight="1" x14ac:dyDescent="0.2">
      <c r="A235" s="526" t="s">
        <v>864</v>
      </c>
      <c r="B235" s="521"/>
      <c r="C235" s="522"/>
      <c r="D235" s="530" t="s">
        <v>861</v>
      </c>
      <c r="E235" s="539" t="s">
        <v>1749</v>
      </c>
    </row>
    <row r="236" spans="1:5" ht="15" customHeight="1" x14ac:dyDescent="0.2">
      <c r="A236" s="526" t="s">
        <v>865</v>
      </c>
      <c r="B236" s="521"/>
      <c r="C236" s="522"/>
      <c r="D236" s="532" t="s">
        <v>866</v>
      </c>
      <c r="E236" s="524" t="s">
        <v>1750</v>
      </c>
    </row>
    <row r="237" spans="1:5" ht="15" customHeight="1" x14ac:dyDescent="0.2">
      <c r="A237" s="526" t="s">
        <v>867</v>
      </c>
      <c r="B237" s="521"/>
      <c r="C237" s="522"/>
      <c r="D237" s="530" t="s">
        <v>861</v>
      </c>
      <c r="E237" s="520" t="s">
        <v>1751</v>
      </c>
    </row>
    <row r="238" spans="1:5" ht="15" customHeight="1" x14ac:dyDescent="0.2">
      <c r="A238" s="526" t="s">
        <v>868</v>
      </c>
      <c r="B238" s="521"/>
      <c r="C238" s="522"/>
      <c r="D238" s="530" t="s">
        <v>861</v>
      </c>
      <c r="E238" s="524" t="s">
        <v>1752</v>
      </c>
    </row>
    <row r="239" spans="1:5" ht="15" customHeight="1" x14ac:dyDescent="0.2">
      <c r="A239" s="534" t="s">
        <v>869</v>
      </c>
      <c r="B239" s="535"/>
      <c r="C239" s="536">
        <v>896</v>
      </c>
      <c r="D239" s="540"/>
      <c r="E239" s="536"/>
    </row>
    <row r="240" spans="1:5" ht="15" customHeight="1" x14ac:dyDescent="0.2">
      <c r="A240" s="526" t="s">
        <v>870</v>
      </c>
      <c r="B240" s="521"/>
      <c r="C240" s="522"/>
      <c r="D240" s="541">
        <v>5</v>
      </c>
      <c r="E240" s="542" t="s">
        <v>1753</v>
      </c>
    </row>
    <row r="241" spans="1:5" ht="15" customHeight="1" x14ac:dyDescent="0.2">
      <c r="A241" s="526" t="s">
        <v>871</v>
      </c>
      <c r="B241" s="521"/>
      <c r="C241" s="522"/>
      <c r="D241" s="541">
        <v>650</v>
      </c>
      <c r="E241" s="524" t="s">
        <v>1754</v>
      </c>
    </row>
    <row r="242" spans="1:5" ht="15" customHeight="1" x14ac:dyDescent="0.2">
      <c r="A242" s="526" t="s">
        <v>872</v>
      </c>
      <c r="B242" s="521"/>
      <c r="C242" s="522"/>
      <c r="D242" s="541" t="s">
        <v>1755</v>
      </c>
      <c r="E242" s="531" t="s">
        <v>1756</v>
      </c>
    </row>
    <row r="243" spans="1:5" ht="15" customHeight="1" x14ac:dyDescent="0.2">
      <c r="A243" s="526" t="s">
        <v>873</v>
      </c>
      <c r="B243" s="521"/>
      <c r="C243" s="522"/>
      <c r="D243" s="541" t="s">
        <v>1757</v>
      </c>
      <c r="E243" s="524" t="s">
        <v>1758</v>
      </c>
    </row>
    <row r="244" spans="1:5" ht="15" customHeight="1" x14ac:dyDescent="0.2">
      <c r="A244" s="526" t="s">
        <v>874</v>
      </c>
      <c r="B244" s="521"/>
      <c r="C244" s="522"/>
      <c r="D244" s="541" t="s">
        <v>1759</v>
      </c>
      <c r="E244" s="524" t="s">
        <v>1760</v>
      </c>
    </row>
    <row r="245" spans="1:5" ht="15" customHeight="1" x14ac:dyDescent="0.2">
      <c r="A245" s="526" t="s">
        <v>1761</v>
      </c>
      <c r="B245" s="521"/>
      <c r="C245" s="522"/>
      <c r="D245" s="543"/>
      <c r="E245" s="524" t="s">
        <v>1762</v>
      </c>
    </row>
    <row r="246" spans="1:5" ht="15" customHeight="1" x14ac:dyDescent="0.2">
      <c r="A246" s="534" t="s">
        <v>875</v>
      </c>
      <c r="B246" s="535"/>
      <c r="C246" s="536">
        <v>2500</v>
      </c>
      <c r="D246" s="540"/>
      <c r="E246" s="536"/>
    </row>
    <row r="247" spans="1:5" ht="15" customHeight="1" x14ac:dyDescent="0.2">
      <c r="A247" s="526" t="s">
        <v>876</v>
      </c>
      <c r="B247" s="521"/>
      <c r="C247" s="522"/>
      <c r="D247" s="541">
        <v>0</v>
      </c>
      <c r="E247" s="544" t="s">
        <v>1109</v>
      </c>
    </row>
    <row r="248" spans="1:5" ht="15" customHeight="1" x14ac:dyDescent="0.2">
      <c r="A248" s="526" t="s">
        <v>877</v>
      </c>
      <c r="B248" s="521"/>
      <c r="C248" s="522"/>
      <c r="D248" s="541">
        <v>0</v>
      </c>
      <c r="E248" s="544" t="s">
        <v>618</v>
      </c>
    </row>
    <row r="249" spans="1:5" ht="15" customHeight="1" x14ac:dyDescent="0.2">
      <c r="A249" s="526" t="s">
        <v>878</v>
      </c>
      <c r="B249" s="521"/>
      <c r="C249" s="522"/>
      <c r="D249" s="541">
        <v>0</v>
      </c>
      <c r="E249" s="545" t="s">
        <v>618</v>
      </c>
    </row>
    <row r="250" spans="1:5" ht="15" customHeight="1" x14ac:dyDescent="0.2">
      <c r="A250" s="526" t="s">
        <v>1534</v>
      </c>
      <c r="B250" s="521"/>
      <c r="C250" s="522"/>
      <c r="D250" s="541">
        <v>0</v>
      </c>
      <c r="E250" s="544" t="s">
        <v>618</v>
      </c>
    </row>
    <row r="251" spans="1:5" ht="15" customHeight="1" x14ac:dyDescent="0.2">
      <c r="A251" s="538" t="s">
        <v>1535</v>
      </c>
      <c r="B251" s="521"/>
      <c r="C251" s="522"/>
      <c r="D251" s="541">
        <v>0</v>
      </c>
      <c r="E251" s="545" t="s">
        <v>618</v>
      </c>
    </row>
    <row r="252" spans="1:5" ht="15" customHeight="1" x14ac:dyDescent="0.2">
      <c r="A252" s="526" t="s">
        <v>879</v>
      </c>
      <c r="B252" s="521"/>
      <c r="C252" s="522"/>
      <c r="D252" s="541">
        <v>0</v>
      </c>
      <c r="E252" s="545" t="s">
        <v>618</v>
      </c>
    </row>
    <row r="253" spans="1:5" ht="15" customHeight="1" x14ac:dyDescent="0.2">
      <c r="A253" s="526" t="s">
        <v>1536</v>
      </c>
      <c r="B253" s="521"/>
      <c r="C253" s="522"/>
      <c r="D253" s="541">
        <v>0</v>
      </c>
      <c r="E253" s="539" t="s">
        <v>618</v>
      </c>
    </row>
    <row r="254" spans="1:5" ht="15" customHeight="1" x14ac:dyDescent="0.2">
      <c r="A254" s="526" t="s">
        <v>1537</v>
      </c>
      <c r="B254" s="521"/>
      <c r="C254" s="522"/>
      <c r="D254" s="541">
        <v>0</v>
      </c>
      <c r="E254" s="545" t="s">
        <v>618</v>
      </c>
    </row>
    <row r="255" spans="1:5" ht="15" customHeight="1" x14ac:dyDescent="0.2">
      <c r="A255" s="526" t="s">
        <v>1538</v>
      </c>
      <c r="B255" s="521"/>
      <c r="C255" s="522"/>
      <c r="D255" s="541">
        <v>0</v>
      </c>
      <c r="E255" s="545" t="s">
        <v>1539</v>
      </c>
    </row>
    <row r="256" spans="1:5" ht="15" customHeight="1" x14ac:dyDescent="0.2">
      <c r="A256" s="526" t="s">
        <v>881</v>
      </c>
      <c r="B256" s="546"/>
      <c r="C256" s="544"/>
      <c r="D256" s="541">
        <v>0</v>
      </c>
      <c r="E256" s="544" t="s">
        <v>1763</v>
      </c>
    </row>
    <row r="257" spans="1:5" ht="15" customHeight="1" x14ac:dyDescent="0.2">
      <c r="A257" s="547" t="s">
        <v>880</v>
      </c>
      <c r="B257" s="546"/>
      <c r="C257" s="544"/>
      <c r="D257" s="548">
        <v>0</v>
      </c>
      <c r="E257" s="531" t="s">
        <v>1764</v>
      </c>
    </row>
    <row r="258" spans="1:5" ht="15" customHeight="1" x14ac:dyDescent="0.2">
      <c r="A258" s="526" t="s">
        <v>883</v>
      </c>
      <c r="B258" s="546"/>
      <c r="C258" s="544"/>
      <c r="D258" s="548">
        <v>0</v>
      </c>
      <c r="E258" s="524" t="s">
        <v>1765</v>
      </c>
    </row>
    <row r="259" spans="1:5" ht="15" customHeight="1" x14ac:dyDescent="0.2">
      <c r="A259" s="526" t="s">
        <v>1766</v>
      </c>
      <c r="B259" s="546"/>
      <c r="C259" s="544"/>
      <c r="D259" s="548">
        <v>0</v>
      </c>
      <c r="E259" s="544" t="s">
        <v>1767</v>
      </c>
    </row>
    <row r="260" spans="1:5" ht="15" customHeight="1" x14ac:dyDescent="0.2">
      <c r="A260" s="526" t="s">
        <v>884</v>
      </c>
      <c r="B260" s="546"/>
      <c r="C260" s="544"/>
      <c r="D260" s="548">
        <v>0</v>
      </c>
      <c r="E260" s="549" t="s">
        <v>618</v>
      </c>
    </row>
    <row r="261" spans="1:5" ht="15" customHeight="1" x14ac:dyDescent="0.2">
      <c r="A261" s="547" t="s">
        <v>885</v>
      </c>
      <c r="B261" s="546"/>
      <c r="C261" s="544"/>
      <c r="D261" s="548"/>
      <c r="E261" s="544" t="s">
        <v>1768</v>
      </c>
    </row>
    <row r="262" spans="1:5" ht="15" customHeight="1" x14ac:dyDescent="0.2">
      <c r="A262" s="526" t="s">
        <v>886</v>
      </c>
      <c r="B262" s="546"/>
      <c r="C262" s="544"/>
      <c r="D262" s="548">
        <v>0</v>
      </c>
      <c r="E262" s="544" t="s">
        <v>1769</v>
      </c>
    </row>
    <row r="263" spans="1:5" ht="15" customHeight="1" x14ac:dyDescent="0.2">
      <c r="A263" s="547" t="s">
        <v>882</v>
      </c>
      <c r="B263" s="546"/>
      <c r="C263" s="544"/>
      <c r="D263" s="548">
        <v>0</v>
      </c>
      <c r="E263" s="544" t="s">
        <v>1770</v>
      </c>
    </row>
    <row r="264" spans="1:5" ht="15" customHeight="1" x14ac:dyDescent="0.2">
      <c r="A264" s="526" t="s">
        <v>887</v>
      </c>
      <c r="B264" s="546"/>
      <c r="C264" s="544"/>
      <c r="D264" s="548">
        <v>0</v>
      </c>
      <c r="E264" s="550" t="s">
        <v>1771</v>
      </c>
    </row>
    <row r="265" spans="1:5" ht="15" customHeight="1" x14ac:dyDescent="0.2">
      <c r="A265" s="547" t="s">
        <v>888</v>
      </c>
      <c r="B265" s="546"/>
      <c r="C265" s="544"/>
      <c r="D265" s="548" t="s">
        <v>889</v>
      </c>
      <c r="E265" s="539" t="s">
        <v>1772</v>
      </c>
    </row>
    <row r="266" spans="1:5" ht="15" customHeight="1" x14ac:dyDescent="0.2">
      <c r="A266" s="534" t="s">
        <v>890</v>
      </c>
      <c r="B266" s="535"/>
      <c r="C266" s="535">
        <v>300</v>
      </c>
      <c r="D266" s="551"/>
      <c r="E266" s="536"/>
    </row>
    <row r="267" spans="1:5" ht="15" customHeight="1" x14ac:dyDescent="0.2">
      <c r="A267" s="538" t="s">
        <v>1540</v>
      </c>
      <c r="B267" s="546"/>
      <c r="C267" s="544"/>
      <c r="D267" s="548">
        <v>0</v>
      </c>
      <c r="E267" s="531" t="s">
        <v>1773</v>
      </c>
    </row>
    <row r="268" spans="1:5" ht="15" customHeight="1" x14ac:dyDescent="0.2">
      <c r="A268" s="552" t="s">
        <v>1541</v>
      </c>
      <c r="B268" s="553"/>
      <c r="C268" s="544"/>
      <c r="D268" s="548">
        <v>0</v>
      </c>
      <c r="E268" s="524" t="s">
        <v>1774</v>
      </c>
    </row>
    <row r="269" spans="1:5" ht="15" customHeight="1" x14ac:dyDescent="0.2">
      <c r="A269" s="534" t="s">
        <v>891</v>
      </c>
      <c r="B269" s="554">
        <v>3220</v>
      </c>
      <c r="C269" s="555">
        <v>280</v>
      </c>
      <c r="D269" s="556"/>
      <c r="E269" s="557"/>
    </row>
    <row r="270" spans="1:5" ht="15" customHeight="1" x14ac:dyDescent="0.2">
      <c r="A270" s="526" t="s">
        <v>892</v>
      </c>
      <c r="B270" s="546"/>
      <c r="C270" s="544"/>
      <c r="D270" s="558" t="s">
        <v>893</v>
      </c>
      <c r="E270" s="524" t="s">
        <v>1775</v>
      </c>
    </row>
    <row r="271" spans="1:5" ht="15" customHeight="1" x14ac:dyDescent="0.2">
      <c r="A271" s="526" t="s">
        <v>894</v>
      </c>
      <c r="B271" s="546"/>
      <c r="C271" s="544"/>
      <c r="D271" s="558" t="s">
        <v>895</v>
      </c>
      <c r="E271" s="524" t="s">
        <v>1776</v>
      </c>
    </row>
    <row r="272" spans="1:5" ht="15" customHeight="1" x14ac:dyDescent="0.2">
      <c r="A272" s="526" t="s">
        <v>1777</v>
      </c>
      <c r="B272" s="546"/>
      <c r="C272" s="544"/>
      <c r="D272" s="548">
        <v>24</v>
      </c>
      <c r="E272" s="531" t="s">
        <v>1778</v>
      </c>
    </row>
    <row r="273" spans="1:5" ht="15" customHeight="1" x14ac:dyDescent="0.2">
      <c r="A273" s="526" t="s">
        <v>896</v>
      </c>
      <c r="B273" s="546"/>
      <c r="C273" s="544"/>
      <c r="D273" s="532" t="s">
        <v>893</v>
      </c>
      <c r="E273" s="559" t="s">
        <v>1779</v>
      </c>
    </row>
    <row r="274" spans="1:5" ht="15" customHeight="1" x14ac:dyDescent="0.2">
      <c r="A274" s="526" t="s">
        <v>897</v>
      </c>
      <c r="B274" s="546"/>
      <c r="C274" s="544"/>
      <c r="D274" s="548">
        <v>1.3</v>
      </c>
      <c r="E274" s="524" t="s">
        <v>1780</v>
      </c>
    </row>
    <row r="275" spans="1:5" ht="15" customHeight="1" x14ac:dyDescent="0.2">
      <c r="A275" s="526" t="s">
        <v>898</v>
      </c>
      <c r="B275" s="546"/>
      <c r="C275" s="544"/>
      <c r="D275" s="560">
        <v>0.7</v>
      </c>
      <c r="E275" s="524" t="s">
        <v>1781</v>
      </c>
    </row>
    <row r="276" spans="1:5" ht="15" customHeight="1" x14ac:dyDescent="0.2">
      <c r="A276" s="526" t="s">
        <v>899</v>
      </c>
      <c r="B276" s="546"/>
      <c r="C276" s="544"/>
      <c r="D276" s="560">
        <v>0.4</v>
      </c>
      <c r="E276" s="524" t="s">
        <v>1782</v>
      </c>
    </row>
    <row r="277" spans="1:5" ht="15" customHeight="1" x14ac:dyDescent="0.2">
      <c r="A277" s="526" t="s">
        <v>900</v>
      </c>
      <c r="B277" s="546"/>
      <c r="C277" s="544"/>
      <c r="D277" s="560">
        <v>1</v>
      </c>
      <c r="E277" s="524" t="s">
        <v>1783</v>
      </c>
    </row>
    <row r="278" spans="1:5" ht="15" customHeight="1" x14ac:dyDescent="0.2">
      <c r="A278" s="526" t="s">
        <v>901</v>
      </c>
      <c r="B278" s="546"/>
      <c r="C278" s="544"/>
      <c r="D278" s="560">
        <v>1</v>
      </c>
      <c r="E278" s="524" t="s">
        <v>1784</v>
      </c>
    </row>
    <row r="279" spans="1:5" ht="15" customHeight="1" x14ac:dyDescent="0.2">
      <c r="A279" s="526" t="s">
        <v>902</v>
      </c>
      <c r="B279" s="546"/>
      <c r="C279" s="544"/>
      <c r="D279" s="548">
        <v>14</v>
      </c>
      <c r="E279" s="524" t="s">
        <v>1785</v>
      </c>
    </row>
    <row r="280" spans="1:5" ht="15" customHeight="1" x14ac:dyDescent="0.2">
      <c r="A280" s="507" t="s">
        <v>903</v>
      </c>
      <c r="B280" s="508"/>
      <c r="C280" s="508"/>
      <c r="D280" s="509"/>
      <c r="E280" s="510"/>
    </row>
    <row r="281" spans="1:5" ht="15" customHeight="1" x14ac:dyDescent="0.2">
      <c r="A281" s="561" t="s">
        <v>904</v>
      </c>
      <c r="B281" s="562"/>
      <c r="C281" s="555">
        <v>289</v>
      </c>
      <c r="D281" s="563"/>
      <c r="E281" s="564"/>
    </row>
    <row r="282" spans="1:5" ht="15" customHeight="1" x14ac:dyDescent="0.2">
      <c r="A282" s="526" t="s">
        <v>905</v>
      </c>
      <c r="B282" s="546"/>
      <c r="C282" s="546"/>
      <c r="D282" s="546">
        <v>1</v>
      </c>
      <c r="E282" s="524" t="s">
        <v>1786</v>
      </c>
    </row>
    <row r="283" spans="1:5" ht="15" customHeight="1" x14ac:dyDescent="0.2">
      <c r="A283" s="526" t="s">
        <v>906</v>
      </c>
      <c r="B283" s="546"/>
      <c r="C283" s="546"/>
      <c r="D283" s="546">
        <v>10</v>
      </c>
      <c r="E283" s="524" t="s">
        <v>1787</v>
      </c>
    </row>
    <row r="284" spans="1:5" ht="15" customHeight="1" x14ac:dyDescent="0.2">
      <c r="A284" s="526" t="s">
        <v>907</v>
      </c>
      <c r="B284" s="546"/>
      <c r="C284" s="546"/>
      <c r="D284" s="546" t="s">
        <v>861</v>
      </c>
      <c r="E284" s="531" t="s">
        <v>1788</v>
      </c>
    </row>
    <row r="285" spans="1:5" ht="15" customHeight="1" x14ac:dyDescent="0.2">
      <c r="A285" s="526" t="s">
        <v>908</v>
      </c>
      <c r="B285" s="546"/>
      <c r="C285" s="546"/>
      <c r="D285" s="565" t="s">
        <v>909</v>
      </c>
      <c r="E285" s="524" t="s">
        <v>1789</v>
      </c>
    </row>
    <row r="286" spans="1:5" ht="15" customHeight="1" x14ac:dyDescent="0.2">
      <c r="A286" s="526" t="s">
        <v>910</v>
      </c>
      <c r="B286" s="546"/>
      <c r="C286" s="546"/>
      <c r="D286" s="546" t="s">
        <v>861</v>
      </c>
      <c r="E286" s="524" t="s">
        <v>1790</v>
      </c>
    </row>
    <row r="287" spans="1:5" ht="15" customHeight="1" x14ac:dyDescent="0.2">
      <c r="A287" s="526" t="s">
        <v>911</v>
      </c>
      <c r="B287" s="546"/>
      <c r="C287" s="546"/>
      <c r="D287" s="546" t="s">
        <v>861</v>
      </c>
      <c r="E287" s="524" t="s">
        <v>1791</v>
      </c>
    </row>
    <row r="288" spans="1:5" ht="15" customHeight="1" x14ac:dyDescent="0.2">
      <c r="A288" s="526" t="s">
        <v>912</v>
      </c>
      <c r="B288" s="546"/>
      <c r="C288" s="546"/>
      <c r="D288" s="546" t="s">
        <v>861</v>
      </c>
      <c r="E288" s="524" t="s">
        <v>1792</v>
      </c>
    </row>
    <row r="289" spans="1:5" ht="15" customHeight="1" x14ac:dyDescent="0.2">
      <c r="A289" s="526" t="s">
        <v>913</v>
      </c>
      <c r="B289" s="546"/>
      <c r="C289" s="546"/>
      <c r="D289" s="565" t="s">
        <v>914</v>
      </c>
      <c r="E289" s="524" t="s">
        <v>1793</v>
      </c>
    </row>
    <row r="290" spans="1:5" ht="15" customHeight="1" x14ac:dyDescent="0.2">
      <c r="A290" s="561" t="s">
        <v>915</v>
      </c>
      <c r="B290" s="566"/>
      <c r="C290" s="567">
        <v>524</v>
      </c>
      <c r="D290" s="568"/>
      <c r="E290" s="569"/>
    </row>
    <row r="291" spans="1:5" ht="15" customHeight="1" x14ac:dyDescent="0.2">
      <c r="A291" s="526" t="s">
        <v>916</v>
      </c>
      <c r="B291" s="546"/>
      <c r="C291" s="544"/>
      <c r="D291" s="570">
        <v>0</v>
      </c>
      <c r="E291" s="559" t="s">
        <v>1794</v>
      </c>
    </row>
    <row r="292" spans="1:5" ht="15" customHeight="1" x14ac:dyDescent="0.2">
      <c r="A292" s="526" t="s">
        <v>917</v>
      </c>
      <c r="B292" s="546"/>
      <c r="C292" s="544"/>
      <c r="D292" s="548">
        <v>0</v>
      </c>
      <c r="E292" s="524" t="s">
        <v>1795</v>
      </c>
    </row>
    <row r="293" spans="1:5" ht="15" customHeight="1" x14ac:dyDescent="0.2">
      <c r="A293" s="526" t="s">
        <v>918</v>
      </c>
      <c r="B293" s="546"/>
      <c r="C293" s="544"/>
      <c r="D293" s="548">
        <v>0</v>
      </c>
      <c r="E293" s="531" t="s">
        <v>1796</v>
      </c>
    </row>
    <row r="294" spans="1:5" ht="15" customHeight="1" x14ac:dyDescent="0.2">
      <c r="A294" s="526" t="s">
        <v>919</v>
      </c>
      <c r="B294" s="546"/>
      <c r="C294" s="544"/>
      <c r="D294" s="541">
        <v>0</v>
      </c>
      <c r="E294" s="571" t="s">
        <v>1797</v>
      </c>
    </row>
    <row r="295" spans="1:5" ht="15" customHeight="1" x14ac:dyDescent="0.2">
      <c r="A295" s="526" t="s">
        <v>920</v>
      </c>
      <c r="B295" s="546"/>
      <c r="C295" s="544"/>
      <c r="D295" s="541">
        <v>0</v>
      </c>
      <c r="E295" s="572" t="s">
        <v>1798</v>
      </c>
    </row>
    <row r="296" spans="1:5" ht="15" customHeight="1" x14ac:dyDescent="0.2">
      <c r="A296" s="526" t="s">
        <v>921</v>
      </c>
      <c r="B296" s="546"/>
      <c r="C296" s="544"/>
      <c r="D296" s="541">
        <v>0</v>
      </c>
      <c r="E296" s="524" t="s">
        <v>1799</v>
      </c>
    </row>
    <row r="297" spans="1:5" ht="15" customHeight="1" x14ac:dyDescent="0.2">
      <c r="A297" s="526" t="s">
        <v>922</v>
      </c>
      <c r="B297" s="546"/>
      <c r="C297" s="544"/>
      <c r="D297" s="541">
        <v>0</v>
      </c>
      <c r="E297" s="524" t="s">
        <v>1800</v>
      </c>
    </row>
    <row r="298" spans="1:5" ht="15" customHeight="1" x14ac:dyDescent="0.2">
      <c r="A298" s="526" t="s">
        <v>923</v>
      </c>
      <c r="B298" s="546"/>
      <c r="C298" s="544"/>
      <c r="D298" s="541">
        <v>0</v>
      </c>
      <c r="E298" s="524" t="s">
        <v>1801</v>
      </c>
    </row>
    <row r="299" spans="1:5" ht="15" customHeight="1" x14ac:dyDescent="0.2">
      <c r="A299" s="534" t="s">
        <v>924</v>
      </c>
      <c r="B299" s="562"/>
      <c r="C299" s="555">
        <v>262</v>
      </c>
      <c r="D299" s="573"/>
      <c r="E299" s="564"/>
    </row>
    <row r="300" spans="1:5" ht="15" customHeight="1" x14ac:dyDescent="0.2">
      <c r="A300" s="526" t="s">
        <v>925</v>
      </c>
      <c r="B300" s="546"/>
      <c r="C300" s="544"/>
      <c r="D300" s="541">
        <v>2</v>
      </c>
      <c r="E300" s="559" t="s">
        <v>1802</v>
      </c>
    </row>
    <row r="301" spans="1:5" ht="15" customHeight="1" x14ac:dyDescent="0.2">
      <c r="A301" s="526" t="s">
        <v>926</v>
      </c>
      <c r="B301" s="546"/>
      <c r="C301" s="544"/>
      <c r="D301" s="541">
        <v>6</v>
      </c>
      <c r="E301" s="524" t="s">
        <v>1803</v>
      </c>
    </row>
    <row r="302" spans="1:5" ht="15" customHeight="1" x14ac:dyDescent="0.2">
      <c r="A302" s="526" t="s">
        <v>927</v>
      </c>
      <c r="B302" s="574"/>
      <c r="C302" s="544"/>
      <c r="D302" s="541">
        <v>2</v>
      </c>
      <c r="E302" s="572" t="s">
        <v>1804</v>
      </c>
    </row>
    <row r="303" spans="1:5" ht="15" customHeight="1" x14ac:dyDescent="0.2">
      <c r="A303" s="526" t="s">
        <v>928</v>
      </c>
      <c r="B303" s="546"/>
      <c r="C303" s="544"/>
      <c r="D303" s="541">
        <v>0</v>
      </c>
      <c r="E303" s="524" t="s">
        <v>1805</v>
      </c>
    </row>
    <row r="304" spans="1:5" ht="15" customHeight="1" x14ac:dyDescent="0.2">
      <c r="A304" s="526" t="s">
        <v>929</v>
      </c>
      <c r="B304" s="546"/>
      <c r="C304" s="544"/>
      <c r="D304" s="541">
        <v>0</v>
      </c>
      <c r="E304" s="524" t="s">
        <v>1806</v>
      </c>
    </row>
    <row r="305" spans="1:5" ht="15" customHeight="1" x14ac:dyDescent="0.2">
      <c r="A305" s="526" t="s">
        <v>923</v>
      </c>
      <c r="B305" s="575"/>
      <c r="C305" s="576"/>
      <c r="D305" s="541">
        <v>0</v>
      </c>
      <c r="E305" s="520" t="s">
        <v>1807</v>
      </c>
    </row>
    <row r="306" spans="1:5" ht="15" customHeight="1" x14ac:dyDescent="0.2">
      <c r="A306" s="526" t="s">
        <v>930</v>
      </c>
      <c r="B306" s="575"/>
      <c r="C306" s="576"/>
      <c r="D306" s="541">
        <v>0</v>
      </c>
      <c r="E306" s="520" t="s">
        <v>1808</v>
      </c>
    </row>
    <row r="307" spans="1:5" ht="15" customHeight="1" x14ac:dyDescent="0.2">
      <c r="A307" s="534" t="s">
        <v>931</v>
      </c>
      <c r="B307" s="562"/>
      <c r="C307" s="555">
        <v>360</v>
      </c>
      <c r="D307" s="577"/>
      <c r="E307" s="564"/>
    </row>
    <row r="308" spans="1:5" ht="15" customHeight="1" x14ac:dyDescent="0.2">
      <c r="A308" s="526" t="s">
        <v>925</v>
      </c>
      <c r="B308" s="546"/>
      <c r="C308" s="544"/>
      <c r="D308" s="541">
        <v>3</v>
      </c>
      <c r="E308" s="524" t="s">
        <v>1809</v>
      </c>
    </row>
    <row r="309" spans="1:5" ht="15" customHeight="1" x14ac:dyDescent="0.2">
      <c r="A309" s="526" t="s">
        <v>926</v>
      </c>
      <c r="B309" s="546"/>
      <c r="C309" s="544"/>
      <c r="D309" s="541">
        <v>6</v>
      </c>
      <c r="E309" s="559" t="s">
        <v>1810</v>
      </c>
    </row>
    <row r="310" spans="1:5" ht="15" customHeight="1" x14ac:dyDescent="0.2">
      <c r="A310" s="526" t="s">
        <v>932</v>
      </c>
      <c r="B310" s="546"/>
      <c r="C310" s="544"/>
      <c r="D310" s="541">
        <v>6</v>
      </c>
      <c r="E310" s="559" t="s">
        <v>1811</v>
      </c>
    </row>
    <row r="311" spans="1:5" ht="15" customHeight="1" x14ac:dyDescent="0.2">
      <c r="A311" s="526" t="s">
        <v>928</v>
      </c>
      <c r="B311" s="546"/>
      <c r="C311" s="544"/>
      <c r="D311" s="541">
        <v>0</v>
      </c>
      <c r="E311" s="524" t="s">
        <v>1812</v>
      </c>
    </row>
    <row r="312" spans="1:5" ht="15" customHeight="1" x14ac:dyDescent="0.2">
      <c r="A312" s="526" t="s">
        <v>929</v>
      </c>
      <c r="B312" s="546"/>
      <c r="C312" s="544"/>
      <c r="D312" s="541">
        <v>4</v>
      </c>
      <c r="E312" s="559" t="s">
        <v>1813</v>
      </c>
    </row>
    <row r="313" spans="1:5" ht="15" customHeight="1" x14ac:dyDescent="0.2">
      <c r="A313" s="526" t="s">
        <v>930</v>
      </c>
      <c r="B313" s="575"/>
      <c r="C313" s="576"/>
      <c r="D313" s="578">
        <v>0</v>
      </c>
      <c r="E313" s="524" t="s">
        <v>1814</v>
      </c>
    </row>
    <row r="314" spans="1:5" ht="15" customHeight="1" x14ac:dyDescent="0.2">
      <c r="A314" s="547" t="s">
        <v>923</v>
      </c>
      <c r="B314" s="546"/>
      <c r="C314" s="544"/>
      <c r="D314" s="541">
        <v>0</v>
      </c>
      <c r="E314" s="531" t="s">
        <v>1815</v>
      </c>
    </row>
    <row r="315" spans="1:5" ht="15" customHeight="1" x14ac:dyDescent="0.2">
      <c r="A315" s="534" t="s">
        <v>933</v>
      </c>
      <c r="B315" s="579"/>
      <c r="C315" s="555">
        <v>262</v>
      </c>
      <c r="D315" s="580"/>
      <c r="E315" s="581"/>
    </row>
    <row r="316" spans="1:5" ht="15" customHeight="1" x14ac:dyDescent="0.2">
      <c r="A316" s="526" t="s">
        <v>934</v>
      </c>
      <c r="B316" s="546"/>
      <c r="C316" s="544"/>
      <c r="D316" s="541">
        <v>0</v>
      </c>
      <c r="E316" s="572">
        <v>8</v>
      </c>
    </row>
    <row r="317" spans="1:5" ht="15" customHeight="1" x14ac:dyDescent="0.2">
      <c r="A317" s="526" t="s">
        <v>935</v>
      </c>
      <c r="B317" s="546"/>
      <c r="C317" s="544"/>
      <c r="D317" s="541">
        <v>0</v>
      </c>
      <c r="E317" s="572">
        <v>10</v>
      </c>
    </row>
    <row r="318" spans="1:5" ht="15" customHeight="1" x14ac:dyDescent="0.2">
      <c r="A318" s="526" t="s">
        <v>936</v>
      </c>
      <c r="B318" s="546"/>
      <c r="C318" s="544"/>
      <c r="D318" s="541">
        <v>0</v>
      </c>
      <c r="E318" s="572">
        <v>20</v>
      </c>
    </row>
    <row r="319" spans="1:5" ht="15" customHeight="1" x14ac:dyDescent="0.2">
      <c r="A319" s="526" t="s">
        <v>937</v>
      </c>
      <c r="B319" s="546"/>
      <c r="C319" s="544"/>
      <c r="D319" s="541">
        <v>0</v>
      </c>
      <c r="E319" s="572">
        <v>6</v>
      </c>
    </row>
    <row r="320" spans="1:5" ht="15" customHeight="1" x14ac:dyDescent="0.2">
      <c r="A320" s="526" t="s">
        <v>938</v>
      </c>
      <c r="B320" s="546"/>
      <c r="C320" s="544"/>
      <c r="D320" s="541">
        <v>0</v>
      </c>
      <c r="E320" s="572">
        <v>24</v>
      </c>
    </row>
    <row r="321" spans="1:5" ht="15" customHeight="1" x14ac:dyDescent="0.2">
      <c r="A321" s="526" t="s">
        <v>939</v>
      </c>
      <c r="B321" s="546"/>
      <c r="C321" s="544"/>
      <c r="D321" s="541">
        <v>0</v>
      </c>
      <c r="E321" s="572">
        <v>19</v>
      </c>
    </row>
    <row r="322" spans="1:5" ht="15" customHeight="1" x14ac:dyDescent="0.2">
      <c r="A322" s="526" t="s">
        <v>940</v>
      </c>
      <c r="B322" s="546"/>
      <c r="C322" s="544"/>
      <c r="D322" s="541">
        <v>0</v>
      </c>
      <c r="E322" s="572">
        <v>2</v>
      </c>
    </row>
    <row r="323" spans="1:5" ht="15" customHeight="1" x14ac:dyDescent="0.2">
      <c r="A323" s="526" t="s">
        <v>941</v>
      </c>
      <c r="B323" s="546"/>
      <c r="C323" s="544"/>
      <c r="D323" s="541">
        <v>0</v>
      </c>
      <c r="E323" s="572">
        <v>1</v>
      </c>
    </row>
    <row r="324" spans="1:5" ht="15" customHeight="1" x14ac:dyDescent="0.2">
      <c r="A324" s="547" t="s">
        <v>1542</v>
      </c>
      <c r="B324" s="546"/>
      <c r="C324" s="544"/>
      <c r="D324" s="543">
        <v>0</v>
      </c>
      <c r="E324" s="572">
        <v>2</v>
      </c>
    </row>
    <row r="325" spans="1:5" ht="15" customHeight="1" x14ac:dyDescent="0.2">
      <c r="A325" s="582" t="s">
        <v>942</v>
      </c>
      <c r="B325" s="583"/>
      <c r="C325" s="584"/>
      <c r="D325" s="583"/>
      <c r="E325" s="585"/>
    </row>
    <row r="326" spans="1:5" ht="15" customHeight="1" x14ac:dyDescent="0.2">
      <c r="A326" s="586" t="s">
        <v>943</v>
      </c>
      <c r="B326" s="577"/>
      <c r="C326" s="555">
        <v>307</v>
      </c>
      <c r="D326" s="573"/>
      <c r="E326" s="564"/>
    </row>
    <row r="327" spans="1:5" ht="15" customHeight="1" x14ac:dyDescent="0.2">
      <c r="A327" s="526" t="s">
        <v>944</v>
      </c>
      <c r="B327" s="546"/>
      <c r="C327" s="544"/>
      <c r="D327" s="570">
        <v>0</v>
      </c>
      <c r="E327" s="524" t="s">
        <v>1109</v>
      </c>
    </row>
    <row r="328" spans="1:5" ht="15" customHeight="1" x14ac:dyDescent="0.2">
      <c r="A328" s="526" t="s">
        <v>945</v>
      </c>
      <c r="B328" s="546"/>
      <c r="C328" s="544"/>
      <c r="D328" s="570">
        <v>0</v>
      </c>
      <c r="E328" s="524" t="s">
        <v>1816</v>
      </c>
    </row>
    <row r="329" spans="1:5" ht="15" customHeight="1" x14ac:dyDescent="0.2">
      <c r="A329" s="526" t="s">
        <v>946</v>
      </c>
      <c r="B329" s="546"/>
      <c r="C329" s="544"/>
      <c r="D329" s="570">
        <v>109</v>
      </c>
      <c r="E329" s="524" t="s">
        <v>1817</v>
      </c>
    </row>
    <row r="330" spans="1:5" ht="15" customHeight="1" x14ac:dyDescent="0.2">
      <c r="A330" s="533" t="s">
        <v>947</v>
      </c>
      <c r="B330" s="575"/>
      <c r="C330" s="544"/>
      <c r="D330" s="532" t="s">
        <v>861</v>
      </c>
      <c r="E330" s="545" t="s">
        <v>1109</v>
      </c>
    </row>
    <row r="331" spans="1:5" ht="15" customHeight="1" x14ac:dyDescent="0.2">
      <c r="A331" s="526" t="s">
        <v>948</v>
      </c>
      <c r="B331" s="546"/>
      <c r="C331" s="544"/>
      <c r="D331" s="587" t="s">
        <v>861</v>
      </c>
      <c r="E331" s="524" t="s">
        <v>1818</v>
      </c>
    </row>
    <row r="332" spans="1:5" ht="15" customHeight="1" x14ac:dyDescent="0.2">
      <c r="A332" s="526" t="s">
        <v>949</v>
      </c>
      <c r="B332" s="546"/>
      <c r="C332" s="544"/>
      <c r="D332" s="570">
        <v>1</v>
      </c>
      <c r="E332" s="531" t="s">
        <v>1819</v>
      </c>
    </row>
    <row r="333" spans="1:5" ht="15" customHeight="1" x14ac:dyDescent="0.2">
      <c r="A333" s="526" t="s">
        <v>950</v>
      </c>
      <c r="B333" s="546"/>
      <c r="C333" s="544"/>
      <c r="D333" s="588" t="s">
        <v>951</v>
      </c>
      <c r="E333" s="524" t="s">
        <v>1109</v>
      </c>
    </row>
    <row r="334" spans="1:5" ht="15" customHeight="1" x14ac:dyDescent="0.2">
      <c r="A334" s="526" t="s">
        <v>952</v>
      </c>
      <c r="B334" s="546"/>
      <c r="C334" s="544"/>
      <c r="D334" s="588" t="s">
        <v>953</v>
      </c>
      <c r="E334" s="531" t="s">
        <v>1820</v>
      </c>
    </row>
    <row r="335" spans="1:5" ht="15" customHeight="1" x14ac:dyDescent="0.2">
      <c r="A335" s="547" t="s">
        <v>954</v>
      </c>
      <c r="B335" s="546"/>
      <c r="C335" s="544"/>
      <c r="D335" s="589" t="s">
        <v>955</v>
      </c>
      <c r="E335" s="524" t="s">
        <v>1821</v>
      </c>
    </row>
    <row r="336" spans="1:5" ht="15" customHeight="1" x14ac:dyDescent="0.2">
      <c r="A336" s="586" t="s">
        <v>956</v>
      </c>
      <c r="B336" s="590"/>
      <c r="C336" s="591">
        <v>1297</v>
      </c>
      <c r="D336" s="592"/>
      <c r="E336" s="593"/>
    </row>
    <row r="337" spans="1:5" ht="15" customHeight="1" x14ac:dyDescent="0.2">
      <c r="A337" s="526" t="s">
        <v>957</v>
      </c>
      <c r="B337" s="546"/>
      <c r="C337" s="544"/>
      <c r="D337" s="541">
        <v>0</v>
      </c>
      <c r="E337" s="524" t="s">
        <v>1822</v>
      </c>
    </row>
    <row r="338" spans="1:5" ht="15" customHeight="1" x14ac:dyDescent="0.2">
      <c r="A338" s="526" t="s">
        <v>958</v>
      </c>
      <c r="B338" s="546"/>
      <c r="C338" s="544"/>
      <c r="D338" s="541">
        <v>0</v>
      </c>
      <c r="E338" s="524" t="s">
        <v>1823</v>
      </c>
    </row>
    <row r="339" spans="1:5" ht="15" customHeight="1" x14ac:dyDescent="0.2">
      <c r="A339" s="526" t="s">
        <v>959</v>
      </c>
      <c r="B339" s="546"/>
      <c r="C339" s="544"/>
      <c r="D339" s="541">
        <v>0</v>
      </c>
      <c r="E339" s="531" t="s">
        <v>1824</v>
      </c>
    </row>
    <row r="340" spans="1:5" ht="15" customHeight="1" x14ac:dyDescent="0.2">
      <c r="A340" s="526" t="s">
        <v>960</v>
      </c>
      <c r="B340" s="546"/>
      <c r="C340" s="544"/>
      <c r="D340" s="541">
        <v>0</v>
      </c>
      <c r="E340" s="559" t="s">
        <v>1825</v>
      </c>
    </row>
    <row r="341" spans="1:5" ht="15" customHeight="1" x14ac:dyDescent="0.2">
      <c r="A341" s="526" t="s">
        <v>961</v>
      </c>
      <c r="B341" s="546"/>
      <c r="C341" s="544"/>
      <c r="D341" s="541">
        <v>0</v>
      </c>
      <c r="E341" s="531" t="s">
        <v>1826</v>
      </c>
    </row>
    <row r="342" spans="1:5" ht="15" customHeight="1" x14ac:dyDescent="0.2">
      <c r="A342" s="526" t="s">
        <v>962</v>
      </c>
      <c r="B342" s="546"/>
      <c r="C342" s="544"/>
      <c r="D342" s="541">
        <v>0</v>
      </c>
      <c r="E342" s="559" t="s">
        <v>1827</v>
      </c>
    </row>
    <row r="343" spans="1:5" ht="15" customHeight="1" x14ac:dyDescent="0.2">
      <c r="A343" s="526" t="s">
        <v>963</v>
      </c>
      <c r="B343" s="546"/>
      <c r="C343" s="544"/>
      <c r="D343" s="541">
        <v>0</v>
      </c>
      <c r="E343" s="531" t="s">
        <v>1828</v>
      </c>
    </row>
    <row r="344" spans="1:5" ht="15" customHeight="1" x14ac:dyDescent="0.2">
      <c r="A344" s="526" t="s">
        <v>964</v>
      </c>
      <c r="B344" s="546"/>
      <c r="C344" s="544"/>
      <c r="D344" s="541">
        <v>0</v>
      </c>
      <c r="E344" s="531" t="s">
        <v>1829</v>
      </c>
    </row>
    <row r="345" spans="1:5" ht="15" customHeight="1" x14ac:dyDescent="0.2">
      <c r="A345" s="594" t="s">
        <v>965</v>
      </c>
      <c r="B345" s="595"/>
      <c r="C345" s="596">
        <v>0</v>
      </c>
      <c r="D345" s="597"/>
      <c r="E345" s="598"/>
    </row>
    <row r="346" spans="1:5" ht="15" customHeight="1" x14ac:dyDescent="0.2">
      <c r="A346" s="526" t="s">
        <v>966</v>
      </c>
      <c r="B346" s="546"/>
      <c r="C346" s="544"/>
      <c r="D346" s="599">
        <v>0</v>
      </c>
      <c r="E346" s="600" t="s">
        <v>618</v>
      </c>
    </row>
    <row r="347" spans="1:5" ht="15" customHeight="1" x14ac:dyDescent="0.2">
      <c r="A347" s="526" t="s">
        <v>967</v>
      </c>
      <c r="B347" s="546"/>
      <c r="C347" s="544"/>
      <c r="D347" s="599">
        <v>0</v>
      </c>
      <c r="E347" s="600" t="s">
        <v>618</v>
      </c>
    </row>
    <row r="348" spans="1:5" ht="15" customHeight="1" x14ac:dyDescent="0.2">
      <c r="A348" s="526" t="s">
        <v>1543</v>
      </c>
      <c r="B348" s="546"/>
      <c r="C348" s="544"/>
      <c r="D348" s="599">
        <v>0</v>
      </c>
      <c r="E348" s="600" t="s">
        <v>1109</v>
      </c>
    </row>
    <row r="349" spans="1:5" ht="15" customHeight="1" thickBot="1" x14ac:dyDescent="0.25">
      <c r="A349" s="601" t="s">
        <v>1544</v>
      </c>
      <c r="B349" s="602"/>
      <c r="C349" s="603"/>
      <c r="D349" s="604">
        <v>0</v>
      </c>
      <c r="E349" s="605" t="s">
        <v>1830</v>
      </c>
    </row>
    <row r="350" spans="1:5" ht="15" customHeight="1" thickBot="1" x14ac:dyDescent="0.25">
      <c r="A350" s="606" t="s">
        <v>4</v>
      </c>
      <c r="B350" s="607">
        <f>SUM(B210:B349)</f>
        <v>3220</v>
      </c>
      <c r="C350" s="608">
        <f>SUM(C210:C349)</f>
        <v>10645</v>
      </c>
      <c r="D350" s="609"/>
      <c r="E350" s="610"/>
    </row>
    <row r="351" spans="1:5" ht="15" customHeight="1" thickBot="1" x14ac:dyDescent="0.25">
      <c r="A351" s="611"/>
      <c r="B351" s="612"/>
      <c r="C351" s="612"/>
      <c r="D351" s="612"/>
      <c r="E351" s="613"/>
    </row>
    <row r="352" spans="1:5" ht="15" customHeight="1" x14ac:dyDescent="0.2">
      <c r="A352" s="1350" t="s">
        <v>551</v>
      </c>
      <c r="B352" s="1352" t="s">
        <v>64</v>
      </c>
      <c r="C352" s="1364"/>
      <c r="D352" s="1365" t="s">
        <v>81</v>
      </c>
      <c r="E352" s="1366"/>
    </row>
    <row r="353" spans="1:5" ht="15" customHeight="1" x14ac:dyDescent="0.2">
      <c r="A353" s="1351"/>
      <c r="B353" s="421" t="s">
        <v>103</v>
      </c>
      <c r="C353" s="452" t="s">
        <v>104</v>
      </c>
      <c r="D353" s="477" t="s">
        <v>83</v>
      </c>
      <c r="E353" s="614" t="s">
        <v>82</v>
      </c>
    </row>
    <row r="354" spans="1:5" ht="15" customHeight="1" x14ac:dyDescent="0.2">
      <c r="A354" s="615" t="s">
        <v>79</v>
      </c>
      <c r="B354" s="616"/>
      <c r="C354" s="617"/>
      <c r="D354" s="618"/>
      <c r="E354" s="619"/>
    </row>
    <row r="355" spans="1:5" ht="15" customHeight="1" x14ac:dyDescent="0.2">
      <c r="A355" s="620" t="s">
        <v>1831</v>
      </c>
      <c r="B355" s="616">
        <v>165</v>
      </c>
      <c r="C355" s="617">
        <v>0</v>
      </c>
      <c r="D355" s="621" t="s">
        <v>1832</v>
      </c>
      <c r="E355" s="622" t="s">
        <v>1833</v>
      </c>
    </row>
    <row r="356" spans="1:5" ht="15" customHeight="1" x14ac:dyDescent="0.2">
      <c r="A356" s="620" t="s">
        <v>1834</v>
      </c>
      <c r="B356" s="616">
        <v>2750</v>
      </c>
      <c r="C356" s="617">
        <v>0</v>
      </c>
      <c r="D356" s="621" t="s">
        <v>1835</v>
      </c>
      <c r="E356" s="623" t="s">
        <v>1836</v>
      </c>
    </row>
    <row r="357" spans="1:5" ht="15" customHeight="1" x14ac:dyDescent="0.2">
      <c r="A357" s="620" t="s">
        <v>1837</v>
      </c>
      <c r="B357" s="616">
        <v>4235</v>
      </c>
      <c r="C357" s="617">
        <v>0</v>
      </c>
      <c r="D357" s="621" t="s">
        <v>1838</v>
      </c>
      <c r="E357" s="622" t="s">
        <v>1839</v>
      </c>
    </row>
    <row r="358" spans="1:5" ht="15" customHeight="1" x14ac:dyDescent="0.2">
      <c r="A358" s="620" t="s">
        <v>1840</v>
      </c>
      <c r="B358" s="616">
        <v>1936</v>
      </c>
      <c r="C358" s="617">
        <v>0</v>
      </c>
      <c r="D358" s="621" t="s">
        <v>1841</v>
      </c>
      <c r="E358" s="622" t="s">
        <v>1842</v>
      </c>
    </row>
    <row r="359" spans="1:5" ht="15" customHeight="1" x14ac:dyDescent="0.2">
      <c r="A359" s="624" t="s">
        <v>1843</v>
      </c>
      <c r="B359" s="616">
        <v>0</v>
      </c>
      <c r="C359" s="617">
        <v>100</v>
      </c>
      <c r="D359" s="618" t="s">
        <v>1844</v>
      </c>
      <c r="E359" s="619" t="s">
        <v>1845</v>
      </c>
    </row>
    <row r="360" spans="1:5" ht="15" customHeight="1" x14ac:dyDescent="0.2">
      <c r="A360" s="624" t="s">
        <v>1846</v>
      </c>
      <c r="B360" s="616">
        <v>0</v>
      </c>
      <c r="C360" s="617">
        <v>1500</v>
      </c>
      <c r="D360" s="618" t="s">
        <v>1847</v>
      </c>
      <c r="E360" s="619" t="s">
        <v>1848</v>
      </c>
    </row>
    <row r="361" spans="1:5" ht="15" customHeight="1" x14ac:dyDescent="0.2">
      <c r="A361" s="620" t="s">
        <v>1849</v>
      </c>
      <c r="B361" s="625">
        <v>0</v>
      </c>
      <c r="C361" s="626">
        <v>280</v>
      </c>
      <c r="D361" s="618" t="s">
        <v>1850</v>
      </c>
      <c r="E361" s="619" t="s">
        <v>1851</v>
      </c>
    </row>
    <row r="362" spans="1:5" ht="15" customHeight="1" x14ac:dyDescent="0.2">
      <c r="A362" s="624" t="s">
        <v>1852</v>
      </c>
      <c r="B362" s="625">
        <v>0</v>
      </c>
      <c r="C362" s="626">
        <v>150</v>
      </c>
      <c r="D362" s="618" t="s">
        <v>1853</v>
      </c>
      <c r="E362" s="619" t="s">
        <v>1854</v>
      </c>
    </row>
    <row r="363" spans="1:5" ht="15" customHeight="1" x14ac:dyDescent="0.2">
      <c r="A363" s="624" t="s">
        <v>1855</v>
      </c>
      <c r="B363" s="625">
        <v>0</v>
      </c>
      <c r="C363" s="627">
        <v>400</v>
      </c>
      <c r="D363" s="618" t="s">
        <v>1856</v>
      </c>
      <c r="E363" s="619" t="s">
        <v>1857</v>
      </c>
    </row>
    <row r="364" spans="1:5" ht="15" customHeight="1" x14ac:dyDescent="0.2">
      <c r="A364" s="624" t="s">
        <v>1858</v>
      </c>
      <c r="B364" s="625">
        <v>0</v>
      </c>
      <c r="C364" s="626">
        <v>80</v>
      </c>
      <c r="D364" s="618" t="s">
        <v>1859</v>
      </c>
      <c r="E364" s="619" t="s">
        <v>1860</v>
      </c>
    </row>
    <row r="365" spans="1:5" ht="15" customHeight="1" x14ac:dyDescent="0.2">
      <c r="A365" s="624" t="s">
        <v>1861</v>
      </c>
      <c r="B365" s="625">
        <v>0</v>
      </c>
      <c r="C365" s="626">
        <v>100</v>
      </c>
      <c r="D365" s="618" t="s">
        <v>1862</v>
      </c>
      <c r="E365" s="619" t="s">
        <v>1863</v>
      </c>
    </row>
    <row r="366" spans="1:5" ht="15" customHeight="1" x14ac:dyDescent="0.2">
      <c r="A366" s="624" t="s">
        <v>1864</v>
      </c>
      <c r="B366" s="625">
        <v>0</v>
      </c>
      <c r="C366" s="626">
        <v>400</v>
      </c>
      <c r="D366" s="621" t="s">
        <v>1865</v>
      </c>
      <c r="E366" s="619" t="s">
        <v>1866</v>
      </c>
    </row>
    <row r="367" spans="1:5" ht="15" customHeight="1" x14ac:dyDescent="0.2">
      <c r="A367" s="624" t="s">
        <v>1867</v>
      </c>
      <c r="B367" s="625">
        <v>0</v>
      </c>
      <c r="C367" s="626">
        <v>70</v>
      </c>
      <c r="D367" s="618" t="s">
        <v>1868</v>
      </c>
      <c r="E367" s="619" t="s">
        <v>1869</v>
      </c>
    </row>
    <row r="368" spans="1:5" ht="15" customHeight="1" x14ac:dyDescent="0.2">
      <c r="A368" s="624" t="s">
        <v>1870</v>
      </c>
      <c r="B368" s="625">
        <v>0</v>
      </c>
      <c r="C368" s="626">
        <v>100</v>
      </c>
      <c r="D368" s="618" t="s">
        <v>1871</v>
      </c>
      <c r="E368" s="619" t="s">
        <v>1872</v>
      </c>
    </row>
    <row r="369" spans="1:5" ht="15" customHeight="1" x14ac:dyDescent="0.2">
      <c r="A369" s="624" t="s">
        <v>1873</v>
      </c>
      <c r="B369" s="625">
        <v>0</v>
      </c>
      <c r="C369" s="626">
        <v>96</v>
      </c>
      <c r="D369" s="618" t="s">
        <v>1874</v>
      </c>
      <c r="E369" s="619" t="s">
        <v>1875</v>
      </c>
    </row>
    <row r="370" spans="1:5" ht="15" customHeight="1" x14ac:dyDescent="0.2">
      <c r="A370" s="624" t="s">
        <v>1876</v>
      </c>
      <c r="B370" s="616">
        <v>0</v>
      </c>
      <c r="C370" s="617">
        <v>410</v>
      </c>
      <c r="D370" s="618" t="s">
        <v>1877</v>
      </c>
      <c r="E370" s="619" t="s">
        <v>1878</v>
      </c>
    </row>
    <row r="371" spans="1:5" ht="15" customHeight="1" x14ac:dyDescent="0.2">
      <c r="A371" s="620" t="s">
        <v>1556</v>
      </c>
      <c r="B371" s="616">
        <v>0</v>
      </c>
      <c r="C371" s="617">
        <v>300</v>
      </c>
      <c r="D371" s="621" t="s">
        <v>1879</v>
      </c>
      <c r="E371" s="622" t="s">
        <v>1880</v>
      </c>
    </row>
    <row r="372" spans="1:5" ht="15" customHeight="1" x14ac:dyDescent="0.2">
      <c r="A372" s="620" t="s">
        <v>1881</v>
      </c>
      <c r="B372" s="616">
        <v>0</v>
      </c>
      <c r="C372" s="617">
        <v>150</v>
      </c>
      <c r="D372" s="618" t="s">
        <v>1882</v>
      </c>
      <c r="E372" s="619" t="s">
        <v>1883</v>
      </c>
    </row>
    <row r="373" spans="1:5" ht="15" customHeight="1" x14ac:dyDescent="0.2">
      <c r="A373" s="620" t="s">
        <v>1884</v>
      </c>
      <c r="B373" s="616">
        <v>0</v>
      </c>
      <c r="C373" s="617">
        <v>122</v>
      </c>
      <c r="D373" s="618" t="s">
        <v>1885</v>
      </c>
      <c r="E373" s="619" t="s">
        <v>1886</v>
      </c>
    </row>
    <row r="374" spans="1:5" ht="15" customHeight="1" x14ac:dyDescent="0.2">
      <c r="A374" s="620" t="s">
        <v>1887</v>
      </c>
      <c r="B374" s="616">
        <v>98</v>
      </c>
      <c r="C374" s="617">
        <v>8</v>
      </c>
      <c r="D374" s="618" t="s">
        <v>1888</v>
      </c>
      <c r="E374" s="619" t="s">
        <v>1889</v>
      </c>
    </row>
    <row r="375" spans="1:5" ht="15" customHeight="1" x14ac:dyDescent="0.2">
      <c r="A375" s="620" t="s">
        <v>1890</v>
      </c>
      <c r="B375" s="616">
        <v>60</v>
      </c>
      <c r="C375" s="617">
        <v>5</v>
      </c>
      <c r="D375" s="618" t="s">
        <v>1891</v>
      </c>
      <c r="E375" s="619" t="s">
        <v>1892</v>
      </c>
    </row>
    <row r="376" spans="1:5" ht="15" customHeight="1" x14ac:dyDescent="0.2">
      <c r="A376" s="620" t="s">
        <v>1893</v>
      </c>
      <c r="B376" s="616">
        <v>45</v>
      </c>
      <c r="C376" s="617">
        <v>0</v>
      </c>
      <c r="D376" s="618" t="s">
        <v>1894</v>
      </c>
      <c r="E376" s="619" t="s">
        <v>1895</v>
      </c>
    </row>
    <row r="377" spans="1:5" ht="15" customHeight="1" x14ac:dyDescent="0.2">
      <c r="A377" s="620" t="s">
        <v>1896</v>
      </c>
      <c r="B377" s="616">
        <v>0</v>
      </c>
      <c r="C377" s="617">
        <v>25</v>
      </c>
      <c r="D377" s="618" t="s">
        <v>1897</v>
      </c>
      <c r="E377" s="619" t="s">
        <v>1898</v>
      </c>
    </row>
    <row r="378" spans="1:5" ht="15" customHeight="1" x14ac:dyDescent="0.2">
      <c r="A378" s="620" t="s">
        <v>1899</v>
      </c>
      <c r="B378" s="616">
        <v>0</v>
      </c>
      <c r="C378" s="617">
        <v>50</v>
      </c>
      <c r="D378" s="618" t="s">
        <v>1900</v>
      </c>
      <c r="E378" s="619" t="s">
        <v>1901</v>
      </c>
    </row>
    <row r="379" spans="1:5" ht="15" customHeight="1" x14ac:dyDescent="0.2">
      <c r="A379" s="620" t="s">
        <v>1902</v>
      </c>
      <c r="B379" s="616">
        <v>0</v>
      </c>
      <c r="C379" s="617">
        <v>140</v>
      </c>
      <c r="D379" s="618" t="s">
        <v>1903</v>
      </c>
      <c r="E379" s="619" t="s">
        <v>1904</v>
      </c>
    </row>
    <row r="380" spans="1:5" ht="15" customHeight="1" x14ac:dyDescent="0.2">
      <c r="A380" s="624" t="s">
        <v>1905</v>
      </c>
      <c r="B380" s="616">
        <v>0</v>
      </c>
      <c r="C380" s="617">
        <v>245</v>
      </c>
      <c r="D380" s="618" t="s">
        <v>1906</v>
      </c>
      <c r="E380" s="619" t="s">
        <v>1907</v>
      </c>
    </row>
    <row r="381" spans="1:5" ht="15" customHeight="1" x14ac:dyDescent="0.2">
      <c r="A381" s="624" t="s">
        <v>1908</v>
      </c>
      <c r="B381" s="616">
        <v>0</v>
      </c>
      <c r="C381" s="617">
        <v>193</v>
      </c>
      <c r="D381" s="618" t="s">
        <v>1909</v>
      </c>
      <c r="E381" s="619" t="s">
        <v>1910</v>
      </c>
    </row>
    <row r="382" spans="1:5" ht="15" customHeight="1" x14ac:dyDescent="0.2">
      <c r="A382" s="628" t="s">
        <v>1911</v>
      </c>
      <c r="B382" s="616">
        <v>0</v>
      </c>
      <c r="C382" s="617">
        <v>40</v>
      </c>
      <c r="D382" s="618" t="s">
        <v>1912</v>
      </c>
      <c r="E382" s="619" t="s">
        <v>1913</v>
      </c>
    </row>
    <row r="383" spans="1:5" ht="15" customHeight="1" x14ac:dyDescent="0.2">
      <c r="A383" s="620" t="s">
        <v>1914</v>
      </c>
      <c r="B383" s="616">
        <v>0</v>
      </c>
      <c r="C383" s="617">
        <v>61</v>
      </c>
      <c r="D383" s="618" t="s">
        <v>1915</v>
      </c>
      <c r="E383" s="619" t="s">
        <v>1916</v>
      </c>
    </row>
    <row r="384" spans="1:5" ht="15" customHeight="1" x14ac:dyDescent="0.2">
      <c r="A384" s="624" t="s">
        <v>1917</v>
      </c>
      <c r="B384" s="616">
        <v>0</v>
      </c>
      <c r="C384" s="617">
        <v>60</v>
      </c>
      <c r="D384" s="618" t="s">
        <v>1918</v>
      </c>
      <c r="E384" s="619" t="s">
        <v>1919</v>
      </c>
    </row>
    <row r="385" spans="1:5" ht="15" customHeight="1" x14ac:dyDescent="0.2">
      <c r="A385" s="624" t="s">
        <v>1920</v>
      </c>
      <c r="B385" s="616">
        <v>0</v>
      </c>
      <c r="C385" s="617">
        <v>81</v>
      </c>
      <c r="D385" s="618" t="s">
        <v>1921</v>
      </c>
      <c r="E385" s="619" t="s">
        <v>1922</v>
      </c>
    </row>
    <row r="386" spans="1:5" ht="15" customHeight="1" x14ac:dyDescent="0.2">
      <c r="A386" s="624" t="s">
        <v>1923</v>
      </c>
      <c r="B386" s="616">
        <v>0</v>
      </c>
      <c r="C386" s="617">
        <v>40</v>
      </c>
      <c r="D386" s="618" t="s">
        <v>1924</v>
      </c>
      <c r="E386" s="619" t="s">
        <v>1925</v>
      </c>
    </row>
    <row r="387" spans="1:5" ht="15" customHeight="1" x14ac:dyDescent="0.2">
      <c r="A387" s="624" t="s">
        <v>1926</v>
      </c>
      <c r="B387" s="616">
        <v>0</v>
      </c>
      <c r="C387" s="617">
        <v>97.1</v>
      </c>
      <c r="D387" s="621" t="s">
        <v>1927</v>
      </c>
      <c r="E387" s="619" t="s">
        <v>1928</v>
      </c>
    </row>
    <row r="388" spans="1:5" ht="15" customHeight="1" x14ac:dyDescent="0.2">
      <c r="A388" s="624" t="s">
        <v>1929</v>
      </c>
      <c r="B388" s="616">
        <v>0</v>
      </c>
      <c r="C388" s="617">
        <v>79.2</v>
      </c>
      <c r="D388" s="618" t="s">
        <v>1930</v>
      </c>
      <c r="E388" s="619" t="s">
        <v>1931</v>
      </c>
    </row>
    <row r="389" spans="1:5" ht="15" customHeight="1" x14ac:dyDescent="0.2">
      <c r="A389" s="624" t="s">
        <v>1932</v>
      </c>
      <c r="B389" s="616">
        <v>0</v>
      </c>
      <c r="C389" s="617">
        <v>119</v>
      </c>
      <c r="D389" s="618" t="s">
        <v>1933</v>
      </c>
      <c r="E389" s="619" t="s">
        <v>1934</v>
      </c>
    </row>
    <row r="390" spans="1:5" ht="15" customHeight="1" x14ac:dyDescent="0.2">
      <c r="A390" s="624" t="s">
        <v>1935</v>
      </c>
      <c r="B390" s="616">
        <v>0</v>
      </c>
      <c r="C390" s="617">
        <v>98.88</v>
      </c>
      <c r="D390" s="618" t="s">
        <v>1936</v>
      </c>
      <c r="E390" s="619" t="s">
        <v>1937</v>
      </c>
    </row>
    <row r="391" spans="1:5" ht="15" customHeight="1" x14ac:dyDescent="0.2">
      <c r="A391" s="624" t="s">
        <v>1938</v>
      </c>
      <c r="B391" s="616">
        <v>0</v>
      </c>
      <c r="C391" s="617">
        <v>97.02</v>
      </c>
      <c r="D391" s="618" t="s">
        <v>1939</v>
      </c>
      <c r="E391" s="619" t="s">
        <v>1940</v>
      </c>
    </row>
    <row r="392" spans="1:5" ht="15" customHeight="1" x14ac:dyDescent="0.2">
      <c r="A392" s="624" t="s">
        <v>1941</v>
      </c>
      <c r="B392" s="616">
        <v>0</v>
      </c>
      <c r="C392" s="617">
        <v>32</v>
      </c>
      <c r="D392" s="618" t="s">
        <v>1942</v>
      </c>
      <c r="E392" s="619" t="s">
        <v>1943</v>
      </c>
    </row>
    <row r="393" spans="1:5" ht="15" customHeight="1" x14ac:dyDescent="0.2">
      <c r="A393" s="624" t="s">
        <v>1944</v>
      </c>
      <c r="B393" s="616">
        <v>0</v>
      </c>
      <c r="C393" s="617">
        <v>282</v>
      </c>
      <c r="D393" s="618" t="s">
        <v>1945</v>
      </c>
      <c r="E393" s="619" t="s">
        <v>1946</v>
      </c>
    </row>
    <row r="394" spans="1:5" ht="15" customHeight="1" x14ac:dyDescent="0.2">
      <c r="A394" s="620" t="s">
        <v>1947</v>
      </c>
      <c r="B394" s="616">
        <v>0</v>
      </c>
      <c r="C394" s="617">
        <v>282</v>
      </c>
      <c r="D394" s="618" t="s">
        <v>1948</v>
      </c>
      <c r="E394" s="619" t="s">
        <v>1949</v>
      </c>
    </row>
    <row r="395" spans="1:5" ht="15" customHeight="1" x14ac:dyDescent="0.2">
      <c r="A395" s="620" t="s">
        <v>968</v>
      </c>
      <c r="B395" s="629">
        <v>0</v>
      </c>
      <c r="C395" s="630">
        <v>200</v>
      </c>
      <c r="D395" s="618" t="s">
        <v>1950</v>
      </c>
      <c r="E395" s="619" t="s">
        <v>1951</v>
      </c>
    </row>
    <row r="396" spans="1:5" ht="15" customHeight="1" x14ac:dyDescent="0.2">
      <c r="A396" s="624" t="s">
        <v>1952</v>
      </c>
      <c r="B396" s="629">
        <v>0</v>
      </c>
      <c r="C396" s="630">
        <v>1017</v>
      </c>
      <c r="D396" s="618" t="s">
        <v>1953</v>
      </c>
      <c r="E396" s="619" t="s">
        <v>1954</v>
      </c>
    </row>
    <row r="397" spans="1:5" ht="15" customHeight="1" x14ac:dyDescent="0.2">
      <c r="A397" s="620" t="s">
        <v>1955</v>
      </c>
      <c r="B397" s="629">
        <v>0</v>
      </c>
      <c r="C397" s="630">
        <v>137</v>
      </c>
      <c r="D397" s="618" t="s">
        <v>1956</v>
      </c>
      <c r="E397" s="619" t="s">
        <v>1957</v>
      </c>
    </row>
    <row r="398" spans="1:5" ht="15" customHeight="1" x14ac:dyDescent="0.2">
      <c r="A398" s="620" t="s">
        <v>1958</v>
      </c>
      <c r="B398" s="629">
        <v>0</v>
      </c>
      <c r="C398" s="630">
        <v>50</v>
      </c>
      <c r="D398" s="618" t="s">
        <v>1959</v>
      </c>
      <c r="E398" s="619" t="s">
        <v>1960</v>
      </c>
    </row>
    <row r="399" spans="1:5" ht="15" customHeight="1" x14ac:dyDescent="0.2">
      <c r="A399" s="624" t="s">
        <v>1961</v>
      </c>
      <c r="B399" s="629">
        <v>0</v>
      </c>
      <c r="C399" s="630">
        <v>215</v>
      </c>
      <c r="D399" s="618" t="s">
        <v>1962</v>
      </c>
      <c r="E399" s="619" t="s">
        <v>1963</v>
      </c>
    </row>
    <row r="400" spans="1:5" ht="15" customHeight="1" x14ac:dyDescent="0.2">
      <c r="A400" s="624" t="s">
        <v>969</v>
      </c>
      <c r="B400" s="616">
        <v>0</v>
      </c>
      <c r="C400" s="617">
        <v>3500</v>
      </c>
      <c r="D400" s="618" t="s">
        <v>1964</v>
      </c>
      <c r="E400" s="619" t="s">
        <v>1965</v>
      </c>
    </row>
    <row r="401" spans="1:5" ht="15" customHeight="1" x14ac:dyDescent="0.2">
      <c r="A401" s="620" t="s">
        <v>1966</v>
      </c>
      <c r="B401" s="631">
        <v>0</v>
      </c>
      <c r="C401" s="632">
        <v>140</v>
      </c>
      <c r="D401" s="618" t="s">
        <v>1967</v>
      </c>
      <c r="E401" s="619" t="s">
        <v>1968</v>
      </c>
    </row>
    <row r="402" spans="1:5" ht="15" customHeight="1" x14ac:dyDescent="0.2">
      <c r="A402" s="620" t="s">
        <v>1969</v>
      </c>
      <c r="B402" s="633">
        <v>0</v>
      </c>
      <c r="C402" s="634">
        <v>105</v>
      </c>
      <c r="D402" s="618" t="s">
        <v>1970</v>
      </c>
      <c r="E402" s="619" t="s">
        <v>1971</v>
      </c>
    </row>
    <row r="403" spans="1:5" ht="15" customHeight="1" x14ac:dyDescent="0.2">
      <c r="A403" s="620" t="s">
        <v>1972</v>
      </c>
      <c r="B403" s="633">
        <v>0</v>
      </c>
      <c r="C403" s="634">
        <v>53.4</v>
      </c>
      <c r="D403" s="618" t="s">
        <v>1973</v>
      </c>
      <c r="E403" s="619" t="s">
        <v>1974</v>
      </c>
    </row>
    <row r="404" spans="1:5" ht="15" customHeight="1" x14ac:dyDescent="0.2">
      <c r="A404" s="635" t="s">
        <v>1975</v>
      </c>
      <c r="B404" s="625">
        <v>0</v>
      </c>
      <c r="C404" s="626">
        <v>1710</v>
      </c>
      <c r="D404" s="618" t="s">
        <v>1976</v>
      </c>
      <c r="E404" s="619" t="s">
        <v>1977</v>
      </c>
    </row>
    <row r="405" spans="1:5" ht="15" customHeight="1" x14ac:dyDescent="0.2">
      <c r="A405" s="635" t="s">
        <v>1978</v>
      </c>
      <c r="B405" s="625">
        <v>98</v>
      </c>
      <c r="C405" s="626">
        <v>150</v>
      </c>
      <c r="D405" s="621" t="s">
        <v>1979</v>
      </c>
      <c r="E405" s="622" t="s">
        <v>1980</v>
      </c>
    </row>
    <row r="406" spans="1:5" ht="15" customHeight="1" x14ac:dyDescent="0.2">
      <c r="A406" s="624" t="s">
        <v>1558</v>
      </c>
      <c r="B406" s="625">
        <v>0</v>
      </c>
      <c r="C406" s="626">
        <v>68.400000000000006</v>
      </c>
      <c r="D406" s="618" t="s">
        <v>1981</v>
      </c>
      <c r="E406" s="619" t="s">
        <v>1982</v>
      </c>
    </row>
    <row r="407" spans="1:5" ht="15" customHeight="1" x14ac:dyDescent="0.2">
      <c r="A407" s="635" t="s">
        <v>1983</v>
      </c>
      <c r="B407" s="625">
        <v>0</v>
      </c>
      <c r="C407" s="626">
        <v>72</v>
      </c>
      <c r="D407" s="618" t="s">
        <v>1984</v>
      </c>
      <c r="E407" s="619" t="s">
        <v>1985</v>
      </c>
    </row>
    <row r="408" spans="1:5" ht="15" customHeight="1" x14ac:dyDescent="0.2">
      <c r="A408" s="624" t="s">
        <v>1986</v>
      </c>
      <c r="B408" s="625">
        <v>0</v>
      </c>
      <c r="C408" s="626">
        <v>70</v>
      </c>
      <c r="D408" s="618" t="s">
        <v>1987</v>
      </c>
      <c r="E408" s="619" t="s">
        <v>1988</v>
      </c>
    </row>
    <row r="409" spans="1:5" ht="15" customHeight="1" x14ac:dyDescent="0.2">
      <c r="A409" s="624" t="s">
        <v>1557</v>
      </c>
      <c r="B409" s="625">
        <v>0</v>
      </c>
      <c r="C409" s="626">
        <v>90</v>
      </c>
      <c r="D409" s="618" t="s">
        <v>1989</v>
      </c>
      <c r="E409" s="619" t="s">
        <v>1990</v>
      </c>
    </row>
    <row r="410" spans="1:5" ht="15" customHeight="1" x14ac:dyDescent="0.2">
      <c r="A410" s="624" t="s">
        <v>1991</v>
      </c>
      <c r="B410" s="625">
        <v>0</v>
      </c>
      <c r="C410" s="626">
        <v>170</v>
      </c>
      <c r="D410" s="618" t="s">
        <v>1992</v>
      </c>
      <c r="E410" s="619" t="s">
        <v>1993</v>
      </c>
    </row>
    <row r="411" spans="1:5" ht="15" customHeight="1" x14ac:dyDescent="0.2">
      <c r="A411" s="620" t="s">
        <v>1994</v>
      </c>
      <c r="B411" s="633">
        <v>0</v>
      </c>
      <c r="C411" s="634">
        <v>170</v>
      </c>
      <c r="D411" s="618" t="s">
        <v>1995</v>
      </c>
      <c r="E411" s="619" t="s">
        <v>1996</v>
      </c>
    </row>
    <row r="412" spans="1:5" ht="15" customHeight="1" x14ac:dyDescent="0.2">
      <c r="A412" s="620" t="s">
        <v>1997</v>
      </c>
      <c r="B412" s="625">
        <v>0</v>
      </c>
      <c r="C412" s="626">
        <v>262</v>
      </c>
      <c r="D412" s="618" t="s">
        <v>1998</v>
      </c>
      <c r="E412" s="619" t="s">
        <v>1999</v>
      </c>
    </row>
    <row r="413" spans="1:5" ht="15" customHeight="1" x14ac:dyDescent="0.2">
      <c r="A413" s="620" t="s">
        <v>2000</v>
      </c>
      <c r="B413" s="625">
        <v>0</v>
      </c>
      <c r="C413" s="626">
        <v>115</v>
      </c>
      <c r="D413" s="621" t="s">
        <v>2001</v>
      </c>
      <c r="E413" s="619" t="s">
        <v>2002</v>
      </c>
    </row>
    <row r="414" spans="1:5" ht="15" customHeight="1" x14ac:dyDescent="0.2">
      <c r="A414" s="620" t="s">
        <v>2003</v>
      </c>
      <c r="B414" s="625">
        <v>0</v>
      </c>
      <c r="C414" s="626">
        <v>131.4</v>
      </c>
      <c r="D414" s="618" t="s">
        <v>2004</v>
      </c>
      <c r="E414" s="619" t="s">
        <v>2005</v>
      </c>
    </row>
    <row r="415" spans="1:5" ht="15" customHeight="1" x14ac:dyDescent="0.2">
      <c r="A415" s="620" t="s">
        <v>2006</v>
      </c>
      <c r="B415" s="625">
        <v>0</v>
      </c>
      <c r="C415" s="626">
        <v>90</v>
      </c>
      <c r="D415" s="618" t="s">
        <v>2007</v>
      </c>
      <c r="E415" s="619" t="s">
        <v>2008</v>
      </c>
    </row>
    <row r="416" spans="1:5" ht="15" customHeight="1" x14ac:dyDescent="0.2">
      <c r="A416" s="624" t="s">
        <v>2009</v>
      </c>
      <c r="B416" s="625">
        <v>0</v>
      </c>
      <c r="C416" s="626">
        <v>75</v>
      </c>
      <c r="D416" s="618" t="s">
        <v>2010</v>
      </c>
      <c r="E416" s="619" t="s">
        <v>2011</v>
      </c>
    </row>
    <row r="417" spans="1:5" ht="15" customHeight="1" x14ac:dyDescent="0.2">
      <c r="A417" s="624" t="s">
        <v>970</v>
      </c>
      <c r="B417" s="616">
        <v>0</v>
      </c>
      <c r="C417" s="617">
        <v>200</v>
      </c>
      <c r="D417" s="618" t="s">
        <v>1559</v>
      </c>
      <c r="E417" s="619" t="s">
        <v>2012</v>
      </c>
    </row>
    <row r="418" spans="1:5" ht="15" customHeight="1" x14ac:dyDescent="0.2">
      <c r="A418" s="620" t="s">
        <v>2013</v>
      </c>
      <c r="B418" s="625">
        <v>0</v>
      </c>
      <c r="C418" s="626">
        <v>75</v>
      </c>
      <c r="D418" s="618" t="s">
        <v>2014</v>
      </c>
      <c r="E418" s="619" t="s">
        <v>2015</v>
      </c>
    </row>
    <row r="419" spans="1:5" ht="15" customHeight="1" x14ac:dyDescent="0.2">
      <c r="A419" s="620" t="s">
        <v>2016</v>
      </c>
      <c r="B419" s="633">
        <v>0</v>
      </c>
      <c r="C419" s="634">
        <v>78.400000000000006</v>
      </c>
      <c r="D419" s="618" t="s">
        <v>2017</v>
      </c>
      <c r="E419" s="619" t="s">
        <v>2018</v>
      </c>
    </row>
    <row r="420" spans="1:5" ht="15" customHeight="1" x14ac:dyDescent="0.2">
      <c r="A420" s="620" t="s">
        <v>2019</v>
      </c>
      <c r="B420" s="633">
        <v>0</v>
      </c>
      <c r="C420" s="634">
        <v>90</v>
      </c>
      <c r="D420" s="618" t="s">
        <v>2020</v>
      </c>
      <c r="E420" s="619" t="s">
        <v>2021</v>
      </c>
    </row>
    <row r="421" spans="1:5" ht="15" customHeight="1" x14ac:dyDescent="0.2">
      <c r="A421" s="620" t="s">
        <v>2022</v>
      </c>
      <c r="B421" s="633">
        <v>0</v>
      </c>
      <c r="C421" s="634">
        <v>140</v>
      </c>
      <c r="D421" s="618" t="s">
        <v>2023</v>
      </c>
      <c r="E421" s="619" t="s">
        <v>2024</v>
      </c>
    </row>
    <row r="422" spans="1:5" ht="15" customHeight="1" x14ac:dyDescent="0.2">
      <c r="A422" s="620" t="s">
        <v>2025</v>
      </c>
      <c r="B422" s="625">
        <v>98</v>
      </c>
      <c r="C422" s="626">
        <v>62</v>
      </c>
      <c r="D422" s="618" t="s">
        <v>2026</v>
      </c>
      <c r="E422" s="619" t="s">
        <v>2027</v>
      </c>
    </row>
    <row r="423" spans="1:5" ht="15" customHeight="1" x14ac:dyDescent="0.2">
      <c r="A423" s="624" t="s">
        <v>2028</v>
      </c>
      <c r="B423" s="625">
        <v>98</v>
      </c>
      <c r="C423" s="626">
        <v>0</v>
      </c>
      <c r="D423" s="618" t="s">
        <v>2029</v>
      </c>
      <c r="E423" s="619" t="s">
        <v>2030</v>
      </c>
    </row>
    <row r="424" spans="1:5" ht="15" customHeight="1" x14ac:dyDescent="0.2">
      <c r="A424" s="620" t="s">
        <v>2031</v>
      </c>
      <c r="B424" s="625">
        <v>98</v>
      </c>
      <c r="C424" s="626">
        <v>150</v>
      </c>
      <c r="D424" s="618" t="s">
        <v>2032</v>
      </c>
      <c r="E424" s="619" t="s">
        <v>2033</v>
      </c>
    </row>
    <row r="425" spans="1:5" ht="15" customHeight="1" x14ac:dyDescent="0.2">
      <c r="A425" s="635" t="s">
        <v>2034</v>
      </c>
      <c r="B425" s="629">
        <v>0</v>
      </c>
      <c r="C425" s="630">
        <v>200</v>
      </c>
      <c r="D425" s="618" t="s">
        <v>2035</v>
      </c>
      <c r="E425" s="619" t="s">
        <v>2036</v>
      </c>
    </row>
    <row r="426" spans="1:5" ht="15" customHeight="1" x14ac:dyDescent="0.2">
      <c r="A426" s="624" t="s">
        <v>2037</v>
      </c>
      <c r="B426" s="625">
        <v>0</v>
      </c>
      <c r="C426" s="626">
        <v>120</v>
      </c>
      <c r="D426" s="618" t="s">
        <v>2038</v>
      </c>
      <c r="E426" s="619" t="s">
        <v>2039</v>
      </c>
    </row>
    <row r="427" spans="1:5" ht="15" customHeight="1" x14ac:dyDescent="0.2">
      <c r="A427" s="620" t="s">
        <v>2040</v>
      </c>
      <c r="B427" s="629">
        <v>91</v>
      </c>
      <c r="C427" s="630">
        <v>195</v>
      </c>
      <c r="D427" s="618" t="s">
        <v>2041</v>
      </c>
      <c r="E427" s="619" t="s">
        <v>2042</v>
      </c>
    </row>
    <row r="428" spans="1:5" ht="15" customHeight="1" thickBot="1" x14ac:dyDescent="0.25">
      <c r="A428" s="636" t="s">
        <v>2043</v>
      </c>
      <c r="B428" s="637">
        <f>SUM(B355:B427)</f>
        <v>9772</v>
      </c>
      <c r="C428" s="638">
        <f>SUM(C355:C427)</f>
        <v>16194.8</v>
      </c>
      <c r="D428" s="636"/>
      <c r="E428" s="639"/>
    </row>
    <row r="429" spans="1:5" ht="15" customHeight="1" thickBot="1" x14ac:dyDescent="0.25">
      <c r="A429" s="640"/>
      <c r="B429" s="641"/>
      <c r="C429" s="641"/>
      <c r="D429" s="466"/>
      <c r="E429" s="466"/>
    </row>
    <row r="430" spans="1:5" ht="15" customHeight="1" x14ac:dyDescent="0.2">
      <c r="A430" s="1350" t="s">
        <v>555</v>
      </c>
      <c r="B430" s="1352" t="s">
        <v>64</v>
      </c>
      <c r="C430" s="1359"/>
      <c r="D430" s="1360" t="s">
        <v>81</v>
      </c>
      <c r="E430" s="1361"/>
    </row>
    <row r="431" spans="1:5" ht="15" customHeight="1" x14ac:dyDescent="0.2">
      <c r="A431" s="1351"/>
      <c r="B431" s="421" t="s">
        <v>103</v>
      </c>
      <c r="C431" s="422" t="s">
        <v>104</v>
      </c>
      <c r="D431" s="423" t="s">
        <v>83</v>
      </c>
      <c r="E431" s="424" t="s">
        <v>82</v>
      </c>
    </row>
    <row r="432" spans="1:5" ht="15" customHeight="1" x14ac:dyDescent="0.2">
      <c r="A432" s="425" t="s">
        <v>79</v>
      </c>
      <c r="B432" s="426"/>
      <c r="C432" s="427"/>
      <c r="D432" s="425"/>
      <c r="E432" s="428"/>
    </row>
    <row r="433" spans="1:5" ht="15" customHeight="1" x14ac:dyDescent="0.2">
      <c r="A433" s="431" t="s">
        <v>2044</v>
      </c>
      <c r="B433" s="432"/>
      <c r="C433" s="448">
        <v>31</v>
      </c>
      <c r="D433" s="434">
        <v>0</v>
      </c>
      <c r="E433" s="435">
        <v>320</v>
      </c>
    </row>
    <row r="434" spans="1:5" ht="15" customHeight="1" x14ac:dyDescent="0.2">
      <c r="A434" s="642" t="s">
        <v>2045</v>
      </c>
      <c r="B434" s="432"/>
      <c r="C434" s="448">
        <v>23</v>
      </c>
      <c r="D434" s="434">
        <v>0</v>
      </c>
      <c r="E434" s="435">
        <v>12</v>
      </c>
    </row>
    <row r="435" spans="1:5" ht="15" customHeight="1" x14ac:dyDescent="0.2">
      <c r="A435" s="642" t="s">
        <v>2046</v>
      </c>
      <c r="B435" s="643"/>
      <c r="C435" s="644">
        <v>36</v>
      </c>
      <c r="D435" s="438">
        <v>0</v>
      </c>
      <c r="E435" s="439">
        <v>6</v>
      </c>
    </row>
    <row r="436" spans="1:5" ht="15" customHeight="1" x14ac:dyDescent="0.2">
      <c r="A436" s="437" t="s">
        <v>2047</v>
      </c>
      <c r="B436" s="643"/>
      <c r="C436" s="644">
        <v>2056</v>
      </c>
      <c r="D436" s="438">
        <v>0</v>
      </c>
      <c r="E436" s="439">
        <v>34</v>
      </c>
    </row>
    <row r="437" spans="1:5" ht="15" customHeight="1" x14ac:dyDescent="0.2">
      <c r="A437" s="437" t="s">
        <v>2048</v>
      </c>
      <c r="B437" s="643"/>
      <c r="C437" s="644">
        <v>367</v>
      </c>
      <c r="D437" s="438">
        <v>0</v>
      </c>
      <c r="E437" s="439">
        <v>25</v>
      </c>
    </row>
    <row r="438" spans="1:5" ht="15" customHeight="1" x14ac:dyDescent="0.2">
      <c r="A438" s="437" t="s">
        <v>2049</v>
      </c>
      <c r="B438" s="643"/>
      <c r="C438" s="644">
        <v>242</v>
      </c>
      <c r="D438" s="438">
        <v>3</v>
      </c>
      <c r="E438" s="439">
        <v>4</v>
      </c>
    </row>
    <row r="439" spans="1:5" ht="15" customHeight="1" x14ac:dyDescent="0.2">
      <c r="A439" s="437" t="s">
        <v>2050</v>
      </c>
      <c r="B439" s="643"/>
      <c r="C439" s="644">
        <v>2822</v>
      </c>
      <c r="D439" s="438">
        <v>0</v>
      </c>
      <c r="E439" s="439">
        <v>199</v>
      </c>
    </row>
    <row r="440" spans="1:5" ht="15" customHeight="1" x14ac:dyDescent="0.2">
      <c r="A440" s="437" t="s">
        <v>2051</v>
      </c>
      <c r="B440" s="643"/>
      <c r="C440" s="644">
        <v>4013</v>
      </c>
      <c r="D440" s="438">
        <v>0</v>
      </c>
      <c r="E440" s="439">
        <v>630</v>
      </c>
    </row>
    <row r="441" spans="1:5" ht="15" customHeight="1" x14ac:dyDescent="0.2">
      <c r="A441" s="437" t="s">
        <v>2052</v>
      </c>
      <c r="B441" s="643"/>
      <c r="C441" s="644">
        <v>366</v>
      </c>
      <c r="D441" s="438">
        <v>0</v>
      </c>
      <c r="E441" s="439">
        <v>141</v>
      </c>
    </row>
    <row r="442" spans="1:5" ht="15" customHeight="1" x14ac:dyDescent="0.2">
      <c r="A442" s="437" t="s">
        <v>2053</v>
      </c>
      <c r="B442" s="643"/>
      <c r="C442" s="644">
        <v>171</v>
      </c>
      <c r="D442" s="438">
        <v>0</v>
      </c>
      <c r="E442" s="439">
        <v>1</v>
      </c>
    </row>
    <row r="443" spans="1:5" ht="15" customHeight="1" x14ac:dyDescent="0.2">
      <c r="A443" s="437" t="s">
        <v>2054</v>
      </c>
      <c r="B443" s="643"/>
      <c r="C443" s="644">
        <v>971</v>
      </c>
      <c r="D443" s="438">
        <v>0</v>
      </c>
      <c r="E443" s="439">
        <v>32</v>
      </c>
    </row>
    <row r="444" spans="1:5" ht="15" customHeight="1" x14ac:dyDescent="0.2">
      <c r="A444" s="437" t="s">
        <v>2055</v>
      </c>
      <c r="B444" s="643"/>
      <c r="C444" s="644">
        <v>109</v>
      </c>
      <c r="D444" s="438">
        <v>0</v>
      </c>
      <c r="E444" s="439">
        <v>11</v>
      </c>
    </row>
    <row r="445" spans="1:5" ht="15" customHeight="1" x14ac:dyDescent="0.2">
      <c r="A445" s="437" t="s">
        <v>2056</v>
      </c>
      <c r="B445" s="643"/>
      <c r="C445" s="644">
        <v>306</v>
      </c>
      <c r="D445" s="438">
        <v>0</v>
      </c>
      <c r="E445" s="439">
        <v>6</v>
      </c>
    </row>
    <row r="446" spans="1:5" ht="15" customHeight="1" x14ac:dyDescent="0.2">
      <c r="A446" s="437" t="s">
        <v>2057</v>
      </c>
      <c r="B446" s="643"/>
      <c r="C446" s="644">
        <v>350</v>
      </c>
      <c r="D446" s="438">
        <v>0</v>
      </c>
      <c r="E446" s="439">
        <v>23</v>
      </c>
    </row>
    <row r="447" spans="1:5" ht="15" customHeight="1" x14ac:dyDescent="0.2">
      <c r="A447" s="437" t="s">
        <v>2058</v>
      </c>
      <c r="B447" s="643"/>
      <c r="C447" s="644">
        <v>0</v>
      </c>
      <c r="D447" s="438">
        <v>0</v>
      </c>
      <c r="E447" s="439">
        <v>0</v>
      </c>
    </row>
    <row r="448" spans="1:5" ht="15" customHeight="1" x14ac:dyDescent="0.2">
      <c r="A448" s="437" t="s">
        <v>2059</v>
      </c>
      <c r="B448" s="643"/>
      <c r="C448" s="644">
        <v>911</v>
      </c>
      <c r="D448" s="438">
        <v>0</v>
      </c>
      <c r="E448" s="439">
        <v>320</v>
      </c>
    </row>
    <row r="449" spans="1:5" ht="15" customHeight="1" x14ac:dyDescent="0.2">
      <c r="A449" s="437" t="s">
        <v>2060</v>
      </c>
      <c r="B449" s="643"/>
      <c r="C449" s="644">
        <v>420</v>
      </c>
      <c r="D449" s="438">
        <v>0</v>
      </c>
      <c r="E449" s="439">
        <v>17</v>
      </c>
    </row>
    <row r="450" spans="1:5" ht="15" customHeight="1" x14ac:dyDescent="0.2">
      <c r="A450" s="437" t="s">
        <v>2061</v>
      </c>
      <c r="B450" s="643"/>
      <c r="C450" s="644">
        <v>136</v>
      </c>
      <c r="D450" s="438">
        <v>0</v>
      </c>
      <c r="E450" s="439">
        <v>2</v>
      </c>
    </row>
    <row r="451" spans="1:5" ht="15" customHeight="1" x14ac:dyDescent="0.2">
      <c r="A451" s="437" t="s">
        <v>2062</v>
      </c>
      <c r="B451" s="643"/>
      <c r="C451" s="644">
        <v>35</v>
      </c>
      <c r="D451" s="438">
        <v>0</v>
      </c>
      <c r="E451" s="439">
        <v>1</v>
      </c>
    </row>
    <row r="452" spans="1:5" ht="15" customHeight="1" x14ac:dyDescent="0.2">
      <c r="A452" s="437" t="s">
        <v>2063</v>
      </c>
      <c r="B452" s="643"/>
      <c r="C452" s="644">
        <v>116</v>
      </c>
      <c r="D452" s="438">
        <v>0</v>
      </c>
      <c r="E452" s="439">
        <v>3</v>
      </c>
    </row>
    <row r="453" spans="1:5" ht="15" customHeight="1" x14ac:dyDescent="0.2">
      <c r="A453" s="437" t="s">
        <v>2064</v>
      </c>
      <c r="B453" s="643"/>
      <c r="C453" s="644">
        <v>1675</v>
      </c>
      <c r="D453" s="438">
        <v>0</v>
      </c>
      <c r="E453" s="645" t="s">
        <v>2065</v>
      </c>
    </row>
    <row r="454" spans="1:5" ht="15" customHeight="1" x14ac:dyDescent="0.2">
      <c r="A454" s="437" t="s">
        <v>2066</v>
      </c>
      <c r="B454" s="643"/>
      <c r="C454" s="644">
        <v>10</v>
      </c>
      <c r="D454" s="438">
        <v>0</v>
      </c>
      <c r="E454" s="439">
        <v>12</v>
      </c>
    </row>
    <row r="455" spans="1:5" ht="15" customHeight="1" x14ac:dyDescent="0.2">
      <c r="A455" s="437" t="s">
        <v>2067</v>
      </c>
      <c r="B455" s="643"/>
      <c r="C455" s="644">
        <v>427</v>
      </c>
      <c r="D455" s="438">
        <v>0</v>
      </c>
      <c r="E455" s="439">
        <v>2</v>
      </c>
    </row>
    <row r="456" spans="1:5" ht="15" customHeight="1" x14ac:dyDescent="0.2">
      <c r="A456" s="437" t="s">
        <v>2068</v>
      </c>
      <c r="B456" s="643">
        <v>2100</v>
      </c>
      <c r="C456" s="644">
        <v>2863</v>
      </c>
      <c r="D456" s="438"/>
      <c r="E456" s="439"/>
    </row>
    <row r="457" spans="1:5" ht="15" customHeight="1" thickBot="1" x14ac:dyDescent="0.25">
      <c r="A457" s="442" t="s">
        <v>4</v>
      </c>
      <c r="B457" s="450">
        <f>SUM(B433:B456)</f>
        <v>2100</v>
      </c>
      <c r="C457" s="450">
        <f>SUM(C433:C456)</f>
        <v>18456</v>
      </c>
      <c r="D457" s="442"/>
      <c r="E457" s="445"/>
    </row>
    <row r="458" spans="1:5" ht="15" customHeight="1" thickBot="1" x14ac:dyDescent="0.25">
      <c r="A458" s="502"/>
      <c r="B458" s="503"/>
      <c r="C458" s="503"/>
      <c r="D458" s="503"/>
      <c r="E458" s="503"/>
    </row>
    <row r="459" spans="1:5" ht="15" customHeight="1" x14ac:dyDescent="0.2">
      <c r="A459" s="1384" t="s">
        <v>2069</v>
      </c>
      <c r="B459" s="1352" t="s">
        <v>64</v>
      </c>
      <c r="C459" s="1361"/>
      <c r="D459" s="1360" t="s">
        <v>81</v>
      </c>
      <c r="E459" s="1361"/>
    </row>
    <row r="460" spans="1:5" ht="15" customHeight="1" x14ac:dyDescent="0.2">
      <c r="A460" s="1385"/>
      <c r="B460" s="421" t="s">
        <v>103</v>
      </c>
      <c r="C460" s="422" t="s">
        <v>104</v>
      </c>
      <c r="D460" s="423" t="s">
        <v>83</v>
      </c>
      <c r="E460" s="424" t="s">
        <v>82</v>
      </c>
    </row>
    <row r="461" spans="1:5" ht="15" customHeight="1" x14ac:dyDescent="0.2">
      <c r="A461" s="425" t="s">
        <v>79</v>
      </c>
      <c r="B461" s="426"/>
      <c r="C461" s="427"/>
      <c r="D461" s="425"/>
      <c r="E461" s="428"/>
    </row>
    <row r="462" spans="1:5" ht="15" customHeight="1" x14ac:dyDescent="0.2">
      <c r="A462" s="1356" t="s">
        <v>973</v>
      </c>
      <c r="B462" s="1357"/>
      <c r="C462" s="1357"/>
      <c r="D462" s="1357"/>
      <c r="E462" s="1358"/>
    </row>
    <row r="463" spans="1:5" ht="15" customHeight="1" x14ac:dyDescent="0.2">
      <c r="A463" s="1371" t="s">
        <v>974</v>
      </c>
      <c r="B463" s="1372"/>
      <c r="C463" s="1372"/>
      <c r="D463" s="1372"/>
      <c r="E463" s="1373"/>
    </row>
    <row r="464" spans="1:5" ht="15" customHeight="1" x14ac:dyDescent="0.2">
      <c r="A464" s="646" t="s">
        <v>2070</v>
      </c>
      <c r="B464" s="1367">
        <v>0</v>
      </c>
      <c r="C464" s="1369">
        <v>2983.6460000000002</v>
      </c>
      <c r="D464" s="647">
        <v>0</v>
      </c>
      <c r="E464" s="648">
        <v>51</v>
      </c>
    </row>
    <row r="465" spans="1:5" ht="15" customHeight="1" x14ac:dyDescent="0.2">
      <c r="A465" s="646" t="s">
        <v>975</v>
      </c>
      <c r="B465" s="1374"/>
      <c r="C465" s="1375"/>
      <c r="D465" s="647">
        <v>0</v>
      </c>
      <c r="E465" s="648">
        <v>33</v>
      </c>
    </row>
    <row r="466" spans="1:5" ht="15" customHeight="1" x14ac:dyDescent="0.2">
      <c r="A466" s="646" t="s">
        <v>2071</v>
      </c>
      <c r="B466" s="1374"/>
      <c r="C466" s="1370"/>
      <c r="D466" s="647">
        <v>0</v>
      </c>
      <c r="E466" s="648">
        <v>34</v>
      </c>
    </row>
    <row r="467" spans="1:5" ht="15" customHeight="1" x14ac:dyDescent="0.2">
      <c r="A467" s="649" t="s">
        <v>976</v>
      </c>
      <c r="B467" s="1368"/>
      <c r="C467" s="650">
        <v>900</v>
      </c>
      <c r="D467" s="647">
        <v>0</v>
      </c>
      <c r="E467" s="648">
        <v>3</v>
      </c>
    </row>
    <row r="468" spans="1:5" ht="15" customHeight="1" x14ac:dyDescent="0.2">
      <c r="A468" s="1371" t="s">
        <v>977</v>
      </c>
      <c r="B468" s="1372"/>
      <c r="C468" s="1372"/>
      <c r="D468" s="1372"/>
      <c r="E468" s="1373"/>
    </row>
    <row r="469" spans="1:5" ht="15" customHeight="1" x14ac:dyDescent="0.2">
      <c r="A469" s="649" t="s">
        <v>978</v>
      </c>
      <c r="B469" s="1367">
        <v>0</v>
      </c>
      <c r="C469" s="1369">
        <v>1109.354</v>
      </c>
      <c r="D469" s="647">
        <v>0</v>
      </c>
      <c r="E469" s="648" t="s">
        <v>2072</v>
      </c>
    </row>
    <row r="470" spans="1:5" ht="15" customHeight="1" x14ac:dyDescent="0.2">
      <c r="A470" s="649" t="s">
        <v>979</v>
      </c>
      <c r="B470" s="1374"/>
      <c r="C470" s="1375"/>
      <c r="D470" s="647">
        <v>0</v>
      </c>
      <c r="E470" s="648">
        <v>142</v>
      </c>
    </row>
    <row r="471" spans="1:5" ht="15" customHeight="1" x14ac:dyDescent="0.2">
      <c r="A471" s="649" t="s">
        <v>980</v>
      </c>
      <c r="B471" s="1374"/>
      <c r="C471" s="1375"/>
      <c r="D471" s="647">
        <v>0</v>
      </c>
      <c r="E471" s="648">
        <v>45</v>
      </c>
    </row>
    <row r="472" spans="1:5" ht="15" customHeight="1" x14ac:dyDescent="0.2">
      <c r="A472" s="649" t="s">
        <v>981</v>
      </c>
      <c r="B472" s="1368"/>
      <c r="C472" s="1370"/>
      <c r="D472" s="647">
        <v>0</v>
      </c>
      <c r="E472" s="648" t="s">
        <v>2072</v>
      </c>
    </row>
    <row r="473" spans="1:5" ht="15" customHeight="1" x14ac:dyDescent="0.2">
      <c r="A473" s="1371" t="s">
        <v>982</v>
      </c>
      <c r="B473" s="1372"/>
      <c r="C473" s="1372"/>
      <c r="D473" s="1372"/>
      <c r="E473" s="1373"/>
    </row>
    <row r="474" spans="1:5" ht="15" customHeight="1" x14ac:dyDescent="0.2">
      <c r="A474" s="651" t="s">
        <v>983</v>
      </c>
      <c r="B474" s="1367">
        <v>0</v>
      </c>
      <c r="C474" s="1369">
        <v>3200</v>
      </c>
      <c r="D474" s="647" t="s">
        <v>2073</v>
      </c>
      <c r="E474" s="648">
        <v>5</v>
      </c>
    </row>
    <row r="475" spans="1:5" ht="15" customHeight="1" x14ac:dyDescent="0.2">
      <c r="A475" s="651" t="s">
        <v>984</v>
      </c>
      <c r="B475" s="1374"/>
      <c r="C475" s="1375"/>
      <c r="D475" s="647" t="s">
        <v>2074</v>
      </c>
      <c r="E475" s="648">
        <v>27</v>
      </c>
    </row>
    <row r="476" spans="1:5" ht="15" customHeight="1" x14ac:dyDescent="0.2">
      <c r="A476" s="651" t="s">
        <v>985</v>
      </c>
      <c r="B476" s="1374"/>
      <c r="C476" s="1375"/>
      <c r="D476" s="647" t="s">
        <v>986</v>
      </c>
      <c r="E476" s="648">
        <v>104</v>
      </c>
    </row>
    <row r="477" spans="1:5" ht="15" customHeight="1" x14ac:dyDescent="0.2">
      <c r="A477" s="651" t="s">
        <v>987</v>
      </c>
      <c r="B477" s="1374"/>
      <c r="C477" s="1375"/>
      <c r="D477" s="647" t="s">
        <v>988</v>
      </c>
      <c r="E477" s="648" t="s">
        <v>989</v>
      </c>
    </row>
    <row r="478" spans="1:5" ht="15" customHeight="1" x14ac:dyDescent="0.2">
      <c r="A478" s="649" t="s">
        <v>990</v>
      </c>
      <c r="B478" s="1368"/>
      <c r="C478" s="1370"/>
      <c r="D478" s="647" t="s">
        <v>991</v>
      </c>
      <c r="E478" s="648">
        <v>128</v>
      </c>
    </row>
    <row r="479" spans="1:5" ht="15" customHeight="1" x14ac:dyDescent="0.2">
      <c r="A479" s="1356" t="s">
        <v>992</v>
      </c>
      <c r="B479" s="1357"/>
      <c r="C479" s="1357"/>
      <c r="D479" s="1357"/>
      <c r="E479" s="1358"/>
    </row>
    <row r="480" spans="1:5" ht="15" customHeight="1" x14ac:dyDescent="0.2">
      <c r="A480" s="1371" t="s">
        <v>993</v>
      </c>
      <c r="B480" s="1372"/>
      <c r="C480" s="1372"/>
      <c r="D480" s="1372"/>
      <c r="E480" s="1373"/>
    </row>
    <row r="481" spans="1:5" ht="15" customHeight="1" x14ac:dyDescent="0.2">
      <c r="A481" s="651" t="s">
        <v>994</v>
      </c>
      <c r="B481" s="1367">
        <v>0</v>
      </c>
      <c r="C481" s="1369">
        <v>450</v>
      </c>
      <c r="D481" s="647">
        <v>0</v>
      </c>
      <c r="E481" s="648">
        <v>472</v>
      </c>
    </row>
    <row r="482" spans="1:5" ht="15" customHeight="1" x14ac:dyDescent="0.2">
      <c r="A482" s="651" t="s">
        <v>995</v>
      </c>
      <c r="B482" s="1368"/>
      <c r="C482" s="1370"/>
      <c r="D482" s="647">
        <v>0</v>
      </c>
      <c r="E482" s="648">
        <v>30</v>
      </c>
    </row>
    <row r="483" spans="1:5" ht="15" customHeight="1" x14ac:dyDescent="0.2">
      <c r="A483" s="1371" t="s">
        <v>996</v>
      </c>
      <c r="B483" s="1372"/>
      <c r="C483" s="1372"/>
      <c r="D483" s="1372"/>
      <c r="E483" s="1373"/>
    </row>
    <row r="484" spans="1:5" ht="15" customHeight="1" x14ac:dyDescent="0.2">
      <c r="A484" s="649" t="s">
        <v>997</v>
      </c>
      <c r="B484" s="1367">
        <v>0</v>
      </c>
      <c r="C484" s="1369">
        <v>2150</v>
      </c>
      <c r="D484" s="647" t="s">
        <v>998</v>
      </c>
      <c r="E484" s="648" t="s">
        <v>989</v>
      </c>
    </row>
    <row r="485" spans="1:5" ht="15" customHeight="1" x14ac:dyDescent="0.2">
      <c r="A485" s="649" t="s">
        <v>999</v>
      </c>
      <c r="B485" s="1374"/>
      <c r="C485" s="1375"/>
      <c r="D485" s="647" t="s">
        <v>988</v>
      </c>
      <c r="E485" s="648" t="s">
        <v>2075</v>
      </c>
    </row>
    <row r="486" spans="1:5" ht="15" customHeight="1" x14ac:dyDescent="0.2">
      <c r="A486" s="649" t="s">
        <v>1000</v>
      </c>
      <c r="B486" s="1374"/>
      <c r="C486" s="1375"/>
      <c r="D486" s="647" t="s">
        <v>1001</v>
      </c>
      <c r="E486" s="648" t="s">
        <v>1560</v>
      </c>
    </row>
    <row r="487" spans="1:5" ht="15" customHeight="1" x14ac:dyDescent="0.2">
      <c r="A487" s="649" t="s">
        <v>1002</v>
      </c>
      <c r="B487" s="1374"/>
      <c r="C487" s="1375"/>
      <c r="D487" s="647" t="s">
        <v>1003</v>
      </c>
      <c r="E487" s="648" t="s">
        <v>989</v>
      </c>
    </row>
    <row r="488" spans="1:5" ht="15" customHeight="1" x14ac:dyDescent="0.2">
      <c r="A488" s="649" t="s">
        <v>1004</v>
      </c>
      <c r="B488" s="1374"/>
      <c r="C488" s="1375"/>
      <c r="D488" s="647" t="s">
        <v>1005</v>
      </c>
      <c r="E488" s="648" t="s">
        <v>1006</v>
      </c>
    </row>
    <row r="489" spans="1:5" ht="15" customHeight="1" x14ac:dyDescent="0.2">
      <c r="A489" s="649" t="s">
        <v>1007</v>
      </c>
      <c r="B489" s="1374"/>
      <c r="C489" s="1375"/>
      <c r="D489" s="647" t="s">
        <v>988</v>
      </c>
      <c r="E489" s="648" t="s">
        <v>989</v>
      </c>
    </row>
    <row r="490" spans="1:5" ht="15" customHeight="1" x14ac:dyDescent="0.2">
      <c r="A490" s="651" t="s">
        <v>1008</v>
      </c>
      <c r="B490" s="1374"/>
      <c r="C490" s="1375"/>
      <c r="D490" s="647" t="s">
        <v>2076</v>
      </c>
      <c r="E490" s="648">
        <v>9</v>
      </c>
    </row>
    <row r="491" spans="1:5" ht="15" customHeight="1" x14ac:dyDescent="0.2">
      <c r="A491" s="651" t="s">
        <v>1009</v>
      </c>
      <c r="B491" s="1374"/>
      <c r="C491" s="1375"/>
      <c r="D491" s="647" t="s">
        <v>2077</v>
      </c>
      <c r="E491" s="648">
        <v>10</v>
      </c>
    </row>
    <row r="492" spans="1:5" ht="15" customHeight="1" x14ac:dyDescent="0.2">
      <c r="A492" s="651" t="s">
        <v>1010</v>
      </c>
      <c r="B492" s="1374"/>
      <c r="C492" s="1375"/>
      <c r="D492" s="647" t="s">
        <v>1011</v>
      </c>
      <c r="E492" s="648" t="s">
        <v>2078</v>
      </c>
    </row>
    <row r="493" spans="1:5" ht="15" customHeight="1" x14ac:dyDescent="0.2">
      <c r="A493" s="651" t="s">
        <v>1012</v>
      </c>
      <c r="B493" s="1374"/>
      <c r="C493" s="1375"/>
      <c r="D493" s="647" t="s">
        <v>1013</v>
      </c>
      <c r="E493" s="648">
        <v>3</v>
      </c>
    </row>
    <row r="494" spans="1:5" ht="15" customHeight="1" x14ac:dyDescent="0.2">
      <c r="A494" s="651" t="s">
        <v>1014</v>
      </c>
      <c r="B494" s="1374"/>
      <c r="C494" s="1375"/>
      <c r="D494" s="647" t="s">
        <v>1013</v>
      </c>
      <c r="E494" s="648">
        <v>3</v>
      </c>
    </row>
    <row r="495" spans="1:5" ht="15" customHeight="1" x14ac:dyDescent="0.2">
      <c r="A495" s="651" t="s">
        <v>1015</v>
      </c>
      <c r="B495" s="1374"/>
      <c r="C495" s="1375"/>
      <c r="D495" s="647" t="s">
        <v>1016</v>
      </c>
      <c r="E495" s="648">
        <v>3</v>
      </c>
    </row>
    <row r="496" spans="1:5" ht="15" customHeight="1" x14ac:dyDescent="0.2">
      <c r="A496" s="651" t="s">
        <v>1017</v>
      </c>
      <c r="B496" s="1374"/>
      <c r="C496" s="1375"/>
      <c r="D496" s="647" t="s">
        <v>1013</v>
      </c>
      <c r="E496" s="648">
        <v>137</v>
      </c>
    </row>
    <row r="497" spans="1:5" ht="15" customHeight="1" x14ac:dyDescent="0.2">
      <c r="A497" s="651" t="s">
        <v>1018</v>
      </c>
      <c r="B497" s="1374"/>
      <c r="C497" s="1375"/>
      <c r="D497" s="647" t="s">
        <v>1013</v>
      </c>
      <c r="E497" s="648">
        <v>5</v>
      </c>
    </row>
    <row r="498" spans="1:5" ht="15" customHeight="1" x14ac:dyDescent="0.2">
      <c r="A498" s="651" t="s">
        <v>1019</v>
      </c>
      <c r="B498" s="1374"/>
      <c r="C498" s="1375"/>
      <c r="D498" s="647" t="s">
        <v>1020</v>
      </c>
      <c r="E498" s="648">
        <v>3</v>
      </c>
    </row>
    <row r="499" spans="1:5" ht="15" customHeight="1" x14ac:dyDescent="0.2">
      <c r="A499" s="651" t="s">
        <v>1021</v>
      </c>
      <c r="B499" s="1368"/>
      <c r="C499" s="1370"/>
      <c r="D499" s="647" t="s">
        <v>1022</v>
      </c>
      <c r="E499" s="652">
        <v>3</v>
      </c>
    </row>
    <row r="500" spans="1:5" ht="15" customHeight="1" x14ac:dyDescent="0.2">
      <c r="A500" s="1356" t="s">
        <v>1023</v>
      </c>
      <c r="B500" s="1357"/>
      <c r="C500" s="1357"/>
      <c r="D500" s="1357"/>
      <c r="E500" s="1358"/>
    </row>
    <row r="501" spans="1:5" ht="15" customHeight="1" x14ac:dyDescent="0.2">
      <c r="A501" s="1400" t="s">
        <v>1024</v>
      </c>
      <c r="B501" s="1401"/>
      <c r="C501" s="1401"/>
      <c r="D501" s="1401"/>
      <c r="E501" s="1402"/>
    </row>
    <row r="502" spans="1:5" ht="15" customHeight="1" x14ac:dyDescent="0.2">
      <c r="A502" s="651" t="s">
        <v>1025</v>
      </c>
      <c r="B502" s="1389">
        <v>12000</v>
      </c>
      <c r="C502" s="1369">
        <v>2500</v>
      </c>
      <c r="D502" s="647">
        <v>0</v>
      </c>
      <c r="E502" s="652" t="s">
        <v>989</v>
      </c>
    </row>
    <row r="503" spans="1:5" x14ac:dyDescent="0.2">
      <c r="A503" s="651" t="s">
        <v>1026</v>
      </c>
      <c r="B503" s="1390"/>
      <c r="C503" s="1375"/>
      <c r="D503" s="647">
        <v>0</v>
      </c>
      <c r="E503" s="652">
        <v>11</v>
      </c>
    </row>
    <row r="504" spans="1:5" x14ac:dyDescent="0.2">
      <c r="A504" s="651" t="s">
        <v>1027</v>
      </c>
      <c r="B504" s="1390"/>
      <c r="C504" s="1375"/>
      <c r="D504" s="647">
        <v>0</v>
      </c>
      <c r="E504" s="652">
        <v>20</v>
      </c>
    </row>
    <row r="505" spans="1:5" ht="25.5" x14ac:dyDescent="0.2">
      <c r="A505" s="651" t="s">
        <v>1028</v>
      </c>
      <c r="B505" s="1390"/>
      <c r="C505" s="1375"/>
      <c r="D505" s="647">
        <v>0</v>
      </c>
      <c r="E505" s="652">
        <v>16</v>
      </c>
    </row>
    <row r="506" spans="1:5" ht="25.5" x14ac:dyDescent="0.2">
      <c r="A506" s="651" t="s">
        <v>1029</v>
      </c>
      <c r="B506" s="1390"/>
      <c r="C506" s="1375"/>
      <c r="D506" s="647">
        <v>0</v>
      </c>
      <c r="E506" s="652">
        <v>9</v>
      </c>
    </row>
    <row r="507" spans="1:5" x14ac:dyDescent="0.2">
      <c r="A507" s="651" t="s">
        <v>1030</v>
      </c>
      <c r="B507" s="1390"/>
      <c r="C507" s="1375"/>
      <c r="D507" s="647">
        <v>0</v>
      </c>
      <c r="E507" s="652">
        <v>17</v>
      </c>
    </row>
    <row r="508" spans="1:5" x14ac:dyDescent="0.2">
      <c r="A508" s="651" t="s">
        <v>1031</v>
      </c>
      <c r="B508" s="1390"/>
      <c r="C508" s="1375"/>
      <c r="D508" s="647">
        <v>0</v>
      </c>
      <c r="E508" s="652">
        <v>4</v>
      </c>
    </row>
    <row r="509" spans="1:5" ht="38.25" x14ac:dyDescent="0.2">
      <c r="A509" s="651" t="s">
        <v>1032</v>
      </c>
      <c r="B509" s="1390"/>
      <c r="C509" s="1375"/>
      <c r="D509" s="647">
        <v>0</v>
      </c>
      <c r="E509" s="652" t="s">
        <v>2079</v>
      </c>
    </row>
    <row r="510" spans="1:5" ht="38.25" x14ac:dyDescent="0.2">
      <c r="A510" s="651" t="s">
        <v>1033</v>
      </c>
      <c r="B510" s="1390"/>
      <c r="C510" s="1375"/>
      <c r="D510" s="647">
        <v>0</v>
      </c>
      <c r="E510" s="652" t="s">
        <v>2080</v>
      </c>
    </row>
    <row r="511" spans="1:5" ht="51" x14ac:dyDescent="0.2">
      <c r="A511" s="651" t="s">
        <v>1034</v>
      </c>
      <c r="B511" s="1390"/>
      <c r="C511" s="1375"/>
      <c r="D511" s="647" t="s">
        <v>988</v>
      </c>
      <c r="E511" s="652" t="s">
        <v>2081</v>
      </c>
    </row>
    <row r="512" spans="1:5" x14ac:dyDescent="0.2">
      <c r="A512" s="651" t="s">
        <v>1035</v>
      </c>
      <c r="B512" s="1391"/>
      <c r="C512" s="1370"/>
      <c r="D512" s="647" t="s">
        <v>988</v>
      </c>
      <c r="E512" s="652" t="s">
        <v>989</v>
      </c>
    </row>
    <row r="513" spans="1:5" x14ac:dyDescent="0.2">
      <c r="A513" s="1371" t="s">
        <v>1036</v>
      </c>
      <c r="B513" s="1372"/>
      <c r="C513" s="1372"/>
      <c r="D513" s="1372"/>
      <c r="E513" s="1373"/>
    </row>
    <row r="514" spans="1:5" ht="102" x14ac:dyDescent="0.2">
      <c r="A514" s="651" t="s">
        <v>1037</v>
      </c>
      <c r="B514" s="1389">
        <v>1200</v>
      </c>
      <c r="C514" s="1369">
        <v>400</v>
      </c>
      <c r="D514" s="647" t="s">
        <v>2082</v>
      </c>
      <c r="E514" s="652" t="s">
        <v>2083</v>
      </c>
    </row>
    <row r="515" spans="1:5" ht="51" x14ac:dyDescent="0.2">
      <c r="A515" s="651" t="s">
        <v>1038</v>
      </c>
      <c r="B515" s="1390"/>
      <c r="C515" s="1375"/>
      <c r="D515" s="647" t="s">
        <v>1039</v>
      </c>
      <c r="E515" s="652" t="s">
        <v>2084</v>
      </c>
    </row>
    <row r="516" spans="1:5" ht="38.25" x14ac:dyDescent="0.2">
      <c r="A516" s="651" t="s">
        <v>1040</v>
      </c>
      <c r="B516" s="1390"/>
      <c r="C516" s="1375"/>
      <c r="D516" s="647" t="s">
        <v>1041</v>
      </c>
      <c r="E516" s="652" t="s">
        <v>2085</v>
      </c>
    </row>
    <row r="517" spans="1:5" ht="89.25" x14ac:dyDescent="0.2">
      <c r="A517" s="651" t="s">
        <v>1042</v>
      </c>
      <c r="B517" s="1390"/>
      <c r="C517" s="1375"/>
      <c r="D517" s="647" t="s">
        <v>1561</v>
      </c>
      <c r="E517" s="652" t="s">
        <v>2086</v>
      </c>
    </row>
    <row r="518" spans="1:5" ht="76.5" x14ac:dyDescent="0.2">
      <c r="A518" s="653" t="s">
        <v>1043</v>
      </c>
      <c r="B518" s="1391"/>
      <c r="C518" s="1370"/>
      <c r="D518" s="647">
        <v>0</v>
      </c>
      <c r="E518" s="652" t="s">
        <v>2087</v>
      </c>
    </row>
    <row r="519" spans="1:5" ht="15" thickBot="1" x14ac:dyDescent="0.25">
      <c r="A519" s="493" t="s">
        <v>4</v>
      </c>
      <c r="B519" s="654">
        <f>SUM(B514,B502,B484,B481,B474,B464,B469)</f>
        <v>13200</v>
      </c>
      <c r="C519" s="655">
        <f>SUM(C514,C502,C484,C474,C481,C464,C467,C469)</f>
        <v>13693</v>
      </c>
      <c r="D519" s="656"/>
      <c r="E519" s="657"/>
    </row>
    <row r="520" spans="1:5" x14ac:dyDescent="0.2">
      <c r="A520" s="408"/>
      <c r="B520" s="411"/>
      <c r="C520" s="411"/>
      <c r="D520" s="409"/>
      <c r="E520" s="409"/>
    </row>
    <row r="521" spans="1:5" x14ac:dyDescent="0.2">
      <c r="A521" s="721"/>
      <c r="B521" s="722"/>
      <c r="C521" s="722"/>
      <c r="D521" s="723"/>
      <c r="E521" s="723"/>
    </row>
    <row r="522" spans="1:5" ht="15" thickBot="1" x14ac:dyDescent="0.25">
      <c r="A522" s="408"/>
      <c r="B522" s="411"/>
      <c r="C522" s="411"/>
      <c r="D522" s="409"/>
      <c r="E522" s="409"/>
    </row>
    <row r="523" spans="1:5" x14ac:dyDescent="0.2">
      <c r="A523" s="1182" t="s">
        <v>601</v>
      </c>
      <c r="B523" s="1184" t="s">
        <v>64</v>
      </c>
      <c r="C523" s="1305"/>
      <c r="D523" s="1306" t="s">
        <v>81</v>
      </c>
      <c r="E523" s="1307"/>
    </row>
    <row r="524" spans="1:5" x14ac:dyDescent="0.2">
      <c r="A524" s="1280"/>
      <c r="B524" s="691" t="s">
        <v>103</v>
      </c>
      <c r="C524" s="129" t="s">
        <v>104</v>
      </c>
      <c r="D524" s="189" t="s">
        <v>83</v>
      </c>
      <c r="E524" s="183" t="s">
        <v>82</v>
      </c>
    </row>
    <row r="525" spans="1:5" x14ac:dyDescent="0.2">
      <c r="A525" s="15" t="s">
        <v>79</v>
      </c>
      <c r="B525" s="12"/>
      <c r="C525" s="29"/>
      <c r="D525" s="15"/>
      <c r="E525" s="40"/>
    </row>
    <row r="526" spans="1:5" x14ac:dyDescent="0.2">
      <c r="A526" s="724" t="s">
        <v>1050</v>
      </c>
      <c r="B526" s="725"/>
      <c r="C526" s="726">
        <f>SUM(C527:C529)</f>
        <v>4576</v>
      </c>
      <c r="D526" s="727"/>
      <c r="E526" s="728"/>
    </row>
    <row r="527" spans="1:5" x14ac:dyDescent="0.2">
      <c r="A527" s="729" t="s">
        <v>1051</v>
      </c>
      <c r="B527" s="730"/>
      <c r="C527" s="731">
        <v>4000</v>
      </c>
      <c r="D527" s="732">
        <v>39</v>
      </c>
      <c r="E527" s="733">
        <v>40</v>
      </c>
    </row>
    <row r="528" spans="1:5" x14ac:dyDescent="0.2">
      <c r="A528" s="729" t="s">
        <v>2100</v>
      </c>
      <c r="B528" s="730"/>
      <c r="C528" s="731">
        <v>180</v>
      </c>
      <c r="D528" s="732">
        <v>5</v>
      </c>
      <c r="E528" s="733">
        <v>5</v>
      </c>
    </row>
    <row r="529" spans="1:5" ht="25.5" x14ac:dyDescent="0.2">
      <c r="A529" s="729" t="s">
        <v>2101</v>
      </c>
      <c r="B529" s="730"/>
      <c r="C529" s="731">
        <v>396</v>
      </c>
      <c r="D529" s="732">
        <v>1</v>
      </c>
      <c r="E529" s="733">
        <v>1</v>
      </c>
    </row>
    <row r="530" spans="1:5" x14ac:dyDescent="0.2">
      <c r="A530" s="724" t="s">
        <v>1052</v>
      </c>
      <c r="B530" s="726">
        <f>SUM(B531:B550)</f>
        <v>12980</v>
      </c>
      <c r="C530" s="734">
        <f>SUM(C531:C550)</f>
        <v>1800</v>
      </c>
      <c r="D530" s="735"/>
      <c r="E530" s="736"/>
    </row>
    <row r="531" spans="1:5" x14ac:dyDescent="0.2">
      <c r="A531" s="729" t="s">
        <v>2102</v>
      </c>
      <c r="B531" s="87">
        <v>561</v>
      </c>
      <c r="C531" s="148"/>
      <c r="D531" s="737" t="s">
        <v>2103</v>
      </c>
      <c r="E531" s="738" t="s">
        <v>1562</v>
      </c>
    </row>
    <row r="532" spans="1:5" x14ac:dyDescent="0.2">
      <c r="A532" s="729" t="s">
        <v>2104</v>
      </c>
      <c r="B532" s="87">
        <v>232</v>
      </c>
      <c r="C532" s="148"/>
      <c r="D532" s="737" t="s">
        <v>2105</v>
      </c>
      <c r="E532" s="738" t="s">
        <v>1562</v>
      </c>
    </row>
    <row r="533" spans="1:5" x14ac:dyDescent="0.2">
      <c r="A533" s="729" t="s">
        <v>2106</v>
      </c>
      <c r="B533" s="87">
        <v>504</v>
      </c>
      <c r="C533" s="148"/>
      <c r="D533" s="737" t="s">
        <v>1563</v>
      </c>
      <c r="E533" s="738" t="s">
        <v>1564</v>
      </c>
    </row>
    <row r="534" spans="1:5" x14ac:dyDescent="0.2">
      <c r="A534" s="729" t="s">
        <v>2107</v>
      </c>
      <c r="B534" s="87">
        <v>313</v>
      </c>
      <c r="C534" s="148"/>
      <c r="D534" s="737" t="s">
        <v>1563</v>
      </c>
      <c r="E534" s="738" t="s">
        <v>1564</v>
      </c>
    </row>
    <row r="535" spans="1:5" x14ac:dyDescent="0.2">
      <c r="A535" s="729" t="s">
        <v>2108</v>
      </c>
      <c r="B535" s="87">
        <v>1027</v>
      </c>
      <c r="C535" s="148"/>
      <c r="D535" s="737" t="s">
        <v>1563</v>
      </c>
      <c r="E535" s="738" t="s">
        <v>1564</v>
      </c>
    </row>
    <row r="536" spans="1:5" x14ac:dyDescent="0.2">
      <c r="A536" s="729" t="s">
        <v>2109</v>
      </c>
      <c r="B536" s="87">
        <v>1106</v>
      </c>
      <c r="C536" s="148"/>
      <c r="D536" s="739" t="s">
        <v>971</v>
      </c>
      <c r="E536" s="740" t="s">
        <v>972</v>
      </c>
    </row>
    <row r="537" spans="1:5" x14ac:dyDescent="0.2">
      <c r="A537" s="729" t="s">
        <v>2110</v>
      </c>
      <c r="B537" s="87">
        <v>724</v>
      </c>
      <c r="C537" s="148"/>
      <c r="D537" s="737" t="s">
        <v>1562</v>
      </c>
      <c r="E537" s="738" t="s">
        <v>1562</v>
      </c>
    </row>
    <row r="538" spans="1:5" x14ac:dyDescent="0.2">
      <c r="A538" s="729" t="s">
        <v>2111</v>
      </c>
      <c r="B538" s="87">
        <v>6371</v>
      </c>
      <c r="C538" s="148"/>
      <c r="D538" s="737">
        <v>6371</v>
      </c>
      <c r="E538" s="738">
        <v>8609</v>
      </c>
    </row>
    <row r="539" spans="1:5" x14ac:dyDescent="0.2">
      <c r="A539" s="729" t="s">
        <v>2112</v>
      </c>
      <c r="B539" s="87">
        <v>623</v>
      </c>
      <c r="C539" s="148"/>
      <c r="D539" s="737" t="s">
        <v>2103</v>
      </c>
      <c r="E539" s="738" t="s">
        <v>1562</v>
      </c>
    </row>
    <row r="540" spans="1:5" x14ac:dyDescent="0.2">
      <c r="A540" s="729" t="s">
        <v>2113</v>
      </c>
      <c r="B540" s="87"/>
      <c r="C540" s="148">
        <v>500</v>
      </c>
      <c r="D540" s="739">
        <v>443</v>
      </c>
      <c r="E540" s="740">
        <v>845</v>
      </c>
    </row>
    <row r="541" spans="1:5" x14ac:dyDescent="0.2">
      <c r="A541" s="729" t="s">
        <v>2114</v>
      </c>
      <c r="B541" s="87"/>
      <c r="C541" s="148">
        <v>300</v>
      </c>
      <c r="D541" s="739" t="s">
        <v>2115</v>
      </c>
      <c r="E541" s="740">
        <v>527</v>
      </c>
    </row>
    <row r="542" spans="1:5" ht="25.5" x14ac:dyDescent="0.2">
      <c r="A542" s="729" t="s">
        <v>2116</v>
      </c>
      <c r="B542" s="87"/>
      <c r="C542" s="148">
        <v>1000</v>
      </c>
      <c r="D542" s="737" t="s">
        <v>2117</v>
      </c>
      <c r="E542" s="741" t="s">
        <v>2118</v>
      </c>
    </row>
    <row r="543" spans="1:5" x14ac:dyDescent="0.2">
      <c r="A543" s="729" t="s">
        <v>2119</v>
      </c>
      <c r="B543" s="87">
        <v>547</v>
      </c>
      <c r="C543" s="148"/>
      <c r="D543" s="739">
        <v>1080</v>
      </c>
      <c r="E543" s="740">
        <v>1100</v>
      </c>
    </row>
    <row r="544" spans="1:5" x14ac:dyDescent="0.2">
      <c r="A544" s="729" t="s">
        <v>2120</v>
      </c>
      <c r="B544" s="87">
        <v>208</v>
      </c>
      <c r="C544" s="148"/>
      <c r="D544" s="737" t="s">
        <v>2121</v>
      </c>
      <c r="E544" s="738" t="s">
        <v>2122</v>
      </c>
    </row>
    <row r="545" spans="1:5" x14ac:dyDescent="0.2">
      <c r="A545" s="729" t="s">
        <v>2123</v>
      </c>
      <c r="B545" s="87">
        <v>31</v>
      </c>
      <c r="C545" s="148"/>
      <c r="D545" s="739" t="s">
        <v>971</v>
      </c>
      <c r="E545" s="740" t="s">
        <v>972</v>
      </c>
    </row>
    <row r="546" spans="1:5" x14ac:dyDescent="0.2">
      <c r="A546" s="729" t="s">
        <v>2124</v>
      </c>
      <c r="B546" s="87">
        <v>42</v>
      </c>
      <c r="C546" s="148"/>
      <c r="D546" s="739" t="s">
        <v>988</v>
      </c>
      <c r="E546" s="740" t="s">
        <v>989</v>
      </c>
    </row>
    <row r="547" spans="1:5" x14ac:dyDescent="0.2">
      <c r="A547" s="729" t="s">
        <v>2125</v>
      </c>
      <c r="B547" s="87">
        <v>15</v>
      </c>
      <c r="C547" s="148"/>
      <c r="D547" s="739" t="s">
        <v>971</v>
      </c>
      <c r="E547" s="740" t="s">
        <v>972</v>
      </c>
    </row>
    <row r="548" spans="1:5" x14ac:dyDescent="0.2">
      <c r="A548" s="729" t="s">
        <v>2126</v>
      </c>
      <c r="B548" s="87">
        <v>494</v>
      </c>
      <c r="C548" s="148"/>
      <c r="D548" s="739" t="s">
        <v>971</v>
      </c>
      <c r="E548" s="740" t="s">
        <v>972</v>
      </c>
    </row>
    <row r="549" spans="1:5" x14ac:dyDescent="0.2">
      <c r="A549" s="729" t="s">
        <v>2127</v>
      </c>
      <c r="B549" s="87">
        <v>135</v>
      </c>
      <c r="C549" s="148"/>
      <c r="D549" s="737" t="s">
        <v>2121</v>
      </c>
      <c r="E549" s="740" t="s">
        <v>2128</v>
      </c>
    </row>
    <row r="550" spans="1:5" x14ac:dyDescent="0.2">
      <c r="A550" s="729" t="s">
        <v>2129</v>
      </c>
      <c r="B550" s="87">
        <v>47</v>
      </c>
      <c r="C550" s="148"/>
      <c r="D550" s="739" t="s">
        <v>971</v>
      </c>
      <c r="E550" s="740" t="s">
        <v>972</v>
      </c>
    </row>
    <row r="551" spans="1:5" x14ac:dyDescent="0.2">
      <c r="A551" s="742" t="s">
        <v>1053</v>
      </c>
      <c r="B551" s="743"/>
      <c r="C551" s="734">
        <f>SUM(C552:C554)</f>
        <v>3600</v>
      </c>
      <c r="D551" s="744"/>
      <c r="E551" s="745"/>
    </row>
    <row r="552" spans="1:5" x14ac:dyDescent="0.2">
      <c r="A552" s="746" t="s">
        <v>1565</v>
      </c>
      <c r="B552" s="747"/>
      <c r="C552" s="748">
        <v>1700</v>
      </c>
      <c r="D552" s="737">
        <v>15</v>
      </c>
      <c r="E552" s="738">
        <v>15</v>
      </c>
    </row>
    <row r="553" spans="1:5" x14ac:dyDescent="0.2">
      <c r="A553" s="749" t="s">
        <v>1054</v>
      </c>
      <c r="B553" s="747"/>
      <c r="C553" s="748">
        <v>1300</v>
      </c>
      <c r="D553" s="737">
        <v>15</v>
      </c>
      <c r="E553" s="738">
        <v>17</v>
      </c>
    </row>
    <row r="554" spans="1:5" x14ac:dyDescent="0.2">
      <c r="A554" s="749" t="s">
        <v>2130</v>
      </c>
      <c r="B554" s="747"/>
      <c r="C554" s="748">
        <v>600</v>
      </c>
      <c r="D554" s="737">
        <v>5</v>
      </c>
      <c r="E554" s="738">
        <v>6</v>
      </c>
    </row>
    <row r="555" spans="1:5" x14ac:dyDescent="0.2">
      <c r="A555" s="742" t="s">
        <v>1055</v>
      </c>
      <c r="B555" s="743"/>
      <c r="C555" s="734">
        <f>C556</f>
        <v>2599</v>
      </c>
      <c r="D555" s="750"/>
      <c r="E555" s="751"/>
    </row>
    <row r="556" spans="1:5" x14ac:dyDescent="0.2">
      <c r="A556" s="746" t="s">
        <v>2131</v>
      </c>
      <c r="B556" s="747"/>
      <c r="C556" s="752">
        <v>2599</v>
      </c>
      <c r="D556" s="753">
        <v>40</v>
      </c>
      <c r="E556" s="754">
        <v>38</v>
      </c>
    </row>
    <row r="557" spans="1:5" ht="15" thickBot="1" x14ac:dyDescent="0.25">
      <c r="A557" s="19" t="s">
        <v>4</v>
      </c>
      <c r="B557" s="755">
        <f>B555+B551+B530+B526</f>
        <v>12980</v>
      </c>
      <c r="C557" s="756">
        <f>C555+C551+C530+C526</f>
        <v>12575</v>
      </c>
      <c r="D557" s="19"/>
      <c r="E557" s="757"/>
    </row>
    <row r="558" spans="1:5" ht="15" thickBot="1" x14ac:dyDescent="0.25">
      <c r="A558" s="658"/>
      <c r="B558" s="660"/>
      <c r="C558" s="661"/>
      <c r="D558" s="659"/>
      <c r="E558" s="659"/>
    </row>
    <row r="559" spans="1:5" x14ac:dyDescent="0.2">
      <c r="A559" s="1182" t="s">
        <v>566</v>
      </c>
      <c r="B559" s="1184" t="s">
        <v>64</v>
      </c>
      <c r="C559" s="1305"/>
      <c r="D559" s="1306" t="s">
        <v>81</v>
      </c>
      <c r="E559" s="1307"/>
    </row>
    <row r="560" spans="1:5" x14ac:dyDescent="0.2">
      <c r="A560" s="1280"/>
      <c r="B560" s="691" t="s">
        <v>103</v>
      </c>
      <c r="C560" s="129" t="s">
        <v>104</v>
      </c>
      <c r="D560" s="189" t="s">
        <v>83</v>
      </c>
      <c r="E560" s="183" t="s">
        <v>82</v>
      </c>
    </row>
    <row r="561" spans="1:5" x14ac:dyDescent="0.2">
      <c r="A561" s="15" t="s">
        <v>79</v>
      </c>
      <c r="B561" s="12"/>
      <c r="C561" s="29"/>
      <c r="D561" s="15"/>
      <c r="E561" s="40"/>
    </row>
    <row r="562" spans="1:5" x14ac:dyDescent="0.2">
      <c r="A562" s="758" t="s">
        <v>1056</v>
      </c>
      <c r="B562" s="759">
        <v>2922</v>
      </c>
      <c r="C562" s="760">
        <v>20751</v>
      </c>
      <c r="D562" s="761" t="s">
        <v>1057</v>
      </c>
      <c r="E562" s="762" t="s">
        <v>1058</v>
      </c>
    </row>
    <row r="563" spans="1:5" x14ac:dyDescent="0.2">
      <c r="A563" s="758" t="s">
        <v>1059</v>
      </c>
      <c r="B563" s="763">
        <v>0</v>
      </c>
      <c r="C563" s="760">
        <v>13560</v>
      </c>
      <c r="D563" s="761" t="s">
        <v>1057</v>
      </c>
      <c r="E563" s="762" t="s">
        <v>1058</v>
      </c>
    </row>
    <row r="564" spans="1:5" x14ac:dyDescent="0.2">
      <c r="A564" s="758" t="s">
        <v>1060</v>
      </c>
      <c r="B564" s="759">
        <v>4560</v>
      </c>
      <c r="C564" s="760">
        <v>8983</v>
      </c>
      <c r="D564" s="761" t="s">
        <v>1057</v>
      </c>
      <c r="E564" s="762" t="s">
        <v>1058</v>
      </c>
    </row>
    <row r="565" spans="1:5" x14ac:dyDescent="0.2">
      <c r="A565" s="758" t="s">
        <v>1061</v>
      </c>
      <c r="B565" s="763">
        <v>0</v>
      </c>
      <c r="C565" s="760">
        <v>4310</v>
      </c>
      <c r="D565" s="761" t="s">
        <v>1057</v>
      </c>
      <c r="E565" s="762" t="s">
        <v>1058</v>
      </c>
    </row>
    <row r="566" spans="1:5" x14ac:dyDescent="0.2">
      <c r="A566" s="758" t="s">
        <v>1062</v>
      </c>
      <c r="B566" s="763">
        <v>0</v>
      </c>
      <c r="C566" s="760">
        <v>6121</v>
      </c>
      <c r="D566" s="761" t="s">
        <v>1057</v>
      </c>
      <c r="E566" s="762" t="s">
        <v>1058</v>
      </c>
    </row>
    <row r="567" spans="1:5" ht="15" thickBot="1" x14ac:dyDescent="0.25">
      <c r="A567" s="19" t="s">
        <v>4</v>
      </c>
      <c r="B567" s="764">
        <f>SUM(B562:B566)</f>
        <v>7482</v>
      </c>
      <c r="C567" s="764">
        <f>SUM(C562:C566)</f>
        <v>53725</v>
      </c>
      <c r="D567" s="19"/>
      <c r="E567" s="765">
        <f>SUM(B567:D567)</f>
        <v>61207</v>
      </c>
    </row>
    <row r="568" spans="1:5" ht="15" thickBot="1" x14ac:dyDescent="0.25">
      <c r="A568" s="658"/>
      <c r="B568" s="660"/>
      <c r="C568" s="662"/>
      <c r="D568" s="659"/>
      <c r="E568" s="659"/>
    </row>
    <row r="569" spans="1:5" ht="15" thickBot="1" x14ac:dyDescent="0.25">
      <c r="A569" s="1182" t="s">
        <v>2132</v>
      </c>
      <c r="B569" s="1184" t="s">
        <v>2133</v>
      </c>
      <c r="C569" s="1305"/>
      <c r="D569" s="1306" t="s">
        <v>81</v>
      </c>
      <c r="E569" s="1305"/>
    </row>
    <row r="570" spans="1:5" ht="15" thickBot="1" x14ac:dyDescent="0.25">
      <c r="A570" s="1167"/>
      <c r="B570" s="163" t="s">
        <v>103</v>
      </c>
      <c r="C570" s="766" t="s">
        <v>104</v>
      </c>
      <c r="D570" s="767" t="s">
        <v>83</v>
      </c>
      <c r="E570" s="768" t="s">
        <v>2134</v>
      </c>
    </row>
    <row r="571" spans="1:5" x14ac:dyDescent="0.2">
      <c r="A571" s="769" t="s">
        <v>1063</v>
      </c>
      <c r="B571" s="1344">
        <v>0</v>
      </c>
      <c r="C571" s="1347">
        <v>5800</v>
      </c>
      <c r="D571" s="770" t="s">
        <v>2135</v>
      </c>
      <c r="E571" s="771" t="s">
        <v>2136</v>
      </c>
    </row>
    <row r="572" spans="1:5" ht="25.5" x14ac:dyDescent="0.2">
      <c r="A572" s="772" t="s">
        <v>1064</v>
      </c>
      <c r="B572" s="1345"/>
      <c r="C572" s="1348"/>
      <c r="D572" s="773" t="s">
        <v>2137</v>
      </c>
      <c r="E572" s="774" t="s">
        <v>2138</v>
      </c>
    </row>
    <row r="573" spans="1:5" ht="25.5" x14ac:dyDescent="0.2">
      <c r="A573" s="772" t="s">
        <v>1065</v>
      </c>
      <c r="B573" s="1345"/>
      <c r="C573" s="1348"/>
      <c r="D573" s="775">
        <v>113</v>
      </c>
      <c r="E573" s="774" t="s">
        <v>2139</v>
      </c>
    </row>
    <row r="574" spans="1:5" ht="26.25" thickBot="1" x14ac:dyDescent="0.25">
      <c r="A574" s="776" t="s">
        <v>1566</v>
      </c>
      <c r="B574" s="1346"/>
      <c r="C574" s="1349"/>
      <c r="D574" s="777">
        <v>48</v>
      </c>
      <c r="E574" s="778" t="s">
        <v>2140</v>
      </c>
    </row>
    <row r="575" spans="1:5" x14ac:dyDescent="0.2">
      <c r="A575" s="769" t="s">
        <v>1066</v>
      </c>
      <c r="B575" s="1344">
        <v>0</v>
      </c>
      <c r="C575" s="1347">
        <v>1000</v>
      </c>
      <c r="D575" s="770" t="s">
        <v>2135</v>
      </c>
      <c r="E575" s="771" t="s">
        <v>2136</v>
      </c>
    </row>
    <row r="576" spans="1:5" x14ac:dyDescent="0.2">
      <c r="A576" s="772" t="s">
        <v>1067</v>
      </c>
      <c r="B576" s="1345"/>
      <c r="C576" s="1398"/>
      <c r="D576" s="779" t="s">
        <v>1068</v>
      </c>
      <c r="E576" s="774" t="s">
        <v>1068</v>
      </c>
    </row>
    <row r="577" spans="1:5" x14ac:dyDescent="0.2">
      <c r="A577" s="772" t="s">
        <v>1069</v>
      </c>
      <c r="B577" s="1345"/>
      <c r="C577" s="1398"/>
      <c r="D577" s="779" t="s">
        <v>1068</v>
      </c>
      <c r="E577" s="774" t="s">
        <v>1068</v>
      </c>
    </row>
    <row r="578" spans="1:5" x14ac:dyDescent="0.2">
      <c r="A578" s="772" t="s">
        <v>1070</v>
      </c>
      <c r="B578" s="1345"/>
      <c r="C578" s="1398"/>
      <c r="D578" s="779" t="s">
        <v>1068</v>
      </c>
      <c r="E578" s="774" t="s">
        <v>1068</v>
      </c>
    </row>
    <row r="579" spans="1:5" ht="15" thickBot="1" x14ac:dyDescent="0.25">
      <c r="A579" s="776" t="s">
        <v>1071</v>
      </c>
      <c r="B579" s="1346"/>
      <c r="C579" s="1399"/>
      <c r="D579" s="780" t="s">
        <v>1068</v>
      </c>
      <c r="E579" s="778" t="s">
        <v>1068</v>
      </c>
    </row>
    <row r="580" spans="1:5" x14ac:dyDescent="0.2">
      <c r="A580" s="769" t="s">
        <v>1072</v>
      </c>
      <c r="B580" s="1344">
        <v>0</v>
      </c>
      <c r="C580" s="1347">
        <v>5300</v>
      </c>
      <c r="D580" s="770" t="s">
        <v>2135</v>
      </c>
      <c r="E580" s="797" t="s">
        <v>2136</v>
      </c>
    </row>
    <row r="581" spans="1:5" ht="38.25" x14ac:dyDescent="0.2">
      <c r="A581" s="772" t="s">
        <v>1073</v>
      </c>
      <c r="B581" s="1345"/>
      <c r="C581" s="1348"/>
      <c r="D581" s="779" t="s">
        <v>1074</v>
      </c>
      <c r="E581" s="779" t="s">
        <v>2141</v>
      </c>
    </row>
    <row r="582" spans="1:5" ht="15" thickBot="1" x14ac:dyDescent="0.25">
      <c r="A582" s="776" t="s">
        <v>1075</v>
      </c>
      <c r="B582" s="1346"/>
      <c r="C582" s="1348"/>
      <c r="D582" s="780" t="s">
        <v>1076</v>
      </c>
      <c r="E582" s="779" t="s">
        <v>2142</v>
      </c>
    </row>
    <row r="583" spans="1:5" x14ac:dyDescent="0.2">
      <c r="A583" s="769" t="s">
        <v>1077</v>
      </c>
      <c r="B583" s="1344">
        <v>326</v>
      </c>
      <c r="C583" s="1347">
        <v>2406</v>
      </c>
      <c r="D583" s="770" t="s">
        <v>2135</v>
      </c>
      <c r="E583" s="798" t="s">
        <v>2136</v>
      </c>
    </row>
    <row r="584" spans="1:5" x14ac:dyDescent="0.2">
      <c r="A584" s="772" t="s">
        <v>2143</v>
      </c>
      <c r="B584" s="1345"/>
      <c r="C584" s="1348"/>
      <c r="D584" s="779">
        <v>19</v>
      </c>
      <c r="E584" s="779">
        <v>22</v>
      </c>
    </row>
    <row r="585" spans="1:5" x14ac:dyDescent="0.2">
      <c r="A585" s="772" t="s">
        <v>2144</v>
      </c>
      <c r="B585" s="1345"/>
      <c r="C585" s="1348"/>
      <c r="D585" s="779">
        <v>7</v>
      </c>
      <c r="E585" s="779">
        <v>9</v>
      </c>
    </row>
    <row r="586" spans="1:5" x14ac:dyDescent="0.2">
      <c r="A586" s="772" t="s">
        <v>1567</v>
      </c>
      <c r="B586" s="1345"/>
      <c r="C586" s="1348"/>
      <c r="D586" s="779">
        <v>5</v>
      </c>
      <c r="E586" s="779">
        <v>7</v>
      </c>
    </row>
    <row r="587" spans="1:5" ht="15" thickBot="1" x14ac:dyDescent="0.25">
      <c r="A587" s="776" t="s">
        <v>2145</v>
      </c>
      <c r="B587" s="1346"/>
      <c r="C587" s="1349"/>
      <c r="D587" s="780">
        <v>6</v>
      </c>
      <c r="E587" s="779">
        <v>14</v>
      </c>
    </row>
    <row r="588" spans="1:5" x14ac:dyDescent="0.2">
      <c r="A588" s="769" t="s">
        <v>1078</v>
      </c>
      <c r="B588" s="1344">
        <v>0</v>
      </c>
      <c r="C588" s="1347">
        <v>1000</v>
      </c>
      <c r="D588" s="770" t="s">
        <v>2135</v>
      </c>
      <c r="E588" s="798" t="s">
        <v>2136</v>
      </c>
    </row>
    <row r="589" spans="1:5" ht="26.25" thickBot="1" x14ac:dyDescent="0.25">
      <c r="A589" s="776" t="s">
        <v>1079</v>
      </c>
      <c r="B589" s="1346"/>
      <c r="C589" s="1349"/>
      <c r="D589" s="780" t="s">
        <v>1568</v>
      </c>
      <c r="E589" s="778" t="s">
        <v>2146</v>
      </c>
    </row>
    <row r="590" spans="1:5" x14ac:dyDescent="0.2">
      <c r="A590" s="769" t="s">
        <v>1080</v>
      </c>
      <c r="B590" s="1344">
        <v>2515</v>
      </c>
      <c r="C590" s="1347">
        <v>3075</v>
      </c>
      <c r="D590" s="770" t="s">
        <v>2135</v>
      </c>
      <c r="E590" s="797" t="s">
        <v>2136</v>
      </c>
    </row>
    <row r="591" spans="1:5" x14ac:dyDescent="0.2">
      <c r="A591" s="772" t="s">
        <v>1081</v>
      </c>
      <c r="B591" s="1345"/>
      <c r="C591" s="1348"/>
      <c r="D591" s="779" t="s">
        <v>1569</v>
      </c>
      <c r="E591" s="762" t="s">
        <v>1569</v>
      </c>
    </row>
    <row r="592" spans="1:5" ht="38.25" x14ac:dyDescent="0.2">
      <c r="A592" s="772" t="s">
        <v>1082</v>
      </c>
      <c r="B592" s="1345"/>
      <c r="C592" s="1348"/>
      <c r="D592" s="779" t="s">
        <v>1076</v>
      </c>
      <c r="E592" s="762" t="s">
        <v>2147</v>
      </c>
    </row>
    <row r="593" spans="1:5" ht="38.25" x14ac:dyDescent="0.2">
      <c r="A593" s="772" t="s">
        <v>1083</v>
      </c>
      <c r="B593" s="1345"/>
      <c r="C593" s="1348"/>
      <c r="D593" s="779" t="s">
        <v>1076</v>
      </c>
      <c r="E593" s="762" t="s">
        <v>2148</v>
      </c>
    </row>
    <row r="594" spans="1:5" ht="51" x14ac:dyDescent="0.2">
      <c r="A594" s="772" t="s">
        <v>1084</v>
      </c>
      <c r="B594" s="1345"/>
      <c r="C594" s="1348"/>
      <c r="D594" s="779" t="s">
        <v>1570</v>
      </c>
      <c r="E594" s="762" t="s">
        <v>2149</v>
      </c>
    </row>
    <row r="595" spans="1:5" ht="38.25" x14ac:dyDescent="0.2">
      <c r="A595" s="772" t="s">
        <v>1085</v>
      </c>
      <c r="B595" s="1345"/>
      <c r="C595" s="1348"/>
      <c r="D595" s="779" t="s">
        <v>1571</v>
      </c>
      <c r="E595" s="762" t="s">
        <v>2150</v>
      </c>
    </row>
    <row r="596" spans="1:5" ht="38.25" x14ac:dyDescent="0.2">
      <c r="A596" s="772" t="s">
        <v>1086</v>
      </c>
      <c r="B596" s="1345"/>
      <c r="C596" s="1348"/>
      <c r="D596" s="779" t="s">
        <v>1572</v>
      </c>
      <c r="E596" s="762" t="s">
        <v>2151</v>
      </c>
    </row>
    <row r="597" spans="1:5" x14ac:dyDescent="0.2">
      <c r="A597" s="772" t="s">
        <v>1087</v>
      </c>
      <c r="B597" s="1345"/>
      <c r="C597" s="1348"/>
      <c r="D597" s="779" t="s">
        <v>1569</v>
      </c>
      <c r="E597" s="762" t="s">
        <v>1569</v>
      </c>
    </row>
    <row r="598" spans="1:5" ht="38.25" x14ac:dyDescent="0.2">
      <c r="A598" s="772" t="s">
        <v>1088</v>
      </c>
      <c r="B598" s="1345"/>
      <c r="C598" s="1348"/>
      <c r="D598" s="779" t="s">
        <v>1076</v>
      </c>
      <c r="E598" s="762" t="s">
        <v>2152</v>
      </c>
    </row>
    <row r="599" spans="1:5" ht="38.25" x14ac:dyDescent="0.2">
      <c r="A599" s="772" t="s">
        <v>1089</v>
      </c>
      <c r="B599" s="1345"/>
      <c r="C599" s="1348"/>
      <c r="D599" s="779" t="s">
        <v>1076</v>
      </c>
      <c r="E599" s="762" t="s">
        <v>2153</v>
      </c>
    </row>
    <row r="600" spans="1:5" ht="38.25" x14ac:dyDescent="0.2">
      <c r="A600" s="772" t="s">
        <v>1090</v>
      </c>
      <c r="B600" s="1345"/>
      <c r="C600" s="1348"/>
      <c r="D600" s="779" t="s">
        <v>1573</v>
      </c>
      <c r="E600" s="762" t="s">
        <v>2154</v>
      </c>
    </row>
    <row r="601" spans="1:5" x14ac:dyDescent="0.2">
      <c r="A601" s="772" t="s">
        <v>1091</v>
      </c>
      <c r="B601" s="1345"/>
      <c r="C601" s="1348"/>
      <c r="D601" s="779" t="s">
        <v>1569</v>
      </c>
      <c r="E601" s="762" t="s">
        <v>1569</v>
      </c>
    </row>
    <row r="602" spans="1:5" ht="38.25" x14ac:dyDescent="0.2">
      <c r="A602" s="772" t="s">
        <v>1092</v>
      </c>
      <c r="B602" s="1345"/>
      <c r="C602" s="1348"/>
      <c r="D602" s="779" t="s">
        <v>1574</v>
      </c>
      <c r="E602" s="762" t="s">
        <v>2154</v>
      </c>
    </row>
    <row r="603" spans="1:5" ht="38.25" x14ac:dyDescent="0.2">
      <c r="A603" s="772" t="s">
        <v>1093</v>
      </c>
      <c r="B603" s="1345"/>
      <c r="C603" s="1348"/>
      <c r="D603" s="779" t="s">
        <v>1575</v>
      </c>
      <c r="E603" s="762" t="s">
        <v>2155</v>
      </c>
    </row>
    <row r="604" spans="1:5" ht="63.75" x14ac:dyDescent="0.2">
      <c r="A604" s="772" t="s">
        <v>1094</v>
      </c>
      <c r="B604" s="1345"/>
      <c r="C604" s="1348"/>
      <c r="D604" s="779" t="s">
        <v>1576</v>
      </c>
      <c r="E604" s="762" t="s">
        <v>2156</v>
      </c>
    </row>
    <row r="605" spans="1:5" ht="63.75" x14ac:dyDescent="0.2">
      <c r="A605" s="772" t="s">
        <v>1095</v>
      </c>
      <c r="B605" s="1345"/>
      <c r="C605" s="1348"/>
      <c r="D605" s="779" t="s">
        <v>1577</v>
      </c>
      <c r="E605" s="762" t="s">
        <v>2157</v>
      </c>
    </row>
    <row r="606" spans="1:5" ht="63.75" x14ac:dyDescent="0.2">
      <c r="A606" s="772" t="s">
        <v>1096</v>
      </c>
      <c r="B606" s="1345"/>
      <c r="C606" s="1348"/>
      <c r="D606" s="779" t="s">
        <v>1578</v>
      </c>
      <c r="E606" s="762" t="s">
        <v>2158</v>
      </c>
    </row>
    <row r="607" spans="1:5" ht="15" thickBot="1" x14ac:dyDescent="0.25">
      <c r="A607" s="776" t="s">
        <v>1097</v>
      </c>
      <c r="B607" s="1346"/>
      <c r="C607" s="1349"/>
      <c r="D607" s="780" t="s">
        <v>1569</v>
      </c>
      <c r="E607" s="781" t="s">
        <v>1569</v>
      </c>
    </row>
    <row r="608" spans="1:5" x14ac:dyDescent="0.2">
      <c r="A608" s="769" t="s">
        <v>1098</v>
      </c>
      <c r="B608" s="1338">
        <v>0</v>
      </c>
      <c r="C608" s="1338">
        <v>950</v>
      </c>
      <c r="D608" s="770" t="s">
        <v>2135</v>
      </c>
      <c r="E608" s="771" t="s">
        <v>2136</v>
      </c>
    </row>
    <row r="609" spans="1:5" ht="38.25" x14ac:dyDescent="0.2">
      <c r="A609" s="772" t="s">
        <v>1579</v>
      </c>
      <c r="B609" s="1339"/>
      <c r="C609" s="1339"/>
      <c r="D609" s="762" t="s">
        <v>1580</v>
      </c>
      <c r="E609" s="774" t="s">
        <v>2159</v>
      </c>
    </row>
    <row r="610" spans="1:5" ht="63.75" x14ac:dyDescent="0.2">
      <c r="A610" s="782" t="s">
        <v>2160</v>
      </c>
      <c r="B610" s="1339"/>
      <c r="C610" s="1339"/>
      <c r="D610" s="754" t="s">
        <v>861</v>
      </c>
      <c r="E610" s="783" t="s">
        <v>2161</v>
      </c>
    </row>
    <row r="611" spans="1:5" ht="15" thickBot="1" x14ac:dyDescent="0.25">
      <c r="A611" s="776" t="s">
        <v>2162</v>
      </c>
      <c r="B611" s="1340"/>
      <c r="C611" s="1340"/>
      <c r="D611" s="784" t="s">
        <v>2163</v>
      </c>
      <c r="E611" s="778" t="s">
        <v>2164</v>
      </c>
    </row>
    <row r="612" spans="1:5" x14ac:dyDescent="0.2">
      <c r="A612" s="769" t="s">
        <v>1099</v>
      </c>
      <c r="B612" s="1338">
        <v>0</v>
      </c>
      <c r="C612" s="1341">
        <v>1000</v>
      </c>
      <c r="D612" s="770" t="s">
        <v>2135</v>
      </c>
      <c r="E612" s="770" t="s">
        <v>2136</v>
      </c>
    </row>
    <row r="613" spans="1:5" ht="51" x14ac:dyDescent="0.2">
      <c r="A613" s="785" t="s">
        <v>1581</v>
      </c>
      <c r="B613" s="1339"/>
      <c r="C613" s="1342"/>
      <c r="D613" s="786" t="s">
        <v>2165</v>
      </c>
      <c r="E613" s="779" t="s">
        <v>2166</v>
      </c>
    </row>
    <row r="614" spans="1:5" ht="38.25" x14ac:dyDescent="0.2">
      <c r="A614" s="785" t="s">
        <v>1100</v>
      </c>
      <c r="B614" s="1339"/>
      <c r="C614" s="1342"/>
      <c r="D614" s="786" t="s">
        <v>1582</v>
      </c>
      <c r="E614" s="779" t="s">
        <v>2167</v>
      </c>
    </row>
    <row r="615" spans="1:5" ht="128.25" thickBot="1" x14ac:dyDescent="0.25">
      <c r="A615" s="776" t="s">
        <v>1101</v>
      </c>
      <c r="B615" s="1340"/>
      <c r="C615" s="1343"/>
      <c r="D615" s="787" t="s">
        <v>1583</v>
      </c>
      <c r="E615" s="780" t="s">
        <v>2168</v>
      </c>
    </row>
    <row r="616" spans="1:5" x14ac:dyDescent="0.2">
      <c r="A616" s="769" t="s">
        <v>1102</v>
      </c>
      <c r="B616" s="1344">
        <v>0</v>
      </c>
      <c r="C616" s="1347">
        <v>1800</v>
      </c>
      <c r="D616" s="770" t="s">
        <v>2135</v>
      </c>
      <c r="E616" s="770" t="s">
        <v>2136</v>
      </c>
    </row>
    <row r="617" spans="1:5" x14ac:dyDescent="0.2">
      <c r="A617" s="785" t="s">
        <v>1103</v>
      </c>
      <c r="B617" s="1345"/>
      <c r="C617" s="1348"/>
      <c r="D617" s="788">
        <v>37202</v>
      </c>
      <c r="E617" s="789" t="s">
        <v>2169</v>
      </c>
    </row>
    <row r="618" spans="1:5" ht="25.5" x14ac:dyDescent="0.2">
      <c r="A618" s="772" t="s">
        <v>1104</v>
      </c>
      <c r="B618" s="1345"/>
      <c r="C618" s="1348"/>
      <c r="D618" s="790" t="s">
        <v>1584</v>
      </c>
      <c r="E618" s="789" t="s">
        <v>2170</v>
      </c>
    </row>
    <row r="619" spans="1:5" ht="25.5" x14ac:dyDescent="0.2">
      <c r="A619" s="772" t="s">
        <v>1105</v>
      </c>
      <c r="B619" s="1345"/>
      <c r="C619" s="1348"/>
      <c r="D619" s="790" t="s">
        <v>1585</v>
      </c>
      <c r="E619" s="789" t="s">
        <v>2170</v>
      </c>
    </row>
    <row r="620" spans="1:5" ht="25.5" x14ac:dyDescent="0.2">
      <c r="A620" s="772" t="s">
        <v>1106</v>
      </c>
      <c r="B620" s="1345"/>
      <c r="C620" s="1348"/>
      <c r="D620" s="790" t="s">
        <v>1586</v>
      </c>
      <c r="E620" s="789" t="s">
        <v>2170</v>
      </c>
    </row>
    <row r="621" spans="1:5" ht="15" thickBot="1" x14ac:dyDescent="0.25">
      <c r="A621" s="776" t="s">
        <v>1107</v>
      </c>
      <c r="B621" s="1346"/>
      <c r="C621" s="1349"/>
      <c r="D621" s="791">
        <v>212</v>
      </c>
      <c r="E621" s="792" t="s">
        <v>2171</v>
      </c>
    </row>
    <row r="622" spans="1:5" ht="15" thickBot="1" x14ac:dyDescent="0.25">
      <c r="A622" s="793" t="s">
        <v>4</v>
      </c>
      <c r="B622" s="794">
        <f>SUM(B571:B621)</f>
        <v>2841</v>
      </c>
      <c r="C622" s="795">
        <f>SUM(C571:C621)</f>
        <v>22331</v>
      </c>
      <c r="D622" s="796"/>
      <c r="E622" s="796"/>
    </row>
    <row r="623" spans="1:5" ht="15" thickBot="1" x14ac:dyDescent="0.25">
      <c r="A623" s="503"/>
      <c r="B623" s="446"/>
      <c r="C623" s="446"/>
      <c r="D623" s="503"/>
      <c r="E623" s="503"/>
    </row>
    <row r="624" spans="1:5" x14ac:dyDescent="0.2">
      <c r="A624" s="1182" t="s">
        <v>576</v>
      </c>
      <c r="B624" s="1184" t="s">
        <v>64</v>
      </c>
      <c r="C624" s="1305"/>
      <c r="D624" s="1306" t="s">
        <v>81</v>
      </c>
      <c r="E624" s="1307"/>
    </row>
    <row r="625" spans="1:5" x14ac:dyDescent="0.2">
      <c r="A625" s="1280"/>
      <c r="B625" s="691" t="s">
        <v>103</v>
      </c>
      <c r="C625" s="129" t="s">
        <v>104</v>
      </c>
      <c r="D625" s="189" t="s">
        <v>83</v>
      </c>
      <c r="E625" s="183" t="s">
        <v>82</v>
      </c>
    </row>
    <row r="626" spans="1:5" x14ac:dyDescent="0.2">
      <c r="A626" s="15" t="s">
        <v>79</v>
      </c>
      <c r="B626" s="12"/>
      <c r="C626" s="29"/>
      <c r="D626" s="15"/>
      <c r="E626" s="40"/>
    </row>
    <row r="627" spans="1:5" ht="63.75" x14ac:dyDescent="0.2">
      <c r="A627" s="758" t="s">
        <v>2172</v>
      </c>
      <c r="B627" s="763"/>
      <c r="C627" s="790">
        <v>3000000</v>
      </c>
      <c r="D627" s="772" t="s">
        <v>1587</v>
      </c>
      <c r="E627" s="779" t="s">
        <v>1588</v>
      </c>
    </row>
    <row r="628" spans="1:5" ht="63.75" x14ac:dyDescent="0.2">
      <c r="A628" s="758" t="s">
        <v>2173</v>
      </c>
      <c r="B628" s="763"/>
      <c r="C628" s="790">
        <v>3000000</v>
      </c>
      <c r="D628" s="772" t="s">
        <v>1589</v>
      </c>
      <c r="E628" s="779" t="s">
        <v>1590</v>
      </c>
    </row>
    <row r="629" spans="1:5" ht="51" x14ac:dyDescent="0.2">
      <c r="A629" s="758" t="s">
        <v>2174</v>
      </c>
      <c r="B629" s="763"/>
      <c r="C629" s="790">
        <v>2100000</v>
      </c>
      <c r="D629" s="772" t="s">
        <v>1591</v>
      </c>
      <c r="E629" s="779" t="s">
        <v>1592</v>
      </c>
    </row>
    <row r="630" spans="1:5" ht="51" x14ac:dyDescent="0.2">
      <c r="A630" s="758" t="s">
        <v>2175</v>
      </c>
      <c r="B630" s="763"/>
      <c r="C630" s="790">
        <v>4000000</v>
      </c>
      <c r="D630" s="772" t="s">
        <v>1593</v>
      </c>
      <c r="E630" s="779" t="s">
        <v>1594</v>
      </c>
    </row>
    <row r="631" spans="1:5" ht="38.25" x14ac:dyDescent="0.2">
      <c r="A631" s="758" t="s">
        <v>2176</v>
      </c>
      <c r="B631" s="763">
        <v>1013000</v>
      </c>
      <c r="C631" s="779"/>
      <c r="D631" s="772" t="s">
        <v>2177</v>
      </c>
      <c r="E631" s="779" t="s">
        <v>2178</v>
      </c>
    </row>
    <row r="632" spans="1:5" ht="15" thickBot="1" x14ac:dyDescent="0.25">
      <c r="A632" s="19" t="s">
        <v>4</v>
      </c>
      <c r="B632" s="799">
        <f>SUM(B627:B631)</f>
        <v>1013000</v>
      </c>
      <c r="C632" s="27">
        <f>SUM(C627:C631)</f>
        <v>12100000</v>
      </c>
      <c r="D632" s="19"/>
      <c r="E632" s="757"/>
    </row>
    <row r="633" spans="1:5" ht="15" thickBot="1" x14ac:dyDescent="0.25">
      <c r="A633" s="503"/>
      <c r="B633" s="446"/>
      <c r="C633" s="446"/>
      <c r="D633" s="664"/>
      <c r="E633" s="503"/>
    </row>
    <row r="634" spans="1:5" x14ac:dyDescent="0.2">
      <c r="A634" s="1182" t="s">
        <v>502</v>
      </c>
      <c r="B634" s="1184" t="s">
        <v>64</v>
      </c>
      <c r="C634" s="1307"/>
      <c r="D634" s="1306" t="s">
        <v>81</v>
      </c>
      <c r="E634" s="1307"/>
    </row>
    <row r="635" spans="1:5" x14ac:dyDescent="0.2">
      <c r="A635" s="1280"/>
      <c r="B635" s="691" t="s">
        <v>103</v>
      </c>
      <c r="C635" s="129" t="s">
        <v>104</v>
      </c>
      <c r="D635" s="189" t="s">
        <v>83</v>
      </c>
      <c r="E635" s="183" t="s">
        <v>82</v>
      </c>
    </row>
    <row r="636" spans="1:5" x14ac:dyDescent="0.2">
      <c r="A636" s="15" t="s">
        <v>79</v>
      </c>
      <c r="B636" s="12"/>
      <c r="C636" s="29"/>
      <c r="D636" s="15"/>
      <c r="E636" s="40"/>
    </row>
    <row r="637" spans="1:5" ht="25.5" x14ac:dyDescent="0.2">
      <c r="A637" s="812" t="s">
        <v>1108</v>
      </c>
      <c r="B637" s="801">
        <v>0</v>
      </c>
      <c r="C637" s="801">
        <v>3823</v>
      </c>
      <c r="D637" s="802"/>
      <c r="E637" s="813" t="s">
        <v>1109</v>
      </c>
    </row>
    <row r="638" spans="1:5" x14ac:dyDescent="0.2">
      <c r="A638" s="812" t="s">
        <v>1110</v>
      </c>
      <c r="B638" s="801">
        <v>0</v>
      </c>
      <c r="C638" s="803">
        <v>1540</v>
      </c>
      <c r="D638" s="800" t="s">
        <v>1111</v>
      </c>
      <c r="E638" s="813" t="s">
        <v>1112</v>
      </c>
    </row>
    <row r="639" spans="1:5" x14ac:dyDescent="0.2">
      <c r="A639" s="814" t="s">
        <v>1113</v>
      </c>
      <c r="B639" s="801">
        <v>0</v>
      </c>
      <c r="C639" s="805">
        <v>1900</v>
      </c>
      <c r="D639" s="801"/>
      <c r="E639" s="813" t="s">
        <v>1109</v>
      </c>
    </row>
    <row r="640" spans="1:5" x14ac:dyDescent="0.2">
      <c r="A640" s="812" t="s">
        <v>1114</v>
      </c>
      <c r="B640" s="801"/>
      <c r="C640" s="801"/>
      <c r="D640" s="806">
        <v>0.6</v>
      </c>
      <c r="E640" s="815">
        <v>1</v>
      </c>
    </row>
    <row r="641" spans="1:5" x14ac:dyDescent="0.2">
      <c r="A641" s="812" t="s">
        <v>1115</v>
      </c>
      <c r="B641" s="801"/>
      <c r="C641" s="801"/>
      <c r="D641" s="806">
        <v>0.8</v>
      </c>
      <c r="E641" s="815">
        <v>1</v>
      </c>
    </row>
    <row r="642" spans="1:5" x14ac:dyDescent="0.2">
      <c r="A642" s="812" t="s">
        <v>1116</v>
      </c>
      <c r="B642" s="801"/>
      <c r="C642" s="801"/>
      <c r="D642" s="806">
        <v>0.75</v>
      </c>
      <c r="E642" s="815">
        <v>1</v>
      </c>
    </row>
    <row r="643" spans="1:5" x14ac:dyDescent="0.2">
      <c r="A643" s="812" t="s">
        <v>3</v>
      </c>
      <c r="B643" s="801"/>
      <c r="C643" s="801"/>
      <c r="D643" s="806">
        <v>0.6</v>
      </c>
      <c r="E643" s="815">
        <v>1</v>
      </c>
    </row>
    <row r="644" spans="1:5" x14ac:dyDescent="0.2">
      <c r="A644" s="812" t="s">
        <v>1117</v>
      </c>
      <c r="B644" s="801"/>
      <c r="C644" s="801"/>
      <c r="D644" s="801"/>
      <c r="E644" s="813"/>
    </row>
    <row r="645" spans="1:5" x14ac:dyDescent="0.2">
      <c r="A645" s="814" t="s">
        <v>1118</v>
      </c>
      <c r="B645" s="807">
        <v>0</v>
      </c>
      <c r="C645" s="807">
        <v>1200</v>
      </c>
      <c r="D645" s="807"/>
      <c r="E645" s="816" t="s">
        <v>1109</v>
      </c>
    </row>
    <row r="646" spans="1:5" ht="25.5" x14ac:dyDescent="0.2">
      <c r="A646" s="812" t="s">
        <v>1119</v>
      </c>
      <c r="B646" s="807"/>
      <c r="C646" s="807"/>
      <c r="D646" s="807"/>
      <c r="E646" s="817" t="s">
        <v>2179</v>
      </c>
    </row>
    <row r="647" spans="1:5" x14ac:dyDescent="0.2">
      <c r="A647" s="812" t="s">
        <v>1120</v>
      </c>
      <c r="B647" s="807"/>
      <c r="C647" s="807"/>
      <c r="D647" s="806">
        <v>0.8</v>
      </c>
      <c r="E647" s="815">
        <v>0.9</v>
      </c>
    </row>
    <row r="648" spans="1:5" x14ac:dyDescent="0.2">
      <c r="A648" s="812" t="s">
        <v>1121</v>
      </c>
      <c r="B648" s="807"/>
      <c r="C648" s="807"/>
      <c r="D648" s="806">
        <v>0.6</v>
      </c>
      <c r="E648" s="815">
        <v>0.9</v>
      </c>
    </row>
    <row r="649" spans="1:5" x14ac:dyDescent="0.2">
      <c r="A649" s="812" t="s">
        <v>1122</v>
      </c>
      <c r="B649" s="807"/>
      <c r="C649" s="807"/>
      <c r="D649" s="806">
        <v>0.75</v>
      </c>
      <c r="E649" s="815">
        <v>0.6</v>
      </c>
    </row>
    <row r="650" spans="1:5" x14ac:dyDescent="0.2">
      <c r="A650" s="814" t="s">
        <v>1123</v>
      </c>
      <c r="B650" s="804">
        <v>0</v>
      </c>
      <c r="C650" s="808">
        <v>7713</v>
      </c>
      <c r="D650" s="807"/>
      <c r="E650" s="816" t="s">
        <v>1109</v>
      </c>
    </row>
    <row r="651" spans="1:5" x14ac:dyDescent="0.2">
      <c r="A651" s="812" t="s">
        <v>1124</v>
      </c>
      <c r="B651" s="802"/>
      <c r="C651" s="802"/>
      <c r="D651" s="809">
        <v>5.2600000000000001E-2</v>
      </c>
      <c r="E651" s="818">
        <v>5.9900000000000002E-2</v>
      </c>
    </row>
    <row r="652" spans="1:5" x14ac:dyDescent="0.2">
      <c r="A652" s="812" t="s">
        <v>1125</v>
      </c>
      <c r="B652" s="802"/>
      <c r="C652" s="802"/>
      <c r="D652" s="802">
        <v>167</v>
      </c>
      <c r="E652" s="819">
        <v>316</v>
      </c>
    </row>
    <row r="653" spans="1:5" x14ac:dyDescent="0.2">
      <c r="A653" s="814" t="s">
        <v>1126</v>
      </c>
      <c r="B653" s="807">
        <v>0</v>
      </c>
      <c r="C653" s="808">
        <v>2335</v>
      </c>
      <c r="D653" s="807"/>
      <c r="E653" s="816" t="s">
        <v>1109</v>
      </c>
    </row>
    <row r="654" spans="1:5" x14ac:dyDescent="0.2">
      <c r="A654" s="812" t="s">
        <v>1127</v>
      </c>
      <c r="B654" s="802"/>
      <c r="C654" s="802"/>
      <c r="D654" s="810">
        <v>6865</v>
      </c>
      <c r="E654" s="820">
        <v>7423</v>
      </c>
    </row>
    <row r="655" spans="1:5" x14ac:dyDescent="0.2">
      <c r="A655" s="812" t="s">
        <v>1128</v>
      </c>
      <c r="B655" s="802"/>
      <c r="C655" s="802"/>
      <c r="D655" s="811">
        <v>0.89</v>
      </c>
      <c r="E655" s="815">
        <v>0.92</v>
      </c>
    </row>
    <row r="656" spans="1:5" x14ac:dyDescent="0.2">
      <c r="A656" s="812" t="s">
        <v>1129</v>
      </c>
      <c r="B656" s="802"/>
      <c r="C656" s="802"/>
      <c r="D656" s="802"/>
      <c r="E656" s="819"/>
    </row>
    <row r="657" spans="1:5" x14ac:dyDescent="0.2">
      <c r="A657" s="814" t="s">
        <v>1130</v>
      </c>
      <c r="B657" s="807">
        <v>0</v>
      </c>
      <c r="C657" s="808">
        <v>3500</v>
      </c>
      <c r="D657" s="807"/>
      <c r="E657" s="816" t="s">
        <v>1109</v>
      </c>
    </row>
    <row r="658" spans="1:5" x14ac:dyDescent="0.2">
      <c r="A658" s="1334" t="s">
        <v>1131</v>
      </c>
      <c r="B658" s="1335"/>
      <c r="C658" s="1335"/>
      <c r="D658" s="1336">
        <v>1</v>
      </c>
      <c r="E658" s="1337">
        <v>1.33</v>
      </c>
    </row>
    <row r="659" spans="1:5" x14ac:dyDescent="0.2">
      <c r="A659" s="1334"/>
      <c r="B659" s="1335"/>
      <c r="C659" s="1335"/>
      <c r="D659" s="1335"/>
      <c r="E659" s="1337"/>
    </row>
    <row r="660" spans="1:5" x14ac:dyDescent="0.2">
      <c r="A660" s="1334"/>
      <c r="B660" s="1335"/>
      <c r="C660" s="1335"/>
      <c r="D660" s="1335"/>
      <c r="E660" s="1337"/>
    </row>
    <row r="661" spans="1:5" x14ac:dyDescent="0.2">
      <c r="A661" s="812" t="s">
        <v>1132</v>
      </c>
      <c r="B661" s="802"/>
      <c r="C661" s="802"/>
      <c r="D661" s="806">
        <v>0.57999999999999996</v>
      </c>
      <c r="E661" s="815">
        <v>0.79</v>
      </c>
    </row>
    <row r="662" spans="1:5" x14ac:dyDescent="0.2">
      <c r="A662" s="812" t="s">
        <v>1133</v>
      </c>
      <c r="B662" s="802"/>
      <c r="C662" s="802"/>
      <c r="D662" s="806">
        <v>0.71</v>
      </c>
      <c r="E662" s="815">
        <v>1.4</v>
      </c>
    </row>
    <row r="663" spans="1:5" x14ac:dyDescent="0.2">
      <c r="A663" s="812" t="s">
        <v>1134</v>
      </c>
      <c r="B663" s="802"/>
      <c r="C663" s="802"/>
      <c r="D663" s="806">
        <v>1.33</v>
      </c>
      <c r="E663" s="815">
        <v>1.67</v>
      </c>
    </row>
    <row r="664" spans="1:5" x14ac:dyDescent="0.2">
      <c r="A664" s="812" t="s">
        <v>1135</v>
      </c>
      <c r="B664" s="802"/>
      <c r="C664" s="802"/>
      <c r="D664" s="806">
        <v>0.51</v>
      </c>
      <c r="E664" s="815">
        <v>1</v>
      </c>
    </row>
    <row r="665" spans="1:5" x14ac:dyDescent="0.2">
      <c r="A665" s="814" t="s">
        <v>1136</v>
      </c>
      <c r="B665" s="808">
        <v>2641</v>
      </c>
      <c r="C665" s="808">
        <v>2250</v>
      </c>
      <c r="D665" s="807"/>
      <c r="E665" s="816" t="s">
        <v>1109</v>
      </c>
    </row>
    <row r="666" spans="1:5" x14ac:dyDescent="0.2">
      <c r="A666" s="812" t="s">
        <v>1137</v>
      </c>
      <c r="B666" s="802"/>
      <c r="C666" s="802"/>
      <c r="D666" s="806">
        <v>0.6</v>
      </c>
      <c r="E666" s="815">
        <v>1</v>
      </c>
    </row>
    <row r="667" spans="1:5" x14ac:dyDescent="0.2">
      <c r="A667" s="812" t="s">
        <v>1138</v>
      </c>
      <c r="B667" s="802"/>
      <c r="C667" s="802"/>
      <c r="D667" s="806">
        <v>0.8</v>
      </c>
      <c r="E667" s="815">
        <v>1</v>
      </c>
    </row>
    <row r="668" spans="1:5" x14ac:dyDescent="0.2">
      <c r="A668" s="812" t="s">
        <v>1139</v>
      </c>
      <c r="B668" s="802"/>
      <c r="C668" s="802"/>
      <c r="D668" s="806">
        <v>1</v>
      </c>
      <c r="E668" s="815">
        <v>1</v>
      </c>
    </row>
    <row r="669" spans="1:5" x14ac:dyDescent="0.2">
      <c r="A669" s="812" t="s">
        <v>1140</v>
      </c>
      <c r="B669" s="802"/>
      <c r="C669" s="802"/>
      <c r="D669" s="806">
        <v>1</v>
      </c>
      <c r="E669" s="815">
        <v>1</v>
      </c>
    </row>
    <row r="670" spans="1:5" x14ac:dyDescent="0.2">
      <c r="A670" s="812" t="s">
        <v>1141</v>
      </c>
      <c r="B670" s="802"/>
      <c r="C670" s="802"/>
      <c r="D670" s="806">
        <v>1</v>
      </c>
      <c r="E670" s="815">
        <v>1</v>
      </c>
    </row>
    <row r="671" spans="1:5" x14ac:dyDescent="0.2">
      <c r="A671" s="814" t="s">
        <v>1142</v>
      </c>
      <c r="B671" s="805">
        <v>4000</v>
      </c>
      <c r="C671" s="805">
        <v>3534</v>
      </c>
      <c r="D671" s="801"/>
      <c r="E671" s="813" t="s">
        <v>1109</v>
      </c>
    </row>
    <row r="672" spans="1:5" x14ac:dyDescent="0.2">
      <c r="A672" s="812" t="s">
        <v>1143</v>
      </c>
      <c r="B672" s="802"/>
      <c r="C672" s="802"/>
      <c r="D672" s="806">
        <v>1</v>
      </c>
      <c r="E672" s="815">
        <v>1</v>
      </c>
    </row>
    <row r="673" spans="1:5" x14ac:dyDescent="0.2">
      <c r="A673" s="812" t="s">
        <v>1144</v>
      </c>
      <c r="B673" s="802"/>
      <c r="C673" s="802"/>
      <c r="D673" s="806">
        <v>1</v>
      </c>
      <c r="E673" s="815">
        <v>1</v>
      </c>
    </row>
    <row r="674" spans="1:5" x14ac:dyDescent="0.2">
      <c r="A674" s="812" t="s">
        <v>1145</v>
      </c>
      <c r="B674" s="802"/>
      <c r="C674" s="802"/>
      <c r="D674" s="806">
        <v>0.7</v>
      </c>
      <c r="E674" s="815">
        <v>1</v>
      </c>
    </row>
    <row r="675" spans="1:5" x14ac:dyDescent="0.2">
      <c r="A675" s="812" t="s">
        <v>1146</v>
      </c>
      <c r="B675" s="802"/>
      <c r="C675" s="802"/>
      <c r="D675" s="806">
        <v>0.7</v>
      </c>
      <c r="E675" s="815">
        <v>1</v>
      </c>
    </row>
    <row r="676" spans="1:5" ht="25.5" x14ac:dyDescent="0.2">
      <c r="A676" s="812" t="s">
        <v>1147</v>
      </c>
      <c r="B676" s="802"/>
      <c r="C676" s="802"/>
      <c r="D676" s="802" t="s">
        <v>2180</v>
      </c>
      <c r="E676" s="819" t="s">
        <v>2180</v>
      </c>
    </row>
    <row r="677" spans="1:5" x14ac:dyDescent="0.2">
      <c r="A677" s="812" t="s">
        <v>1148</v>
      </c>
      <c r="B677" s="802"/>
      <c r="C677" s="802"/>
      <c r="D677" s="802">
        <v>8</v>
      </c>
      <c r="E677" s="819">
        <v>8</v>
      </c>
    </row>
    <row r="678" spans="1:5" x14ac:dyDescent="0.2">
      <c r="A678" s="812" t="s">
        <v>1149</v>
      </c>
      <c r="B678" s="802"/>
      <c r="C678" s="802"/>
      <c r="D678" s="802">
        <v>5</v>
      </c>
      <c r="E678" s="819">
        <v>5</v>
      </c>
    </row>
    <row r="679" spans="1:5" x14ac:dyDescent="0.2">
      <c r="A679" s="821" t="s">
        <v>1150</v>
      </c>
      <c r="B679" s="805">
        <v>10000</v>
      </c>
      <c r="C679" s="801">
        <v>700</v>
      </c>
      <c r="D679" s="801"/>
      <c r="E679" s="813" t="s">
        <v>1109</v>
      </c>
    </row>
    <row r="680" spans="1:5" x14ac:dyDescent="0.2">
      <c r="A680" s="812" t="s">
        <v>1151</v>
      </c>
      <c r="B680" s="802"/>
      <c r="C680" s="802"/>
      <c r="D680" s="806">
        <v>1</v>
      </c>
      <c r="E680" s="815">
        <v>1</v>
      </c>
    </row>
    <row r="681" spans="1:5" x14ac:dyDescent="0.2">
      <c r="A681" s="812" t="s">
        <v>1152</v>
      </c>
      <c r="B681" s="802"/>
      <c r="C681" s="802"/>
      <c r="D681" s="806">
        <v>1</v>
      </c>
      <c r="E681" s="815">
        <v>1</v>
      </c>
    </row>
    <row r="682" spans="1:5" x14ac:dyDescent="0.2">
      <c r="A682" s="814" t="s">
        <v>1153</v>
      </c>
      <c r="B682" s="807">
        <v>0</v>
      </c>
      <c r="C682" s="808">
        <v>5500</v>
      </c>
      <c r="D682" s="807"/>
      <c r="E682" s="816" t="s">
        <v>1109</v>
      </c>
    </row>
    <row r="683" spans="1:5" x14ac:dyDescent="0.2">
      <c r="A683" s="812" t="s">
        <v>1154</v>
      </c>
      <c r="B683" s="802"/>
      <c r="C683" s="802"/>
      <c r="D683" s="802">
        <v>1</v>
      </c>
      <c r="E683" s="819">
        <v>1</v>
      </c>
    </row>
    <row r="684" spans="1:5" x14ac:dyDescent="0.2">
      <c r="A684" s="812" t="s">
        <v>1155</v>
      </c>
      <c r="B684" s="802"/>
      <c r="C684" s="802"/>
      <c r="D684" s="810">
        <v>1219</v>
      </c>
      <c r="E684" s="820">
        <v>1443</v>
      </c>
    </row>
    <row r="685" spans="1:5" x14ac:dyDescent="0.2">
      <c r="A685" s="812" t="s">
        <v>1156</v>
      </c>
      <c r="B685" s="802"/>
      <c r="C685" s="802"/>
      <c r="D685" s="802">
        <v>84</v>
      </c>
      <c r="E685" s="819">
        <v>111</v>
      </c>
    </row>
    <row r="686" spans="1:5" x14ac:dyDescent="0.2">
      <c r="A686" s="812" t="s">
        <v>1157</v>
      </c>
      <c r="B686" s="802"/>
      <c r="C686" s="802"/>
      <c r="D686" s="810">
        <v>2975</v>
      </c>
      <c r="E686" s="820">
        <v>3024</v>
      </c>
    </row>
    <row r="687" spans="1:5" x14ac:dyDescent="0.2">
      <c r="A687" s="812" t="s">
        <v>1158</v>
      </c>
      <c r="B687" s="802"/>
      <c r="C687" s="802"/>
      <c r="D687" s="802">
        <v>55</v>
      </c>
      <c r="E687" s="819">
        <v>86</v>
      </c>
    </row>
    <row r="688" spans="1:5" x14ac:dyDescent="0.2">
      <c r="A688" s="812" t="s">
        <v>1159</v>
      </c>
      <c r="B688" s="802"/>
      <c r="C688" s="802"/>
      <c r="D688" s="802">
        <v>15</v>
      </c>
      <c r="E688" s="819">
        <v>19</v>
      </c>
    </row>
    <row r="689" spans="1:6" x14ac:dyDescent="0.2">
      <c r="A689" s="814" t="s">
        <v>1160</v>
      </c>
      <c r="B689" s="807">
        <v>0</v>
      </c>
      <c r="C689" s="808">
        <v>3000</v>
      </c>
      <c r="D689" s="807"/>
      <c r="E689" s="816" t="s">
        <v>1109</v>
      </c>
    </row>
    <row r="690" spans="1:6" x14ac:dyDescent="0.2">
      <c r="A690" s="812" t="s">
        <v>1161</v>
      </c>
      <c r="B690" s="802"/>
      <c r="C690" s="802"/>
      <c r="D690" s="802">
        <v>25</v>
      </c>
      <c r="E690" s="819">
        <v>31</v>
      </c>
    </row>
    <row r="691" spans="1:6" x14ac:dyDescent="0.2">
      <c r="A691" s="812" t="s">
        <v>1162</v>
      </c>
      <c r="B691" s="802"/>
      <c r="C691" s="802"/>
      <c r="D691" s="802">
        <v>9</v>
      </c>
      <c r="E691" s="819">
        <v>19</v>
      </c>
    </row>
    <row r="692" spans="1:6" x14ac:dyDescent="0.2">
      <c r="A692" s="812" t="s">
        <v>1163</v>
      </c>
      <c r="B692" s="802"/>
      <c r="C692" s="802"/>
      <c r="D692" s="802">
        <v>14</v>
      </c>
      <c r="E692" s="819">
        <v>12</v>
      </c>
    </row>
    <row r="693" spans="1:6" ht="15" thickBot="1" x14ac:dyDescent="0.25">
      <c r="A693" s="822" t="s">
        <v>4</v>
      </c>
      <c r="B693" s="823">
        <v>16641</v>
      </c>
      <c r="C693" s="823">
        <v>36996</v>
      </c>
      <c r="D693" s="824"/>
      <c r="E693" s="825"/>
    </row>
    <row r="694" spans="1:6" ht="15" thickBot="1" x14ac:dyDescent="0.25">
      <c r="A694" s="665"/>
      <c r="B694" s="666"/>
      <c r="C694" s="666"/>
      <c r="D694" s="666"/>
      <c r="E694" s="666"/>
    </row>
    <row r="695" spans="1:6" x14ac:dyDescent="0.2">
      <c r="A695" s="1320" t="s">
        <v>578</v>
      </c>
      <c r="B695" s="1322" t="s">
        <v>64</v>
      </c>
      <c r="C695" s="1323"/>
      <c r="D695" s="1324" t="s">
        <v>81</v>
      </c>
      <c r="E695" s="1325"/>
      <c r="F695" s="1326"/>
    </row>
    <row r="696" spans="1:6" ht="26.25" thickBot="1" x14ac:dyDescent="0.25">
      <c r="A696" s="1321"/>
      <c r="B696" s="826" t="s">
        <v>103</v>
      </c>
      <c r="C696" s="827" t="s">
        <v>104</v>
      </c>
      <c r="D696" s="828" t="s">
        <v>2181</v>
      </c>
      <c r="E696" s="829" t="s">
        <v>2182</v>
      </c>
      <c r="F696" s="830" t="s">
        <v>2183</v>
      </c>
    </row>
    <row r="697" spans="1:6" ht="15" thickBot="1" x14ac:dyDescent="0.25">
      <c r="A697" s="831" t="s">
        <v>79</v>
      </c>
      <c r="B697" s="832"/>
      <c r="C697" s="832"/>
      <c r="D697" s="831"/>
      <c r="E697" s="833"/>
      <c r="F697" s="834"/>
    </row>
    <row r="698" spans="1:6" ht="15" thickBot="1" x14ac:dyDescent="0.25">
      <c r="A698" s="835" t="s">
        <v>1164</v>
      </c>
      <c r="B698" s="836">
        <v>0</v>
      </c>
      <c r="C698" s="837">
        <v>6450</v>
      </c>
      <c r="D698" s="835"/>
      <c r="E698" s="838"/>
      <c r="F698" s="839"/>
    </row>
    <row r="699" spans="1:6" ht="25.5" x14ac:dyDescent="0.2">
      <c r="A699" s="840" t="s">
        <v>1165</v>
      </c>
      <c r="B699" s="841"/>
      <c r="C699" s="842"/>
      <c r="D699" s="843" t="s">
        <v>1166</v>
      </c>
      <c r="E699" s="844" t="s">
        <v>1167</v>
      </c>
      <c r="F699" s="845" t="s">
        <v>2184</v>
      </c>
    </row>
    <row r="700" spans="1:6" ht="25.5" x14ac:dyDescent="0.2">
      <c r="A700" s="846" t="s">
        <v>1168</v>
      </c>
      <c r="B700" s="847"/>
      <c r="C700" s="848"/>
      <c r="D700" s="849" t="s">
        <v>1169</v>
      </c>
      <c r="E700" s="850" t="s">
        <v>1170</v>
      </c>
      <c r="F700" s="851" t="s">
        <v>2185</v>
      </c>
    </row>
    <row r="701" spans="1:6" ht="25.5" x14ac:dyDescent="0.2">
      <c r="A701" s="846" t="s">
        <v>1171</v>
      </c>
      <c r="B701" s="847"/>
      <c r="C701" s="848"/>
      <c r="D701" s="849" t="s">
        <v>1172</v>
      </c>
      <c r="E701" s="850" t="s">
        <v>1170</v>
      </c>
      <c r="F701" s="851" t="s">
        <v>2186</v>
      </c>
    </row>
    <row r="702" spans="1:6" x14ac:dyDescent="0.2">
      <c r="A702" s="846" t="s">
        <v>1173</v>
      </c>
      <c r="B702" s="847"/>
      <c r="C702" s="848"/>
      <c r="D702" s="849" t="s">
        <v>1174</v>
      </c>
      <c r="E702" s="850" t="s">
        <v>1170</v>
      </c>
      <c r="F702" s="851" t="s">
        <v>2187</v>
      </c>
    </row>
    <row r="703" spans="1:6" x14ac:dyDescent="0.2">
      <c r="A703" s="846" t="s">
        <v>1175</v>
      </c>
      <c r="B703" s="847"/>
      <c r="C703" s="848"/>
      <c r="D703" s="849">
        <v>5</v>
      </c>
      <c r="E703" s="850">
        <v>8</v>
      </c>
      <c r="F703" s="851">
        <v>10</v>
      </c>
    </row>
    <row r="704" spans="1:6" ht="25.5" x14ac:dyDescent="0.2">
      <c r="A704" s="846" t="s">
        <v>1176</v>
      </c>
      <c r="B704" s="847"/>
      <c r="C704" s="848"/>
      <c r="D704" s="849">
        <v>0</v>
      </c>
      <c r="E704" s="850">
        <v>8</v>
      </c>
      <c r="F704" s="851">
        <v>10</v>
      </c>
    </row>
    <row r="705" spans="1:6" ht="25.5" x14ac:dyDescent="0.2">
      <c r="A705" s="846" t="s">
        <v>1177</v>
      </c>
      <c r="B705" s="847"/>
      <c r="C705" s="848"/>
      <c r="D705" s="849" t="s">
        <v>1178</v>
      </c>
      <c r="E705" s="850" t="s">
        <v>1179</v>
      </c>
      <c r="F705" s="851" t="s">
        <v>1595</v>
      </c>
    </row>
    <row r="706" spans="1:6" ht="15" thickBot="1" x14ac:dyDescent="0.25">
      <c r="A706" s="852" t="s">
        <v>1180</v>
      </c>
      <c r="B706" s="853"/>
      <c r="C706" s="854"/>
      <c r="D706" s="855">
        <v>0</v>
      </c>
      <c r="E706" s="856">
        <v>12</v>
      </c>
      <c r="F706" s="857">
        <v>12</v>
      </c>
    </row>
    <row r="707" spans="1:6" ht="15" thickBot="1" x14ac:dyDescent="0.25">
      <c r="A707" s="858" t="s">
        <v>1181</v>
      </c>
      <c r="B707" s="859">
        <v>0</v>
      </c>
      <c r="C707" s="860">
        <v>6570</v>
      </c>
      <c r="D707" s="858"/>
      <c r="E707" s="861"/>
      <c r="F707" s="862"/>
    </row>
    <row r="708" spans="1:6" x14ac:dyDescent="0.2">
      <c r="A708" s="863" t="s">
        <v>1182</v>
      </c>
      <c r="B708" s="841"/>
      <c r="C708" s="842"/>
      <c r="D708" s="844">
        <v>122</v>
      </c>
      <c r="E708" s="864">
        <v>135</v>
      </c>
      <c r="F708" s="865">
        <v>152</v>
      </c>
    </row>
    <row r="709" spans="1:6" x14ac:dyDescent="0.2">
      <c r="A709" s="846" t="s">
        <v>1183</v>
      </c>
      <c r="B709" s="847"/>
      <c r="C709" s="848"/>
      <c r="D709" s="849">
        <v>42</v>
      </c>
      <c r="E709" s="850">
        <v>50</v>
      </c>
      <c r="F709" s="866">
        <v>60</v>
      </c>
    </row>
    <row r="710" spans="1:6" x14ac:dyDescent="0.2">
      <c r="A710" s="846" t="s">
        <v>1184</v>
      </c>
      <c r="B710" s="847"/>
      <c r="C710" s="848"/>
      <c r="D710" s="849">
        <v>179</v>
      </c>
      <c r="E710" s="850">
        <v>140</v>
      </c>
      <c r="F710" s="866">
        <v>142</v>
      </c>
    </row>
    <row r="711" spans="1:6" x14ac:dyDescent="0.2">
      <c r="A711" s="846" t="s">
        <v>1185</v>
      </c>
      <c r="B711" s="847"/>
      <c r="C711" s="848"/>
      <c r="D711" s="849">
        <v>203</v>
      </c>
      <c r="E711" s="850">
        <v>200</v>
      </c>
      <c r="F711" s="866">
        <v>201</v>
      </c>
    </row>
    <row r="712" spans="1:6" ht="15" customHeight="1" x14ac:dyDescent="0.2">
      <c r="A712" s="846" t="s">
        <v>1186</v>
      </c>
      <c r="B712" s="847"/>
      <c r="C712" s="848"/>
      <c r="D712" s="849">
        <v>3</v>
      </c>
      <c r="E712" s="850">
        <v>5</v>
      </c>
      <c r="F712" s="866">
        <v>5</v>
      </c>
    </row>
    <row r="713" spans="1:6" ht="15" customHeight="1" x14ac:dyDescent="0.2">
      <c r="A713" s="846" t="s">
        <v>1187</v>
      </c>
      <c r="B713" s="847"/>
      <c r="C713" s="848"/>
      <c r="D713" s="849">
        <v>6</v>
      </c>
      <c r="E713" s="850">
        <v>8</v>
      </c>
      <c r="F713" s="866">
        <v>9</v>
      </c>
    </row>
    <row r="714" spans="1:6" ht="15" thickBot="1" x14ac:dyDescent="0.25">
      <c r="A714" s="867" t="s">
        <v>1188</v>
      </c>
      <c r="B714" s="868"/>
      <c r="C714" s="869"/>
      <c r="D714" s="870">
        <v>453</v>
      </c>
      <c r="E714" s="871">
        <v>600</v>
      </c>
      <c r="F714" s="872">
        <v>805</v>
      </c>
    </row>
    <row r="715" spans="1:6" ht="15" thickBot="1" x14ac:dyDescent="0.25">
      <c r="A715" s="858" t="s">
        <v>1189</v>
      </c>
      <c r="B715" s="859">
        <v>0</v>
      </c>
      <c r="C715" s="860">
        <v>8156</v>
      </c>
      <c r="D715" s="858"/>
      <c r="E715" s="861"/>
      <c r="F715" s="862"/>
    </row>
    <row r="716" spans="1:6" x14ac:dyDescent="0.2">
      <c r="A716" s="863" t="s">
        <v>1190</v>
      </c>
      <c r="B716" s="841"/>
      <c r="C716" s="842"/>
      <c r="D716" s="844">
        <v>948</v>
      </c>
      <c r="E716" s="864">
        <v>900</v>
      </c>
      <c r="F716" s="865">
        <v>1001</v>
      </c>
    </row>
    <row r="717" spans="1:6" x14ac:dyDescent="0.2">
      <c r="A717" s="846" t="s">
        <v>1191</v>
      </c>
      <c r="B717" s="847"/>
      <c r="C717" s="848"/>
      <c r="D717" s="849">
        <v>99</v>
      </c>
      <c r="E717" s="850">
        <v>90</v>
      </c>
      <c r="F717" s="866">
        <v>109</v>
      </c>
    </row>
    <row r="718" spans="1:6" ht="25.5" x14ac:dyDescent="0.2">
      <c r="A718" s="846" t="s">
        <v>1596</v>
      </c>
      <c r="B718" s="847"/>
      <c r="C718" s="848"/>
      <c r="D718" s="849">
        <v>9</v>
      </c>
      <c r="E718" s="850">
        <v>20</v>
      </c>
      <c r="F718" s="866">
        <v>0</v>
      </c>
    </row>
    <row r="719" spans="1:6" x14ac:dyDescent="0.2">
      <c r="A719" s="846" t="s">
        <v>1192</v>
      </c>
      <c r="B719" s="847"/>
      <c r="C719" s="848"/>
      <c r="D719" s="849">
        <v>0</v>
      </c>
      <c r="E719" s="850">
        <v>5</v>
      </c>
      <c r="F719" s="866">
        <v>5</v>
      </c>
    </row>
    <row r="720" spans="1:6" x14ac:dyDescent="0.2">
      <c r="A720" s="846" t="s">
        <v>1193</v>
      </c>
      <c r="B720" s="847"/>
      <c r="C720" s="848"/>
      <c r="D720" s="849">
        <v>160</v>
      </c>
      <c r="E720" s="850">
        <v>170</v>
      </c>
      <c r="F720" s="866">
        <v>233</v>
      </c>
    </row>
    <row r="721" spans="1:6" x14ac:dyDescent="0.2">
      <c r="A721" s="846" t="s">
        <v>1194</v>
      </c>
      <c r="B721" s="847"/>
      <c r="C721" s="848"/>
      <c r="D721" s="849" t="s">
        <v>1195</v>
      </c>
      <c r="E721" s="850" t="s">
        <v>1196</v>
      </c>
      <c r="F721" s="866">
        <v>4.12</v>
      </c>
    </row>
    <row r="722" spans="1:6" x14ac:dyDescent="0.2">
      <c r="A722" s="846" t="s">
        <v>1197</v>
      </c>
      <c r="B722" s="847"/>
      <c r="C722" s="848"/>
      <c r="D722" s="849">
        <v>1.4</v>
      </c>
      <c r="E722" s="850">
        <v>1.5</v>
      </c>
      <c r="F722" s="866">
        <v>2.16</v>
      </c>
    </row>
    <row r="723" spans="1:6" ht="25.5" x14ac:dyDescent="0.2">
      <c r="A723" s="846" t="s">
        <v>1198</v>
      </c>
      <c r="B723" s="847"/>
      <c r="C723" s="848"/>
      <c r="D723" s="849" t="s">
        <v>1597</v>
      </c>
      <c r="E723" s="850" t="s">
        <v>1598</v>
      </c>
      <c r="F723" s="866" t="s">
        <v>2188</v>
      </c>
    </row>
    <row r="724" spans="1:6" x14ac:dyDescent="0.2">
      <c r="A724" s="846" t="s">
        <v>1199</v>
      </c>
      <c r="B724" s="847"/>
      <c r="C724" s="848"/>
      <c r="D724" s="849">
        <v>4</v>
      </c>
      <c r="E724" s="850">
        <v>4</v>
      </c>
      <c r="F724" s="866">
        <v>6</v>
      </c>
    </row>
    <row r="725" spans="1:6" ht="25.5" x14ac:dyDescent="0.2">
      <c r="A725" s="846" t="s">
        <v>1200</v>
      </c>
      <c r="B725" s="847"/>
      <c r="C725" s="848"/>
      <c r="D725" s="873">
        <v>3.5000000000000003E-2</v>
      </c>
      <c r="E725" s="874">
        <v>0.05</v>
      </c>
      <c r="F725" s="875">
        <v>5.8000000000000003E-2</v>
      </c>
    </row>
    <row r="726" spans="1:6" x14ac:dyDescent="0.2">
      <c r="A726" s="846" t="s">
        <v>1201</v>
      </c>
      <c r="B726" s="847"/>
      <c r="C726" s="848"/>
      <c r="D726" s="849" t="s">
        <v>1202</v>
      </c>
      <c r="E726" s="850" t="s">
        <v>1203</v>
      </c>
      <c r="F726" s="866" t="s">
        <v>2189</v>
      </c>
    </row>
    <row r="727" spans="1:6" x14ac:dyDescent="0.2">
      <c r="A727" s="846" t="s">
        <v>2190</v>
      </c>
      <c r="B727" s="847"/>
      <c r="C727" s="848"/>
      <c r="D727" s="849">
        <v>50</v>
      </c>
      <c r="E727" s="850">
        <v>100</v>
      </c>
      <c r="F727" s="866">
        <v>110</v>
      </c>
    </row>
    <row r="728" spans="1:6" ht="25.5" x14ac:dyDescent="0.2">
      <c r="A728" s="846" t="s">
        <v>2191</v>
      </c>
      <c r="B728" s="847"/>
      <c r="C728" s="848"/>
      <c r="D728" s="849">
        <v>5</v>
      </c>
      <c r="E728" s="850">
        <v>6</v>
      </c>
      <c r="F728" s="866">
        <v>8</v>
      </c>
    </row>
    <row r="729" spans="1:6" x14ac:dyDescent="0.2">
      <c r="A729" s="846" t="s">
        <v>2192</v>
      </c>
      <c r="B729" s="847"/>
      <c r="C729" s="848"/>
      <c r="D729" s="876">
        <v>97</v>
      </c>
      <c r="E729" s="877">
        <v>60</v>
      </c>
      <c r="F729" s="878">
        <v>103</v>
      </c>
    </row>
    <row r="730" spans="1:6" x14ac:dyDescent="0.2">
      <c r="A730" s="846" t="s">
        <v>2193</v>
      </c>
      <c r="B730" s="847"/>
      <c r="C730" s="848"/>
      <c r="D730" s="849" t="s">
        <v>1195</v>
      </c>
      <c r="E730" s="877">
        <v>3</v>
      </c>
      <c r="F730" s="878">
        <v>20</v>
      </c>
    </row>
    <row r="731" spans="1:6" ht="25.5" x14ac:dyDescent="0.2">
      <c r="A731" s="846" t="s">
        <v>1599</v>
      </c>
      <c r="B731" s="847"/>
      <c r="C731" s="848"/>
      <c r="D731" s="849" t="s">
        <v>1195</v>
      </c>
      <c r="E731" s="850" t="s">
        <v>1204</v>
      </c>
      <c r="F731" s="866" t="s">
        <v>1204</v>
      </c>
    </row>
    <row r="732" spans="1:6" x14ac:dyDescent="0.2">
      <c r="A732" s="846" t="s">
        <v>1205</v>
      </c>
      <c r="B732" s="847"/>
      <c r="C732" s="848"/>
      <c r="D732" s="849">
        <v>87</v>
      </c>
      <c r="E732" s="850">
        <v>65</v>
      </c>
      <c r="F732" s="866">
        <v>65</v>
      </c>
    </row>
    <row r="733" spans="1:6" ht="15" thickBot="1" x14ac:dyDescent="0.25">
      <c r="A733" s="867" t="s">
        <v>1206</v>
      </c>
      <c r="B733" s="868"/>
      <c r="C733" s="869"/>
      <c r="D733" s="870">
        <v>243</v>
      </c>
      <c r="E733" s="871">
        <v>245</v>
      </c>
      <c r="F733" s="872">
        <v>256</v>
      </c>
    </row>
    <row r="734" spans="1:6" ht="15" thickBot="1" x14ac:dyDescent="0.25">
      <c r="A734" s="858" t="s">
        <v>1207</v>
      </c>
      <c r="B734" s="859">
        <v>0</v>
      </c>
      <c r="C734" s="879">
        <v>5112</v>
      </c>
      <c r="D734" s="880"/>
      <c r="E734" s="861"/>
      <c r="F734" s="862"/>
    </row>
    <row r="735" spans="1:6" x14ac:dyDescent="0.2">
      <c r="A735" s="863" t="s">
        <v>1208</v>
      </c>
      <c r="B735" s="841"/>
      <c r="C735" s="842"/>
      <c r="D735" s="881">
        <v>20677</v>
      </c>
      <c r="E735" s="882">
        <v>25500</v>
      </c>
      <c r="F735" s="883">
        <v>26130</v>
      </c>
    </row>
    <row r="736" spans="1:6" x14ac:dyDescent="0.2">
      <c r="A736" s="846" t="s">
        <v>1209</v>
      </c>
      <c r="B736" s="847"/>
      <c r="C736" s="848"/>
      <c r="D736" s="884">
        <v>1049</v>
      </c>
      <c r="E736" s="885">
        <v>1000</v>
      </c>
      <c r="F736" s="886">
        <v>1000</v>
      </c>
    </row>
    <row r="737" spans="1:6" x14ac:dyDescent="0.2">
      <c r="A737" s="846" t="s">
        <v>1210</v>
      </c>
      <c r="B737" s="847"/>
      <c r="C737" s="848"/>
      <c r="D737" s="884">
        <v>3600</v>
      </c>
      <c r="E737" s="885">
        <v>4500</v>
      </c>
      <c r="F737" s="886">
        <v>4934</v>
      </c>
    </row>
    <row r="738" spans="1:6" x14ac:dyDescent="0.2">
      <c r="A738" s="846" t="s">
        <v>1211</v>
      </c>
      <c r="B738" s="847"/>
      <c r="C738" s="848"/>
      <c r="D738" s="849">
        <v>31</v>
      </c>
      <c r="E738" s="850">
        <v>16</v>
      </c>
      <c r="F738" s="866">
        <v>16</v>
      </c>
    </row>
    <row r="739" spans="1:6" x14ac:dyDescent="0.2">
      <c r="A739" s="846" t="s">
        <v>1212</v>
      </c>
      <c r="B739" s="847"/>
      <c r="C739" s="848"/>
      <c r="D739" s="849">
        <v>2</v>
      </c>
      <c r="E739" s="850">
        <v>4</v>
      </c>
      <c r="F739" s="866">
        <v>6</v>
      </c>
    </row>
    <row r="740" spans="1:6" x14ac:dyDescent="0.2">
      <c r="A740" s="846" t="s">
        <v>1213</v>
      </c>
      <c r="B740" s="847"/>
      <c r="C740" s="848"/>
      <c r="D740" s="849">
        <v>40</v>
      </c>
      <c r="E740" s="850">
        <v>40</v>
      </c>
      <c r="F740" s="866">
        <v>40</v>
      </c>
    </row>
    <row r="741" spans="1:6" x14ac:dyDescent="0.2">
      <c r="A741" s="846" t="s">
        <v>1214</v>
      </c>
      <c r="B741" s="847"/>
      <c r="C741" s="848"/>
      <c r="D741" s="849">
        <v>40</v>
      </c>
      <c r="E741" s="850">
        <v>20</v>
      </c>
      <c r="F741" s="866">
        <v>20</v>
      </c>
    </row>
    <row r="742" spans="1:6" x14ac:dyDescent="0.2">
      <c r="A742" s="846" t="s">
        <v>1215</v>
      </c>
      <c r="B742" s="847"/>
      <c r="C742" s="848"/>
      <c r="D742" s="849">
        <v>700</v>
      </c>
      <c r="E742" s="850">
        <v>900</v>
      </c>
      <c r="F742" s="886">
        <v>7034</v>
      </c>
    </row>
    <row r="743" spans="1:6" x14ac:dyDescent="0.2">
      <c r="A743" s="846" t="s">
        <v>1216</v>
      </c>
      <c r="B743" s="847"/>
      <c r="C743" s="848"/>
      <c r="D743" s="849">
        <v>142</v>
      </c>
      <c r="E743" s="850">
        <v>150</v>
      </c>
      <c r="F743" s="866">
        <v>150</v>
      </c>
    </row>
    <row r="744" spans="1:6" x14ac:dyDescent="0.2">
      <c r="A744" s="846" t="s">
        <v>1217</v>
      </c>
      <c r="B744" s="847"/>
      <c r="C744" s="848"/>
      <c r="D744" s="849">
        <v>13</v>
      </c>
      <c r="E744" s="850">
        <v>20</v>
      </c>
      <c r="F744" s="866">
        <v>35</v>
      </c>
    </row>
    <row r="745" spans="1:6" x14ac:dyDescent="0.2">
      <c r="A745" s="846" t="s">
        <v>1218</v>
      </c>
      <c r="B745" s="847"/>
      <c r="C745" s="848"/>
      <c r="D745" s="849">
        <v>7</v>
      </c>
      <c r="E745" s="850">
        <v>10</v>
      </c>
      <c r="F745" s="866">
        <v>15</v>
      </c>
    </row>
    <row r="746" spans="1:6" x14ac:dyDescent="0.2">
      <c r="A746" s="846" t="s">
        <v>1219</v>
      </c>
      <c r="B746" s="847"/>
      <c r="C746" s="848"/>
      <c r="D746" s="849">
        <v>1</v>
      </c>
      <c r="E746" s="850">
        <v>3</v>
      </c>
      <c r="F746" s="866">
        <v>3</v>
      </c>
    </row>
    <row r="747" spans="1:6" ht="25.5" x14ac:dyDescent="0.2">
      <c r="A747" s="846" t="s">
        <v>1220</v>
      </c>
      <c r="B747" s="847"/>
      <c r="C747" s="848"/>
      <c r="D747" s="849" t="s">
        <v>2194</v>
      </c>
      <c r="E747" s="850" t="s">
        <v>1221</v>
      </c>
      <c r="F747" s="866" t="s">
        <v>2195</v>
      </c>
    </row>
    <row r="748" spans="1:6" x14ac:dyDescent="0.2">
      <c r="A748" s="1327" t="s">
        <v>1222</v>
      </c>
      <c r="B748" s="1328"/>
      <c r="C748" s="1330"/>
      <c r="D748" s="887" t="s">
        <v>2196</v>
      </c>
      <c r="E748" s="1332" t="s">
        <v>1221</v>
      </c>
      <c r="F748" s="1333" t="s">
        <v>2197</v>
      </c>
    </row>
    <row r="749" spans="1:6" x14ac:dyDescent="0.2">
      <c r="A749" s="1327"/>
      <c r="B749" s="1329"/>
      <c r="C749" s="1331"/>
      <c r="D749" s="844" t="s">
        <v>2198</v>
      </c>
      <c r="E749" s="1332"/>
      <c r="F749" s="1333"/>
    </row>
    <row r="750" spans="1:6" ht="38.25" x14ac:dyDescent="0.2">
      <c r="A750" s="846" t="s">
        <v>1223</v>
      </c>
      <c r="B750" s="847"/>
      <c r="C750" s="848"/>
      <c r="D750" s="849" t="s">
        <v>2199</v>
      </c>
      <c r="E750" s="850" t="s">
        <v>1221</v>
      </c>
      <c r="F750" s="866" t="s">
        <v>2200</v>
      </c>
    </row>
    <row r="751" spans="1:6" ht="25.5" x14ac:dyDescent="0.2">
      <c r="A751" s="846" t="s">
        <v>1224</v>
      </c>
      <c r="B751" s="847"/>
      <c r="C751" s="848"/>
      <c r="D751" s="849" t="s">
        <v>1166</v>
      </c>
      <c r="E751" s="850" t="s">
        <v>1221</v>
      </c>
      <c r="F751" s="866" t="s">
        <v>2201</v>
      </c>
    </row>
    <row r="752" spans="1:6" x14ac:dyDescent="0.2">
      <c r="A752" s="846" t="s">
        <v>2202</v>
      </c>
      <c r="B752" s="847"/>
      <c r="C752" s="848"/>
      <c r="D752" s="849">
        <v>3.53</v>
      </c>
      <c r="E752" s="850">
        <v>3.2</v>
      </c>
      <c r="F752" s="866">
        <v>2.78</v>
      </c>
    </row>
    <row r="753" spans="1:6" x14ac:dyDescent="0.2">
      <c r="A753" s="846" t="s">
        <v>2203</v>
      </c>
      <c r="B753" s="847"/>
      <c r="C753" s="848"/>
      <c r="D753" s="849">
        <v>2.42</v>
      </c>
      <c r="E753" s="850">
        <v>2.5</v>
      </c>
      <c r="F753" s="866">
        <v>1.9</v>
      </c>
    </row>
    <row r="754" spans="1:6" x14ac:dyDescent="0.2">
      <c r="A754" s="846" t="s">
        <v>2204</v>
      </c>
      <c r="B754" s="847"/>
      <c r="C754" s="848"/>
      <c r="D754" s="849">
        <v>1.39</v>
      </c>
      <c r="E754" s="850">
        <v>1.6</v>
      </c>
      <c r="F754" s="866">
        <v>1.49</v>
      </c>
    </row>
    <row r="755" spans="1:6" x14ac:dyDescent="0.2">
      <c r="A755" s="846" t="s">
        <v>1225</v>
      </c>
      <c r="B755" s="847"/>
      <c r="C755" s="848"/>
      <c r="D755" s="884">
        <v>2196</v>
      </c>
      <c r="E755" s="885">
        <v>2300</v>
      </c>
      <c r="F755" s="866">
        <v>2403</v>
      </c>
    </row>
    <row r="756" spans="1:6" ht="15" thickBot="1" x14ac:dyDescent="0.25">
      <c r="A756" s="867" t="s">
        <v>2205</v>
      </c>
      <c r="B756" s="868"/>
      <c r="C756" s="869"/>
      <c r="D756" s="888">
        <v>1133</v>
      </c>
      <c r="E756" s="889">
        <v>1100</v>
      </c>
      <c r="F756" s="872">
        <v>1705</v>
      </c>
    </row>
    <row r="757" spans="1:6" ht="15" thickBot="1" x14ac:dyDescent="0.25">
      <c r="A757" s="858" t="s">
        <v>1226</v>
      </c>
      <c r="B757" s="859">
        <v>0</v>
      </c>
      <c r="C757" s="860">
        <v>1610</v>
      </c>
      <c r="D757" s="858"/>
      <c r="E757" s="861"/>
      <c r="F757" s="862"/>
    </row>
    <row r="758" spans="1:6" x14ac:dyDescent="0.2">
      <c r="A758" s="863" t="s">
        <v>1227</v>
      </c>
      <c r="B758" s="841"/>
      <c r="C758" s="842"/>
      <c r="D758" s="844">
        <v>7</v>
      </c>
      <c r="E758" s="864">
        <v>4</v>
      </c>
      <c r="F758" s="865">
        <v>6</v>
      </c>
    </row>
    <row r="759" spans="1:6" x14ac:dyDescent="0.2">
      <c r="A759" s="846" t="s">
        <v>1228</v>
      </c>
      <c r="B759" s="847"/>
      <c r="C759" s="848"/>
      <c r="D759" s="890">
        <v>0</v>
      </c>
      <c r="E759" s="874">
        <v>0.5</v>
      </c>
      <c r="F759" s="891">
        <v>0</v>
      </c>
    </row>
    <row r="760" spans="1:6" ht="25.5" x14ac:dyDescent="0.2">
      <c r="A760" s="846" t="s">
        <v>2206</v>
      </c>
      <c r="B760" s="847"/>
      <c r="C760" s="848"/>
      <c r="D760" s="876">
        <v>0</v>
      </c>
      <c r="E760" s="877">
        <v>1</v>
      </c>
      <c r="F760" s="866" t="s">
        <v>2207</v>
      </c>
    </row>
    <row r="761" spans="1:6" x14ac:dyDescent="0.2">
      <c r="A761" s="846" t="s">
        <v>1229</v>
      </c>
      <c r="B761" s="847"/>
      <c r="C761" s="848"/>
      <c r="D761" s="849" t="s">
        <v>1600</v>
      </c>
      <c r="E761" s="850" t="s">
        <v>1230</v>
      </c>
      <c r="F761" s="866" t="s">
        <v>1230</v>
      </c>
    </row>
    <row r="762" spans="1:6" x14ac:dyDescent="0.2">
      <c r="A762" s="846" t="s">
        <v>1231</v>
      </c>
      <c r="B762" s="847"/>
      <c r="C762" s="848"/>
      <c r="D762" s="849">
        <v>3</v>
      </c>
      <c r="E762" s="850">
        <v>6</v>
      </c>
      <c r="F762" s="866">
        <v>0</v>
      </c>
    </row>
    <row r="763" spans="1:6" x14ac:dyDescent="0.2">
      <c r="A763" s="846" t="s">
        <v>1232</v>
      </c>
      <c r="B763" s="847"/>
      <c r="C763" s="848"/>
      <c r="D763" s="849" t="s">
        <v>1601</v>
      </c>
      <c r="E763" s="850" t="s">
        <v>1221</v>
      </c>
      <c r="F763" s="866" t="s">
        <v>1221</v>
      </c>
    </row>
    <row r="764" spans="1:6" ht="15" thickBot="1" x14ac:dyDescent="0.25">
      <c r="A764" s="852" t="s">
        <v>1233</v>
      </c>
      <c r="B764" s="853"/>
      <c r="C764" s="854"/>
      <c r="D764" s="855" t="s">
        <v>1166</v>
      </c>
      <c r="E764" s="856" t="s">
        <v>1221</v>
      </c>
      <c r="F764" s="857" t="s">
        <v>2208</v>
      </c>
    </row>
    <row r="765" spans="1:6" ht="15" thickBot="1" x14ac:dyDescent="0.25">
      <c r="A765" s="835" t="s">
        <v>1234</v>
      </c>
      <c r="B765" s="836">
        <v>6000</v>
      </c>
      <c r="C765" s="837">
        <v>8836</v>
      </c>
      <c r="D765" s="835"/>
      <c r="E765" s="838"/>
      <c r="F765" s="892"/>
    </row>
    <row r="766" spans="1:6" x14ac:dyDescent="0.2">
      <c r="A766" s="863" t="s">
        <v>1235</v>
      </c>
      <c r="B766" s="841"/>
      <c r="C766" s="842"/>
      <c r="D766" s="844" t="s">
        <v>1236</v>
      </c>
      <c r="E766" s="864" t="s">
        <v>1237</v>
      </c>
      <c r="F766" s="865" t="s">
        <v>1237</v>
      </c>
    </row>
    <row r="767" spans="1:6" x14ac:dyDescent="0.2">
      <c r="A767" s="846" t="s">
        <v>1238</v>
      </c>
      <c r="B767" s="847"/>
      <c r="C767" s="848"/>
      <c r="D767" s="849" t="s">
        <v>1239</v>
      </c>
      <c r="E767" s="850" t="s">
        <v>1240</v>
      </c>
      <c r="F767" s="866" t="s">
        <v>1240</v>
      </c>
    </row>
    <row r="768" spans="1:6" x14ac:dyDescent="0.2">
      <c r="A768" s="846" t="s">
        <v>1241</v>
      </c>
      <c r="B768" s="847"/>
      <c r="C768" s="848"/>
      <c r="D768" s="849" t="s">
        <v>1242</v>
      </c>
      <c r="E768" s="850" t="s">
        <v>1243</v>
      </c>
      <c r="F768" s="866" t="s">
        <v>2209</v>
      </c>
    </row>
    <row r="769" spans="1:6" x14ac:dyDescent="0.2">
      <c r="A769" s="846" t="s">
        <v>1244</v>
      </c>
      <c r="B769" s="847"/>
      <c r="C769" s="848"/>
      <c r="D769" s="849" t="s">
        <v>1245</v>
      </c>
      <c r="E769" s="850" t="s">
        <v>1246</v>
      </c>
      <c r="F769" s="866" t="s">
        <v>1246</v>
      </c>
    </row>
    <row r="770" spans="1:6" x14ac:dyDescent="0.2">
      <c r="A770" s="846" t="s">
        <v>1247</v>
      </c>
      <c r="B770" s="847"/>
      <c r="C770" s="848"/>
      <c r="D770" s="849" t="s">
        <v>1246</v>
      </c>
      <c r="E770" s="850" t="s">
        <v>1245</v>
      </c>
      <c r="F770" s="866" t="s">
        <v>1245</v>
      </c>
    </row>
    <row r="771" spans="1:6" ht="15" thickBot="1" x14ac:dyDescent="0.25">
      <c r="A771" s="852" t="s">
        <v>1248</v>
      </c>
      <c r="B771" s="853"/>
      <c r="C771" s="854"/>
      <c r="D771" s="855" t="s">
        <v>1249</v>
      </c>
      <c r="E771" s="856" t="s">
        <v>1250</v>
      </c>
      <c r="F771" s="857" t="s">
        <v>1250</v>
      </c>
    </row>
    <row r="772" spans="1:6" ht="15.75" thickBot="1" x14ac:dyDescent="0.3">
      <c r="A772" s="835" t="s">
        <v>1251</v>
      </c>
      <c r="B772" s="893">
        <v>0</v>
      </c>
      <c r="C772" s="894">
        <v>5013</v>
      </c>
      <c r="D772" s="895"/>
      <c r="E772" s="896"/>
      <c r="F772" s="897"/>
    </row>
    <row r="773" spans="1:6" ht="15.75" thickBot="1" x14ac:dyDescent="0.3">
      <c r="A773" s="898" t="s">
        <v>4</v>
      </c>
      <c r="B773" s="899">
        <f>SUM(B698:B772)</f>
        <v>6000</v>
      </c>
      <c r="C773" s="900">
        <f>SUM(C698:C772)</f>
        <v>41747</v>
      </c>
      <c r="D773" s="901"/>
      <c r="E773" s="902"/>
      <c r="F773" s="903"/>
    </row>
    <row r="774" spans="1:6" ht="15" thickBot="1" x14ac:dyDescent="0.25">
      <c r="A774" s="669"/>
      <c r="B774" s="663"/>
      <c r="C774" s="663"/>
      <c r="D774" s="666"/>
      <c r="E774" s="666"/>
      <c r="F774" s="671"/>
    </row>
    <row r="775" spans="1:6" x14ac:dyDescent="0.2">
      <c r="A775" s="1182" t="s">
        <v>1252</v>
      </c>
      <c r="B775" s="1184" t="s">
        <v>64</v>
      </c>
      <c r="C775" s="1302"/>
      <c r="D775" s="1134" t="s">
        <v>81</v>
      </c>
      <c r="E775" s="1304"/>
      <c r="F775" s="668"/>
    </row>
    <row r="776" spans="1:6" ht="25.5" x14ac:dyDescent="0.2">
      <c r="A776" s="1280"/>
      <c r="B776" s="691" t="s">
        <v>103</v>
      </c>
      <c r="C776" s="100" t="s">
        <v>104</v>
      </c>
      <c r="D776" s="689" t="s">
        <v>2210</v>
      </c>
      <c r="E776" s="73" t="s">
        <v>2211</v>
      </c>
      <c r="F776" s="670"/>
    </row>
    <row r="777" spans="1:6" x14ac:dyDescent="0.2">
      <c r="A777" s="15" t="s">
        <v>2212</v>
      </c>
      <c r="B777" s="12"/>
      <c r="C777" s="215"/>
      <c r="D777" s="690"/>
      <c r="E777" s="29"/>
      <c r="F777" s="670"/>
    </row>
    <row r="778" spans="1:6" ht="25.5" x14ac:dyDescent="0.2">
      <c r="A778" s="103" t="s">
        <v>1253</v>
      </c>
      <c r="B778" s="904"/>
      <c r="C778" s="905">
        <v>8751</v>
      </c>
      <c r="D778" s="906"/>
      <c r="E778" s="907"/>
      <c r="F778" s="670"/>
    </row>
    <row r="779" spans="1:6" x14ac:dyDescent="0.2">
      <c r="A779" s="908" t="s">
        <v>1602</v>
      </c>
      <c r="B779" s="909"/>
      <c r="C779" s="910"/>
      <c r="D779" s="911" t="s">
        <v>2213</v>
      </c>
      <c r="E779" s="912">
        <v>58</v>
      </c>
      <c r="F779" s="670"/>
    </row>
    <row r="780" spans="1:6" ht="38.25" x14ac:dyDescent="0.2">
      <c r="A780" s="103" t="s">
        <v>1254</v>
      </c>
      <c r="B780" s="904"/>
      <c r="C780" s="905">
        <v>1700</v>
      </c>
      <c r="D780" s="906"/>
      <c r="E780" s="907"/>
      <c r="F780" s="670"/>
    </row>
    <row r="781" spans="1:6" x14ac:dyDescent="0.2">
      <c r="A781" s="908" t="s">
        <v>1603</v>
      </c>
      <c r="B781" s="909"/>
      <c r="C781" s="910"/>
      <c r="D781" s="913">
        <v>150</v>
      </c>
      <c r="E781" s="912">
        <v>118</v>
      </c>
      <c r="F781" s="667"/>
    </row>
    <row r="782" spans="1:6" ht="25.5" x14ac:dyDescent="0.2">
      <c r="A782" s="103" t="s">
        <v>1604</v>
      </c>
      <c r="B782" s="904"/>
      <c r="C782" s="905">
        <v>1400</v>
      </c>
      <c r="D782" s="906"/>
      <c r="E782" s="907"/>
      <c r="F782" s="672"/>
    </row>
    <row r="783" spans="1:6" x14ac:dyDescent="0.2">
      <c r="A783" s="914" t="s">
        <v>1605</v>
      </c>
      <c r="B783" s="909"/>
      <c r="C783" s="910"/>
      <c r="D783" s="913">
        <v>295</v>
      </c>
      <c r="E783" s="912">
        <v>423</v>
      </c>
      <c r="F783" s="668"/>
    </row>
    <row r="784" spans="1:6" x14ac:dyDescent="0.2">
      <c r="A784" s="914" t="s">
        <v>1606</v>
      </c>
      <c r="B784" s="909"/>
      <c r="C784" s="910"/>
      <c r="D784" s="913">
        <v>30</v>
      </c>
      <c r="E784" s="912">
        <v>8</v>
      </c>
      <c r="F784" s="670"/>
    </row>
    <row r="785" spans="1:6" x14ac:dyDescent="0.2">
      <c r="A785" s="103" t="s">
        <v>1255</v>
      </c>
      <c r="B785" s="904"/>
      <c r="C785" s="905">
        <v>0</v>
      </c>
      <c r="D785" s="906"/>
      <c r="E785" s="907"/>
      <c r="F785" s="670"/>
    </row>
    <row r="786" spans="1:6" x14ac:dyDescent="0.2">
      <c r="A786" s="914" t="s">
        <v>1607</v>
      </c>
      <c r="B786" s="909"/>
      <c r="C786" s="910"/>
      <c r="D786" s="913">
        <v>12</v>
      </c>
      <c r="E786" s="912">
        <v>12</v>
      </c>
      <c r="F786" s="670"/>
    </row>
    <row r="787" spans="1:6" x14ac:dyDescent="0.2">
      <c r="A787" s="103" t="s">
        <v>1256</v>
      </c>
      <c r="B787" s="904"/>
      <c r="C787" s="905">
        <v>300</v>
      </c>
      <c r="D787" s="906"/>
      <c r="E787" s="907"/>
      <c r="F787" s="670"/>
    </row>
    <row r="788" spans="1:6" ht="38.25" x14ac:dyDescent="0.2">
      <c r="A788" s="103" t="s">
        <v>1608</v>
      </c>
      <c r="B788" s="904"/>
      <c r="C788" s="905">
        <v>2360</v>
      </c>
      <c r="D788" s="906"/>
      <c r="E788" s="907"/>
      <c r="F788" s="667"/>
    </row>
    <row r="789" spans="1:6" x14ac:dyDescent="0.2">
      <c r="A789" s="914" t="s">
        <v>1257</v>
      </c>
      <c r="B789" s="909"/>
      <c r="C789" s="910"/>
      <c r="D789" s="913">
        <v>12000</v>
      </c>
      <c r="E789" s="912">
        <v>13074</v>
      </c>
      <c r="F789" s="410"/>
    </row>
    <row r="790" spans="1:6" x14ac:dyDescent="0.2">
      <c r="A790" s="103" t="s">
        <v>1258</v>
      </c>
      <c r="B790" s="904"/>
      <c r="C790" s="905">
        <v>1500</v>
      </c>
      <c r="D790" s="906"/>
      <c r="E790" s="907"/>
    </row>
    <row r="791" spans="1:6" x14ac:dyDescent="0.2">
      <c r="A791" s="914" t="s">
        <v>1259</v>
      </c>
      <c r="B791" s="909"/>
      <c r="C791" s="910"/>
      <c r="D791" s="913" t="s">
        <v>2214</v>
      </c>
      <c r="E791" s="912" t="s">
        <v>2215</v>
      </c>
      <c r="F791" s="419"/>
    </row>
    <row r="792" spans="1:6" ht="25.5" x14ac:dyDescent="0.2">
      <c r="A792" s="103" t="s">
        <v>1260</v>
      </c>
      <c r="B792" s="904"/>
      <c r="C792" s="905">
        <v>0</v>
      </c>
      <c r="D792" s="906"/>
      <c r="E792" s="907"/>
    </row>
    <row r="793" spans="1:6" ht="26.25" x14ac:dyDescent="0.25">
      <c r="A793" s="103" t="s">
        <v>1261</v>
      </c>
      <c r="B793" s="904"/>
      <c r="C793" s="905">
        <v>80</v>
      </c>
      <c r="D793" s="906"/>
      <c r="E793" s="907"/>
      <c r="F793" s="673"/>
    </row>
    <row r="794" spans="1:6" x14ac:dyDescent="0.2">
      <c r="A794" s="914" t="s">
        <v>1262</v>
      </c>
      <c r="B794" s="909"/>
      <c r="C794" s="910"/>
      <c r="D794" s="913">
        <v>4</v>
      </c>
      <c r="E794" s="912">
        <v>5</v>
      </c>
      <c r="F794" s="676"/>
    </row>
    <row r="795" spans="1:6" ht="38.25" x14ac:dyDescent="0.2">
      <c r="A795" s="103" t="s">
        <v>2216</v>
      </c>
      <c r="B795" s="904"/>
      <c r="C795" s="905">
        <v>250</v>
      </c>
      <c r="D795" s="906"/>
      <c r="E795" s="907"/>
      <c r="F795" s="676"/>
    </row>
    <row r="796" spans="1:6" x14ac:dyDescent="0.2">
      <c r="A796" s="914" t="s">
        <v>1263</v>
      </c>
      <c r="B796" s="909"/>
      <c r="C796" s="910"/>
      <c r="D796" s="913" t="s">
        <v>2217</v>
      </c>
      <c r="E796" s="912" t="s">
        <v>2218</v>
      </c>
      <c r="F796" s="676"/>
    </row>
    <row r="797" spans="1:6" ht="25.5" x14ac:dyDescent="0.2">
      <c r="A797" s="103" t="s">
        <v>1264</v>
      </c>
      <c r="B797" s="904"/>
      <c r="C797" s="905">
        <v>0</v>
      </c>
      <c r="D797" s="906"/>
      <c r="E797" s="907"/>
      <c r="F797" s="676"/>
    </row>
    <row r="798" spans="1:6" x14ac:dyDescent="0.2">
      <c r="A798" s="103" t="s">
        <v>1265</v>
      </c>
      <c r="B798" s="904"/>
      <c r="C798" s="905">
        <v>1600</v>
      </c>
      <c r="D798" s="906"/>
      <c r="E798" s="907"/>
      <c r="F798" s="677"/>
    </row>
    <row r="799" spans="1:6" x14ac:dyDescent="0.2">
      <c r="A799" s="914" t="s">
        <v>1266</v>
      </c>
      <c r="B799" s="909"/>
      <c r="C799" s="910"/>
      <c r="D799" s="913">
        <v>8</v>
      </c>
      <c r="E799" s="912">
        <v>7</v>
      </c>
      <c r="F799" s="676"/>
    </row>
    <row r="800" spans="1:6" x14ac:dyDescent="0.2">
      <c r="A800" s="103" t="s">
        <v>1267</v>
      </c>
      <c r="B800" s="904"/>
      <c r="C800" s="905">
        <v>0</v>
      </c>
      <c r="D800" s="906"/>
      <c r="E800" s="907"/>
      <c r="F800" s="676"/>
    </row>
    <row r="801" spans="1:6" x14ac:dyDescent="0.2">
      <c r="A801" s="914" t="s">
        <v>1268</v>
      </c>
      <c r="B801" s="909"/>
      <c r="C801" s="910"/>
      <c r="D801" s="913">
        <v>2</v>
      </c>
      <c r="E801" s="912">
        <v>2</v>
      </c>
      <c r="F801" s="677"/>
    </row>
    <row r="802" spans="1:6" x14ac:dyDescent="0.2">
      <c r="A802" s="103" t="s">
        <v>1269</v>
      </c>
      <c r="B802" s="904">
        <v>1000</v>
      </c>
      <c r="C802" s="905">
        <v>500</v>
      </c>
      <c r="D802" s="906"/>
      <c r="E802" s="907"/>
      <c r="F802" s="676"/>
    </row>
    <row r="803" spans="1:6" x14ac:dyDescent="0.2">
      <c r="A803" s="914" t="s">
        <v>1270</v>
      </c>
      <c r="B803" s="909"/>
      <c r="C803" s="910"/>
      <c r="D803" s="913">
        <v>5</v>
      </c>
      <c r="E803" s="912">
        <v>5</v>
      </c>
      <c r="F803" s="676"/>
    </row>
    <row r="804" spans="1:6" x14ac:dyDescent="0.2">
      <c r="A804" s="103" t="s">
        <v>1271</v>
      </c>
      <c r="B804" s="904"/>
      <c r="C804" s="905">
        <v>0</v>
      </c>
      <c r="D804" s="906"/>
      <c r="E804" s="907"/>
      <c r="F804" s="677"/>
    </row>
    <row r="805" spans="1:6" ht="25.5" x14ac:dyDescent="0.2">
      <c r="A805" s="914" t="s">
        <v>1272</v>
      </c>
      <c r="B805" s="909"/>
      <c r="C805" s="910"/>
      <c r="D805" s="911" t="s">
        <v>1068</v>
      </c>
      <c r="E805" s="912" t="s">
        <v>1068</v>
      </c>
      <c r="F805" s="677"/>
    </row>
    <row r="806" spans="1:6" ht="25.5" x14ac:dyDescent="0.2">
      <c r="A806" s="103" t="s">
        <v>1273</v>
      </c>
      <c r="B806" s="904"/>
      <c r="C806" s="905">
        <v>0</v>
      </c>
      <c r="D806" s="906"/>
      <c r="E806" s="907"/>
      <c r="F806" s="677"/>
    </row>
    <row r="807" spans="1:6" x14ac:dyDescent="0.2">
      <c r="A807" s="103" t="s">
        <v>1274</v>
      </c>
      <c r="B807" s="904"/>
      <c r="C807" s="905">
        <v>280</v>
      </c>
      <c r="D807" s="906"/>
      <c r="E807" s="907"/>
      <c r="F807" s="677"/>
    </row>
    <row r="808" spans="1:6" x14ac:dyDescent="0.2">
      <c r="A808" s="914" t="s">
        <v>1275</v>
      </c>
      <c r="B808" s="909"/>
      <c r="C808" s="910"/>
      <c r="D808" s="913">
        <v>550</v>
      </c>
      <c r="E808" s="912">
        <v>551</v>
      </c>
      <c r="F808" s="677"/>
    </row>
    <row r="809" spans="1:6" x14ac:dyDescent="0.2">
      <c r="A809" s="103" t="s">
        <v>1276</v>
      </c>
      <c r="B809" s="904"/>
      <c r="C809" s="905">
        <v>450</v>
      </c>
      <c r="D809" s="906"/>
      <c r="E809" s="907"/>
      <c r="F809" s="677"/>
    </row>
    <row r="810" spans="1:6" x14ac:dyDescent="0.2">
      <c r="A810" s="914" t="s">
        <v>1277</v>
      </c>
      <c r="B810" s="909"/>
      <c r="C810" s="910"/>
      <c r="D810" s="913">
        <v>15</v>
      </c>
      <c r="E810" s="912">
        <v>21</v>
      </c>
      <c r="F810" s="677"/>
    </row>
    <row r="811" spans="1:6" ht="25.5" x14ac:dyDescent="0.2">
      <c r="A811" s="103" t="s">
        <v>1609</v>
      </c>
      <c r="B811" s="904"/>
      <c r="C811" s="905">
        <v>90</v>
      </c>
      <c r="D811" s="906"/>
      <c r="E811" s="907"/>
      <c r="F811" s="676"/>
    </row>
    <row r="812" spans="1:6" x14ac:dyDescent="0.2">
      <c r="A812" s="914" t="s">
        <v>1278</v>
      </c>
      <c r="B812" s="909"/>
      <c r="C812" s="910"/>
      <c r="D812" s="913">
        <v>50</v>
      </c>
      <c r="E812" s="912">
        <v>55</v>
      </c>
      <c r="F812" s="677"/>
    </row>
    <row r="813" spans="1:6" ht="25.5" x14ac:dyDescent="0.2">
      <c r="A813" s="103" t="s">
        <v>1279</v>
      </c>
      <c r="B813" s="904"/>
      <c r="C813" s="905">
        <v>60</v>
      </c>
      <c r="D813" s="906"/>
      <c r="E813" s="907"/>
      <c r="F813" s="677"/>
    </row>
    <row r="814" spans="1:6" ht="25.5" x14ac:dyDescent="0.2">
      <c r="A814" s="103" t="s">
        <v>1280</v>
      </c>
      <c r="B814" s="904"/>
      <c r="C814" s="905">
        <v>50</v>
      </c>
      <c r="D814" s="906"/>
      <c r="E814" s="907"/>
      <c r="F814" s="677"/>
    </row>
    <row r="815" spans="1:6" ht="38.25" x14ac:dyDescent="0.2">
      <c r="A815" s="103" t="s">
        <v>1281</v>
      </c>
      <c r="B815" s="904"/>
      <c r="C815" s="905">
        <v>0</v>
      </c>
      <c r="D815" s="906"/>
      <c r="E815" s="907"/>
      <c r="F815" s="676"/>
    </row>
    <row r="816" spans="1:6" ht="38.25" x14ac:dyDescent="0.2">
      <c r="A816" s="914" t="s">
        <v>1282</v>
      </c>
      <c r="B816" s="909"/>
      <c r="C816" s="910"/>
      <c r="D816" s="913" t="s">
        <v>2219</v>
      </c>
      <c r="E816" s="912" t="s">
        <v>2220</v>
      </c>
      <c r="F816" s="677"/>
    </row>
    <row r="817" spans="1:6" x14ac:dyDescent="0.2">
      <c r="A817" s="103" t="s">
        <v>1283</v>
      </c>
      <c r="B817" s="904"/>
      <c r="C817" s="905">
        <v>400</v>
      </c>
      <c r="D817" s="906"/>
      <c r="E817" s="907"/>
      <c r="F817" s="676"/>
    </row>
    <row r="818" spans="1:6" x14ac:dyDescent="0.2">
      <c r="A818" s="914" t="s">
        <v>1284</v>
      </c>
      <c r="B818" s="909"/>
      <c r="C818" s="910"/>
      <c r="D818" s="913">
        <v>4</v>
      </c>
      <c r="E818" s="912">
        <v>4</v>
      </c>
      <c r="F818" s="676"/>
    </row>
    <row r="819" spans="1:6" ht="25.5" x14ac:dyDescent="0.2">
      <c r="A819" s="103" t="s">
        <v>1285</v>
      </c>
      <c r="B819" s="904"/>
      <c r="C819" s="905">
        <v>0</v>
      </c>
      <c r="D819" s="906"/>
      <c r="E819" s="907"/>
      <c r="F819" s="676"/>
    </row>
    <row r="820" spans="1:6" x14ac:dyDescent="0.2">
      <c r="A820" s="103" t="s">
        <v>1286</v>
      </c>
      <c r="B820" s="904">
        <v>750</v>
      </c>
      <c r="C820" s="905"/>
      <c r="D820" s="906"/>
      <c r="E820" s="907"/>
      <c r="F820" s="679"/>
    </row>
    <row r="821" spans="1:6" ht="38.25" x14ac:dyDescent="0.2">
      <c r="A821" s="914" t="s">
        <v>1610</v>
      </c>
      <c r="B821" s="909"/>
      <c r="C821" s="910"/>
      <c r="D821" s="915" t="s">
        <v>2221</v>
      </c>
      <c r="E821" s="912" t="s">
        <v>2222</v>
      </c>
      <c r="F821" s="679"/>
    </row>
    <row r="822" spans="1:6" ht="25.5" x14ac:dyDescent="0.2">
      <c r="A822" s="103" t="s">
        <v>1287</v>
      </c>
      <c r="B822" s="904"/>
      <c r="C822" s="905">
        <v>0</v>
      </c>
      <c r="D822" s="906"/>
      <c r="E822" s="907"/>
      <c r="F822" s="679"/>
    </row>
    <row r="823" spans="1:6" ht="51" x14ac:dyDescent="0.2">
      <c r="A823" s="914" t="s">
        <v>1288</v>
      </c>
      <c r="B823" s="909"/>
      <c r="C823" s="910"/>
      <c r="D823" s="915" t="s">
        <v>2223</v>
      </c>
      <c r="E823" s="912" t="s">
        <v>2223</v>
      </c>
      <c r="F823" s="679"/>
    </row>
    <row r="824" spans="1:6" ht="15" thickBot="1" x14ac:dyDescent="0.25">
      <c r="A824" s="19" t="s">
        <v>4</v>
      </c>
      <c r="B824" s="916">
        <f>SUM(B778:B823)</f>
        <v>1750</v>
      </c>
      <c r="C824" s="917">
        <f>SUM(C778:C823)</f>
        <v>19771</v>
      </c>
      <c r="D824" s="799"/>
      <c r="E824" s="27"/>
      <c r="F824" s="679"/>
    </row>
    <row r="825" spans="1:6" ht="15" thickBot="1" x14ac:dyDescent="0.25">
      <c r="A825" s="503"/>
      <c r="B825" s="674"/>
      <c r="C825" s="674"/>
      <c r="D825" s="664"/>
      <c r="E825" s="675"/>
      <c r="F825" s="679"/>
    </row>
    <row r="826" spans="1:6" x14ac:dyDescent="0.2">
      <c r="A826" s="1182" t="s">
        <v>1289</v>
      </c>
      <c r="B826" s="1184" t="s">
        <v>64</v>
      </c>
      <c r="C826" s="1305"/>
      <c r="D826" s="1306" t="s">
        <v>81</v>
      </c>
      <c r="E826" s="1307"/>
      <c r="F826" s="679"/>
    </row>
    <row r="827" spans="1:6" x14ac:dyDescent="0.2">
      <c r="A827" s="1280"/>
      <c r="B827" s="691" t="s">
        <v>103</v>
      </c>
      <c r="C827" s="129" t="s">
        <v>104</v>
      </c>
      <c r="D827" s="189" t="s">
        <v>83</v>
      </c>
      <c r="E827" s="183" t="s">
        <v>82</v>
      </c>
      <c r="F827" s="679"/>
    </row>
    <row r="828" spans="1:6" x14ac:dyDescent="0.2">
      <c r="A828" s="15" t="s">
        <v>79</v>
      </c>
      <c r="B828" s="12"/>
      <c r="C828" s="29"/>
      <c r="D828" s="15"/>
      <c r="E828" s="40"/>
      <c r="F828" s="679"/>
    </row>
    <row r="829" spans="1:6" ht="229.5" x14ac:dyDescent="0.2">
      <c r="A829" s="918" t="s">
        <v>1290</v>
      </c>
      <c r="B829" s="919">
        <v>0</v>
      </c>
      <c r="C829" s="920">
        <v>400</v>
      </c>
      <c r="D829" s="921" t="s">
        <v>1291</v>
      </c>
      <c r="E829" s="922" t="s">
        <v>2224</v>
      </c>
      <c r="F829" s="679"/>
    </row>
    <row r="830" spans="1:6" ht="178.5" x14ac:dyDescent="0.2">
      <c r="A830" s="918" t="s">
        <v>1292</v>
      </c>
      <c r="B830" s="919">
        <v>0</v>
      </c>
      <c r="C830" s="920">
        <v>434</v>
      </c>
      <c r="D830" s="921" t="s">
        <v>1293</v>
      </c>
      <c r="E830" s="923" t="s">
        <v>2225</v>
      </c>
      <c r="F830" s="679"/>
    </row>
    <row r="831" spans="1:6" ht="102" x14ac:dyDescent="0.2">
      <c r="A831" s="918" t="s">
        <v>1294</v>
      </c>
      <c r="B831" s="919">
        <v>0</v>
      </c>
      <c r="C831" s="920">
        <v>230</v>
      </c>
      <c r="D831" s="921" t="s">
        <v>1295</v>
      </c>
      <c r="E831" s="923" t="s">
        <v>2226</v>
      </c>
      <c r="F831" s="679"/>
    </row>
    <row r="832" spans="1:6" ht="89.25" x14ac:dyDescent="0.2">
      <c r="A832" s="918" t="s">
        <v>1296</v>
      </c>
      <c r="B832" s="919">
        <v>0</v>
      </c>
      <c r="C832" s="920">
        <v>287</v>
      </c>
      <c r="D832" s="921" t="s">
        <v>1297</v>
      </c>
      <c r="E832" s="923" t="s">
        <v>2227</v>
      </c>
      <c r="F832" s="679"/>
    </row>
    <row r="833" spans="1:6" ht="25.5" x14ac:dyDescent="0.2">
      <c r="A833" s="918" t="s">
        <v>1298</v>
      </c>
      <c r="B833" s="919">
        <v>0</v>
      </c>
      <c r="C833" s="920">
        <v>500</v>
      </c>
      <c r="D833" s="921" t="s">
        <v>1299</v>
      </c>
      <c r="E833" s="923" t="s">
        <v>2228</v>
      </c>
      <c r="F833" s="679"/>
    </row>
    <row r="834" spans="1:6" ht="25.5" x14ac:dyDescent="0.2">
      <c r="A834" s="918" t="s">
        <v>1300</v>
      </c>
      <c r="B834" s="919">
        <v>0</v>
      </c>
      <c r="C834" s="920">
        <v>1441</v>
      </c>
      <c r="D834" s="921" t="s">
        <v>1301</v>
      </c>
      <c r="E834" s="923" t="s">
        <v>2229</v>
      </c>
      <c r="F834" s="679"/>
    </row>
    <row r="835" spans="1:6" x14ac:dyDescent="0.2">
      <c r="A835" s="918" t="s">
        <v>1302</v>
      </c>
      <c r="B835" s="919">
        <v>0</v>
      </c>
      <c r="C835" s="920">
        <v>557</v>
      </c>
      <c r="D835" s="921" t="s">
        <v>1303</v>
      </c>
      <c r="E835" s="923" t="s">
        <v>2230</v>
      </c>
      <c r="F835" s="679"/>
    </row>
    <row r="836" spans="1:6" ht="63.75" x14ac:dyDescent="0.2">
      <c r="A836" s="918" t="s">
        <v>1304</v>
      </c>
      <c r="B836" s="919">
        <v>0</v>
      </c>
      <c r="C836" s="920">
        <v>1467</v>
      </c>
      <c r="D836" s="921" t="s">
        <v>1305</v>
      </c>
      <c r="E836" s="923" t="s">
        <v>2231</v>
      </c>
      <c r="F836" s="679"/>
    </row>
    <row r="837" spans="1:6" ht="51" x14ac:dyDescent="0.2">
      <c r="A837" s="918" t="s">
        <v>1306</v>
      </c>
      <c r="B837" s="919">
        <v>0</v>
      </c>
      <c r="C837" s="920">
        <v>612</v>
      </c>
      <c r="D837" s="924" t="s">
        <v>1307</v>
      </c>
      <c r="E837" s="925" t="s">
        <v>2232</v>
      </c>
      <c r="F837" s="679"/>
    </row>
    <row r="838" spans="1:6" ht="15" thickBot="1" x14ac:dyDescent="0.25">
      <c r="A838" s="19" t="s">
        <v>4</v>
      </c>
      <c r="B838" s="926">
        <f>SUM(B829:B837)</f>
        <v>0</v>
      </c>
      <c r="C838" s="926">
        <f>SUM(C829:C837)</f>
        <v>5928</v>
      </c>
      <c r="D838" s="927"/>
      <c r="E838" s="928"/>
      <c r="F838" s="679"/>
    </row>
    <row r="839" spans="1:6" ht="15" thickBot="1" x14ac:dyDescent="0.25">
      <c r="A839" s="678"/>
      <c r="B839" s="674"/>
      <c r="C839" s="674"/>
      <c r="D839" s="664"/>
      <c r="E839" s="675"/>
      <c r="F839" s="679"/>
    </row>
    <row r="840" spans="1:6" x14ac:dyDescent="0.2">
      <c r="A840" s="1182" t="s">
        <v>507</v>
      </c>
      <c r="B840" s="1184" t="s">
        <v>64</v>
      </c>
      <c r="C840" s="1305"/>
      <c r="D840" s="1306" t="s">
        <v>81</v>
      </c>
      <c r="E840" s="1307"/>
      <c r="F840" s="679"/>
    </row>
    <row r="841" spans="1:6" x14ac:dyDescent="0.2">
      <c r="A841" s="1280"/>
      <c r="B841" s="691" t="s">
        <v>103</v>
      </c>
      <c r="C841" s="129" t="s">
        <v>104</v>
      </c>
      <c r="D841" s="189" t="s">
        <v>83</v>
      </c>
      <c r="E841" s="183" t="s">
        <v>82</v>
      </c>
    </row>
    <row r="842" spans="1:6" x14ac:dyDescent="0.2">
      <c r="A842" s="15" t="s">
        <v>79</v>
      </c>
      <c r="B842" s="12"/>
      <c r="C842" s="29"/>
      <c r="D842" s="15"/>
      <c r="E842" s="40"/>
    </row>
    <row r="843" spans="1:6" x14ac:dyDescent="0.2">
      <c r="A843" s="1308" t="s">
        <v>1308</v>
      </c>
      <c r="B843" s="1309"/>
      <c r="C843" s="1309"/>
      <c r="D843" s="1309"/>
      <c r="E843" s="1310"/>
    </row>
    <row r="844" spans="1:6" x14ac:dyDescent="0.2">
      <c r="A844" s="929" t="s">
        <v>2233</v>
      </c>
      <c r="B844" s="1311">
        <v>6568</v>
      </c>
      <c r="C844" s="1317">
        <v>468</v>
      </c>
      <c r="D844" s="772">
        <v>13</v>
      </c>
      <c r="E844" s="790">
        <v>13</v>
      </c>
    </row>
    <row r="845" spans="1:6" x14ac:dyDescent="0.2">
      <c r="A845" s="929" t="s">
        <v>2234</v>
      </c>
      <c r="B845" s="1312"/>
      <c r="C845" s="1318"/>
      <c r="D845" s="772">
        <v>7</v>
      </c>
      <c r="E845" s="790">
        <v>7</v>
      </c>
    </row>
    <row r="846" spans="1:6" x14ac:dyDescent="0.2">
      <c r="A846" s="929" t="s">
        <v>2235</v>
      </c>
      <c r="B846" s="1312"/>
      <c r="C846" s="1318"/>
      <c r="D846" s="772">
        <v>6</v>
      </c>
      <c r="E846" s="790">
        <v>6</v>
      </c>
    </row>
    <row r="847" spans="1:6" x14ac:dyDescent="0.2">
      <c r="A847" s="929" t="s">
        <v>1309</v>
      </c>
      <c r="B847" s="1312"/>
      <c r="C847" s="1318"/>
      <c r="D847" s="772">
        <v>1</v>
      </c>
      <c r="E847" s="790">
        <v>1</v>
      </c>
    </row>
    <row r="848" spans="1:6" x14ac:dyDescent="0.2">
      <c r="A848" s="929" t="s">
        <v>1310</v>
      </c>
      <c r="B848" s="1312"/>
      <c r="C848" s="1318"/>
      <c r="D848" s="772">
        <v>1</v>
      </c>
      <c r="E848" s="790">
        <v>1</v>
      </c>
    </row>
    <row r="849" spans="1:5" x14ac:dyDescent="0.2">
      <c r="A849" s="929" t="s">
        <v>1311</v>
      </c>
      <c r="B849" s="1312"/>
      <c r="C849" s="1318"/>
      <c r="D849" s="772">
        <v>0</v>
      </c>
      <c r="E849" s="790">
        <v>1</v>
      </c>
    </row>
    <row r="850" spans="1:5" x14ac:dyDescent="0.2">
      <c r="A850" s="929" t="s">
        <v>2236</v>
      </c>
      <c r="B850" s="1313"/>
      <c r="C850" s="1319"/>
      <c r="D850" s="772">
        <v>4</v>
      </c>
      <c r="E850" s="790">
        <v>6</v>
      </c>
    </row>
    <row r="851" spans="1:5" x14ac:dyDescent="0.2">
      <c r="A851" s="1308"/>
      <c r="B851" s="1309"/>
      <c r="C851" s="1309"/>
      <c r="D851" s="1309"/>
      <c r="E851" s="1310"/>
    </row>
    <row r="852" spans="1:5" x14ac:dyDescent="0.2">
      <c r="A852" s="929" t="s">
        <v>1312</v>
      </c>
      <c r="B852" s="1311">
        <v>0</v>
      </c>
      <c r="C852" s="1314">
        <v>782</v>
      </c>
      <c r="D852" s="930">
        <v>2</v>
      </c>
      <c r="E852" s="931">
        <v>3</v>
      </c>
    </row>
    <row r="853" spans="1:5" x14ac:dyDescent="0.2">
      <c r="A853" s="929" t="s">
        <v>1313</v>
      </c>
      <c r="B853" s="1312"/>
      <c r="C853" s="1315"/>
      <c r="D853" s="930">
        <v>40</v>
      </c>
      <c r="E853" s="931">
        <v>62</v>
      </c>
    </row>
    <row r="854" spans="1:5" x14ac:dyDescent="0.2">
      <c r="A854" s="929" t="s">
        <v>1314</v>
      </c>
      <c r="B854" s="1312"/>
      <c r="C854" s="1315"/>
      <c r="D854" s="930">
        <v>30</v>
      </c>
      <c r="E854" s="931">
        <v>49</v>
      </c>
    </row>
    <row r="855" spans="1:5" x14ac:dyDescent="0.2">
      <c r="A855" s="929" t="s">
        <v>1315</v>
      </c>
      <c r="B855" s="1312"/>
      <c r="C855" s="1315"/>
      <c r="D855" s="930">
        <v>59</v>
      </c>
      <c r="E855" s="931">
        <v>100</v>
      </c>
    </row>
    <row r="856" spans="1:5" x14ac:dyDescent="0.2">
      <c r="A856" s="929" t="s">
        <v>1316</v>
      </c>
      <c r="B856" s="1312"/>
      <c r="C856" s="1315"/>
      <c r="D856" s="930">
        <v>25</v>
      </c>
      <c r="E856" s="931">
        <v>44</v>
      </c>
    </row>
    <row r="857" spans="1:5" x14ac:dyDescent="0.2">
      <c r="A857" s="929" t="s">
        <v>1317</v>
      </c>
      <c r="B857" s="1313"/>
      <c r="C857" s="1316"/>
      <c r="D857" s="930">
        <v>25</v>
      </c>
      <c r="E857" s="931">
        <v>44</v>
      </c>
    </row>
    <row r="858" spans="1:5" ht="15" thickBot="1" x14ac:dyDescent="0.25">
      <c r="A858" s="19" t="s">
        <v>4</v>
      </c>
      <c r="B858" s="799">
        <f>B844</f>
        <v>6568</v>
      </c>
      <c r="C858" s="27">
        <f>C852+C844</f>
        <v>1250</v>
      </c>
      <c r="D858" s="755">
        <f>SUM(D842:D857)</f>
        <v>213</v>
      </c>
      <c r="E858" s="27">
        <f>SUM(E842:E857)</f>
        <v>337</v>
      </c>
    </row>
    <row r="859" spans="1:5" ht="15" thickBot="1" x14ac:dyDescent="0.25">
      <c r="A859" s="680"/>
      <c r="B859" s="680"/>
      <c r="C859" s="680"/>
      <c r="D859" s="680"/>
      <c r="E859" s="680"/>
    </row>
    <row r="860" spans="1:5" x14ac:dyDescent="0.2">
      <c r="A860" s="1182" t="s">
        <v>2097</v>
      </c>
      <c r="B860" s="1184" t="s">
        <v>64</v>
      </c>
      <c r="C860" s="1305"/>
      <c r="D860" s="1306" t="s">
        <v>81</v>
      </c>
      <c r="E860" s="1307"/>
    </row>
    <row r="861" spans="1:5" x14ac:dyDescent="0.2">
      <c r="A861" s="1280"/>
      <c r="B861" s="691" t="s">
        <v>103</v>
      </c>
      <c r="C861" s="129" t="s">
        <v>104</v>
      </c>
      <c r="D861" s="189" t="s">
        <v>83</v>
      </c>
      <c r="E861" s="183" t="s">
        <v>82</v>
      </c>
    </row>
    <row r="862" spans="1:5" x14ac:dyDescent="0.2">
      <c r="A862" s="15" t="s">
        <v>79</v>
      </c>
      <c r="B862" s="12"/>
      <c r="C862" s="29"/>
      <c r="D862" s="15"/>
      <c r="E862" s="40"/>
    </row>
    <row r="863" spans="1:5" x14ac:dyDescent="0.2">
      <c r="A863" s="758" t="s">
        <v>2237</v>
      </c>
      <c r="B863" s="763"/>
      <c r="C863" s="790">
        <v>900</v>
      </c>
      <c r="D863" s="772"/>
      <c r="E863" s="779"/>
    </row>
    <row r="864" spans="1:5" x14ac:dyDescent="0.2">
      <c r="A864" s="758" t="s">
        <v>2238</v>
      </c>
      <c r="B864" s="763"/>
      <c r="C864" s="790">
        <v>1200</v>
      </c>
      <c r="D864" s="772"/>
      <c r="E864" s="779"/>
    </row>
    <row r="865" spans="1:5" x14ac:dyDescent="0.2">
      <c r="A865" s="746" t="s">
        <v>2239</v>
      </c>
      <c r="B865" s="932"/>
      <c r="C865" s="933">
        <v>1638</v>
      </c>
      <c r="D865" s="782"/>
      <c r="E865" s="931"/>
    </row>
    <row r="866" spans="1:5" x14ac:dyDescent="0.2">
      <c r="A866" s="746" t="s">
        <v>2240</v>
      </c>
      <c r="B866" s="932"/>
      <c r="C866" s="933">
        <v>500</v>
      </c>
      <c r="D866" s="782"/>
      <c r="E866" s="931"/>
    </row>
    <row r="867" spans="1:5" x14ac:dyDescent="0.2">
      <c r="A867" s="746" t="s">
        <v>2241</v>
      </c>
      <c r="B867" s="932"/>
      <c r="C867" s="933">
        <v>250</v>
      </c>
      <c r="D867" s="782"/>
      <c r="E867" s="931"/>
    </row>
    <row r="868" spans="1:5" ht="15" thickBot="1" x14ac:dyDescent="0.25">
      <c r="A868" s="19" t="s">
        <v>4</v>
      </c>
      <c r="B868" s="799"/>
      <c r="C868" s="27">
        <f>SUM(C863:C867)</f>
        <v>4488</v>
      </c>
      <c r="D868" s="19"/>
      <c r="E868" s="757"/>
    </row>
    <row r="869" spans="1:5" ht="15" thickBot="1" x14ac:dyDescent="0.25">
      <c r="A869" s="680"/>
      <c r="B869" s="681"/>
      <c r="C869" s="681"/>
      <c r="D869" s="682"/>
      <c r="E869" s="682"/>
    </row>
    <row r="870" spans="1:5" x14ac:dyDescent="0.2">
      <c r="A870" s="1182" t="s">
        <v>1350</v>
      </c>
      <c r="B870" s="1184" t="s">
        <v>64</v>
      </c>
      <c r="C870" s="1302"/>
      <c r="D870" s="1303" t="s">
        <v>81</v>
      </c>
      <c r="E870" s="1304"/>
    </row>
    <row r="871" spans="1:5" x14ac:dyDescent="0.2">
      <c r="A871" s="1280"/>
      <c r="B871" s="691" t="s">
        <v>103</v>
      </c>
      <c r="C871" s="100" t="s">
        <v>104</v>
      </c>
      <c r="D871" s="189" t="s">
        <v>83</v>
      </c>
      <c r="E871" s="73" t="s">
        <v>82</v>
      </c>
    </row>
    <row r="872" spans="1:5" x14ac:dyDescent="0.2">
      <c r="A872" s="15" t="s">
        <v>79</v>
      </c>
      <c r="B872" s="934"/>
      <c r="C872" s="935"/>
      <c r="D872" s="15"/>
      <c r="E872" s="29"/>
    </row>
    <row r="873" spans="1:5" x14ac:dyDescent="0.2">
      <c r="A873" s="15" t="s">
        <v>1318</v>
      </c>
      <c r="B873" s="934"/>
      <c r="C873" s="935"/>
      <c r="D873" s="15"/>
      <c r="E873" s="29"/>
    </row>
    <row r="874" spans="1:5" ht="63.75" x14ac:dyDescent="0.2">
      <c r="A874" s="758" t="s">
        <v>1319</v>
      </c>
      <c r="B874" s="936"/>
      <c r="C874" s="937">
        <v>1200</v>
      </c>
      <c r="D874" s="938" t="s">
        <v>2242</v>
      </c>
      <c r="E874" s="939" t="s">
        <v>2243</v>
      </c>
    </row>
    <row r="875" spans="1:5" ht="51" x14ac:dyDescent="0.2">
      <c r="A875" s="758" t="s">
        <v>1320</v>
      </c>
      <c r="B875" s="936"/>
      <c r="C875" s="937">
        <v>1200</v>
      </c>
      <c r="D875" s="938" t="s">
        <v>2244</v>
      </c>
      <c r="E875" s="939" t="s">
        <v>2245</v>
      </c>
    </row>
    <row r="876" spans="1:5" ht="76.5" x14ac:dyDescent="0.2">
      <c r="A876" s="758" t="s">
        <v>2246</v>
      </c>
      <c r="B876" s="936"/>
      <c r="C876" s="937">
        <v>1300</v>
      </c>
      <c r="D876" s="938" t="s">
        <v>2247</v>
      </c>
      <c r="E876" s="939" t="s">
        <v>2248</v>
      </c>
    </row>
    <row r="877" spans="1:5" ht="76.5" x14ac:dyDescent="0.2">
      <c r="A877" s="758" t="s">
        <v>1321</v>
      </c>
      <c r="B877" s="936"/>
      <c r="C877" s="937">
        <v>2500</v>
      </c>
      <c r="D877" s="938" t="s">
        <v>2249</v>
      </c>
      <c r="E877" s="939" t="s">
        <v>2250</v>
      </c>
    </row>
    <row r="878" spans="1:5" ht="76.5" x14ac:dyDescent="0.2">
      <c r="A878" s="758" t="s">
        <v>2251</v>
      </c>
      <c r="B878" s="936"/>
      <c r="C878" s="937">
        <v>800</v>
      </c>
      <c r="D878" s="938" t="s">
        <v>2252</v>
      </c>
      <c r="E878" s="940" t="s">
        <v>2253</v>
      </c>
    </row>
    <row r="879" spans="1:5" ht="204" x14ac:dyDescent="0.2">
      <c r="A879" s="758" t="s">
        <v>1322</v>
      </c>
      <c r="B879" s="936">
        <v>100</v>
      </c>
      <c r="C879" s="937">
        <v>900</v>
      </c>
      <c r="D879" s="938" t="s">
        <v>2254</v>
      </c>
      <c r="E879" s="939" t="s">
        <v>2255</v>
      </c>
    </row>
    <row r="880" spans="1:5" ht="114.75" x14ac:dyDescent="0.2">
      <c r="A880" s="758" t="s">
        <v>1323</v>
      </c>
      <c r="B880" s="936"/>
      <c r="C880" s="937">
        <v>450</v>
      </c>
      <c r="D880" s="938" t="s">
        <v>2256</v>
      </c>
      <c r="E880" s="940" t="s">
        <v>2257</v>
      </c>
    </row>
    <row r="881" spans="1:5" ht="140.25" x14ac:dyDescent="0.2">
      <c r="A881" s="758" t="s">
        <v>1324</v>
      </c>
      <c r="B881" s="936"/>
      <c r="C881" s="937">
        <v>750</v>
      </c>
      <c r="D881" s="938" t="s">
        <v>2258</v>
      </c>
      <c r="E881" s="939" t="s">
        <v>2259</v>
      </c>
    </row>
    <row r="882" spans="1:5" ht="51" x14ac:dyDescent="0.2">
      <c r="A882" s="758" t="s">
        <v>2260</v>
      </c>
      <c r="B882" s="936"/>
      <c r="C882" s="937">
        <v>1000</v>
      </c>
      <c r="D882" s="938" t="s">
        <v>2256</v>
      </c>
      <c r="E882" s="939" t="s">
        <v>2261</v>
      </c>
    </row>
    <row r="883" spans="1:5" x14ac:dyDescent="0.2">
      <c r="A883" s="15" t="s">
        <v>1325</v>
      </c>
      <c r="B883" s="934"/>
      <c r="C883" s="935"/>
      <c r="D883" s="219"/>
      <c r="E883" s="941"/>
    </row>
    <row r="884" spans="1:5" ht="51" x14ac:dyDescent="0.2">
      <c r="A884" s="758" t="s">
        <v>1611</v>
      </c>
      <c r="B884" s="936"/>
      <c r="C884" s="937">
        <v>1000</v>
      </c>
      <c r="D884" s="942" t="s">
        <v>2262</v>
      </c>
      <c r="E884" s="943" t="s">
        <v>2263</v>
      </c>
    </row>
    <row r="885" spans="1:5" ht="51" x14ac:dyDescent="0.2">
      <c r="A885" s="758" t="s">
        <v>1326</v>
      </c>
      <c r="B885" s="936"/>
      <c r="C885" s="937">
        <v>3200</v>
      </c>
      <c r="D885" s="942" t="s">
        <v>2264</v>
      </c>
      <c r="E885" s="944" t="s">
        <v>2265</v>
      </c>
    </row>
    <row r="886" spans="1:5" ht="25.5" x14ac:dyDescent="0.2">
      <c r="A886" s="758" t="s">
        <v>1327</v>
      </c>
      <c r="B886" s="936"/>
      <c r="C886" s="937">
        <v>1700</v>
      </c>
      <c r="D886" s="942" t="s">
        <v>2266</v>
      </c>
      <c r="E886" s="943" t="s">
        <v>2267</v>
      </c>
    </row>
    <row r="887" spans="1:5" ht="63.75" x14ac:dyDescent="0.2">
      <c r="A887" s="758" t="s">
        <v>1328</v>
      </c>
      <c r="B887" s="936"/>
      <c r="C887" s="937">
        <v>1800</v>
      </c>
      <c r="D887" s="942" t="s">
        <v>2268</v>
      </c>
      <c r="E887" s="944" t="s">
        <v>2269</v>
      </c>
    </row>
    <row r="888" spans="1:5" ht="38.25" x14ac:dyDescent="0.2">
      <c r="A888" s="758" t="s">
        <v>1612</v>
      </c>
      <c r="B888" s="936"/>
      <c r="C888" s="937">
        <v>2200</v>
      </c>
      <c r="D888" s="942" t="s">
        <v>2270</v>
      </c>
      <c r="E888" s="944" t="s">
        <v>2271</v>
      </c>
    </row>
    <row r="889" spans="1:5" ht="25.5" x14ac:dyDescent="0.2">
      <c r="A889" s="758" t="s">
        <v>1329</v>
      </c>
      <c r="B889" s="936"/>
      <c r="C889" s="937">
        <v>1800</v>
      </c>
      <c r="D889" s="942" t="s">
        <v>2272</v>
      </c>
      <c r="E889" s="943" t="s">
        <v>2273</v>
      </c>
    </row>
    <row r="890" spans="1:5" ht="25.5" x14ac:dyDescent="0.2">
      <c r="A890" s="758" t="s">
        <v>1613</v>
      </c>
      <c r="B890" s="936"/>
      <c r="C890" s="937">
        <v>800</v>
      </c>
      <c r="D890" s="942" t="s">
        <v>2274</v>
      </c>
      <c r="E890" s="943" t="s">
        <v>2275</v>
      </c>
    </row>
    <row r="891" spans="1:5" ht="76.5" x14ac:dyDescent="0.2">
      <c r="A891" s="758" t="s">
        <v>2276</v>
      </c>
      <c r="B891" s="936"/>
      <c r="C891" s="937">
        <v>1000</v>
      </c>
      <c r="D891" s="942" t="s">
        <v>2277</v>
      </c>
      <c r="E891" s="943" t="s">
        <v>2278</v>
      </c>
    </row>
    <row r="892" spans="1:5" x14ac:dyDescent="0.2">
      <c r="A892" s="15" t="s">
        <v>1330</v>
      </c>
      <c r="B892" s="934"/>
      <c r="C892" s="935"/>
      <c r="D892" s="15"/>
      <c r="E892" s="29"/>
    </row>
    <row r="893" spans="1:5" ht="51" x14ac:dyDescent="0.2">
      <c r="A893" s="758" t="s">
        <v>1614</v>
      </c>
      <c r="B893" s="936"/>
      <c r="C893" s="937">
        <v>4000</v>
      </c>
      <c r="D893" s="942" t="s">
        <v>2279</v>
      </c>
      <c r="E893" s="943" t="s">
        <v>2280</v>
      </c>
    </row>
    <row r="894" spans="1:5" x14ac:dyDescent="0.2">
      <c r="A894" s="758" t="s">
        <v>1615</v>
      </c>
      <c r="B894" s="936"/>
      <c r="C894" s="937">
        <v>2000</v>
      </c>
      <c r="D894" s="942" t="s">
        <v>2281</v>
      </c>
      <c r="E894" s="943" t="s">
        <v>2282</v>
      </c>
    </row>
    <row r="895" spans="1:5" ht="51" x14ac:dyDescent="0.2">
      <c r="A895" s="758" t="s">
        <v>1616</v>
      </c>
      <c r="B895" s="936"/>
      <c r="C895" s="937">
        <v>5000</v>
      </c>
      <c r="D895" s="942" t="s">
        <v>2283</v>
      </c>
      <c r="E895" s="943" t="s">
        <v>2284</v>
      </c>
    </row>
    <row r="896" spans="1:5" x14ac:dyDescent="0.2">
      <c r="A896" s="15" t="s">
        <v>1331</v>
      </c>
      <c r="B896" s="934"/>
      <c r="C896" s="935"/>
      <c r="D896" s="945"/>
      <c r="E896" s="946"/>
    </row>
    <row r="897" spans="1:5" ht="51" x14ac:dyDescent="0.2">
      <c r="A897" s="758" t="s">
        <v>1332</v>
      </c>
      <c r="B897" s="936"/>
      <c r="C897" s="937">
        <v>1000</v>
      </c>
      <c r="D897" s="942" t="s">
        <v>2285</v>
      </c>
      <c r="E897" s="943" t="s">
        <v>2286</v>
      </c>
    </row>
    <row r="898" spans="1:5" ht="51" x14ac:dyDescent="0.2">
      <c r="A898" s="758" t="s">
        <v>1333</v>
      </c>
      <c r="B898" s="936"/>
      <c r="C898" s="937">
        <v>2000</v>
      </c>
      <c r="D898" s="942" t="s">
        <v>2287</v>
      </c>
      <c r="E898" s="943" t="s">
        <v>2288</v>
      </c>
    </row>
    <row r="899" spans="1:5" x14ac:dyDescent="0.2">
      <c r="A899" s="15" t="s">
        <v>1334</v>
      </c>
      <c r="B899" s="934"/>
      <c r="C899" s="935"/>
      <c r="D899" s="945"/>
      <c r="E899" s="946"/>
    </row>
    <row r="900" spans="1:5" ht="38.25" x14ac:dyDescent="0.2">
      <c r="A900" s="758" t="s">
        <v>1617</v>
      </c>
      <c r="B900" s="936"/>
      <c r="C900" s="937">
        <v>15300</v>
      </c>
      <c r="D900" s="947" t="s">
        <v>2289</v>
      </c>
      <c r="E900" s="943" t="s">
        <v>2290</v>
      </c>
    </row>
    <row r="901" spans="1:5" x14ac:dyDescent="0.2">
      <c r="A901" s="15" t="s">
        <v>1335</v>
      </c>
      <c r="B901" s="934"/>
      <c r="C901" s="935"/>
      <c r="D901" s="945"/>
      <c r="E901" s="946"/>
    </row>
    <row r="902" spans="1:5" ht="255" x14ac:dyDescent="0.2">
      <c r="A902" s="758" t="s">
        <v>2291</v>
      </c>
      <c r="B902" s="936"/>
      <c r="C902" s="937">
        <v>1200</v>
      </c>
      <c r="D902" s="942" t="s">
        <v>2292</v>
      </c>
      <c r="E902" s="943" t="s">
        <v>2293</v>
      </c>
    </row>
    <row r="903" spans="1:5" ht="153" x14ac:dyDescent="0.2">
      <c r="A903" s="758" t="s">
        <v>1336</v>
      </c>
      <c r="B903" s="936">
        <v>1000</v>
      </c>
      <c r="C903" s="937">
        <v>1500</v>
      </c>
      <c r="D903" s="942" t="s">
        <v>2294</v>
      </c>
      <c r="E903" s="943" t="s">
        <v>2295</v>
      </c>
    </row>
    <row r="904" spans="1:5" x14ac:dyDescent="0.2">
      <c r="A904" s="15" t="s">
        <v>1337</v>
      </c>
      <c r="B904" s="934"/>
      <c r="C904" s="935"/>
      <c r="D904" s="945"/>
      <c r="E904" s="946"/>
    </row>
    <row r="905" spans="1:5" ht="76.5" x14ac:dyDescent="0.2">
      <c r="A905" s="758" t="s">
        <v>1337</v>
      </c>
      <c r="B905" s="936"/>
      <c r="C905" s="937">
        <v>10592</v>
      </c>
      <c r="D905" s="942" t="s">
        <v>2296</v>
      </c>
      <c r="E905" s="944" t="s">
        <v>2297</v>
      </c>
    </row>
    <row r="906" spans="1:5" ht="15" thickBot="1" x14ac:dyDescent="0.25">
      <c r="A906" s="19" t="s">
        <v>4</v>
      </c>
      <c r="B906" s="948">
        <f>SUM(B872:B905)</f>
        <v>1100</v>
      </c>
      <c r="C906" s="949">
        <f>SUM(C874:C905)</f>
        <v>66192</v>
      </c>
      <c r="D906" s="19"/>
      <c r="E906" s="27"/>
    </row>
    <row r="907" spans="1:5" ht="15" thickBot="1" x14ac:dyDescent="0.25">
      <c r="A907" s="502"/>
      <c r="B907" s="674"/>
      <c r="C907" s="674"/>
      <c r="D907" s="466"/>
      <c r="E907" s="683"/>
    </row>
    <row r="908" spans="1:5" ht="14.25" customHeight="1" x14ac:dyDescent="0.2">
      <c r="A908" s="1182" t="s">
        <v>595</v>
      </c>
      <c r="B908" s="1184" t="s">
        <v>64</v>
      </c>
      <c r="C908" s="1305"/>
      <c r="D908" s="1306" t="s">
        <v>81</v>
      </c>
      <c r="E908" s="1307"/>
    </row>
    <row r="909" spans="1:5" x14ac:dyDescent="0.2">
      <c r="A909" s="1280"/>
      <c r="B909" s="691" t="s">
        <v>103</v>
      </c>
      <c r="C909" s="129" t="s">
        <v>104</v>
      </c>
      <c r="D909" s="189" t="s">
        <v>83</v>
      </c>
      <c r="E909" s="183" t="s">
        <v>82</v>
      </c>
    </row>
    <row r="910" spans="1:5" x14ac:dyDescent="0.2">
      <c r="A910" s="220" t="s">
        <v>79</v>
      </c>
      <c r="B910" s="12"/>
      <c r="C910" s="29"/>
      <c r="D910" s="15"/>
      <c r="E910" s="40"/>
    </row>
    <row r="911" spans="1:5" x14ac:dyDescent="0.2">
      <c r="A911" s="956" t="s">
        <v>2298</v>
      </c>
      <c r="B911" s="1292">
        <v>0</v>
      </c>
      <c r="C911" s="1298">
        <v>3673</v>
      </c>
      <c r="D911" s="950"/>
      <c r="E911" s="951"/>
    </row>
    <row r="912" spans="1:5" x14ac:dyDescent="0.2">
      <c r="A912" s="761" t="s">
        <v>1338</v>
      </c>
      <c r="B912" s="1293"/>
      <c r="C912" s="1296"/>
      <c r="D912" s="952">
        <v>0.4</v>
      </c>
      <c r="E912" s="953">
        <v>0.92</v>
      </c>
    </row>
    <row r="913" spans="1:5" x14ac:dyDescent="0.2">
      <c r="A913" s="761" t="s">
        <v>1339</v>
      </c>
      <c r="B913" s="1293"/>
      <c r="C913" s="1296"/>
      <c r="D913" s="761" t="s">
        <v>972</v>
      </c>
      <c r="E913" s="762" t="s">
        <v>972</v>
      </c>
    </row>
    <row r="914" spans="1:5" x14ac:dyDescent="0.2">
      <c r="A914" s="761" t="s">
        <v>1340</v>
      </c>
      <c r="B914" s="1294"/>
      <c r="C914" s="1297"/>
      <c r="D914" s="761" t="s">
        <v>972</v>
      </c>
      <c r="E914" s="762" t="s">
        <v>2299</v>
      </c>
    </row>
    <row r="915" spans="1:5" x14ac:dyDescent="0.2">
      <c r="A915" s="956" t="s">
        <v>2300</v>
      </c>
      <c r="B915" s="1295">
        <v>0</v>
      </c>
      <c r="C915" s="1299">
        <v>4500</v>
      </c>
      <c r="D915" s="950"/>
      <c r="E915" s="951"/>
    </row>
    <row r="916" spans="1:5" x14ac:dyDescent="0.2">
      <c r="A916" s="761" t="s">
        <v>1341</v>
      </c>
      <c r="B916" s="1296"/>
      <c r="C916" s="1300"/>
      <c r="D916" s="761">
        <v>21</v>
      </c>
      <c r="E916" s="762">
        <v>23</v>
      </c>
    </row>
    <row r="917" spans="1:5" x14ac:dyDescent="0.2">
      <c r="A917" s="761" t="s">
        <v>1342</v>
      </c>
      <c r="B917" s="1297"/>
      <c r="C917" s="1301"/>
      <c r="D917" s="761" t="s">
        <v>1618</v>
      </c>
      <c r="E917" s="762">
        <v>15</v>
      </c>
    </row>
    <row r="918" spans="1:5" x14ac:dyDescent="0.2">
      <c r="A918" s="956" t="s">
        <v>2301</v>
      </c>
      <c r="B918" s="1295">
        <v>0</v>
      </c>
      <c r="C918" s="1299">
        <v>2750</v>
      </c>
      <c r="D918" s="950"/>
      <c r="E918" s="951"/>
    </row>
    <row r="919" spans="1:5" x14ac:dyDescent="0.2">
      <c r="A919" s="761" t="s">
        <v>1341</v>
      </c>
      <c r="B919" s="1297"/>
      <c r="C919" s="1301"/>
      <c r="D919" s="761">
        <v>21</v>
      </c>
      <c r="E919" s="762">
        <v>23</v>
      </c>
    </row>
    <row r="920" spans="1:5" x14ac:dyDescent="0.2">
      <c r="A920" s="956" t="s">
        <v>2302</v>
      </c>
      <c r="B920" s="1295">
        <v>0</v>
      </c>
      <c r="C920" s="1295">
        <v>2000</v>
      </c>
      <c r="D920" s="950"/>
      <c r="E920" s="951"/>
    </row>
    <row r="921" spans="1:5" x14ac:dyDescent="0.2">
      <c r="A921" s="957" t="s">
        <v>1343</v>
      </c>
      <c r="B921" s="1297"/>
      <c r="C921" s="1297"/>
      <c r="D921" s="761" t="s">
        <v>2303</v>
      </c>
      <c r="E921" s="762" t="s">
        <v>2303</v>
      </c>
    </row>
    <row r="922" spans="1:5" x14ac:dyDescent="0.2">
      <c r="A922" s="956" t="s">
        <v>2304</v>
      </c>
      <c r="B922" s="1292">
        <v>0</v>
      </c>
      <c r="C922" s="1295">
        <v>5600</v>
      </c>
      <c r="D922" s="950"/>
      <c r="E922" s="951"/>
    </row>
    <row r="923" spans="1:5" x14ac:dyDescent="0.2">
      <c r="A923" s="761" t="s">
        <v>1344</v>
      </c>
      <c r="B923" s="1293"/>
      <c r="C923" s="1296"/>
      <c r="D923" s="952">
        <v>0.105</v>
      </c>
      <c r="E923" s="953">
        <v>0.1963</v>
      </c>
    </row>
    <row r="924" spans="1:5" x14ac:dyDescent="0.2">
      <c r="A924" s="761" t="s">
        <v>1345</v>
      </c>
      <c r="B924" s="1293"/>
      <c r="C924" s="1296"/>
      <c r="D924" s="952">
        <v>0.4</v>
      </c>
      <c r="E924" s="953">
        <v>0.4128</v>
      </c>
    </row>
    <row r="925" spans="1:5" x14ac:dyDescent="0.2">
      <c r="A925" s="954" t="s">
        <v>1346</v>
      </c>
      <c r="B925" s="1294"/>
      <c r="C925" s="1297"/>
      <c r="D925" s="954">
        <v>4</v>
      </c>
      <c r="E925" s="762">
        <v>4</v>
      </c>
    </row>
    <row r="926" spans="1:5" x14ac:dyDescent="0.2">
      <c r="A926" s="956" t="s">
        <v>2305</v>
      </c>
      <c r="B926" s="1295">
        <v>0</v>
      </c>
      <c r="C926" s="1295">
        <v>1050</v>
      </c>
      <c r="D926" s="950"/>
      <c r="E926" s="951"/>
    </row>
    <row r="927" spans="1:5" x14ac:dyDescent="0.2">
      <c r="A927" s="761" t="s">
        <v>1347</v>
      </c>
      <c r="B927" s="1297"/>
      <c r="C927" s="1297"/>
      <c r="D927" s="761">
        <v>1034</v>
      </c>
      <c r="E927" s="762">
        <v>1707</v>
      </c>
    </row>
    <row r="928" spans="1:5" x14ac:dyDescent="0.2">
      <c r="A928" s="956" t="s">
        <v>2306</v>
      </c>
      <c r="B928" s="1292">
        <v>0</v>
      </c>
      <c r="C928" s="1295">
        <v>4000</v>
      </c>
      <c r="D928" s="950"/>
      <c r="E928" s="951"/>
    </row>
    <row r="929" spans="1:5" x14ac:dyDescent="0.2">
      <c r="A929" s="761" t="s">
        <v>1338</v>
      </c>
      <c r="B929" s="1293"/>
      <c r="C929" s="1296"/>
      <c r="D929" s="952">
        <v>0.4</v>
      </c>
      <c r="E929" s="953">
        <v>0.92</v>
      </c>
    </row>
    <row r="930" spans="1:5" x14ac:dyDescent="0.2">
      <c r="A930" s="761" t="s">
        <v>1339</v>
      </c>
      <c r="B930" s="1293"/>
      <c r="C930" s="1296"/>
      <c r="D930" s="761" t="s">
        <v>972</v>
      </c>
      <c r="E930" s="762" t="s">
        <v>972</v>
      </c>
    </row>
    <row r="931" spans="1:5" x14ac:dyDescent="0.2">
      <c r="A931" s="761" t="s">
        <v>1340</v>
      </c>
      <c r="B931" s="1294"/>
      <c r="C931" s="1297"/>
      <c r="D931" s="761" t="s">
        <v>972</v>
      </c>
      <c r="E931" s="762" t="s">
        <v>2299</v>
      </c>
    </row>
    <row r="932" spans="1:5" x14ac:dyDescent="0.2">
      <c r="A932" s="956" t="s">
        <v>2307</v>
      </c>
      <c r="B932" s="1295">
        <v>8500</v>
      </c>
      <c r="C932" s="1295">
        <v>1000</v>
      </c>
      <c r="D932" s="950"/>
      <c r="E932" s="951"/>
    </row>
    <row r="933" spans="1:5" x14ac:dyDescent="0.2">
      <c r="A933" s="761" t="s">
        <v>1348</v>
      </c>
      <c r="B933" s="1297"/>
      <c r="C933" s="1297"/>
      <c r="D933" s="761" t="s">
        <v>972</v>
      </c>
      <c r="E933" s="762" t="s">
        <v>972</v>
      </c>
    </row>
    <row r="934" spans="1:5" x14ac:dyDescent="0.2">
      <c r="A934" s="956" t="s">
        <v>2308</v>
      </c>
      <c r="B934" s="1295">
        <v>0</v>
      </c>
      <c r="C934" s="1295">
        <v>1000</v>
      </c>
      <c r="D934" s="950"/>
      <c r="E934" s="951"/>
    </row>
    <row r="935" spans="1:5" x14ac:dyDescent="0.2">
      <c r="A935" s="955" t="s">
        <v>2309</v>
      </c>
      <c r="B935" s="1297"/>
      <c r="C935" s="1297"/>
      <c r="D935" s="955">
        <v>1034</v>
      </c>
      <c r="E935" s="762">
        <v>1707</v>
      </c>
    </row>
    <row r="936" spans="1:5" ht="15" thickBot="1" x14ac:dyDescent="0.25">
      <c r="A936" s="19" t="s">
        <v>4</v>
      </c>
      <c r="B936" s="688">
        <v>13770</v>
      </c>
      <c r="C936" s="688">
        <f>SUM(C911,C915,C918,C920,C922,C926,C928,C932,C934)</f>
        <v>25573</v>
      </c>
      <c r="D936" s="19"/>
      <c r="E936" s="757"/>
    </row>
    <row r="937" spans="1:5" ht="15" thickBot="1" x14ac:dyDescent="0.25">
      <c r="A937" s="664"/>
      <c r="B937" s="466"/>
      <c r="C937" s="466"/>
      <c r="D937" s="664"/>
      <c r="E937" s="664"/>
    </row>
    <row r="938" spans="1:5" ht="15" x14ac:dyDescent="0.2">
      <c r="A938" s="1392" t="s">
        <v>2324</v>
      </c>
      <c r="B938" s="1393"/>
      <c r="C938" s="1393"/>
      <c r="D938" s="1393"/>
      <c r="E938" s="1394"/>
    </row>
    <row r="939" spans="1:5" x14ac:dyDescent="0.2">
      <c r="A939" s="1395" t="s">
        <v>557</v>
      </c>
      <c r="B939" s="1396" t="s">
        <v>64</v>
      </c>
      <c r="C939" s="1396"/>
      <c r="D939" s="1396" t="s">
        <v>2325</v>
      </c>
      <c r="E939" s="1397"/>
    </row>
    <row r="940" spans="1:5" x14ac:dyDescent="0.2">
      <c r="A940" s="1395"/>
      <c r="B940" s="1027" t="s">
        <v>103</v>
      </c>
      <c r="C940" s="1027" t="s">
        <v>104</v>
      </c>
      <c r="D940" s="1028" t="s">
        <v>2326</v>
      </c>
      <c r="E940" s="1033" t="s">
        <v>2327</v>
      </c>
    </row>
    <row r="941" spans="1:5" x14ac:dyDescent="0.2">
      <c r="A941" s="1034" t="s">
        <v>79</v>
      </c>
      <c r="B941" s="1029"/>
      <c r="C941" s="1029"/>
      <c r="D941" s="1029"/>
      <c r="E941" s="1035"/>
    </row>
    <row r="942" spans="1:5" ht="15" x14ac:dyDescent="0.2">
      <c r="A942" s="1036" t="s">
        <v>1044</v>
      </c>
      <c r="B942" s="1030">
        <v>4777</v>
      </c>
      <c r="C942" s="1031">
        <v>43225</v>
      </c>
      <c r="D942" s="1032">
        <v>0</v>
      </c>
      <c r="E942" s="1037">
        <v>1.26</v>
      </c>
    </row>
    <row r="943" spans="1:5" ht="15" x14ac:dyDescent="0.2">
      <c r="A943" s="1036" t="s">
        <v>1045</v>
      </c>
      <c r="B943" s="1030">
        <v>0</v>
      </c>
      <c r="C943" s="1031">
        <v>7360</v>
      </c>
      <c r="D943" s="1032">
        <v>0</v>
      </c>
      <c r="E943" s="1037">
        <v>1.42</v>
      </c>
    </row>
    <row r="944" spans="1:5" ht="15" x14ac:dyDescent="0.2">
      <c r="A944" s="1036" t="s">
        <v>1046</v>
      </c>
      <c r="B944" s="1030">
        <v>540</v>
      </c>
      <c r="C944" s="1031">
        <v>55135</v>
      </c>
      <c r="D944" s="1032">
        <v>0</v>
      </c>
      <c r="E944" s="1037">
        <v>1.22</v>
      </c>
    </row>
    <row r="945" spans="1:5" ht="15" x14ac:dyDescent="0.2">
      <c r="A945" s="1036" t="s">
        <v>1047</v>
      </c>
      <c r="B945" s="1030">
        <v>0</v>
      </c>
      <c r="C945" s="1031">
        <v>3590</v>
      </c>
      <c r="D945" s="1032">
        <v>0</v>
      </c>
      <c r="E945" s="1037">
        <v>1.17</v>
      </c>
    </row>
    <row r="946" spans="1:5" ht="15" x14ac:dyDescent="0.2">
      <c r="A946" s="1036" t="s">
        <v>1048</v>
      </c>
      <c r="B946" s="1030">
        <v>0</v>
      </c>
      <c r="C946" s="1031">
        <v>1160</v>
      </c>
      <c r="D946" s="1032">
        <v>0</v>
      </c>
      <c r="E946" s="1037">
        <v>1</v>
      </c>
    </row>
    <row r="947" spans="1:5" ht="15" x14ac:dyDescent="0.2">
      <c r="A947" s="1036" t="s">
        <v>1049</v>
      </c>
      <c r="B947" s="1030">
        <v>22785</v>
      </c>
      <c r="C947" s="1031">
        <v>41258</v>
      </c>
      <c r="D947" s="1032">
        <v>0</v>
      </c>
      <c r="E947" s="1037">
        <v>1.05</v>
      </c>
    </row>
    <row r="948" spans="1:5" ht="25.5" x14ac:dyDescent="0.2">
      <c r="A948" s="1036" t="s">
        <v>2328</v>
      </c>
      <c r="B948" s="1030">
        <v>3745</v>
      </c>
      <c r="C948" s="1031">
        <v>15593</v>
      </c>
      <c r="D948" s="1032">
        <v>0</v>
      </c>
      <c r="E948" s="1038">
        <v>1</v>
      </c>
    </row>
    <row r="949" spans="1:5" ht="25.5" x14ac:dyDescent="0.2">
      <c r="A949" s="1036" t="s">
        <v>2329</v>
      </c>
      <c r="B949" s="1030">
        <v>55</v>
      </c>
      <c r="C949" s="1031">
        <v>1817</v>
      </c>
      <c r="D949" s="1032">
        <v>0</v>
      </c>
      <c r="E949" s="1038">
        <v>1</v>
      </c>
    </row>
    <row r="950" spans="1:5" ht="15" thickBot="1" x14ac:dyDescent="0.25">
      <c r="A950" s="1039" t="s">
        <v>4</v>
      </c>
      <c r="B950" s="1040">
        <f>SUM(B942:B949)</f>
        <v>31902</v>
      </c>
      <c r="C950" s="1040">
        <f>SUM(C942:C949)</f>
        <v>169138</v>
      </c>
      <c r="D950" s="1041"/>
      <c r="E950" s="1042"/>
    </row>
    <row r="951" spans="1:5" x14ac:dyDescent="0.2">
      <c r="A951" s="664"/>
      <c r="B951" s="466"/>
      <c r="C951" s="466"/>
      <c r="D951" s="664"/>
      <c r="E951" s="664"/>
    </row>
    <row r="952" spans="1:5" x14ac:dyDescent="0.2">
      <c r="A952" s="473"/>
      <c r="B952" s="473"/>
      <c r="C952" s="473"/>
      <c r="D952" s="473"/>
      <c r="E952" s="473"/>
    </row>
  </sheetData>
  <mergeCells count="153">
    <mergeCell ref="B469:B472"/>
    <mergeCell ref="C469:C472"/>
    <mergeCell ref="A473:E473"/>
    <mergeCell ref="B474:B478"/>
    <mergeCell ref="C474:C478"/>
    <mergeCell ref="A479:E479"/>
    <mergeCell ref="A480:E480"/>
    <mergeCell ref="A501:E501"/>
    <mergeCell ref="B502:B512"/>
    <mergeCell ref="C502:C512"/>
    <mergeCell ref="B514:B518"/>
    <mergeCell ref="C514:C518"/>
    <mergeCell ref="A513:E513"/>
    <mergeCell ref="A938:E938"/>
    <mergeCell ref="A939:A940"/>
    <mergeCell ref="B939:C939"/>
    <mergeCell ref="D939:E939"/>
    <mergeCell ref="A523:A524"/>
    <mergeCell ref="B523:C523"/>
    <mergeCell ref="D523:E523"/>
    <mergeCell ref="A559:A560"/>
    <mergeCell ref="B559:C559"/>
    <mergeCell ref="D559:E559"/>
    <mergeCell ref="B575:B579"/>
    <mergeCell ref="C575:C579"/>
    <mergeCell ref="B580:B582"/>
    <mergeCell ref="C580:C582"/>
    <mergeCell ref="B583:B587"/>
    <mergeCell ref="C583:C587"/>
    <mergeCell ref="A569:A570"/>
    <mergeCell ref="B569:C569"/>
    <mergeCell ref="D569:E569"/>
    <mergeCell ref="B571:B574"/>
    <mergeCell ref="C571:C574"/>
    <mergeCell ref="A1:E1"/>
    <mergeCell ref="A2:A3"/>
    <mergeCell ref="B2:C2"/>
    <mergeCell ref="D2:E2"/>
    <mergeCell ref="A17:A18"/>
    <mergeCell ref="B17:C17"/>
    <mergeCell ref="D17:E17"/>
    <mergeCell ref="B484:B499"/>
    <mergeCell ref="C484:C499"/>
    <mergeCell ref="A483:E483"/>
    <mergeCell ref="A459:A460"/>
    <mergeCell ref="B459:C459"/>
    <mergeCell ref="D459:E459"/>
    <mergeCell ref="A462:E462"/>
    <mergeCell ref="A83:A84"/>
    <mergeCell ref="B83:C83"/>
    <mergeCell ref="D83:E83"/>
    <mergeCell ref="A111:A112"/>
    <mergeCell ref="B111:C111"/>
    <mergeCell ref="D111:E111"/>
    <mergeCell ref="B430:C430"/>
    <mergeCell ref="D430:E430"/>
    <mergeCell ref="B134:C134"/>
    <mergeCell ref="D134:E134"/>
    <mergeCell ref="A28:A29"/>
    <mergeCell ref="B28:C28"/>
    <mergeCell ref="D28:E28"/>
    <mergeCell ref="A500:E500"/>
    <mergeCell ref="A134:A135"/>
    <mergeCell ref="A183:A184"/>
    <mergeCell ref="B183:C183"/>
    <mergeCell ref="D183:E183"/>
    <mergeCell ref="A196:A197"/>
    <mergeCell ref="B196:C196"/>
    <mergeCell ref="D196:E196"/>
    <mergeCell ref="A207:A208"/>
    <mergeCell ref="B207:C207"/>
    <mergeCell ref="D207:E207"/>
    <mergeCell ref="A352:A353"/>
    <mergeCell ref="B352:C352"/>
    <mergeCell ref="D352:E352"/>
    <mergeCell ref="B481:B482"/>
    <mergeCell ref="A430:A431"/>
    <mergeCell ref="C481:C482"/>
    <mergeCell ref="A463:E463"/>
    <mergeCell ref="B464:B467"/>
    <mergeCell ref="C464:C466"/>
    <mergeCell ref="A468:E468"/>
    <mergeCell ref="B612:B615"/>
    <mergeCell ref="C612:C615"/>
    <mergeCell ref="B616:B621"/>
    <mergeCell ref="C616:C621"/>
    <mergeCell ref="A624:A625"/>
    <mergeCell ref="B624:C624"/>
    <mergeCell ref="B588:B589"/>
    <mergeCell ref="C588:C589"/>
    <mergeCell ref="B590:B607"/>
    <mergeCell ref="C590:C607"/>
    <mergeCell ref="B608:B611"/>
    <mergeCell ref="C608:C611"/>
    <mergeCell ref="D624:E624"/>
    <mergeCell ref="A634:A635"/>
    <mergeCell ref="B634:C634"/>
    <mergeCell ref="D634:E634"/>
    <mergeCell ref="A658:A660"/>
    <mergeCell ref="B658:B660"/>
    <mergeCell ref="C658:C660"/>
    <mergeCell ref="D658:D660"/>
    <mergeCell ref="E658:E660"/>
    <mergeCell ref="A775:A776"/>
    <mergeCell ref="B775:C775"/>
    <mergeCell ref="D775:E775"/>
    <mergeCell ref="A826:A827"/>
    <mergeCell ref="B826:C826"/>
    <mergeCell ref="D826:E826"/>
    <mergeCell ref="A695:A696"/>
    <mergeCell ref="B695:C695"/>
    <mergeCell ref="D695:F695"/>
    <mergeCell ref="A748:A749"/>
    <mergeCell ref="B748:B749"/>
    <mergeCell ref="C748:C749"/>
    <mergeCell ref="E748:E749"/>
    <mergeCell ref="F748:F749"/>
    <mergeCell ref="A851:E851"/>
    <mergeCell ref="B852:B857"/>
    <mergeCell ref="C852:C857"/>
    <mergeCell ref="A860:A861"/>
    <mergeCell ref="B860:C860"/>
    <mergeCell ref="D860:E860"/>
    <mergeCell ref="A840:A841"/>
    <mergeCell ref="B840:C840"/>
    <mergeCell ref="D840:E840"/>
    <mergeCell ref="A843:E843"/>
    <mergeCell ref="B844:B850"/>
    <mergeCell ref="C844:C850"/>
    <mergeCell ref="B911:B914"/>
    <mergeCell ref="C911:C914"/>
    <mergeCell ref="B915:B917"/>
    <mergeCell ref="C915:C917"/>
    <mergeCell ref="B918:B919"/>
    <mergeCell ref="C918:C919"/>
    <mergeCell ref="A870:A871"/>
    <mergeCell ref="B870:C870"/>
    <mergeCell ref="D870:E870"/>
    <mergeCell ref="A908:A909"/>
    <mergeCell ref="B908:C908"/>
    <mergeCell ref="D908:E908"/>
    <mergeCell ref="B928:B931"/>
    <mergeCell ref="C928:C931"/>
    <mergeCell ref="B932:B933"/>
    <mergeCell ref="C932:C933"/>
    <mergeCell ref="B934:B935"/>
    <mergeCell ref="C934:C935"/>
    <mergeCell ref="B920:B921"/>
    <mergeCell ref="C920:C921"/>
    <mergeCell ref="B922:B925"/>
    <mergeCell ref="C922:C925"/>
    <mergeCell ref="B926:B927"/>
    <mergeCell ref="C926:C927"/>
  </mergeCells>
  <conditionalFormatting sqref="B942:E949">
    <cfRule type="expression" dxfId="0" priority="1">
      <formula>MOD(ROW(),2)=0</formula>
    </cfRule>
  </conditionalFormatting>
  <pageMargins left="0.7" right="0.7" top="0.78740157499999996" bottom="0.78740157499999996" header="0.3" footer="0.3"/>
  <pageSetup paperSize="9"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H63"/>
  <sheetViews>
    <sheetView zoomScaleNormal="100" workbookViewId="0">
      <selection sqref="A1:F1"/>
    </sheetView>
  </sheetViews>
  <sheetFormatPr defaultRowHeight="15" x14ac:dyDescent="0.25"/>
  <cols>
    <col min="1" max="1" width="27.7109375" customWidth="1"/>
    <col min="2" max="2" width="74.7109375" customWidth="1"/>
    <col min="3" max="5" width="19.28515625" customWidth="1"/>
    <col min="6" max="6" width="28.28515625" customWidth="1"/>
    <col min="8" max="8" width="10.7109375" customWidth="1"/>
    <col min="9" max="9" width="17.140625" customWidth="1"/>
    <col min="10" max="10" width="10.28515625" customWidth="1"/>
    <col min="11" max="11" width="18.7109375" customWidth="1"/>
    <col min="12" max="12" width="17.5703125" customWidth="1"/>
  </cols>
  <sheetData>
    <row r="1" spans="1:8" ht="27" customHeight="1" x14ac:dyDescent="0.25">
      <c r="A1" s="1416" t="s">
        <v>2383</v>
      </c>
      <c r="B1" s="1417"/>
      <c r="C1" s="1417"/>
      <c r="D1" s="1417"/>
      <c r="E1" s="1417"/>
      <c r="F1" s="1417"/>
      <c r="G1" s="44"/>
      <c r="H1" s="44"/>
    </row>
    <row r="3" spans="1:8" ht="15.75" thickBot="1" x14ac:dyDescent="0.3">
      <c r="A3" s="412" t="s">
        <v>1714</v>
      </c>
      <c r="B3" s="413"/>
      <c r="C3" s="414"/>
      <c r="D3" s="415"/>
      <c r="E3" s="415"/>
      <c r="F3" s="416"/>
    </row>
    <row r="4" spans="1:8" x14ac:dyDescent="0.25">
      <c r="A4" s="1421" t="s">
        <v>651</v>
      </c>
      <c r="B4" s="1422"/>
      <c r="C4" s="1423"/>
      <c r="D4" s="216">
        <v>2015</v>
      </c>
      <c r="E4" s="216">
        <v>2018</v>
      </c>
      <c r="F4" s="1424" t="s">
        <v>1715</v>
      </c>
    </row>
    <row r="5" spans="1:8" ht="26.25" thickBot="1" x14ac:dyDescent="0.3">
      <c r="A5" s="340" t="s">
        <v>652</v>
      </c>
      <c r="B5" s="341" t="s">
        <v>653</v>
      </c>
      <c r="C5" s="342" t="s">
        <v>654</v>
      </c>
      <c r="D5" s="342" t="s">
        <v>83</v>
      </c>
      <c r="E5" s="342" t="s">
        <v>82</v>
      </c>
      <c r="F5" s="1425"/>
    </row>
    <row r="6" spans="1:8" x14ac:dyDescent="0.25">
      <c r="A6" s="343">
        <v>1</v>
      </c>
      <c r="B6" s="1410" t="s">
        <v>655</v>
      </c>
      <c r="C6" s="1411"/>
      <c r="D6" s="1411"/>
      <c r="E6" s="1411"/>
      <c r="F6" s="1412"/>
    </row>
    <row r="7" spans="1:8" ht="89.25" x14ac:dyDescent="0.25">
      <c r="A7" s="344" t="s">
        <v>656</v>
      </c>
      <c r="B7" s="345" t="s">
        <v>1716</v>
      </c>
      <c r="C7" s="346" t="s">
        <v>657</v>
      </c>
      <c r="D7" s="347" t="s">
        <v>1717</v>
      </c>
      <c r="E7" s="346" t="s">
        <v>658</v>
      </c>
      <c r="F7" s="217" t="s">
        <v>1545</v>
      </c>
    </row>
    <row r="8" spans="1:8" ht="102" x14ac:dyDescent="0.25">
      <c r="A8" s="344" t="s">
        <v>659</v>
      </c>
      <c r="B8" s="345" t="s">
        <v>1718</v>
      </c>
      <c r="C8" s="346" t="s">
        <v>657</v>
      </c>
      <c r="D8" s="346" t="s">
        <v>1719</v>
      </c>
      <c r="E8" s="346" t="s">
        <v>660</v>
      </c>
      <c r="F8" s="217" t="s">
        <v>701</v>
      </c>
    </row>
    <row r="9" spans="1:8" ht="63.75" x14ac:dyDescent="0.25">
      <c r="A9" s="344" t="s">
        <v>661</v>
      </c>
      <c r="B9" s="345" t="s">
        <v>662</v>
      </c>
      <c r="C9" s="346" t="s">
        <v>657</v>
      </c>
      <c r="D9" s="346" t="s">
        <v>663</v>
      </c>
      <c r="E9" s="346" t="s">
        <v>664</v>
      </c>
      <c r="F9" s="217" t="s">
        <v>1546</v>
      </c>
    </row>
    <row r="10" spans="1:8" ht="63.75" x14ac:dyDescent="0.25">
      <c r="A10" s="344" t="s">
        <v>665</v>
      </c>
      <c r="B10" s="345" t="s">
        <v>666</v>
      </c>
      <c r="C10" s="346" t="s">
        <v>657</v>
      </c>
      <c r="D10" s="346" t="s">
        <v>667</v>
      </c>
      <c r="E10" s="346" t="s">
        <v>668</v>
      </c>
      <c r="F10" s="217" t="s">
        <v>669</v>
      </c>
    </row>
    <row r="11" spans="1:8" ht="51.75" thickBot="1" x14ac:dyDescent="0.3">
      <c r="A11" s="344" t="s">
        <v>670</v>
      </c>
      <c r="B11" s="348" t="s">
        <v>671</v>
      </c>
      <c r="C11" s="349" t="s">
        <v>657</v>
      </c>
      <c r="D11" s="349" t="s">
        <v>672</v>
      </c>
      <c r="E11" s="349" t="s">
        <v>673</v>
      </c>
      <c r="F11" s="218" t="s">
        <v>721</v>
      </c>
    </row>
    <row r="12" spans="1:8" x14ac:dyDescent="0.25">
      <c r="A12" s="343">
        <v>2</v>
      </c>
      <c r="B12" s="1410" t="s">
        <v>674</v>
      </c>
      <c r="C12" s="1411"/>
      <c r="D12" s="1411"/>
      <c r="E12" s="1411"/>
      <c r="F12" s="1412"/>
    </row>
    <row r="13" spans="1:8" ht="102" x14ac:dyDescent="0.25">
      <c r="A13" s="350" t="s">
        <v>675</v>
      </c>
      <c r="B13" s="351" t="s">
        <v>676</v>
      </c>
      <c r="C13" s="352" t="s">
        <v>657</v>
      </c>
      <c r="D13" s="352" t="s">
        <v>677</v>
      </c>
      <c r="E13" s="352" t="s">
        <v>678</v>
      </c>
      <c r="F13" s="353" t="s">
        <v>768</v>
      </c>
    </row>
    <row r="14" spans="1:8" ht="76.5" x14ac:dyDescent="0.25">
      <c r="A14" s="350" t="s">
        <v>679</v>
      </c>
      <c r="B14" s="345" t="s">
        <v>680</v>
      </c>
      <c r="C14" s="352" t="s">
        <v>657</v>
      </c>
      <c r="D14" s="352" t="s">
        <v>681</v>
      </c>
      <c r="E14" s="352" t="s">
        <v>682</v>
      </c>
      <c r="F14" s="353" t="s">
        <v>1720</v>
      </c>
    </row>
    <row r="15" spans="1:8" ht="76.5" x14ac:dyDescent="0.25">
      <c r="A15" s="350" t="s">
        <v>683</v>
      </c>
      <c r="B15" s="345" t="s">
        <v>684</v>
      </c>
      <c r="C15" s="352" t="s">
        <v>657</v>
      </c>
      <c r="D15" s="346" t="s">
        <v>685</v>
      </c>
      <c r="E15" s="346" t="s">
        <v>686</v>
      </c>
      <c r="F15" s="217" t="s">
        <v>701</v>
      </c>
    </row>
    <row r="16" spans="1:8" ht="77.25" thickBot="1" x14ac:dyDescent="0.3">
      <c r="A16" s="350" t="s">
        <v>687</v>
      </c>
      <c r="B16" s="345" t="s">
        <v>1547</v>
      </c>
      <c r="C16" s="352" t="s">
        <v>657</v>
      </c>
      <c r="D16" s="346" t="s">
        <v>1721</v>
      </c>
      <c r="E16" s="346" t="s">
        <v>688</v>
      </c>
      <c r="F16" s="217" t="s">
        <v>1548</v>
      </c>
    </row>
    <row r="17" spans="1:6" x14ac:dyDescent="0.25">
      <c r="A17" s="343">
        <v>3</v>
      </c>
      <c r="B17" s="1410" t="s">
        <v>689</v>
      </c>
      <c r="C17" s="1411"/>
      <c r="D17" s="1411"/>
      <c r="E17" s="1411"/>
      <c r="F17" s="1412"/>
    </row>
    <row r="18" spans="1:6" ht="76.5" x14ac:dyDescent="0.25">
      <c r="A18" s="344" t="s">
        <v>690</v>
      </c>
      <c r="B18" s="345" t="s">
        <v>691</v>
      </c>
      <c r="C18" s="346" t="s">
        <v>657</v>
      </c>
      <c r="D18" s="346" t="s">
        <v>1722</v>
      </c>
      <c r="E18" s="346" t="s">
        <v>692</v>
      </c>
      <c r="F18" s="217" t="s">
        <v>701</v>
      </c>
    </row>
    <row r="19" spans="1:6" ht="114.75" x14ac:dyDescent="0.25">
      <c r="A19" s="344" t="s">
        <v>693</v>
      </c>
      <c r="B19" s="345" t="s">
        <v>694</v>
      </c>
      <c r="C19" s="346" t="s">
        <v>657</v>
      </c>
      <c r="D19" s="346" t="s">
        <v>695</v>
      </c>
      <c r="E19" s="346" t="s">
        <v>696</v>
      </c>
      <c r="F19" s="217" t="s">
        <v>768</v>
      </c>
    </row>
    <row r="20" spans="1:6" ht="63.75" x14ac:dyDescent="0.25">
      <c r="A20" s="344" t="s">
        <v>697</v>
      </c>
      <c r="B20" s="345" t="s">
        <v>698</v>
      </c>
      <c r="C20" s="346" t="s">
        <v>657</v>
      </c>
      <c r="D20" s="349" t="s">
        <v>699</v>
      </c>
      <c r="E20" s="349" t="s">
        <v>700</v>
      </c>
      <c r="F20" s="218" t="s">
        <v>701</v>
      </c>
    </row>
    <row r="21" spans="1:6" ht="115.5" thickBot="1" x14ac:dyDescent="0.3">
      <c r="A21" s="344" t="s">
        <v>702</v>
      </c>
      <c r="B21" s="345" t="s">
        <v>703</v>
      </c>
      <c r="C21" s="346" t="s">
        <v>657</v>
      </c>
      <c r="D21" s="354" t="s">
        <v>704</v>
      </c>
      <c r="E21" s="354" t="s">
        <v>705</v>
      </c>
      <c r="F21" s="355" t="s">
        <v>1548</v>
      </c>
    </row>
    <row r="22" spans="1:6" x14ac:dyDescent="0.25">
      <c r="A22" s="343">
        <v>4</v>
      </c>
      <c r="B22" s="1410" t="s">
        <v>706</v>
      </c>
      <c r="C22" s="1411"/>
      <c r="D22" s="1411"/>
      <c r="E22" s="1411"/>
      <c r="F22" s="1412"/>
    </row>
    <row r="23" spans="1:6" ht="51" x14ac:dyDescent="0.25">
      <c r="A23" s="344" t="s">
        <v>707</v>
      </c>
      <c r="B23" s="345" t="s">
        <v>708</v>
      </c>
      <c r="C23" s="346" t="s">
        <v>657</v>
      </c>
      <c r="D23" s="346" t="s">
        <v>709</v>
      </c>
      <c r="E23" s="346" t="s">
        <v>710</v>
      </c>
      <c r="F23" s="217" t="s">
        <v>701</v>
      </c>
    </row>
    <row r="24" spans="1:6" ht="51" x14ac:dyDescent="0.25">
      <c r="A24" s="344" t="s">
        <v>711</v>
      </c>
      <c r="B24" s="345" t="s">
        <v>712</v>
      </c>
      <c r="C24" s="346" t="s">
        <v>657</v>
      </c>
      <c r="D24" s="346" t="s">
        <v>1549</v>
      </c>
      <c r="E24" s="346" t="s">
        <v>1550</v>
      </c>
      <c r="F24" s="217" t="s">
        <v>701</v>
      </c>
    </row>
    <row r="25" spans="1:6" ht="89.25" x14ac:dyDescent="0.25">
      <c r="A25" s="344" t="s">
        <v>713</v>
      </c>
      <c r="B25" s="345" t="s">
        <v>714</v>
      </c>
      <c r="C25" s="346" t="s">
        <v>657</v>
      </c>
      <c r="D25" s="346" t="s">
        <v>715</v>
      </c>
      <c r="E25" s="346" t="s">
        <v>716</v>
      </c>
      <c r="F25" s="217" t="s">
        <v>1548</v>
      </c>
    </row>
    <row r="26" spans="1:6" ht="77.25" thickBot="1" x14ac:dyDescent="0.3">
      <c r="A26" s="344" t="s">
        <v>717</v>
      </c>
      <c r="B26" s="345" t="s">
        <v>718</v>
      </c>
      <c r="C26" s="346" t="s">
        <v>657</v>
      </c>
      <c r="D26" s="346" t="s">
        <v>719</v>
      </c>
      <c r="E26" s="346" t="s">
        <v>720</v>
      </c>
      <c r="F26" s="217" t="s">
        <v>721</v>
      </c>
    </row>
    <row r="27" spans="1:6" x14ac:dyDescent="0.25">
      <c r="A27" s="343">
        <v>5</v>
      </c>
      <c r="B27" s="1410" t="s">
        <v>722</v>
      </c>
      <c r="C27" s="1411"/>
      <c r="D27" s="1411"/>
      <c r="E27" s="1411"/>
      <c r="F27" s="1412"/>
    </row>
    <row r="28" spans="1:6" ht="63.75" x14ac:dyDescent="0.25">
      <c r="A28" s="344" t="s">
        <v>723</v>
      </c>
      <c r="B28" s="345" t="s">
        <v>724</v>
      </c>
      <c r="C28" s="346" t="s">
        <v>657</v>
      </c>
      <c r="D28" s="346" t="s">
        <v>725</v>
      </c>
      <c r="E28" s="346" t="s">
        <v>726</v>
      </c>
      <c r="F28" s="217" t="s">
        <v>721</v>
      </c>
    </row>
    <row r="29" spans="1:6" ht="63.75" x14ac:dyDescent="0.25">
      <c r="A29" s="344" t="s">
        <v>727</v>
      </c>
      <c r="B29" s="348" t="s">
        <v>728</v>
      </c>
      <c r="C29" s="346" t="s">
        <v>657</v>
      </c>
      <c r="D29" s="349" t="s">
        <v>729</v>
      </c>
      <c r="E29" s="349" t="s">
        <v>730</v>
      </c>
      <c r="F29" s="218" t="s">
        <v>701</v>
      </c>
    </row>
    <row r="30" spans="1:6" ht="77.25" thickBot="1" x14ac:dyDescent="0.3">
      <c r="A30" s="344" t="s">
        <v>731</v>
      </c>
      <c r="B30" s="348" t="s">
        <v>732</v>
      </c>
      <c r="C30" s="346" t="s">
        <v>657</v>
      </c>
      <c r="D30" s="349" t="s">
        <v>733</v>
      </c>
      <c r="E30" s="349" t="s">
        <v>734</v>
      </c>
      <c r="F30" s="218" t="s">
        <v>701</v>
      </c>
    </row>
    <row r="31" spans="1:6" x14ac:dyDescent="0.25">
      <c r="A31" s="343">
        <v>6</v>
      </c>
      <c r="B31" s="1418" t="s">
        <v>735</v>
      </c>
      <c r="C31" s="1419"/>
      <c r="D31" s="1419"/>
      <c r="E31" s="1419"/>
      <c r="F31" s="1420"/>
    </row>
    <row r="32" spans="1:6" ht="76.5" x14ac:dyDescent="0.25">
      <c r="A32" s="344" t="s">
        <v>736</v>
      </c>
      <c r="B32" s="345" t="s">
        <v>737</v>
      </c>
      <c r="C32" s="346" t="s">
        <v>657</v>
      </c>
      <c r="D32" s="346" t="s">
        <v>738</v>
      </c>
      <c r="E32" s="346" t="s">
        <v>739</v>
      </c>
      <c r="F32" s="217" t="s">
        <v>721</v>
      </c>
    </row>
    <row r="33" spans="1:6" ht="76.5" x14ac:dyDescent="0.25">
      <c r="A33" s="344" t="s">
        <v>740</v>
      </c>
      <c r="B33" s="348" t="s">
        <v>1723</v>
      </c>
      <c r="C33" s="346" t="s">
        <v>657</v>
      </c>
      <c r="D33" s="349" t="s">
        <v>741</v>
      </c>
      <c r="E33" s="349" t="s">
        <v>742</v>
      </c>
      <c r="F33" s="218" t="s">
        <v>701</v>
      </c>
    </row>
    <row r="34" spans="1:6" ht="90" thickBot="1" x14ac:dyDescent="0.3">
      <c r="A34" s="344" t="s">
        <v>743</v>
      </c>
      <c r="B34" s="356" t="s">
        <v>744</v>
      </c>
      <c r="C34" s="346" t="s">
        <v>657</v>
      </c>
      <c r="D34" s="354" t="s">
        <v>1724</v>
      </c>
      <c r="E34" s="354" t="s">
        <v>745</v>
      </c>
      <c r="F34" s="217" t="s">
        <v>746</v>
      </c>
    </row>
    <row r="35" spans="1:6" x14ac:dyDescent="0.25">
      <c r="A35" s="343">
        <v>7</v>
      </c>
      <c r="B35" s="1410" t="s">
        <v>747</v>
      </c>
      <c r="C35" s="1411"/>
      <c r="D35" s="1411"/>
      <c r="E35" s="1411"/>
      <c r="F35" s="1412"/>
    </row>
    <row r="36" spans="1:6" ht="38.25" x14ac:dyDescent="0.25">
      <c r="A36" s="344" t="s">
        <v>748</v>
      </c>
      <c r="B36" s="345" t="s">
        <v>749</v>
      </c>
      <c r="C36" s="346" t="s">
        <v>657</v>
      </c>
      <c r="D36" s="346" t="s">
        <v>750</v>
      </c>
      <c r="E36" s="346" t="s">
        <v>751</v>
      </c>
      <c r="F36" s="217" t="s">
        <v>701</v>
      </c>
    </row>
    <row r="37" spans="1:6" ht="76.5" x14ac:dyDescent="0.25">
      <c r="A37" s="344" t="s">
        <v>752</v>
      </c>
      <c r="B37" s="345" t="s">
        <v>753</v>
      </c>
      <c r="C37" s="346" t="s">
        <v>657</v>
      </c>
      <c r="D37" s="346" t="s">
        <v>754</v>
      </c>
      <c r="E37" s="346" t="s">
        <v>755</v>
      </c>
      <c r="F37" s="217" t="s">
        <v>721</v>
      </c>
    </row>
    <row r="38" spans="1:6" ht="64.5" thickBot="1" x14ac:dyDescent="0.3">
      <c r="A38" s="344" t="s">
        <v>756</v>
      </c>
      <c r="B38" s="356" t="s">
        <v>757</v>
      </c>
      <c r="C38" s="346" t="s">
        <v>657</v>
      </c>
      <c r="D38" s="354" t="s">
        <v>758</v>
      </c>
      <c r="E38" s="354" t="s">
        <v>759</v>
      </c>
      <c r="F38" s="355" t="s">
        <v>721</v>
      </c>
    </row>
    <row r="39" spans="1:6" x14ac:dyDescent="0.25">
      <c r="A39" s="343">
        <v>8</v>
      </c>
      <c r="B39" s="1410" t="s">
        <v>1551</v>
      </c>
      <c r="C39" s="1411"/>
      <c r="D39" s="1411"/>
      <c r="E39" s="1411"/>
      <c r="F39" s="1412"/>
    </row>
    <row r="40" spans="1:6" ht="89.25" x14ac:dyDescent="0.25">
      <c r="A40" s="344" t="s">
        <v>760</v>
      </c>
      <c r="B40" s="345" t="s">
        <v>761</v>
      </c>
      <c r="C40" s="346" t="s">
        <v>657</v>
      </c>
      <c r="D40" s="346" t="s">
        <v>762</v>
      </c>
      <c r="E40" s="346" t="s">
        <v>763</v>
      </c>
      <c r="F40" s="217" t="s">
        <v>701</v>
      </c>
    </row>
    <row r="41" spans="1:6" ht="178.5" x14ac:dyDescent="0.25">
      <c r="A41" s="344" t="s">
        <v>764</v>
      </c>
      <c r="B41" s="345" t="s">
        <v>765</v>
      </c>
      <c r="C41" s="346" t="s">
        <v>657</v>
      </c>
      <c r="D41" s="346" t="s">
        <v>766</v>
      </c>
      <c r="E41" s="346" t="s">
        <v>767</v>
      </c>
      <c r="F41" s="217" t="s">
        <v>768</v>
      </c>
    </row>
    <row r="42" spans="1:6" ht="192" thickBot="1" x14ac:dyDescent="0.3">
      <c r="A42" s="344" t="s">
        <v>769</v>
      </c>
      <c r="B42" s="345" t="s">
        <v>1725</v>
      </c>
      <c r="C42" s="346" t="s">
        <v>657</v>
      </c>
      <c r="D42" s="346" t="s">
        <v>770</v>
      </c>
      <c r="E42" s="346" t="s">
        <v>771</v>
      </c>
      <c r="F42" s="217" t="s">
        <v>1552</v>
      </c>
    </row>
    <row r="43" spans="1:6" x14ac:dyDescent="0.25">
      <c r="A43" s="343">
        <v>9</v>
      </c>
      <c r="B43" s="1410" t="s">
        <v>772</v>
      </c>
      <c r="C43" s="1411"/>
      <c r="D43" s="1411"/>
      <c r="E43" s="1411"/>
      <c r="F43" s="1412"/>
    </row>
    <row r="44" spans="1:6" ht="76.5" x14ac:dyDescent="0.25">
      <c r="A44" s="344" t="s">
        <v>773</v>
      </c>
      <c r="B44" s="345" t="s">
        <v>774</v>
      </c>
      <c r="C44" s="346" t="s">
        <v>657</v>
      </c>
      <c r="D44" s="346" t="s">
        <v>775</v>
      </c>
      <c r="E44" s="346" t="s">
        <v>776</v>
      </c>
      <c r="F44" s="217" t="s">
        <v>1548</v>
      </c>
    </row>
    <row r="45" spans="1:6" ht="76.5" x14ac:dyDescent="0.25">
      <c r="A45" s="344" t="s">
        <v>777</v>
      </c>
      <c r="B45" s="345" t="s">
        <v>778</v>
      </c>
      <c r="C45" s="346" t="s">
        <v>657</v>
      </c>
      <c r="D45" s="346" t="s">
        <v>779</v>
      </c>
      <c r="E45" s="346" t="s">
        <v>780</v>
      </c>
      <c r="F45" s="217" t="s">
        <v>721</v>
      </c>
    </row>
    <row r="46" spans="1:6" ht="63.75" x14ac:dyDescent="0.25">
      <c r="A46" s="344" t="s">
        <v>781</v>
      </c>
      <c r="B46" s="348" t="s">
        <v>782</v>
      </c>
      <c r="C46" s="346" t="s">
        <v>657</v>
      </c>
      <c r="D46" s="349" t="s">
        <v>783</v>
      </c>
      <c r="E46" s="349" t="s">
        <v>784</v>
      </c>
      <c r="F46" s="217" t="s">
        <v>721</v>
      </c>
    </row>
    <row r="47" spans="1:6" ht="128.25" thickBot="1" x14ac:dyDescent="0.3">
      <c r="A47" s="344" t="s">
        <v>785</v>
      </c>
      <c r="B47" s="348" t="s">
        <v>786</v>
      </c>
      <c r="C47" s="346" t="s">
        <v>657</v>
      </c>
      <c r="D47" s="349" t="s">
        <v>787</v>
      </c>
      <c r="E47" s="349" t="s">
        <v>788</v>
      </c>
      <c r="F47" s="217" t="s">
        <v>768</v>
      </c>
    </row>
    <row r="48" spans="1:6" x14ac:dyDescent="0.25">
      <c r="A48" s="343">
        <v>10</v>
      </c>
      <c r="B48" s="1410" t="s">
        <v>789</v>
      </c>
      <c r="C48" s="1411"/>
      <c r="D48" s="1411"/>
      <c r="E48" s="1411"/>
      <c r="F48" s="1412"/>
    </row>
    <row r="49" spans="1:6" ht="89.25" x14ac:dyDescent="0.25">
      <c r="A49" s="344" t="s">
        <v>790</v>
      </c>
      <c r="B49" s="345" t="s">
        <v>791</v>
      </c>
      <c r="C49" s="346" t="s">
        <v>657</v>
      </c>
      <c r="D49" s="346" t="s">
        <v>792</v>
      </c>
      <c r="E49" s="346" t="s">
        <v>793</v>
      </c>
      <c r="F49" s="217" t="s">
        <v>721</v>
      </c>
    </row>
    <row r="50" spans="1:6" ht="89.25" x14ac:dyDescent="0.25">
      <c r="A50" s="344" t="s">
        <v>794</v>
      </c>
      <c r="B50" s="345" t="s">
        <v>1553</v>
      </c>
      <c r="C50" s="346" t="s">
        <v>657</v>
      </c>
      <c r="D50" s="357" t="s">
        <v>795</v>
      </c>
      <c r="E50" s="357" t="s">
        <v>796</v>
      </c>
      <c r="F50" s="217" t="s">
        <v>701</v>
      </c>
    </row>
    <row r="51" spans="1:6" ht="51" x14ac:dyDescent="0.25">
      <c r="A51" s="344" t="s">
        <v>797</v>
      </c>
      <c r="B51" s="345" t="s">
        <v>1554</v>
      </c>
      <c r="C51" s="346" t="s">
        <v>657</v>
      </c>
      <c r="D51" s="357" t="s">
        <v>798</v>
      </c>
      <c r="E51" s="357" t="s">
        <v>799</v>
      </c>
      <c r="F51" s="217" t="s">
        <v>1726</v>
      </c>
    </row>
    <row r="52" spans="1:6" ht="51.75" thickBot="1" x14ac:dyDescent="0.3">
      <c r="A52" s="344" t="s">
        <v>800</v>
      </c>
      <c r="B52" s="345" t="s">
        <v>801</v>
      </c>
      <c r="C52" s="346" t="s">
        <v>657</v>
      </c>
      <c r="D52" s="357" t="s">
        <v>802</v>
      </c>
      <c r="E52" s="357" t="s">
        <v>803</v>
      </c>
      <c r="F52" s="217" t="s">
        <v>721</v>
      </c>
    </row>
    <row r="53" spans="1:6" x14ac:dyDescent="0.25">
      <c r="A53" s="343">
        <v>11</v>
      </c>
      <c r="B53" s="1410" t="s">
        <v>804</v>
      </c>
      <c r="C53" s="1411"/>
      <c r="D53" s="1411"/>
      <c r="E53" s="1411"/>
      <c r="F53" s="1412"/>
    </row>
    <row r="54" spans="1:6" ht="114.75" x14ac:dyDescent="0.25">
      <c r="A54" s="344" t="s">
        <v>805</v>
      </c>
      <c r="B54" s="345" t="s">
        <v>806</v>
      </c>
      <c r="C54" s="346" t="s">
        <v>657</v>
      </c>
      <c r="D54" s="346" t="s">
        <v>807</v>
      </c>
      <c r="E54" s="346" t="s">
        <v>808</v>
      </c>
      <c r="F54" s="217" t="s">
        <v>1548</v>
      </c>
    </row>
    <row r="55" spans="1:6" ht="76.5" x14ac:dyDescent="0.25">
      <c r="A55" s="344" t="s">
        <v>809</v>
      </c>
      <c r="B55" s="345" t="s">
        <v>810</v>
      </c>
      <c r="C55" s="346" t="s">
        <v>657</v>
      </c>
      <c r="D55" s="346" t="s">
        <v>811</v>
      </c>
      <c r="E55" s="346" t="s">
        <v>812</v>
      </c>
      <c r="F55" s="217" t="s">
        <v>721</v>
      </c>
    </row>
    <row r="56" spans="1:6" ht="153" x14ac:dyDescent="0.25">
      <c r="A56" s="344" t="s">
        <v>813</v>
      </c>
      <c r="B56" s="345" t="s">
        <v>814</v>
      </c>
      <c r="C56" s="346" t="s">
        <v>657</v>
      </c>
      <c r="D56" s="346" t="s">
        <v>815</v>
      </c>
      <c r="E56" s="346" t="s">
        <v>816</v>
      </c>
      <c r="F56" s="217" t="s">
        <v>1727</v>
      </c>
    </row>
    <row r="57" spans="1:6" ht="102.75" thickBot="1" x14ac:dyDescent="0.3">
      <c r="A57" s="358" t="s">
        <v>817</v>
      </c>
      <c r="B57" s="356" t="s">
        <v>1555</v>
      </c>
      <c r="C57" s="354" t="s">
        <v>657</v>
      </c>
      <c r="D57" s="354" t="s">
        <v>818</v>
      </c>
      <c r="E57" s="354" t="s">
        <v>819</v>
      </c>
      <c r="F57" s="355" t="s">
        <v>701</v>
      </c>
    </row>
    <row r="58" spans="1:6" ht="15.75" thickBot="1" x14ac:dyDescent="0.3"/>
    <row r="59" spans="1:6" x14ac:dyDescent="0.25">
      <c r="A59" s="1413" t="s">
        <v>820</v>
      </c>
      <c r="B59" s="1414"/>
      <c r="C59" s="1415"/>
      <c r="D59" s="216" t="s">
        <v>821</v>
      </c>
      <c r="E59" s="360" t="s">
        <v>822</v>
      </c>
      <c r="F59" s="361"/>
    </row>
    <row r="60" spans="1:6" x14ac:dyDescent="0.25">
      <c r="A60" s="1403" t="s">
        <v>823</v>
      </c>
      <c r="B60" s="1404"/>
      <c r="C60" s="1405"/>
      <c r="D60" s="362">
        <v>112766</v>
      </c>
      <c r="E60" s="363">
        <v>105042</v>
      </c>
      <c r="F60" s="359"/>
    </row>
    <row r="61" spans="1:6" ht="15.75" thickBot="1" x14ac:dyDescent="0.3">
      <c r="A61" s="1406" t="s">
        <v>824</v>
      </c>
      <c r="B61" s="1407"/>
      <c r="C61" s="1408"/>
      <c r="D61" s="364">
        <v>7600</v>
      </c>
      <c r="E61" s="365">
        <v>7600</v>
      </c>
      <c r="F61" s="359"/>
    </row>
    <row r="62" spans="1:6" x14ac:dyDescent="0.25">
      <c r="A62" s="366"/>
      <c r="B62" s="367"/>
      <c r="C62" s="347"/>
      <c r="D62" s="417"/>
      <c r="E62" s="417"/>
      <c r="F62" s="418"/>
    </row>
    <row r="63" spans="1:6" ht="50.25" customHeight="1" x14ac:dyDescent="0.25">
      <c r="A63" s="1409" t="s">
        <v>1728</v>
      </c>
      <c r="B63" s="1409"/>
      <c r="C63" s="1409"/>
      <c r="D63" s="1409"/>
      <c r="E63" s="1409"/>
      <c r="F63" s="1409"/>
    </row>
  </sheetData>
  <mergeCells count="18">
    <mergeCell ref="A1:F1"/>
    <mergeCell ref="B35:F35"/>
    <mergeCell ref="B39:F39"/>
    <mergeCell ref="B43:F43"/>
    <mergeCell ref="B48:F48"/>
    <mergeCell ref="B6:F6"/>
    <mergeCell ref="B12:F12"/>
    <mergeCell ref="B17:F17"/>
    <mergeCell ref="B22:F22"/>
    <mergeCell ref="B27:F27"/>
    <mergeCell ref="B31:F31"/>
    <mergeCell ref="A4:C4"/>
    <mergeCell ref="F4:F5"/>
    <mergeCell ref="A60:C60"/>
    <mergeCell ref="A61:C61"/>
    <mergeCell ref="A63:F63"/>
    <mergeCell ref="B53:F53"/>
    <mergeCell ref="A59:C59"/>
  </mergeCells>
  <pageMargins left="0.7" right="0.7" top="0.78740157499999996" bottom="0.78740157499999996"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pageSetUpPr fitToPage="1"/>
  </sheetPr>
  <dimension ref="A1:F6"/>
  <sheetViews>
    <sheetView zoomScaleNormal="100" workbookViewId="0">
      <selection activeCell="A2" sqref="A2"/>
    </sheetView>
  </sheetViews>
  <sheetFormatPr defaultColWidth="9.140625" defaultRowHeight="12.75" x14ac:dyDescent="0.2"/>
  <cols>
    <col min="1" max="1" width="33.140625" style="1" customWidth="1"/>
    <col min="2" max="2" width="9.140625" style="1"/>
    <col min="3" max="3" width="10.28515625" style="1" customWidth="1"/>
    <col min="4" max="4" width="11" style="1" customWidth="1"/>
    <col min="5" max="16384" width="9.140625" style="1"/>
  </cols>
  <sheetData>
    <row r="1" spans="1:6" ht="48" customHeight="1" x14ac:dyDescent="0.2">
      <c r="A1" s="1108" t="s">
        <v>2392</v>
      </c>
      <c r="B1" s="1109"/>
      <c r="C1" s="1109"/>
      <c r="D1" s="1109"/>
      <c r="E1" s="1109"/>
      <c r="F1" s="1110"/>
    </row>
    <row r="2" spans="1:6" s="5" customFormat="1" ht="38.25" customHeight="1" x14ac:dyDescent="0.2">
      <c r="A2" s="1063" t="s">
        <v>484</v>
      </c>
      <c r="B2" s="240" t="s">
        <v>0</v>
      </c>
      <c r="C2" s="240" t="s">
        <v>2</v>
      </c>
      <c r="D2" s="240" t="s">
        <v>1</v>
      </c>
      <c r="E2" s="240" t="s">
        <v>3</v>
      </c>
      <c r="F2" s="221" t="s">
        <v>87</v>
      </c>
    </row>
    <row r="3" spans="1:6" s="5" customFormat="1" ht="15" customHeight="1" x14ac:dyDescent="0.2">
      <c r="A3" s="76" t="s">
        <v>111</v>
      </c>
      <c r="B3" s="9">
        <v>17</v>
      </c>
      <c r="C3" s="9">
        <v>4</v>
      </c>
      <c r="D3" s="9">
        <v>98</v>
      </c>
      <c r="E3" s="9">
        <v>15</v>
      </c>
      <c r="F3" s="22">
        <v>134</v>
      </c>
    </row>
    <row r="4" spans="1:6" ht="12.75" customHeight="1" thickBot="1" x14ac:dyDescent="0.25">
      <c r="A4" s="77" t="s">
        <v>1352</v>
      </c>
      <c r="B4" s="75">
        <v>367</v>
      </c>
      <c r="C4" s="75">
        <v>14</v>
      </c>
      <c r="D4" s="75">
        <v>1033</v>
      </c>
      <c r="E4" s="75">
        <v>36</v>
      </c>
      <c r="F4" s="243">
        <v>1450</v>
      </c>
    </row>
    <row r="5" spans="1:6" ht="12.75" customHeight="1" x14ac:dyDescent="0.2"/>
    <row r="6" spans="1:6" ht="12.75" customHeight="1" x14ac:dyDescent="0.2"/>
  </sheetData>
  <mergeCells count="1">
    <mergeCell ref="A1:F1"/>
  </mergeCells>
  <pageMargins left="0.7" right="0.7" top="0.75" bottom="0.75" header="0.3" footer="0.3"/>
  <pageSetup paperSize="9" scale="72"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pageSetUpPr fitToPage="1"/>
  </sheetPr>
  <dimension ref="A1:G6"/>
  <sheetViews>
    <sheetView zoomScaleNormal="100" workbookViewId="0">
      <selection activeCell="A2" sqref="A2"/>
    </sheetView>
  </sheetViews>
  <sheetFormatPr defaultColWidth="9.140625" defaultRowHeight="12.75" x14ac:dyDescent="0.2"/>
  <cols>
    <col min="1" max="1" width="29.7109375" style="1" bestFit="1" customWidth="1"/>
    <col min="2" max="2" width="9.140625" style="1"/>
    <col min="3" max="3" width="10.28515625" style="1" customWidth="1"/>
    <col min="4" max="4" width="11" style="1" customWidth="1"/>
    <col min="5" max="6" width="9.140625" style="1"/>
    <col min="7" max="7" width="26.42578125" style="1" customWidth="1"/>
    <col min="8" max="16384" width="9.140625" style="1"/>
  </cols>
  <sheetData>
    <row r="1" spans="1:7" ht="75" customHeight="1" x14ac:dyDescent="0.2">
      <c r="A1" s="1108" t="s">
        <v>2393</v>
      </c>
      <c r="B1" s="1109"/>
      <c r="C1" s="1109"/>
      <c r="D1" s="1109"/>
      <c r="E1" s="1109"/>
      <c r="F1" s="1110"/>
    </row>
    <row r="2" spans="1:7" s="5" customFormat="1" ht="38.25" customHeight="1" x14ac:dyDescent="0.2">
      <c r="A2" s="1063" t="s">
        <v>484</v>
      </c>
      <c r="B2" s="240" t="s">
        <v>0</v>
      </c>
      <c r="C2" s="240" t="s">
        <v>2</v>
      </c>
      <c r="D2" s="240" t="s">
        <v>1</v>
      </c>
      <c r="E2" s="240" t="s">
        <v>3</v>
      </c>
      <c r="F2" s="221" t="s">
        <v>2394</v>
      </c>
    </row>
    <row r="3" spans="1:7" s="5" customFormat="1" ht="12.75" customHeight="1" x14ac:dyDescent="0.2">
      <c r="A3" s="76" t="s">
        <v>111</v>
      </c>
      <c r="B3" s="155">
        <v>13</v>
      </c>
      <c r="C3" s="155">
        <v>0</v>
      </c>
      <c r="D3" s="155">
        <v>10</v>
      </c>
      <c r="E3" s="155">
        <v>64</v>
      </c>
      <c r="F3" s="1053">
        <v>132</v>
      </c>
    </row>
    <row r="4" spans="1:7" s="5" customFormat="1" ht="12.75" customHeight="1" thickBot="1" x14ac:dyDescent="0.25">
      <c r="A4" s="77" t="s">
        <v>1352</v>
      </c>
      <c r="B4" s="1054">
        <v>1215</v>
      </c>
      <c r="C4" s="1054">
        <v>0</v>
      </c>
      <c r="D4" s="1054">
        <v>347</v>
      </c>
      <c r="E4" s="1054">
        <v>1858</v>
      </c>
      <c r="F4" s="243">
        <v>6405</v>
      </c>
      <c r="G4" s="2"/>
    </row>
    <row r="5" spans="1:7" ht="12.75" customHeight="1" x14ac:dyDescent="0.2"/>
    <row r="6" spans="1:7" ht="12.75" customHeight="1" x14ac:dyDescent="0.2">
      <c r="A6" s="1" t="s">
        <v>2395</v>
      </c>
    </row>
  </sheetData>
  <mergeCells count="1">
    <mergeCell ref="A1:F1"/>
  </mergeCells>
  <pageMargins left="0.7" right="0.7" top="0.75" bottom="0.75" header="0.3" footer="0.3"/>
  <pageSetup paperSize="9" scale="76"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pageSetUpPr fitToPage="1"/>
  </sheetPr>
  <dimension ref="A1:F9"/>
  <sheetViews>
    <sheetView workbookViewId="0">
      <selection sqref="A1:F1"/>
    </sheetView>
  </sheetViews>
  <sheetFormatPr defaultColWidth="9.140625" defaultRowHeight="12.75" x14ac:dyDescent="0.2"/>
  <cols>
    <col min="1" max="1" width="29.7109375" style="1" bestFit="1" customWidth="1"/>
    <col min="2" max="2" width="9.140625" style="1"/>
    <col min="3" max="3" width="10.28515625" style="1" customWidth="1"/>
    <col min="4" max="4" width="11" style="1" customWidth="1"/>
    <col min="5" max="16384" width="9.140625" style="1"/>
  </cols>
  <sheetData>
    <row r="1" spans="1:6" ht="50.1" customHeight="1" x14ac:dyDescent="0.2">
      <c r="A1" s="1108" t="s">
        <v>2396</v>
      </c>
      <c r="B1" s="1109"/>
      <c r="C1" s="1109"/>
      <c r="D1" s="1109"/>
      <c r="E1" s="1109"/>
      <c r="F1" s="1110"/>
    </row>
    <row r="2" spans="1:6" s="5" customFormat="1" ht="38.25" customHeight="1" x14ac:dyDescent="0.2">
      <c r="A2" s="1063" t="s">
        <v>484</v>
      </c>
      <c r="B2" s="240" t="s">
        <v>0</v>
      </c>
      <c r="C2" s="240" t="s">
        <v>2</v>
      </c>
      <c r="D2" s="240" t="s">
        <v>1</v>
      </c>
      <c r="E2" s="240" t="s">
        <v>3</v>
      </c>
      <c r="F2" s="221" t="s">
        <v>87</v>
      </c>
    </row>
    <row r="3" spans="1:6" s="5" customFormat="1" x14ac:dyDescent="0.2">
      <c r="A3" s="76" t="s">
        <v>111</v>
      </c>
      <c r="B3" s="9">
        <v>5</v>
      </c>
      <c r="C3" s="9">
        <v>0</v>
      </c>
      <c r="D3" s="9">
        <v>0</v>
      </c>
      <c r="E3" s="9">
        <v>0</v>
      </c>
      <c r="F3" s="22">
        <v>5</v>
      </c>
    </row>
    <row r="4" spans="1:6" s="5" customFormat="1" ht="13.5" thickBot="1" x14ac:dyDescent="0.25">
      <c r="A4" s="77" t="s">
        <v>1352</v>
      </c>
      <c r="B4" s="75">
        <v>573</v>
      </c>
      <c r="C4" s="75">
        <v>0</v>
      </c>
      <c r="D4" s="75">
        <v>0</v>
      </c>
      <c r="E4" s="75">
        <v>0</v>
      </c>
      <c r="F4" s="242">
        <v>573</v>
      </c>
    </row>
    <row r="9" spans="1:6" x14ac:dyDescent="0.2">
      <c r="A9" s="53"/>
    </row>
  </sheetData>
  <mergeCells count="1">
    <mergeCell ref="A1:F1"/>
  </mergeCells>
  <pageMargins left="0.7" right="0.7" top="0.75" bottom="0.75" header="0.3" footer="0.3"/>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0"/>
  <dimension ref="A1:L17"/>
  <sheetViews>
    <sheetView zoomScaleNormal="100" workbookViewId="0">
      <selection activeCell="A2" sqref="A2"/>
    </sheetView>
  </sheetViews>
  <sheetFormatPr defaultColWidth="9.140625" defaultRowHeight="12.75" x14ac:dyDescent="0.2"/>
  <cols>
    <col min="1" max="1" width="22.7109375" style="2" customWidth="1"/>
    <col min="2" max="2" width="10.4257812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2" ht="25.5" customHeight="1" x14ac:dyDescent="0.2">
      <c r="A1" s="1099" t="s">
        <v>437</v>
      </c>
      <c r="B1" s="1100"/>
      <c r="C1" s="1100"/>
      <c r="D1" s="1100"/>
      <c r="E1" s="1100"/>
      <c r="F1" s="1100"/>
      <c r="G1" s="1100"/>
      <c r="H1" s="1100"/>
      <c r="I1" s="1100"/>
      <c r="J1" s="1102"/>
    </row>
    <row r="2" spans="1:12" s="5" customFormat="1" ht="38.25" customHeight="1" x14ac:dyDescent="0.2">
      <c r="A2" s="1063" t="s">
        <v>484</v>
      </c>
      <c r="B2" s="8"/>
      <c r="C2" s="1107" t="s">
        <v>54</v>
      </c>
      <c r="D2" s="1107"/>
      <c r="E2" s="1107"/>
      <c r="F2" s="1107" t="s">
        <v>55</v>
      </c>
      <c r="G2" s="1107"/>
      <c r="H2" s="1107"/>
      <c r="I2" s="1112" t="s">
        <v>56</v>
      </c>
      <c r="J2" s="1114" t="s">
        <v>4</v>
      </c>
    </row>
    <row r="3" spans="1:12" s="5" customFormat="1" ht="25.5" x14ac:dyDescent="0.2">
      <c r="A3" s="14"/>
      <c r="B3" s="8"/>
      <c r="C3" s="71" t="s">
        <v>58</v>
      </c>
      <c r="D3" s="71" t="s">
        <v>173</v>
      </c>
      <c r="E3" s="71" t="s">
        <v>174</v>
      </c>
      <c r="F3" s="71" t="s">
        <v>58</v>
      </c>
      <c r="G3" s="131" t="s">
        <v>173</v>
      </c>
      <c r="H3" s="71" t="s">
        <v>174</v>
      </c>
      <c r="I3" s="1113"/>
      <c r="J3" s="1115"/>
    </row>
    <row r="4" spans="1:12" s="2" customFormat="1" ht="25.5" x14ac:dyDescent="0.2">
      <c r="A4" s="15" t="s">
        <v>10</v>
      </c>
      <c r="B4" s="13" t="s">
        <v>9</v>
      </c>
      <c r="C4" s="1111"/>
      <c r="D4" s="1111"/>
      <c r="E4" s="1111"/>
      <c r="F4" s="1111"/>
      <c r="G4" s="1111"/>
      <c r="H4" s="1111"/>
      <c r="I4" s="1111"/>
      <c r="J4" s="16"/>
    </row>
    <row r="5" spans="1:12" x14ac:dyDescent="0.2">
      <c r="A5" s="17" t="s">
        <v>5</v>
      </c>
      <c r="B5" s="10" t="s">
        <v>8</v>
      </c>
      <c r="C5" s="149">
        <v>234</v>
      </c>
      <c r="D5" s="149">
        <v>145</v>
      </c>
      <c r="E5" s="149">
        <v>48</v>
      </c>
      <c r="F5" s="149">
        <v>210</v>
      </c>
      <c r="G5" s="149">
        <v>38</v>
      </c>
      <c r="H5" s="149">
        <v>6</v>
      </c>
      <c r="I5" s="149">
        <v>136</v>
      </c>
      <c r="J5" s="154">
        <v>817</v>
      </c>
    </row>
    <row r="6" spans="1:12" x14ac:dyDescent="0.2">
      <c r="A6" s="17" t="s">
        <v>11</v>
      </c>
      <c r="B6" s="11" t="s">
        <v>6</v>
      </c>
      <c r="C6" s="149">
        <v>152</v>
      </c>
      <c r="D6" s="149">
        <v>344</v>
      </c>
      <c r="E6" s="149">
        <v>156</v>
      </c>
      <c r="F6" s="149">
        <v>10</v>
      </c>
      <c r="G6" s="149">
        <v>9</v>
      </c>
      <c r="H6" s="149">
        <v>0</v>
      </c>
      <c r="I6" s="149">
        <v>271</v>
      </c>
      <c r="J6" s="154">
        <v>942</v>
      </c>
    </row>
    <row r="7" spans="1:12" ht="25.5" x14ac:dyDescent="0.2">
      <c r="A7" s="17" t="s">
        <v>12</v>
      </c>
      <c r="B7" s="11">
        <v>41.43</v>
      </c>
      <c r="C7" s="149">
        <v>47</v>
      </c>
      <c r="D7" s="149">
        <v>17</v>
      </c>
      <c r="E7" s="149">
        <v>9</v>
      </c>
      <c r="F7" s="149">
        <v>45</v>
      </c>
      <c r="G7" s="149">
        <v>8</v>
      </c>
      <c r="H7" s="149">
        <v>1</v>
      </c>
      <c r="I7" s="149">
        <v>20</v>
      </c>
      <c r="J7" s="154">
        <v>147</v>
      </c>
      <c r="L7" s="38"/>
    </row>
    <row r="8" spans="1:12" ht="25.5" x14ac:dyDescent="0.2">
      <c r="A8" s="17" t="s">
        <v>13</v>
      </c>
      <c r="B8" s="11" t="s">
        <v>7</v>
      </c>
      <c r="C8" s="149">
        <v>160</v>
      </c>
      <c r="D8" s="149">
        <v>270</v>
      </c>
      <c r="E8" s="149">
        <v>63</v>
      </c>
      <c r="F8" s="149">
        <v>39</v>
      </c>
      <c r="G8" s="149">
        <v>19</v>
      </c>
      <c r="H8" s="149">
        <v>6</v>
      </c>
      <c r="I8" s="149">
        <v>111</v>
      </c>
      <c r="J8" s="154">
        <v>668</v>
      </c>
    </row>
    <row r="9" spans="1:12" ht="25.5" x14ac:dyDescent="0.2">
      <c r="A9" s="17" t="s">
        <v>14</v>
      </c>
      <c r="B9" s="11" t="s">
        <v>20</v>
      </c>
      <c r="C9" s="149">
        <v>115</v>
      </c>
      <c r="D9" s="149">
        <v>310</v>
      </c>
      <c r="E9" s="149">
        <v>138</v>
      </c>
      <c r="F9" s="149">
        <v>214</v>
      </c>
      <c r="G9" s="149">
        <v>274</v>
      </c>
      <c r="H9" s="149">
        <v>97</v>
      </c>
      <c r="I9" s="149">
        <v>586</v>
      </c>
      <c r="J9" s="154">
        <v>1734</v>
      </c>
    </row>
    <row r="10" spans="1:12" x14ac:dyDescent="0.2">
      <c r="A10" s="17" t="s">
        <v>15</v>
      </c>
      <c r="B10" s="11">
        <v>62.65</v>
      </c>
      <c r="C10" s="149">
        <v>57</v>
      </c>
      <c r="D10" s="149">
        <v>114</v>
      </c>
      <c r="E10" s="149">
        <v>103</v>
      </c>
      <c r="F10" s="149">
        <v>8</v>
      </c>
      <c r="G10" s="149">
        <v>24</v>
      </c>
      <c r="H10" s="149">
        <v>3</v>
      </c>
      <c r="I10" s="149">
        <v>45</v>
      </c>
      <c r="J10" s="154">
        <v>354</v>
      </c>
    </row>
    <row r="11" spans="1:12" ht="25.5" x14ac:dyDescent="0.2">
      <c r="A11" s="17" t="s">
        <v>16</v>
      </c>
      <c r="B11" s="11">
        <v>68</v>
      </c>
      <c r="C11" s="149">
        <v>36</v>
      </c>
      <c r="D11" s="149">
        <v>19</v>
      </c>
      <c r="E11" s="149">
        <v>19</v>
      </c>
      <c r="F11" s="149">
        <v>11</v>
      </c>
      <c r="G11" s="149">
        <v>5</v>
      </c>
      <c r="H11" s="149">
        <v>4</v>
      </c>
      <c r="I11" s="149">
        <v>24</v>
      </c>
      <c r="J11" s="154">
        <v>118</v>
      </c>
    </row>
    <row r="12" spans="1:12" ht="25.5" x14ac:dyDescent="0.2">
      <c r="A12" s="17" t="s">
        <v>17</v>
      </c>
      <c r="B12" s="11">
        <v>74.75</v>
      </c>
      <c r="C12" s="149">
        <v>164</v>
      </c>
      <c r="D12" s="149">
        <v>180</v>
      </c>
      <c r="E12" s="149">
        <v>356</v>
      </c>
      <c r="F12" s="149">
        <v>139</v>
      </c>
      <c r="G12" s="149">
        <v>106</v>
      </c>
      <c r="H12" s="149">
        <v>6</v>
      </c>
      <c r="I12" s="149">
        <v>78</v>
      </c>
      <c r="J12" s="154">
        <v>1029</v>
      </c>
    </row>
    <row r="13" spans="1:12" ht="25.5" x14ac:dyDescent="0.2">
      <c r="A13" s="17" t="s">
        <v>18</v>
      </c>
      <c r="B13" s="11">
        <v>77</v>
      </c>
      <c r="C13" s="149">
        <v>20</v>
      </c>
      <c r="D13" s="149">
        <v>11</v>
      </c>
      <c r="E13" s="149">
        <v>27</v>
      </c>
      <c r="F13" s="149">
        <v>9</v>
      </c>
      <c r="G13" s="149">
        <v>11</v>
      </c>
      <c r="H13" s="149">
        <v>2</v>
      </c>
      <c r="I13" s="149">
        <v>66</v>
      </c>
      <c r="J13" s="154">
        <v>146</v>
      </c>
    </row>
    <row r="14" spans="1:12" ht="25.5" x14ac:dyDescent="0.2">
      <c r="A14" s="17" t="s">
        <v>19</v>
      </c>
      <c r="B14" s="11">
        <v>81.819999999999993</v>
      </c>
      <c r="C14" s="149">
        <v>9</v>
      </c>
      <c r="D14" s="149">
        <v>5</v>
      </c>
      <c r="E14" s="149">
        <v>14</v>
      </c>
      <c r="F14" s="149">
        <v>15</v>
      </c>
      <c r="G14" s="149">
        <v>70</v>
      </c>
      <c r="H14" s="149">
        <v>26</v>
      </c>
      <c r="I14" s="149">
        <v>226</v>
      </c>
      <c r="J14" s="154">
        <v>365</v>
      </c>
    </row>
    <row r="15" spans="1:12" ht="13.5" thickBot="1" x14ac:dyDescent="0.25">
      <c r="A15" s="19" t="s">
        <v>4</v>
      </c>
      <c r="B15" s="20"/>
      <c r="C15" s="152">
        <v>994</v>
      </c>
      <c r="D15" s="152">
        <v>1415</v>
      </c>
      <c r="E15" s="152">
        <v>933</v>
      </c>
      <c r="F15" s="152">
        <v>700</v>
      </c>
      <c r="G15" s="152">
        <v>564</v>
      </c>
      <c r="H15" s="152">
        <v>151</v>
      </c>
      <c r="I15" s="152">
        <v>1557</v>
      </c>
      <c r="J15" s="153">
        <v>6314</v>
      </c>
      <c r="L15" s="167"/>
    </row>
    <row r="17" spans="2:2" x14ac:dyDescent="0.2">
      <c r="B17" s="4"/>
    </row>
  </sheetData>
  <mergeCells count="6">
    <mergeCell ref="A1:J1"/>
    <mergeCell ref="C2:E2"/>
    <mergeCell ref="F2:H2"/>
    <mergeCell ref="C4:I4"/>
    <mergeCell ref="I2:I3"/>
    <mergeCell ref="J2:J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dimension ref="A1:N17"/>
  <sheetViews>
    <sheetView zoomScaleNormal="100" workbookViewId="0">
      <selection activeCell="A2" sqref="A2"/>
    </sheetView>
  </sheetViews>
  <sheetFormatPr defaultColWidth="9.140625" defaultRowHeight="12.75" x14ac:dyDescent="0.2"/>
  <cols>
    <col min="1" max="1" width="22.7109375" style="2" customWidth="1"/>
    <col min="2" max="2" width="10.42578125" style="3" customWidth="1"/>
    <col min="3" max="3" width="7" style="1" customWidth="1"/>
    <col min="4" max="4" width="8.28515625" style="1" customWidth="1"/>
    <col min="5" max="5" width="7.42578125" style="1" bestFit="1" customWidth="1"/>
    <col min="6" max="6" width="7.140625"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4" ht="25.5" customHeight="1" x14ac:dyDescent="0.2">
      <c r="A1" s="1099" t="s">
        <v>438</v>
      </c>
      <c r="B1" s="1100"/>
      <c r="C1" s="1100"/>
      <c r="D1" s="1100"/>
      <c r="E1" s="1100"/>
      <c r="F1" s="1100"/>
      <c r="G1" s="1100"/>
      <c r="H1" s="1100"/>
      <c r="I1" s="1100"/>
      <c r="J1" s="1100"/>
      <c r="K1" s="1102"/>
    </row>
    <row r="2" spans="1:14" s="5" customFormat="1" ht="38.25" customHeight="1" x14ac:dyDescent="0.2">
      <c r="A2" s="1063" t="s">
        <v>484</v>
      </c>
      <c r="B2" s="8"/>
      <c r="C2" s="1107" t="s">
        <v>54</v>
      </c>
      <c r="D2" s="1107"/>
      <c r="E2" s="1107"/>
      <c r="F2" s="1107" t="s">
        <v>55</v>
      </c>
      <c r="G2" s="1107"/>
      <c r="H2" s="1107"/>
      <c r="I2" s="1112" t="s">
        <v>56</v>
      </c>
      <c r="J2" s="1116" t="s">
        <v>4</v>
      </c>
      <c r="K2" s="1118" t="s">
        <v>57</v>
      </c>
    </row>
    <row r="3" spans="1:14" s="5" customFormat="1" ht="30.75" customHeight="1" x14ac:dyDescent="0.2">
      <c r="A3" s="14"/>
      <c r="B3" s="8"/>
      <c r="C3" s="131" t="s">
        <v>58</v>
      </c>
      <c r="D3" s="131" t="s">
        <v>173</v>
      </c>
      <c r="E3" s="131" t="s">
        <v>174</v>
      </c>
      <c r="F3" s="131" t="s">
        <v>58</v>
      </c>
      <c r="G3" s="131" t="s">
        <v>173</v>
      </c>
      <c r="H3" s="131" t="s">
        <v>174</v>
      </c>
      <c r="I3" s="1113"/>
      <c r="J3" s="1117"/>
      <c r="K3" s="1119"/>
    </row>
    <row r="4" spans="1:14" s="2" customFormat="1" ht="25.5" x14ac:dyDescent="0.2">
      <c r="A4" s="15" t="s">
        <v>10</v>
      </c>
      <c r="B4" s="13" t="s">
        <v>9</v>
      </c>
      <c r="C4" s="1111"/>
      <c r="D4" s="1111"/>
      <c r="E4" s="1111"/>
      <c r="F4" s="1111"/>
      <c r="G4" s="1111"/>
      <c r="H4" s="1111"/>
      <c r="I4" s="1111"/>
      <c r="J4" s="24"/>
      <c r="K4" s="25"/>
    </row>
    <row r="5" spans="1:14" x14ac:dyDescent="0.2">
      <c r="A5" s="17" t="s">
        <v>5</v>
      </c>
      <c r="B5" s="10" t="s">
        <v>8</v>
      </c>
      <c r="C5" s="149">
        <v>3912</v>
      </c>
      <c r="D5" s="149">
        <v>2735</v>
      </c>
      <c r="E5" s="149">
        <v>575</v>
      </c>
      <c r="F5" s="149">
        <v>6044</v>
      </c>
      <c r="G5" s="149">
        <v>1261</v>
      </c>
      <c r="H5" s="149">
        <v>228</v>
      </c>
      <c r="I5" s="149">
        <v>5096</v>
      </c>
      <c r="J5" s="150">
        <v>19280</v>
      </c>
      <c r="K5" s="151">
        <v>1379</v>
      </c>
    </row>
    <row r="6" spans="1:14" x14ac:dyDescent="0.2">
      <c r="A6" s="17" t="s">
        <v>11</v>
      </c>
      <c r="B6" s="11" t="s">
        <v>6</v>
      </c>
      <c r="C6" s="149">
        <v>2055</v>
      </c>
      <c r="D6" s="149">
        <v>1715</v>
      </c>
      <c r="E6" s="149">
        <v>1149</v>
      </c>
      <c r="F6" s="149">
        <v>78</v>
      </c>
      <c r="G6" s="149">
        <v>218</v>
      </c>
      <c r="H6" s="149">
        <v>0</v>
      </c>
      <c r="I6" s="149">
        <v>3985</v>
      </c>
      <c r="J6" s="150">
        <v>8733</v>
      </c>
      <c r="K6" s="151">
        <v>547</v>
      </c>
    </row>
    <row r="7" spans="1:14" ht="26.25" customHeight="1" x14ac:dyDescent="0.2">
      <c r="A7" s="17" t="s">
        <v>12</v>
      </c>
      <c r="B7" s="11">
        <v>41.43</v>
      </c>
      <c r="C7" s="149">
        <v>805</v>
      </c>
      <c r="D7" s="149">
        <v>554</v>
      </c>
      <c r="E7" s="149">
        <v>265</v>
      </c>
      <c r="F7" s="149">
        <v>1785</v>
      </c>
      <c r="G7" s="149">
        <v>286</v>
      </c>
      <c r="H7" s="149">
        <v>215</v>
      </c>
      <c r="I7" s="149">
        <v>1407</v>
      </c>
      <c r="J7" s="150">
        <v>5288</v>
      </c>
      <c r="K7" s="151">
        <v>100</v>
      </c>
      <c r="N7" s="38"/>
    </row>
    <row r="8" spans="1:14" ht="25.5" x14ac:dyDescent="0.2">
      <c r="A8" s="17" t="s">
        <v>13</v>
      </c>
      <c r="B8" s="11" t="s">
        <v>7</v>
      </c>
      <c r="C8" s="149">
        <v>3613</v>
      </c>
      <c r="D8" s="149">
        <v>4187</v>
      </c>
      <c r="E8" s="149">
        <v>672</v>
      </c>
      <c r="F8" s="149">
        <v>642</v>
      </c>
      <c r="G8" s="149">
        <v>1838</v>
      </c>
      <c r="H8" s="149">
        <v>342</v>
      </c>
      <c r="I8" s="149">
        <v>3363</v>
      </c>
      <c r="J8" s="150">
        <v>14216</v>
      </c>
      <c r="K8" s="151">
        <v>180</v>
      </c>
    </row>
    <row r="9" spans="1:14" ht="25.5" x14ac:dyDescent="0.2">
      <c r="A9" s="17" t="s">
        <v>14</v>
      </c>
      <c r="B9" s="11" t="s">
        <v>20</v>
      </c>
      <c r="C9" s="149">
        <v>1564</v>
      </c>
      <c r="D9" s="149">
        <v>2559</v>
      </c>
      <c r="E9" s="149">
        <v>1642</v>
      </c>
      <c r="F9" s="149">
        <v>3218</v>
      </c>
      <c r="G9" s="149">
        <v>6784</v>
      </c>
      <c r="H9" s="149">
        <v>2937</v>
      </c>
      <c r="I9" s="149">
        <v>19903</v>
      </c>
      <c r="J9" s="150">
        <v>35855</v>
      </c>
      <c r="K9" s="151">
        <v>2635</v>
      </c>
    </row>
    <row r="10" spans="1:14" x14ac:dyDescent="0.2">
      <c r="A10" s="17" t="s">
        <v>15</v>
      </c>
      <c r="B10" s="11">
        <v>62.65</v>
      </c>
      <c r="C10" s="149">
        <v>205</v>
      </c>
      <c r="D10" s="149">
        <v>1035</v>
      </c>
      <c r="E10" s="149">
        <v>1953</v>
      </c>
      <c r="F10" s="149">
        <v>272</v>
      </c>
      <c r="G10" s="149">
        <v>164</v>
      </c>
      <c r="H10" s="149">
        <v>19</v>
      </c>
      <c r="I10" s="149">
        <v>6802</v>
      </c>
      <c r="J10" s="150">
        <v>10358</v>
      </c>
      <c r="K10" s="151">
        <v>467</v>
      </c>
    </row>
    <row r="11" spans="1:14" ht="25.5" x14ac:dyDescent="0.2">
      <c r="A11" s="17" t="s">
        <v>16</v>
      </c>
      <c r="B11" s="11">
        <v>68</v>
      </c>
      <c r="C11" s="149">
        <v>1327</v>
      </c>
      <c r="D11" s="149">
        <v>263</v>
      </c>
      <c r="E11" s="149">
        <v>340</v>
      </c>
      <c r="F11" s="149">
        <v>221</v>
      </c>
      <c r="G11" s="149">
        <v>105</v>
      </c>
      <c r="H11" s="149">
        <v>387</v>
      </c>
      <c r="I11" s="149">
        <v>910</v>
      </c>
      <c r="J11" s="150">
        <v>3513</v>
      </c>
      <c r="K11" s="151">
        <v>224</v>
      </c>
    </row>
    <row r="12" spans="1:14" ht="25.5" x14ac:dyDescent="0.2">
      <c r="A12" s="17" t="s">
        <v>17</v>
      </c>
      <c r="B12" s="11">
        <v>74.75</v>
      </c>
      <c r="C12" s="149">
        <v>2448</v>
      </c>
      <c r="D12" s="149">
        <v>2373</v>
      </c>
      <c r="E12" s="149">
        <v>7437</v>
      </c>
      <c r="F12" s="149">
        <v>3097</v>
      </c>
      <c r="G12" s="149">
        <v>1243</v>
      </c>
      <c r="H12" s="149">
        <v>176</v>
      </c>
      <c r="I12" s="149">
        <v>1419</v>
      </c>
      <c r="J12" s="150">
        <v>17977</v>
      </c>
      <c r="K12" s="151">
        <v>3171</v>
      </c>
    </row>
    <row r="13" spans="1:14" ht="25.5" x14ac:dyDescent="0.2">
      <c r="A13" s="17" t="s">
        <v>18</v>
      </c>
      <c r="B13" s="11">
        <v>77</v>
      </c>
      <c r="C13" s="149">
        <v>220</v>
      </c>
      <c r="D13" s="149">
        <v>80</v>
      </c>
      <c r="E13" s="149">
        <v>473</v>
      </c>
      <c r="F13" s="149">
        <v>163</v>
      </c>
      <c r="G13" s="149">
        <v>701</v>
      </c>
      <c r="H13" s="149">
        <v>60</v>
      </c>
      <c r="I13" s="149">
        <v>2184</v>
      </c>
      <c r="J13" s="150">
        <v>3695</v>
      </c>
      <c r="K13" s="151">
        <v>369</v>
      </c>
    </row>
    <row r="14" spans="1:14" ht="25.5" x14ac:dyDescent="0.2">
      <c r="A14" s="17" t="s">
        <v>19</v>
      </c>
      <c r="B14" s="11">
        <v>81.819999999999993</v>
      </c>
      <c r="C14" s="149">
        <v>607</v>
      </c>
      <c r="D14" s="149">
        <v>515</v>
      </c>
      <c r="E14" s="149">
        <v>412</v>
      </c>
      <c r="F14" s="149">
        <v>628</v>
      </c>
      <c r="G14" s="149">
        <v>940</v>
      </c>
      <c r="H14" s="149">
        <v>397</v>
      </c>
      <c r="I14" s="149">
        <v>11832</v>
      </c>
      <c r="J14" s="150">
        <v>14377</v>
      </c>
      <c r="K14" s="151">
        <v>158</v>
      </c>
    </row>
    <row r="15" spans="1:14" ht="13.5" thickBot="1" x14ac:dyDescent="0.25">
      <c r="A15" s="19" t="s">
        <v>4</v>
      </c>
      <c r="B15" s="20"/>
      <c r="C15" s="152">
        <v>15920</v>
      </c>
      <c r="D15" s="152">
        <v>15085</v>
      </c>
      <c r="E15" s="152">
        <v>14350</v>
      </c>
      <c r="F15" s="152">
        <v>15254</v>
      </c>
      <c r="G15" s="152">
        <v>13236</v>
      </c>
      <c r="H15" s="152">
        <v>4123</v>
      </c>
      <c r="I15" s="152">
        <v>48940</v>
      </c>
      <c r="J15" s="152">
        <v>123493</v>
      </c>
      <c r="K15" s="153">
        <v>9042</v>
      </c>
    </row>
    <row r="17" spans="2:2" x14ac:dyDescent="0.2">
      <c r="B17" s="4"/>
    </row>
  </sheetData>
  <mergeCells count="7">
    <mergeCell ref="C4:I4"/>
    <mergeCell ref="A1:K1"/>
    <mergeCell ref="C2:E2"/>
    <mergeCell ref="F2:H2"/>
    <mergeCell ref="I2:I3"/>
    <mergeCell ref="J2:J3"/>
    <mergeCell ref="K2:K3"/>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27"/>
  <sheetViews>
    <sheetView zoomScaleNormal="100" workbookViewId="0"/>
  </sheetViews>
  <sheetFormatPr defaultColWidth="9.140625" defaultRowHeight="12.75" x14ac:dyDescent="0.2"/>
  <cols>
    <col min="1" max="1" width="36.855468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2" ht="13.5" customHeight="1" x14ac:dyDescent="0.25">
      <c r="A1" s="1076" t="s">
        <v>2399</v>
      </c>
      <c r="B1" s="1125" t="s">
        <v>2400</v>
      </c>
      <c r="C1" s="1125"/>
      <c r="D1" s="1125"/>
      <c r="E1" s="1125"/>
      <c r="F1" s="1125"/>
      <c r="G1" s="1125"/>
      <c r="H1" s="1125"/>
      <c r="I1" s="1125"/>
      <c r="J1" s="1125"/>
      <c r="K1" s="1125"/>
      <c r="L1" s="4"/>
    </row>
    <row r="2" spans="1:12" ht="15.75" x14ac:dyDescent="0.25">
      <c r="A2" s="1075" t="s">
        <v>2401</v>
      </c>
      <c r="B2" s="1126" t="s">
        <v>2402</v>
      </c>
      <c r="C2" s="1126"/>
      <c r="D2" s="1126"/>
      <c r="E2" s="1126"/>
      <c r="F2" s="1126"/>
      <c r="G2" s="1126"/>
      <c r="H2" s="1126"/>
      <c r="I2" s="1126"/>
      <c r="J2" s="1126"/>
      <c r="K2" s="1126"/>
    </row>
    <row r="3" spans="1:12" ht="15.75" customHeight="1" x14ac:dyDescent="0.25">
      <c r="A3" s="1075" t="s">
        <v>2403</v>
      </c>
      <c r="B3" s="1127" t="s">
        <v>2412</v>
      </c>
      <c r="C3" s="1127"/>
      <c r="D3" s="1127"/>
      <c r="E3" s="1127"/>
      <c r="F3" s="1127"/>
      <c r="G3" s="1127"/>
      <c r="H3" s="1127"/>
      <c r="I3" s="1127"/>
      <c r="J3" s="1127"/>
      <c r="K3" s="1127"/>
    </row>
    <row r="4" spans="1:12" ht="15.75" x14ac:dyDescent="0.25">
      <c r="A4" s="1075"/>
      <c r="B4" s="1127"/>
      <c r="C4" s="1127"/>
      <c r="D4" s="1127"/>
      <c r="E4" s="1127"/>
      <c r="F4" s="1127"/>
      <c r="G4" s="1127"/>
      <c r="H4" s="1127"/>
      <c r="I4" s="1127"/>
      <c r="J4" s="1127"/>
      <c r="K4" s="1127"/>
    </row>
    <row r="5" spans="1:12" ht="15.75" x14ac:dyDescent="0.25">
      <c r="A5" s="1075"/>
      <c r="B5" s="1127"/>
      <c r="C5" s="1127"/>
      <c r="D5" s="1127"/>
      <c r="E5" s="1127"/>
      <c r="F5" s="1127"/>
      <c r="G5" s="1127"/>
      <c r="H5" s="1127"/>
      <c r="I5" s="1127"/>
      <c r="J5" s="1127"/>
      <c r="K5" s="1127"/>
    </row>
    <row r="6" spans="1:12" ht="15.75" x14ac:dyDescent="0.25">
      <c r="A6" s="1075"/>
      <c r="B6" s="1127"/>
      <c r="C6" s="1127"/>
      <c r="D6" s="1127"/>
      <c r="E6" s="1127"/>
      <c r="F6" s="1127"/>
      <c r="G6" s="1127"/>
      <c r="H6" s="1127"/>
      <c r="I6" s="1127"/>
      <c r="J6" s="1127"/>
      <c r="K6" s="1127"/>
    </row>
    <row r="7" spans="1:12" ht="15.75" x14ac:dyDescent="0.25">
      <c r="A7" s="1075"/>
      <c r="B7" s="1127"/>
      <c r="C7" s="1127"/>
      <c r="D7" s="1127"/>
      <c r="E7" s="1127"/>
      <c r="F7" s="1127"/>
      <c r="G7" s="1127"/>
      <c r="H7" s="1127"/>
      <c r="I7" s="1127"/>
      <c r="J7" s="1127"/>
      <c r="K7" s="1127"/>
    </row>
    <row r="8" spans="1:12" ht="13.5" thickBot="1" x14ac:dyDescent="0.25"/>
    <row r="9" spans="1:12" ht="33.75" customHeight="1" x14ac:dyDescent="0.2">
      <c r="A9" s="1120" t="s">
        <v>431</v>
      </c>
      <c r="B9" s="1121"/>
      <c r="C9" s="1121"/>
      <c r="D9" s="1121"/>
      <c r="E9" s="1121"/>
      <c r="F9" s="1121"/>
      <c r="G9" s="1121"/>
      <c r="H9" s="1121"/>
      <c r="I9" s="1121"/>
      <c r="J9" s="1121"/>
      <c r="K9" s="1122"/>
    </row>
    <row r="10" spans="1:12" s="5" customFormat="1" ht="38.25" customHeight="1" x14ac:dyDescent="0.2">
      <c r="A10" s="1123" t="s">
        <v>484</v>
      </c>
      <c r="B10" s="8"/>
      <c r="C10" s="1107" t="s">
        <v>0</v>
      </c>
      <c r="D10" s="1107"/>
      <c r="E10" s="1107" t="s">
        <v>2</v>
      </c>
      <c r="F10" s="1107"/>
      <c r="G10" s="1107" t="s">
        <v>1</v>
      </c>
      <c r="H10" s="1107"/>
      <c r="I10" s="1105" t="s">
        <v>3</v>
      </c>
      <c r="J10" s="1106"/>
      <c r="K10" s="1064" t="s">
        <v>4</v>
      </c>
    </row>
    <row r="11" spans="1:12" s="5" customFormat="1" ht="13.5" customHeight="1" thickBot="1" x14ac:dyDescent="0.25">
      <c r="A11" s="1124"/>
      <c r="B11" s="32"/>
      <c r="C11" s="33" t="s">
        <v>23</v>
      </c>
      <c r="D11" s="33" t="s">
        <v>24</v>
      </c>
      <c r="E11" s="33" t="s">
        <v>23</v>
      </c>
      <c r="F11" s="33" t="s">
        <v>24</v>
      </c>
      <c r="G11" s="33" t="s">
        <v>23</v>
      </c>
      <c r="H11" s="33" t="s">
        <v>24</v>
      </c>
      <c r="I11" s="86" t="s">
        <v>23</v>
      </c>
      <c r="J11" s="86" t="s">
        <v>24</v>
      </c>
      <c r="K11" s="27"/>
    </row>
    <row r="12" spans="1:12" s="6" customFormat="1" ht="30" customHeight="1" x14ac:dyDescent="0.2">
      <c r="A12" s="34" t="s">
        <v>484</v>
      </c>
      <c r="B12" s="31"/>
      <c r="C12" s="1092"/>
      <c r="D12" s="1093"/>
      <c r="E12" s="1093"/>
      <c r="F12" s="1093"/>
      <c r="G12" s="1093"/>
      <c r="H12" s="1093"/>
      <c r="I12" s="1093"/>
      <c r="J12" s="1093"/>
      <c r="K12" s="1094"/>
    </row>
    <row r="13" spans="1:12" ht="30" customHeight="1" x14ac:dyDescent="0.2">
      <c r="A13" s="15" t="s">
        <v>10</v>
      </c>
      <c r="B13" s="13" t="s">
        <v>9</v>
      </c>
      <c r="C13" s="1095"/>
      <c r="D13" s="1096"/>
      <c r="E13" s="1096"/>
      <c r="F13" s="1096"/>
      <c r="G13" s="1096"/>
      <c r="H13" s="1096"/>
      <c r="I13" s="1096"/>
      <c r="J13" s="1096"/>
      <c r="K13" s="1097"/>
    </row>
    <row r="14" spans="1:12" ht="12.75" customHeight="1" x14ac:dyDescent="0.2">
      <c r="A14" s="17" t="s">
        <v>5</v>
      </c>
      <c r="B14" s="10" t="s">
        <v>8</v>
      </c>
      <c r="C14" s="149"/>
      <c r="D14" s="149"/>
      <c r="E14" s="149"/>
      <c r="F14" s="149"/>
      <c r="G14" s="149"/>
      <c r="H14" s="149"/>
      <c r="I14" s="178"/>
      <c r="J14" s="179"/>
      <c r="K14" s="154"/>
    </row>
    <row r="15" spans="1:12" ht="12.75" customHeight="1" x14ac:dyDescent="0.2">
      <c r="A15" s="17" t="s">
        <v>11</v>
      </c>
      <c r="B15" s="11" t="s">
        <v>6</v>
      </c>
      <c r="C15" s="149"/>
      <c r="D15" s="149"/>
      <c r="E15" s="149"/>
      <c r="F15" s="149"/>
      <c r="G15" s="149"/>
      <c r="H15" s="149"/>
      <c r="I15" s="178"/>
      <c r="J15" s="179"/>
      <c r="K15" s="154"/>
    </row>
    <row r="16" spans="1:12" ht="25.5" customHeight="1" x14ac:dyDescent="0.2">
      <c r="A16" s="17" t="s">
        <v>12</v>
      </c>
      <c r="B16" s="11">
        <v>41.43</v>
      </c>
      <c r="C16" s="149"/>
      <c r="D16" s="149"/>
      <c r="E16" s="149"/>
      <c r="F16" s="149"/>
      <c r="G16" s="149"/>
      <c r="H16" s="149"/>
      <c r="I16" s="178"/>
      <c r="J16" s="179"/>
      <c r="K16" s="154"/>
    </row>
    <row r="17" spans="1:11" x14ac:dyDescent="0.2">
      <c r="A17" s="17" t="s">
        <v>13</v>
      </c>
      <c r="B17" s="11" t="s">
        <v>7</v>
      </c>
      <c r="C17" s="149"/>
      <c r="D17" s="149"/>
      <c r="E17" s="149"/>
      <c r="F17" s="149"/>
      <c r="G17" s="149"/>
      <c r="H17" s="149"/>
      <c r="I17" s="178"/>
      <c r="J17" s="179"/>
      <c r="K17" s="154"/>
    </row>
    <row r="18" spans="1:11" x14ac:dyDescent="0.2">
      <c r="A18" s="17" t="s">
        <v>14</v>
      </c>
      <c r="B18" s="11" t="s">
        <v>20</v>
      </c>
      <c r="C18" s="149"/>
      <c r="D18" s="149"/>
      <c r="E18" s="149"/>
      <c r="F18" s="149"/>
      <c r="G18" s="149"/>
      <c r="H18" s="149"/>
      <c r="I18" s="178"/>
      <c r="J18" s="179"/>
      <c r="K18" s="154"/>
    </row>
    <row r="19" spans="1:11" ht="12.75" customHeight="1" x14ac:dyDescent="0.2">
      <c r="A19" s="17" t="s">
        <v>15</v>
      </c>
      <c r="B19" s="11">
        <v>62.65</v>
      </c>
      <c r="C19" s="149"/>
      <c r="D19" s="149"/>
      <c r="E19" s="149"/>
      <c r="F19" s="149"/>
      <c r="G19" s="149"/>
      <c r="H19" s="149"/>
      <c r="I19" s="178"/>
      <c r="J19" s="179"/>
      <c r="K19" s="154"/>
    </row>
    <row r="20" spans="1:11" x14ac:dyDescent="0.2">
      <c r="A20" s="17" t="s">
        <v>16</v>
      </c>
      <c r="B20" s="11">
        <v>68</v>
      </c>
      <c r="C20" s="149"/>
      <c r="D20" s="149"/>
      <c r="E20" s="149"/>
      <c r="F20" s="149"/>
      <c r="G20" s="149"/>
      <c r="H20" s="149"/>
      <c r="I20" s="178"/>
      <c r="J20" s="179"/>
      <c r="K20" s="154"/>
    </row>
    <row r="21" spans="1:11" x14ac:dyDescent="0.2">
      <c r="A21" s="17" t="s">
        <v>17</v>
      </c>
      <c r="B21" s="11">
        <v>74.75</v>
      </c>
      <c r="C21" s="149"/>
      <c r="D21" s="149"/>
      <c r="E21" s="149"/>
      <c r="F21" s="149"/>
      <c r="G21" s="149"/>
      <c r="H21" s="149"/>
      <c r="I21" s="178"/>
      <c r="J21" s="179"/>
      <c r="K21" s="154"/>
    </row>
    <row r="22" spans="1:11" x14ac:dyDescent="0.2">
      <c r="A22" s="17" t="s">
        <v>18</v>
      </c>
      <c r="B22" s="11">
        <v>77</v>
      </c>
      <c r="C22" s="149"/>
      <c r="D22" s="149"/>
      <c r="E22" s="149"/>
      <c r="F22" s="149"/>
      <c r="G22" s="149"/>
      <c r="H22" s="149"/>
      <c r="I22" s="178"/>
      <c r="J22" s="179"/>
      <c r="K22" s="154"/>
    </row>
    <row r="23" spans="1:11" s="6" customFormat="1" x14ac:dyDescent="0.2">
      <c r="A23" s="17" t="s">
        <v>19</v>
      </c>
      <c r="B23" s="11">
        <v>81.819999999999993</v>
      </c>
      <c r="C23" s="149"/>
      <c r="D23" s="149"/>
      <c r="E23" s="149"/>
      <c r="F23" s="149"/>
      <c r="G23" s="149"/>
      <c r="H23" s="149"/>
      <c r="I23" s="178"/>
      <c r="J23" s="179"/>
      <c r="K23" s="154"/>
    </row>
    <row r="24" spans="1:11" x14ac:dyDescent="0.2">
      <c r="A24" s="46" t="s">
        <v>110</v>
      </c>
      <c r="B24" s="104" t="s">
        <v>109</v>
      </c>
      <c r="C24" s="244"/>
      <c r="D24" s="244"/>
      <c r="E24" s="244"/>
      <c r="F24" s="244"/>
      <c r="G24" s="244"/>
      <c r="H24" s="244"/>
      <c r="I24" s="244"/>
      <c r="J24" s="245"/>
      <c r="K24" s="180"/>
    </row>
    <row r="25" spans="1:11" x14ac:dyDescent="0.2">
      <c r="A25" s="52" t="s">
        <v>2384</v>
      </c>
      <c r="B25" s="105" t="s">
        <v>109</v>
      </c>
      <c r="C25" s="246"/>
      <c r="D25" s="246"/>
      <c r="E25" s="246"/>
      <c r="F25" s="246"/>
      <c r="G25" s="246"/>
      <c r="H25" s="246"/>
      <c r="I25" s="246"/>
      <c r="J25" s="246"/>
      <c r="K25" s="247"/>
    </row>
    <row r="26" spans="1:11" ht="13.5" thickBot="1" x14ac:dyDescent="0.25">
      <c r="A26" s="97" t="s">
        <v>91</v>
      </c>
      <c r="B26" s="106" t="s">
        <v>109</v>
      </c>
      <c r="C26" s="403"/>
      <c r="D26" s="403"/>
      <c r="E26" s="403"/>
      <c r="F26" s="403"/>
      <c r="G26" s="403"/>
      <c r="H26" s="403"/>
      <c r="I26" s="403"/>
      <c r="J26" s="403"/>
      <c r="K26" s="1077"/>
    </row>
    <row r="27" spans="1:11" x14ac:dyDescent="0.2">
      <c r="A27" s="145"/>
      <c r="B27" s="145"/>
      <c r="C27" s="145"/>
      <c r="D27" s="145"/>
      <c r="E27" s="145"/>
      <c r="F27" s="145"/>
      <c r="G27" s="145"/>
      <c r="H27" s="145"/>
      <c r="I27" s="145"/>
      <c r="J27" s="145"/>
      <c r="K27" s="145"/>
    </row>
  </sheetData>
  <mergeCells count="11">
    <mergeCell ref="B1:K1"/>
    <mergeCell ref="B2:K2"/>
    <mergeCell ref="B3:K7"/>
    <mergeCell ref="C12:K12"/>
    <mergeCell ref="C13:K13"/>
    <mergeCell ref="I10:J10"/>
    <mergeCell ref="A9:K9"/>
    <mergeCell ref="C10:D10"/>
    <mergeCell ref="E10:F10"/>
    <mergeCell ref="G10:H10"/>
    <mergeCell ref="A10:A11"/>
  </mergeCells>
  <hyperlinks>
    <hyperlink ref="B1" r:id="rId1" xr:uid="{00000000-0004-0000-0800-000000000000}"/>
  </hyperlinks>
  <pageMargins left="0.7" right="0.7" top="0.75" bottom="0.75" header="0.3" footer="0.3"/>
  <pageSetup paperSize="9" fitToWidth="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32</vt:i4>
      </vt:variant>
      <vt:variant>
        <vt:lpstr>Pojmenované oblasti</vt:lpstr>
      </vt:variant>
      <vt:variant>
        <vt:i4>1</vt:i4>
      </vt:variant>
    </vt:vector>
  </HeadingPairs>
  <TitlesOfParts>
    <vt:vector size="33" baseType="lpstr">
      <vt:lpstr>Metodika </vt:lpstr>
      <vt:lpstr>2.1</vt:lpstr>
      <vt:lpstr>2.2</vt:lpstr>
      <vt:lpstr>2.3</vt:lpstr>
      <vt:lpstr>2.4</vt:lpstr>
      <vt:lpstr>2.5</vt:lpstr>
      <vt:lpstr>2.6</vt:lpstr>
      <vt:lpstr>2.7</vt:lpstr>
      <vt:lpstr>3.1</vt:lpstr>
      <vt:lpstr>3.2</vt:lpstr>
      <vt:lpstr>3.3</vt:lpstr>
      <vt:lpstr>3.4</vt:lpstr>
      <vt:lpstr>4.1</vt:lpstr>
      <vt:lpstr>5.1</vt:lpstr>
      <vt:lpstr>6.1</vt:lpstr>
      <vt:lpstr>6.2</vt:lpstr>
      <vt:lpstr>6.3</vt:lpstr>
      <vt:lpstr>6.4 po VŠ</vt:lpstr>
      <vt:lpstr>6.4 souhrn za VŠ</vt:lpstr>
      <vt:lpstr>6.5</vt:lpstr>
      <vt:lpstr>6.6</vt:lpstr>
      <vt:lpstr>7.1</vt:lpstr>
      <vt:lpstr>7.2</vt:lpstr>
      <vt:lpstr>7.3</vt:lpstr>
      <vt:lpstr>8.1</vt:lpstr>
      <vt:lpstr>8.2</vt:lpstr>
      <vt:lpstr>8.3</vt:lpstr>
      <vt:lpstr>8.4</vt:lpstr>
      <vt:lpstr>12.1</vt:lpstr>
      <vt:lpstr>12.2</vt:lpstr>
      <vt:lpstr>12.3</vt:lpstr>
      <vt:lpstr>12.3 MU</vt:lpstr>
      <vt:lpstr>'Metodika '!Oblast_tisku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2020-01-03T15:16:30Z</dcterms:created>
  <dcterms:modified xsi:type="dcterms:W3CDTF">2020-01-03T15:17:10Z</dcterms:modified>
</cp:coreProperties>
</file>